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E945D32D-A303-4303-AAD4-9E33974CE13C}" xr6:coauthVersionLast="47" xr6:coauthVersionMax="47" xr10:uidLastSave="{00000000-0000-0000-0000-000000000000}"/>
  <bookViews>
    <workbookView xWindow="18855" yWindow="10410" windowWidth="19140" windowHeight="9330" xr2:uid="{00000000-000D-0000-FFFF-FFFF00000000}"/>
  </bookViews>
  <sheets>
    <sheet name="Contents" sheetId="27" r:id="rId1"/>
    <sheet name="Table 7.1" sheetId="28" r:id="rId2"/>
    <sheet name="Table 7.2" sheetId="29" r:id="rId3"/>
    <sheet name="Index" sheetId="26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  <sheet name="Data11" sheetId="11" r:id="rId15"/>
    <sheet name="Data12" sheetId="12" r:id="rId16"/>
    <sheet name="Data13" sheetId="13" r:id="rId17"/>
    <sheet name="Data14" sheetId="14" r:id="rId18"/>
    <sheet name="Data15" sheetId="15" r:id="rId19"/>
    <sheet name="Data16" sheetId="16" r:id="rId20"/>
    <sheet name="Data17" sheetId="17" r:id="rId21"/>
    <sheet name="Data18" sheetId="18" r:id="rId22"/>
    <sheet name="Data19" sheetId="19" r:id="rId23"/>
    <sheet name="Data20" sheetId="20" r:id="rId24"/>
    <sheet name="Data21" sheetId="21" r:id="rId25"/>
    <sheet name="Data22" sheetId="22" r:id="rId26"/>
    <sheet name="Data23" sheetId="23" r:id="rId27"/>
    <sheet name="Data24" sheetId="24" r:id="rId28"/>
  </sheets>
  <definedNames>
    <definedName name="A126001458J">Data2!$AT$1:$AT$10,Data2!$AT$11:$AT$19</definedName>
    <definedName name="A126001458J_Data">Data2!$AT$11:$AT$19</definedName>
    <definedName name="A126001458J_Latest">Data2!$AT$19</definedName>
    <definedName name="A126001462X">Data2!$BR$1:$BR$10,Data2!$BR$11:$BR$19</definedName>
    <definedName name="A126001462X_Data">Data2!$BR$11:$BR$19</definedName>
    <definedName name="A126001462X_Latest">Data2!$BR$19</definedName>
    <definedName name="A126001466J">Data2!$DN$1:$DN$10,Data2!$DN$11:$DN$19</definedName>
    <definedName name="A126001466J_Data">Data2!$DN$11:$DN$19</definedName>
    <definedName name="A126001466J_Latest">Data2!$DN$19</definedName>
    <definedName name="A126001470X">Data1!$FZ$1:$FZ$10,Data1!$FZ$11:$FZ$19</definedName>
    <definedName name="A126001470X_Data">Data1!$FZ$11:$FZ$19</definedName>
    <definedName name="A126001470X_Latest">Data1!$FZ$19</definedName>
    <definedName name="A126001474J">Data2!$V$1:$V$10,Data2!$V$11:$V$19</definedName>
    <definedName name="A126001474J_Data">Data2!$V$11:$V$19</definedName>
    <definedName name="A126001474J_Latest">Data2!$V$19</definedName>
    <definedName name="A126001478T">Data1!$AX$1:$AX$10,Data1!$AX$11:$AX$19</definedName>
    <definedName name="A126001478T_Data">Data1!$AX$11:$AX$19</definedName>
    <definedName name="A126001478T_Latest">Data1!$AX$19</definedName>
    <definedName name="A126001482J">Data1!$DR$1:$DR$10,Data1!$DR$11:$DR$19</definedName>
    <definedName name="A126001482J_Data">Data1!$DR$11:$DR$19</definedName>
    <definedName name="A126001482J_Latest">Data1!$DR$19</definedName>
    <definedName name="A126001486T">Data1!$EP$1:$EP$10,Data1!$EP$11:$EP$19</definedName>
    <definedName name="A126001486T_Data">Data1!$EP$11:$EP$19</definedName>
    <definedName name="A126001486T_Latest">Data1!$EP$19</definedName>
    <definedName name="A126001490J">Data2!$CP$1:$CP$10,Data2!$CP$11:$CP$19</definedName>
    <definedName name="A126001490J_Data">Data2!$CP$11:$CP$19</definedName>
    <definedName name="A126001490J_Latest">Data2!$CP$19</definedName>
    <definedName name="A126001494T">Data2!$EL$1:$EL$10,Data2!$EL$11:$EL$19</definedName>
    <definedName name="A126001494T_Data">Data2!$EL$11:$EL$19</definedName>
    <definedName name="A126001494T_Latest">Data2!$EL$19</definedName>
    <definedName name="A126001498A">Data1!$B$1:$B$10,Data1!$B$11:$B$19</definedName>
    <definedName name="A126001498A_Data">Data1!$B$11:$B$19</definedName>
    <definedName name="A126001498A_Latest">Data1!$B$19</definedName>
    <definedName name="A126001502F">Data1!$FH$1:$FH$10,Data1!$FH$11:$FH$19</definedName>
    <definedName name="A126001502F_Data">Data1!$FH$11:$FH$19</definedName>
    <definedName name="A126001502F_Latest">Data1!$FH$19</definedName>
    <definedName name="A126001506R">Data1!$HV$1:$HV$10,Data1!$HV$11:$HV$19</definedName>
    <definedName name="A126001506R_Data">Data1!$HV$11:$HV$19</definedName>
    <definedName name="A126001506R_Latest">Data1!$HV$19</definedName>
    <definedName name="A126001510F">Data1!$Z$1:$Z$10,Data1!$Z$11:$Z$19</definedName>
    <definedName name="A126001510F_Data">Data1!$Z$11:$Z$19</definedName>
    <definedName name="A126001510F_Latest">Data1!$Z$19</definedName>
    <definedName name="A126001514R">Data1!$BV$1:$BV$10,Data1!$BV$11:$BV$19</definedName>
    <definedName name="A126001514R_Data">Data1!$BV$11:$BV$19</definedName>
    <definedName name="A126001514R_Latest">Data1!$BV$19</definedName>
    <definedName name="A126001518X">Data1!$CT$1:$CT$10,Data1!$CT$11:$CT$19</definedName>
    <definedName name="A126001518X_Data">Data1!$CT$11:$CT$19</definedName>
    <definedName name="A126001518X_Latest">Data1!$CT$19</definedName>
    <definedName name="A126001522R">Data1!$GX$1:$GX$10,Data1!$GX$11:$GX$19</definedName>
    <definedName name="A126001522R_Data">Data1!$GX$11:$GX$19</definedName>
    <definedName name="A126001522R_Latest">Data1!$GX$19</definedName>
    <definedName name="A126001526X">Data1!$IN$1:$IN$10,Data1!$IN$11:$IN$19</definedName>
    <definedName name="A126001526X_Data">Data1!$IN$11:$IN$19</definedName>
    <definedName name="A126001526X_Latest">Data1!$IN$19</definedName>
    <definedName name="A126001530R">Data23!$FV$1:$FV$10,Data23!$FV$11:$FV$19</definedName>
    <definedName name="A126001530R_Data">Data23!$FV$11:$FV$19</definedName>
    <definedName name="A126001530R_Latest">Data23!$FV$19</definedName>
    <definedName name="A126001534X">Data23!$GT$1:$GT$10,Data23!$GT$11:$GT$19</definedName>
    <definedName name="A126001534X_Data">Data23!$GT$11:$GT$19</definedName>
    <definedName name="A126001534X_Latest">Data23!$GT$19</definedName>
    <definedName name="A126001538J">Data23!$IP$1:$IP$10,Data23!$IP$11:$IP$19</definedName>
    <definedName name="A126001538J_Data">Data23!$IP$11:$IP$19</definedName>
    <definedName name="A126001538J_Latest">Data23!$IP$19</definedName>
    <definedName name="A126001542X">Data23!$BL$1:$BL$10,Data23!$BL$11:$BL$19</definedName>
    <definedName name="A126001542X_Data">Data23!$BL$11:$BL$19</definedName>
    <definedName name="A126001542X_Latest">Data23!$BL$19</definedName>
    <definedName name="A126001546J">Data23!$EX$1:$EX$10,Data23!$EX$11:$EX$19</definedName>
    <definedName name="A126001546J_Data">Data23!$EX$11:$EX$19</definedName>
    <definedName name="A126001546J_Latest">Data23!$EX$19</definedName>
    <definedName name="A126001550X">Data22!$FZ$1:$FZ$10,Data22!$FZ$11:$FZ$19</definedName>
    <definedName name="A126001550X_Data">Data22!$FZ$11:$FZ$19</definedName>
    <definedName name="A126001550X_Latest">Data22!$FZ$19</definedName>
    <definedName name="A126001554J">Data23!$D$1:$D$10,Data23!$D$11:$D$19</definedName>
    <definedName name="A126001554J_Data">Data23!$D$11:$D$19</definedName>
    <definedName name="A126001554J_Latest">Data23!$D$19</definedName>
    <definedName name="A126001558T">Data23!$AB$1:$AB$10,Data23!$AB$11:$AB$19</definedName>
    <definedName name="A126001558T_Data">Data23!$AB$11:$AB$19</definedName>
    <definedName name="A126001558T_Latest">Data23!$AB$19</definedName>
    <definedName name="A126001562J">Data23!$HR$1:$HR$10,Data23!$HR$11:$HR$19</definedName>
    <definedName name="A126001562J_Data">Data23!$HR$11:$HR$19</definedName>
    <definedName name="A126001562J_Latest">Data23!$HR$19</definedName>
    <definedName name="A126001566T">Data24!$X$1:$X$10,Data24!$X$11:$X$19</definedName>
    <definedName name="A126001566T_Data">Data24!$X$11:$X$19</definedName>
    <definedName name="A126001566T_Latest">Data24!$X$19</definedName>
    <definedName name="A126001570J">Data22!$ED$1:$ED$10,Data22!$ED$11:$ED$19</definedName>
    <definedName name="A126001570J_Data">Data22!$ED$11:$ED$19</definedName>
    <definedName name="A126001570J_Latest">Data22!$ED$19</definedName>
    <definedName name="A126001574T">Data23!$AT$1:$AT$10,Data23!$AT$11:$AT$19</definedName>
    <definedName name="A126001574T_Data">Data23!$AT$11:$AT$19</definedName>
    <definedName name="A126001574T_Latest">Data23!$AT$19</definedName>
    <definedName name="A126001578A">Data23!$DH$1:$DH$10,Data23!$DH$11:$DH$19</definedName>
    <definedName name="A126001578A_Data">Data23!$DH$11:$DH$19</definedName>
    <definedName name="A126001578A_Latest">Data23!$DH$19</definedName>
    <definedName name="A126001582T">Data22!$FB$1:$FB$10,Data22!$FB$11:$FB$19</definedName>
    <definedName name="A126001582T_Data">Data22!$FB$11:$FB$19</definedName>
    <definedName name="A126001582T_Latest">Data22!$FB$19</definedName>
    <definedName name="A126001586A">Data22!$GX$1:$GX$10,Data22!$GX$11:$GX$19</definedName>
    <definedName name="A126001586A_Data">Data22!$GX$11:$GX$19</definedName>
    <definedName name="A126001586A_Latest">Data22!$GX$19</definedName>
    <definedName name="A126001590T">Data22!$HV$1:$HV$10,Data22!$HV$11:$HV$19</definedName>
    <definedName name="A126001590T_Data">Data22!$HV$11:$HV$19</definedName>
    <definedName name="A126001590T_Latest">Data22!$HV$19</definedName>
    <definedName name="A126001594A">Data23!$CJ$1:$CJ$10,Data23!$CJ$11:$CJ$19</definedName>
    <definedName name="A126001594A_Data">Data23!$CJ$11:$CJ$19</definedName>
    <definedName name="A126001594A_Latest">Data23!$CJ$19</definedName>
    <definedName name="A126001598K">Data23!$DZ$1:$DZ$10,Data23!$DZ$11:$DZ$19</definedName>
    <definedName name="A126001598K_Data">Data23!$DZ$11:$DZ$19</definedName>
    <definedName name="A126001598K_Latest">Data23!$DZ$19</definedName>
    <definedName name="A126001602R">Data13!$GL$1:$GL$10,Data13!$GL$11:$GL$19</definedName>
    <definedName name="A126001602R_Data">Data13!$GL$11:$GL$19</definedName>
    <definedName name="A126001602R_Latest">Data13!$GL$19</definedName>
    <definedName name="A126001606X">Data13!$HJ$1:$HJ$10,Data13!$HJ$11:$HJ$19</definedName>
    <definedName name="A126001606X_Data">Data13!$HJ$11:$HJ$19</definedName>
    <definedName name="A126001606X_Latest">Data13!$HJ$19</definedName>
    <definedName name="A126001610R">Data14!$P$1:$P$10,Data14!$P$11:$P$19</definedName>
    <definedName name="A126001610R_Data">Data14!$P$11:$P$19</definedName>
    <definedName name="A126001610R_Latest">Data14!$P$19</definedName>
    <definedName name="A126001614X">Data13!$CB$1:$CB$10,Data13!$CB$11:$CB$19</definedName>
    <definedName name="A126001614X_Data">Data13!$CB$11:$CB$19</definedName>
    <definedName name="A126001614X_Latest">Data13!$CB$19</definedName>
    <definedName name="A126001618J">Data13!$FN$1:$FN$10,Data13!$FN$11:$FN$19</definedName>
    <definedName name="A126001618J_Data">Data13!$FN$11:$FN$19</definedName>
    <definedName name="A126001618J_Latest">Data13!$FN$19</definedName>
    <definedName name="A126001622X">Data12!$GP$1:$GP$10,Data12!$GP$11:$GP$19</definedName>
    <definedName name="A126001622X_Data">Data12!$GP$11:$GP$19</definedName>
    <definedName name="A126001622X_Latest">Data12!$GP$19</definedName>
    <definedName name="A126001626J">Data13!$T$1:$T$10,Data13!$T$11:$T$19</definedName>
    <definedName name="A126001626J_Data">Data13!$T$11:$T$19</definedName>
    <definedName name="A126001626J_Latest">Data13!$T$19</definedName>
    <definedName name="A126001630X">Data13!$AR$1:$AR$10,Data13!$AR$11:$AR$19</definedName>
    <definedName name="A126001630X_Data">Data13!$AR$11:$AR$19</definedName>
    <definedName name="A126001630X_Latest">Data13!$AR$19</definedName>
    <definedName name="A126001634J">Data13!$IH$1:$IH$10,Data13!$IH$11:$IH$19</definedName>
    <definedName name="A126001634J_Data">Data13!$IH$11:$IH$19</definedName>
    <definedName name="A126001634J_Latest">Data13!$IH$19</definedName>
    <definedName name="A126001638T">Data14!$AN$1:$AN$10,Data14!$AN$11:$AN$19</definedName>
    <definedName name="A126001638T_Data">Data14!$AN$11:$AN$19</definedName>
    <definedName name="A126001638T_Latest">Data14!$AN$19</definedName>
    <definedName name="A126001642J">Data12!$ET$1:$ET$10,Data12!$ET$11:$ET$19</definedName>
    <definedName name="A126001642J_Data">Data12!$ET$11:$ET$19</definedName>
    <definedName name="A126001642J_Latest">Data12!$ET$19</definedName>
    <definedName name="A126001646T">Data13!$BJ$1:$BJ$10,Data13!$BJ$11:$BJ$19</definedName>
    <definedName name="A126001646T_Data">Data13!$BJ$11:$BJ$19</definedName>
    <definedName name="A126001646T_Latest">Data13!$BJ$19</definedName>
    <definedName name="A126001650J">Data13!$DX$1:$DX$10,Data13!$DX$11:$DX$19</definedName>
    <definedName name="A126001650J_Data">Data13!$DX$11:$DX$19</definedName>
    <definedName name="A126001650J_Latest">Data13!$DX$19</definedName>
    <definedName name="A126001654T">Data12!$FR$1:$FR$10,Data12!$FR$11:$FR$19</definedName>
    <definedName name="A126001654T_Data">Data12!$FR$11:$FR$19</definedName>
    <definedName name="A126001654T_Latest">Data12!$FR$19</definedName>
    <definedName name="A126001658A">Data12!$HN$1:$HN$10,Data12!$HN$11:$HN$19</definedName>
    <definedName name="A126001658A_Data">Data12!$HN$11:$HN$19</definedName>
    <definedName name="A126001658A_Latest">Data12!$HN$19</definedName>
    <definedName name="A126001662T">Data12!$IL$1:$IL$10,Data12!$IL$11:$IL$19</definedName>
    <definedName name="A126001662T_Data">Data12!$IL$11:$IL$19</definedName>
    <definedName name="A126001662T_Latest">Data12!$IL$19</definedName>
    <definedName name="A126001666A">Data13!$CZ$1:$CZ$10,Data13!$CZ$11:$CZ$19</definedName>
    <definedName name="A126001666A_Data">Data13!$CZ$11:$CZ$19</definedName>
    <definedName name="A126001666A_Latest">Data13!$CZ$19</definedName>
    <definedName name="A126001670T">Data13!$EP$1:$EP$10,Data13!$EP$11:$EP$19</definedName>
    <definedName name="A126001670T_Data">Data13!$EP$11:$EP$19</definedName>
    <definedName name="A126001670T_Latest">Data13!$EP$19</definedName>
    <definedName name="A126001674A">Data18!$GD$1:$GD$10,Data18!$GD$11:$GD$19</definedName>
    <definedName name="A126001674A_Data">Data18!$GD$11:$GD$19</definedName>
    <definedName name="A126001674A_Latest">Data18!$GD$19</definedName>
    <definedName name="A126001678K">Data18!$HB$1:$HB$10,Data18!$HB$11:$HB$19</definedName>
    <definedName name="A126001678K_Data">Data18!$HB$11:$HB$19</definedName>
    <definedName name="A126001678K_Latest">Data18!$HB$19</definedName>
    <definedName name="A126001682A">Data19!$H$1:$H$10,Data19!$H$11:$H$19</definedName>
    <definedName name="A126001682A_Data">Data19!$H$11:$H$19</definedName>
    <definedName name="A126001682A_Latest">Data19!$H$19</definedName>
    <definedName name="A126001686K">Data18!$BT$1:$BT$10,Data18!$BT$11:$BT$19</definedName>
    <definedName name="A126001686K_Data">Data18!$BT$11:$BT$19</definedName>
    <definedName name="A126001686K_Latest">Data18!$BT$19</definedName>
    <definedName name="A126001690A">Data18!$FF$1:$FF$10,Data18!$FF$11:$FF$19</definedName>
    <definedName name="A126001690A_Data">Data18!$FF$11:$FF$19</definedName>
    <definedName name="A126001690A_Latest">Data18!$FF$19</definedName>
    <definedName name="A126001694K">Data17!$GH$1:$GH$10,Data17!$GH$11:$GH$19</definedName>
    <definedName name="A126001694K_Data">Data17!$GH$11:$GH$19</definedName>
    <definedName name="A126001694K_Latest">Data17!$GH$19</definedName>
    <definedName name="A126001698V">Data18!$L$1:$L$10,Data18!$L$11:$L$19</definedName>
    <definedName name="A126001698V_Data">Data18!$L$11:$L$19</definedName>
    <definedName name="A126001698V_Latest">Data18!$L$19</definedName>
    <definedName name="A126001702X">Data18!$AJ$1:$AJ$10,Data18!$AJ$11:$AJ$19</definedName>
    <definedName name="A126001702X_Data">Data18!$AJ$11:$AJ$19</definedName>
    <definedName name="A126001702X_Latest">Data18!$AJ$19</definedName>
    <definedName name="A126001706J">Data18!$HZ$1:$HZ$10,Data18!$HZ$11:$HZ$19</definedName>
    <definedName name="A126001706J_Data">Data18!$HZ$11:$HZ$19</definedName>
    <definedName name="A126001706J_Latest">Data18!$HZ$19</definedName>
    <definedName name="A126001710X">Data19!$AF$1:$AF$10,Data19!$AF$11:$AF$19</definedName>
    <definedName name="A126001710X_Data">Data19!$AF$11:$AF$19</definedName>
    <definedName name="A126001710X_Latest">Data19!$AF$19</definedName>
    <definedName name="A126001714J">Data17!$EL$1:$EL$10,Data17!$EL$11:$EL$19</definedName>
    <definedName name="A126001714J_Data">Data17!$EL$11:$EL$19</definedName>
    <definedName name="A126001714J_Latest">Data17!$EL$19</definedName>
    <definedName name="A126001718T">Data18!$BB$1:$BB$10,Data18!$BB$11:$BB$19</definedName>
    <definedName name="A126001718T_Data">Data18!$BB$11:$BB$19</definedName>
    <definedName name="A126001718T_Latest">Data18!$BB$19</definedName>
    <definedName name="A126001722J">Data18!$DP$1:$DP$10,Data18!$DP$11:$DP$19</definedName>
    <definedName name="A126001722J_Data">Data18!$DP$11:$DP$19</definedName>
    <definedName name="A126001722J_Latest">Data18!$DP$19</definedName>
    <definedName name="A126001726T">Data17!$FJ$1:$FJ$10,Data17!$FJ$11:$FJ$19</definedName>
    <definedName name="A126001726T_Data">Data17!$FJ$11:$FJ$19</definedName>
    <definedName name="A126001726T_Latest">Data17!$FJ$19</definedName>
    <definedName name="A126001730J">Data17!$HF$1:$HF$10,Data17!$HF$11:$HF$19</definedName>
    <definedName name="A126001730J_Data">Data17!$HF$11:$HF$19</definedName>
    <definedName name="A126001730J_Latest">Data17!$HF$19</definedName>
    <definedName name="A126001734T">Data17!$ID$1:$ID$10,Data17!$ID$11:$ID$19</definedName>
    <definedName name="A126001734T_Data">Data17!$ID$11:$ID$19</definedName>
    <definedName name="A126001734T_Latest">Data17!$ID$19</definedName>
    <definedName name="A126001738A">Data18!$CR$1:$CR$10,Data18!$CR$11:$CR$19</definedName>
    <definedName name="A126001738A_Data">Data18!$CR$11:$CR$19</definedName>
    <definedName name="A126001738A_Latest">Data18!$CR$19</definedName>
    <definedName name="A126001742T">Data18!$EH$1:$EH$10,Data18!$EH$11:$EH$19</definedName>
    <definedName name="A126001742T_Data">Data18!$EH$11:$EH$19</definedName>
    <definedName name="A126001742T_Latest">Data18!$EH$19</definedName>
    <definedName name="A126001746A">Data20!$CV$1:$CV$10,Data20!$CV$11:$CV$19</definedName>
    <definedName name="A126001746A_Data">Data20!$CV$11:$CV$19</definedName>
    <definedName name="A126001746A_Latest">Data20!$CV$19</definedName>
    <definedName name="A126001750T">Data20!$DT$1:$DT$10,Data20!$DT$11:$DT$19</definedName>
    <definedName name="A126001750T_Data">Data20!$DT$11:$DT$19</definedName>
    <definedName name="A126001750T_Latest">Data20!$DT$19</definedName>
    <definedName name="A126001754A">Data20!$FP$1:$FP$10,Data20!$FP$11:$FP$19</definedName>
    <definedName name="A126001754A_Data">Data20!$FP$11:$FP$19</definedName>
    <definedName name="A126001754A_Latest">Data20!$FP$19</definedName>
    <definedName name="A126001758K">Data19!$IB$1:$IB$10,Data19!$IB$11:$IB$19</definedName>
    <definedName name="A126001758K_Data">Data19!$IB$11:$IB$19</definedName>
    <definedName name="A126001758K_Latest">Data19!$IB$19</definedName>
    <definedName name="A126001762A">Data20!$BX$1:$BX$10,Data20!$BX$11:$BX$19</definedName>
    <definedName name="A126001762A_Data">Data20!$BX$11:$BX$19</definedName>
    <definedName name="A126001762A_Latest">Data20!$BX$19</definedName>
    <definedName name="A126001766K">Data19!$CZ$1:$CZ$10,Data19!$CZ$11:$CZ$19</definedName>
    <definedName name="A126001766K_Data">Data19!$CZ$11:$CZ$19</definedName>
    <definedName name="A126001766K_Latest">Data19!$CZ$19</definedName>
    <definedName name="A126001770A">Data19!$FT$1:$FT$10,Data19!$FT$11:$FT$19</definedName>
    <definedName name="A126001770A_Data">Data19!$FT$11:$FT$19</definedName>
    <definedName name="A126001770A_Latest">Data19!$FT$19</definedName>
    <definedName name="A126001774K">Data19!$GR$1:$GR$10,Data19!$GR$11:$GR$19</definedName>
    <definedName name="A126001774K_Data">Data19!$GR$11:$GR$19</definedName>
    <definedName name="A126001774K_Latest">Data19!$GR$19</definedName>
    <definedName name="A126001778V">Data20!$ER$1:$ER$10,Data20!$ER$11:$ER$19</definedName>
    <definedName name="A126001778V_Data">Data20!$ER$11:$ER$19</definedName>
    <definedName name="A126001778V_Latest">Data20!$ER$19</definedName>
    <definedName name="A126001782K">Data20!$GN$1:$GN$10,Data20!$GN$11:$GN$19</definedName>
    <definedName name="A126001782K_Data">Data20!$GN$11:$GN$19</definedName>
    <definedName name="A126001782K_Latest">Data20!$GN$19</definedName>
    <definedName name="A126001786V">Data19!$BD$1:$BD$10,Data19!$BD$11:$BD$19</definedName>
    <definedName name="A126001786V_Data">Data19!$BD$11:$BD$19</definedName>
    <definedName name="A126001786V_Latest">Data19!$BD$19</definedName>
    <definedName name="A126001790K">Data19!$HJ$1:$HJ$10,Data19!$HJ$11:$HJ$19</definedName>
    <definedName name="A126001790K_Data">Data19!$HJ$11:$HJ$19</definedName>
    <definedName name="A126001790K_Latest">Data19!$HJ$19</definedName>
    <definedName name="A126001794V">Data20!$AH$1:$AH$10,Data20!$AH$11:$AH$19</definedName>
    <definedName name="A126001794V_Data">Data20!$AH$11:$AH$19</definedName>
    <definedName name="A126001794V_Latest">Data20!$AH$19</definedName>
    <definedName name="A126001798C">Data19!$CB$1:$CB$10,Data19!$CB$11:$CB$19</definedName>
    <definedName name="A126001798C_Data">Data19!$CB$11:$CB$19</definedName>
    <definedName name="A126001798C_Latest">Data19!$CB$19</definedName>
    <definedName name="A126001802J">Data19!$DX$1:$DX$10,Data19!$DX$11:$DX$19</definedName>
    <definedName name="A126001802J_Data">Data19!$DX$11:$DX$19</definedName>
    <definedName name="A126001802J_Latest">Data19!$DX$19</definedName>
    <definedName name="A126001806T">Data19!$EV$1:$EV$10,Data19!$EV$11:$EV$19</definedName>
    <definedName name="A126001806T_Data">Data19!$EV$11:$EV$19</definedName>
    <definedName name="A126001806T_Latest">Data19!$EV$19</definedName>
    <definedName name="A126001810J">Data20!$J$1:$J$10,Data20!$J$11:$J$19</definedName>
    <definedName name="A126001810J_Data">Data20!$J$11:$J$19</definedName>
    <definedName name="A126001810J_Latest">Data20!$J$19</definedName>
    <definedName name="A126001814T">Data20!$AZ$1:$AZ$10,Data20!$AZ$11:$AZ$19</definedName>
    <definedName name="A126001814T_Data">Data20!$AZ$11:$AZ$19</definedName>
    <definedName name="A126001814T_Latest">Data20!$AZ$19</definedName>
    <definedName name="A126001818A">Data22!$N$1:$N$10,Data22!$N$11:$N$19</definedName>
    <definedName name="A126001818A_Data">Data22!$N$11:$N$19</definedName>
    <definedName name="A126001818A_Latest">Data22!$N$19</definedName>
    <definedName name="A126001822T">Data22!$AL$1:$AL$10,Data22!$AL$11:$AL$19</definedName>
    <definedName name="A126001822T_Data">Data22!$AL$11:$AL$19</definedName>
    <definedName name="A126001822T_Latest">Data22!$AL$19</definedName>
    <definedName name="A126001826A">Data22!$CH$1:$CH$10,Data22!$CH$11:$CH$19</definedName>
    <definedName name="A126001826A_Data">Data22!$CH$11:$CH$19</definedName>
    <definedName name="A126001826A_Latest">Data22!$CH$19</definedName>
    <definedName name="A126001830T">Data21!$ET$1:$ET$10,Data21!$ET$11:$ET$19</definedName>
    <definedName name="A126001830T_Data">Data21!$ET$11:$ET$19</definedName>
    <definedName name="A126001830T_Latest">Data21!$ET$19</definedName>
    <definedName name="A126001834A">Data21!$IF$1:$IF$10,Data21!$IF$11:$IF$19</definedName>
    <definedName name="A126001834A_Data">Data21!$IF$11:$IF$19</definedName>
    <definedName name="A126001834A_Latest">Data21!$IF$19</definedName>
    <definedName name="A126001838K">Data21!$R$1:$R$10,Data21!$R$11:$R$19</definedName>
    <definedName name="A126001838K_Data">Data21!$R$11:$R$19</definedName>
    <definedName name="A126001838K_Latest">Data21!$R$19</definedName>
    <definedName name="A126001842A">Data21!$CL$1:$CL$10,Data21!$CL$11:$CL$19</definedName>
    <definedName name="A126001842A_Data">Data21!$CL$11:$CL$19</definedName>
    <definedName name="A126001842A_Latest">Data21!$CL$19</definedName>
    <definedName name="A126001846K">Data21!$DJ$1:$DJ$10,Data21!$DJ$11:$DJ$19</definedName>
    <definedName name="A126001846K_Data">Data21!$DJ$11:$DJ$19</definedName>
    <definedName name="A126001846K_Latest">Data21!$DJ$19</definedName>
    <definedName name="A126001850A">Data22!$BJ$1:$BJ$10,Data22!$BJ$11:$BJ$19</definedName>
    <definedName name="A126001850A_Data">Data22!$BJ$11:$BJ$19</definedName>
    <definedName name="A126001850A_Latest">Data22!$BJ$19</definedName>
    <definedName name="A126001854K">Data22!$DF$1:$DF$10,Data22!$DF$11:$DF$19</definedName>
    <definedName name="A126001854K_Data">Data22!$DF$11:$DF$19</definedName>
    <definedName name="A126001854K_Latest">Data22!$DF$19</definedName>
    <definedName name="A126001858V">Data20!$HL$1:$HL$10,Data20!$HL$11:$HL$19</definedName>
    <definedName name="A126001858V_Data">Data20!$HL$11:$HL$19</definedName>
    <definedName name="A126001858V_Latest">Data20!$HL$19</definedName>
    <definedName name="A126001862K">Data21!$EB$1:$EB$10,Data21!$EB$11:$EB$19</definedName>
    <definedName name="A126001862K_Data">Data21!$EB$11:$EB$19</definedName>
    <definedName name="A126001862K_Latest">Data21!$EB$19</definedName>
    <definedName name="A126001866V">Data21!$GP$1:$GP$10,Data21!$GP$11:$GP$19</definedName>
    <definedName name="A126001866V_Data">Data21!$GP$11:$GP$19</definedName>
    <definedName name="A126001866V_Latest">Data21!$GP$19</definedName>
    <definedName name="A126001870K">Data20!$IJ$1:$IJ$10,Data20!$IJ$11:$IJ$19</definedName>
    <definedName name="A126001870K_Data">Data20!$IJ$11:$IJ$19</definedName>
    <definedName name="A126001870K_Latest">Data20!$IJ$19</definedName>
    <definedName name="A126001874V">Data21!$AP$1:$AP$10,Data21!$AP$11:$AP$19</definedName>
    <definedName name="A126001874V_Data">Data21!$AP$11:$AP$19</definedName>
    <definedName name="A126001874V_Latest">Data21!$AP$19</definedName>
    <definedName name="A126001878C">Data21!$BN$1:$BN$10,Data21!$BN$11:$BN$19</definedName>
    <definedName name="A126001878C_Data">Data21!$BN$11:$BN$19</definedName>
    <definedName name="A126001878C_Latest">Data21!$BN$19</definedName>
    <definedName name="A126001882V">Data21!$FR$1:$FR$10,Data21!$FR$11:$FR$19</definedName>
    <definedName name="A126001882V_Data">Data21!$FR$11:$FR$19</definedName>
    <definedName name="A126001882V_Latest">Data21!$FR$19</definedName>
    <definedName name="A126001886C">Data21!$HH$1:$HH$10,Data21!$HH$11:$HH$19</definedName>
    <definedName name="A126001886C_Data">Data21!$HH$11:$HH$19</definedName>
    <definedName name="A126001886C_Latest">Data21!$HH$19</definedName>
    <definedName name="A126001890V">Data12!$AD$1:$AD$10,Data12!$AD$11:$AD$19</definedName>
    <definedName name="A126001890V_Data">Data12!$AD$11:$AD$19</definedName>
    <definedName name="A126001890V_Latest">Data12!$AD$19</definedName>
    <definedName name="A126001894C">Data12!$BB$1:$BB$10,Data12!$BB$11:$BB$19</definedName>
    <definedName name="A126001894C_Data">Data12!$BB$11:$BB$19</definedName>
    <definedName name="A126001894C_Latest">Data12!$BB$19</definedName>
    <definedName name="A126001898L">Data12!$CX$1:$CX$10,Data12!$CX$11:$CX$19</definedName>
    <definedName name="A126001898L_Data">Data12!$CX$11:$CX$19</definedName>
    <definedName name="A126001898L_Latest">Data12!$CX$19</definedName>
    <definedName name="A126001902T">Data11!$FJ$1:$FJ$10,Data11!$FJ$11:$FJ$19</definedName>
    <definedName name="A126001902T_Data">Data11!$FJ$11:$FJ$19</definedName>
    <definedName name="A126001902T_Latest">Data11!$FJ$19</definedName>
    <definedName name="A126001906A">Data12!$F$1:$F$10,Data12!$F$11:$F$19</definedName>
    <definedName name="A126001906A_Data">Data12!$F$11:$F$19</definedName>
    <definedName name="A126001906A_Latest">Data12!$F$19</definedName>
    <definedName name="A126001910T">Data11!$AH$1:$AH$10,Data11!$AH$11:$AH$19</definedName>
    <definedName name="A126001910T_Data">Data11!$AH$11:$AH$19</definedName>
    <definedName name="A126001910T_Latest">Data11!$AH$19</definedName>
    <definedName name="A126001914A">Data11!$DB$1:$DB$10,Data11!$DB$11:$DB$19</definedName>
    <definedName name="A126001914A_Data">Data11!$DB$11:$DB$19</definedName>
    <definedName name="A126001914A_Latest">Data11!$DB$19</definedName>
    <definedName name="A126001918K">Data11!$DZ$1:$DZ$10,Data11!$DZ$11:$DZ$19</definedName>
    <definedName name="A126001918K_Data">Data11!$DZ$11:$DZ$19</definedName>
    <definedName name="A126001918K_Latest">Data11!$DZ$19</definedName>
    <definedName name="A126001922A">Data12!$BZ$1:$BZ$10,Data12!$BZ$11:$BZ$19</definedName>
    <definedName name="A126001922A_Data">Data12!$BZ$11:$BZ$19</definedName>
    <definedName name="A126001922A_Latest">Data12!$BZ$19</definedName>
    <definedName name="A126001926K">Data12!$DV$1:$DV$10,Data12!$DV$11:$DV$19</definedName>
    <definedName name="A126001926K_Data">Data12!$DV$11:$DV$19</definedName>
    <definedName name="A126001926K_Latest">Data12!$DV$19</definedName>
    <definedName name="A126001930A">Data10!$IB$1:$IB$10,Data10!$IB$11:$IB$19</definedName>
    <definedName name="A126001930A_Data">Data10!$IB$11:$IB$19</definedName>
    <definedName name="A126001930A_Latest">Data10!$IB$19</definedName>
    <definedName name="A126001934K">Data11!$ER$1:$ER$10,Data11!$ER$11:$ER$19</definedName>
    <definedName name="A126001934K_Data">Data11!$ER$11:$ER$19</definedName>
    <definedName name="A126001934K_Latest">Data11!$ER$19</definedName>
    <definedName name="A126001938V">Data11!$HF$1:$HF$10,Data11!$HF$11:$HF$19</definedName>
    <definedName name="A126001938V_Data">Data11!$HF$11:$HF$19</definedName>
    <definedName name="A126001938V_Latest">Data11!$HF$19</definedName>
    <definedName name="A126001942K">Data11!$J$1:$J$10,Data11!$J$11:$J$19</definedName>
    <definedName name="A126001942K_Data">Data11!$J$11:$J$19</definedName>
    <definedName name="A126001942K_Latest">Data11!$J$19</definedName>
    <definedName name="A126001946V">Data11!$BF$1:$BF$10,Data11!$BF$11:$BF$19</definedName>
    <definedName name="A126001946V_Data">Data11!$BF$11:$BF$19</definedName>
    <definedName name="A126001946V_Latest">Data11!$BF$19</definedName>
    <definedName name="A126001950K">Data11!$CD$1:$CD$10,Data11!$CD$11:$CD$19</definedName>
    <definedName name="A126001950K_Data">Data11!$CD$11:$CD$19</definedName>
    <definedName name="A126001950K_Latest">Data11!$CD$19</definedName>
    <definedName name="A126001954V">Data11!$GH$1:$GH$10,Data11!$GH$11:$GH$19</definedName>
    <definedName name="A126001954V_Data">Data11!$GH$11:$GH$19</definedName>
    <definedName name="A126001954V_Latest">Data11!$GH$19</definedName>
    <definedName name="A126001958C">Data11!$HX$1:$HX$10,Data11!$HX$11:$HX$19</definedName>
    <definedName name="A126001958C_Data">Data11!$HX$11:$HX$19</definedName>
    <definedName name="A126001958C_Latest">Data11!$HX$19</definedName>
    <definedName name="A126001962V">Data15!$DD$1:$DD$10,Data15!$DD$11:$DD$19</definedName>
    <definedName name="A126001962V_Data">Data15!$DD$11:$DD$19</definedName>
    <definedName name="A126001962V_Latest">Data15!$DD$19</definedName>
    <definedName name="A126001966C">Data15!$EB$1:$EB$10,Data15!$EB$11:$EB$19</definedName>
    <definedName name="A126001966C_Data">Data15!$EB$11:$EB$19</definedName>
    <definedName name="A126001966C_Latest">Data15!$EB$19</definedName>
    <definedName name="A126001970V">Data15!$FX$1:$FX$10,Data15!$FX$11:$FX$19</definedName>
    <definedName name="A126001970V_Data">Data15!$FX$11:$FX$19</definedName>
    <definedName name="A126001970V_Latest">Data15!$FX$19</definedName>
    <definedName name="A126001974C">Data14!$IJ$1:$IJ$10,Data14!$IJ$11:$IJ$19</definedName>
    <definedName name="A126001974C_Data">Data14!$IJ$11:$IJ$19</definedName>
    <definedName name="A126001974C_Latest">Data14!$IJ$19</definedName>
    <definedName name="A126001978L">Data15!$CF$1:$CF$10,Data15!$CF$11:$CF$19</definedName>
    <definedName name="A126001978L_Data">Data15!$CF$11:$CF$19</definedName>
    <definedName name="A126001978L_Latest">Data15!$CF$19</definedName>
    <definedName name="A126001982C">Data14!$DH$1:$DH$10,Data14!$DH$11:$DH$19</definedName>
    <definedName name="A126001982C_Data">Data14!$DH$11:$DH$19</definedName>
    <definedName name="A126001982C_Latest">Data14!$DH$19</definedName>
    <definedName name="A126001986L">Data14!$GB$1:$GB$10,Data14!$GB$11:$GB$19</definedName>
    <definedName name="A126001986L_Data">Data14!$GB$11:$GB$19</definedName>
    <definedName name="A126001986L_Latest">Data14!$GB$19</definedName>
    <definedName name="A126001990C">Data14!$GZ$1:$GZ$10,Data14!$GZ$11:$GZ$19</definedName>
    <definedName name="A126001990C_Data">Data14!$GZ$11:$GZ$19</definedName>
    <definedName name="A126001990C_Latest">Data14!$GZ$19</definedName>
    <definedName name="A126001994L">Data15!$EZ$1:$EZ$10,Data15!$EZ$11:$EZ$19</definedName>
    <definedName name="A126001994L_Data">Data15!$EZ$11:$EZ$19</definedName>
    <definedName name="A126001994L_Latest">Data15!$EZ$19</definedName>
    <definedName name="A126001998W">Data15!$GV$1:$GV$10,Data15!$GV$11:$GV$19</definedName>
    <definedName name="A126001998W_Data">Data15!$GV$11:$GV$19</definedName>
    <definedName name="A126001998W_Latest">Data15!$GV$19</definedName>
    <definedName name="A126002002C">Data14!$BL$1:$BL$10,Data14!$BL$11:$BL$19</definedName>
    <definedName name="A126002002C_Data">Data14!$BL$11:$BL$19</definedName>
    <definedName name="A126002002C_Latest">Data14!$BL$19</definedName>
    <definedName name="A126002006L">Data14!$HR$1:$HR$10,Data14!$HR$11:$HR$19</definedName>
    <definedName name="A126002006L_Data">Data14!$HR$11:$HR$19</definedName>
    <definedName name="A126002006L_Latest">Data14!$HR$19</definedName>
    <definedName name="A126002010C">Data15!$AP$1:$AP$10,Data15!$AP$11:$AP$19</definedName>
    <definedName name="A126002010C_Data">Data15!$AP$11:$AP$19</definedName>
    <definedName name="A126002010C_Latest">Data15!$AP$19</definedName>
    <definedName name="A126002014L">Data14!$CJ$1:$CJ$10,Data14!$CJ$11:$CJ$19</definedName>
    <definedName name="A126002014L_Data">Data14!$CJ$11:$CJ$19</definedName>
    <definedName name="A126002014L_Latest">Data14!$CJ$19</definedName>
    <definedName name="A126002018W">Data14!$EF$1:$EF$10,Data14!$EF$11:$EF$19</definedName>
    <definedName name="A126002018W_Data">Data14!$EF$11:$EF$19</definedName>
    <definedName name="A126002018W_Latest">Data14!$EF$19</definedName>
    <definedName name="A126002022L">Data14!$FD$1:$FD$10,Data14!$FD$11:$FD$19</definedName>
    <definedName name="A126002022L_Data">Data14!$FD$11:$FD$19</definedName>
    <definedName name="A126002022L_Latest">Data14!$FD$19</definedName>
    <definedName name="A126002026W">Data15!$R$1:$R$10,Data15!$R$11:$R$19</definedName>
    <definedName name="A126002026W_Data">Data15!$R$11:$R$19</definedName>
    <definedName name="A126002026W_Latest">Data15!$R$19</definedName>
    <definedName name="A126002030L">Data15!$BH$1:$BH$10,Data15!$BH$11:$BH$19</definedName>
    <definedName name="A126002030L_Data">Data15!$BH$11:$BH$19</definedName>
    <definedName name="A126002030L_Latest">Data15!$BH$19</definedName>
    <definedName name="A126002034W">Data17!$V$1:$V$10,Data17!$V$11:$V$19</definedName>
    <definedName name="A126002034W_Data">Data17!$V$11:$V$19</definedName>
    <definedName name="A126002034W_Latest">Data17!$V$19</definedName>
    <definedName name="A126002038F">Data17!$AT$1:$AT$10,Data17!$AT$11:$AT$19</definedName>
    <definedName name="A126002038F_Data">Data17!$AT$11:$AT$19</definedName>
    <definedName name="A126002038F_Latest">Data17!$AT$19</definedName>
    <definedName name="A126002042W">Data17!$CP$1:$CP$10,Data17!$CP$11:$CP$19</definedName>
    <definedName name="A126002042W_Data">Data17!$CP$11:$CP$19</definedName>
    <definedName name="A126002042W_Latest">Data17!$CP$19</definedName>
    <definedName name="A126002046F">Data16!$FB$1:$FB$10,Data16!$FB$11:$FB$19</definedName>
    <definedName name="A126002046F_Data">Data16!$FB$11:$FB$19</definedName>
    <definedName name="A126002046F_Latest">Data16!$FB$19</definedName>
    <definedName name="A126002050W">Data16!$IN$1:$IN$10,Data16!$IN$11:$IN$19</definedName>
    <definedName name="A126002050W_Data">Data16!$IN$11:$IN$19</definedName>
    <definedName name="A126002050W_Latest">Data16!$IN$19</definedName>
    <definedName name="A126002054F">Data16!$Z$1:$Z$10,Data16!$Z$11:$Z$19</definedName>
    <definedName name="A126002054F_Data">Data16!$Z$11:$Z$19</definedName>
    <definedName name="A126002054F_Latest">Data16!$Z$19</definedName>
    <definedName name="A126002058R">Data16!$CT$1:$CT$10,Data16!$CT$11:$CT$19</definedName>
    <definedName name="A126002058R_Data">Data16!$CT$11:$CT$19</definedName>
    <definedName name="A126002058R_Latest">Data16!$CT$19</definedName>
    <definedName name="A126002062F">Data16!$DR$1:$DR$10,Data16!$DR$11:$DR$19</definedName>
    <definedName name="A126002062F_Data">Data16!$DR$11:$DR$19</definedName>
    <definedName name="A126002062F_Latest">Data16!$DR$19</definedName>
    <definedName name="A126002066R">Data17!$BR$1:$BR$10,Data17!$BR$11:$BR$19</definedName>
    <definedName name="A126002066R_Data">Data17!$BR$11:$BR$19</definedName>
    <definedName name="A126002066R_Latest">Data17!$BR$19</definedName>
    <definedName name="A126002070F">Data17!$DN$1:$DN$10,Data17!$DN$11:$DN$19</definedName>
    <definedName name="A126002070F_Data">Data17!$DN$11:$DN$19</definedName>
    <definedName name="A126002070F_Latest">Data17!$DN$19</definedName>
    <definedName name="A126002074R">Data15!$HT$1:$HT$10,Data15!$HT$11:$HT$19</definedName>
    <definedName name="A126002074R_Data">Data15!$HT$11:$HT$19</definedName>
    <definedName name="A126002074R_Latest">Data15!$HT$19</definedName>
    <definedName name="A126002078X">Data16!$EJ$1:$EJ$10,Data16!$EJ$11:$EJ$19</definedName>
    <definedName name="A126002078X_Data">Data16!$EJ$11:$EJ$19</definedName>
    <definedName name="A126002078X_Latest">Data16!$EJ$19</definedName>
    <definedName name="A126002082R">Data16!$GX$1:$GX$10,Data16!$GX$11:$GX$19</definedName>
    <definedName name="A126002082R_Data">Data16!$GX$11:$GX$19</definedName>
    <definedName name="A126002082R_Latest">Data16!$GX$19</definedName>
    <definedName name="A126002086X">Data16!$B$1:$B$10,Data16!$B$11:$B$19</definedName>
    <definedName name="A126002086X_Data">Data16!$B$11:$B$19</definedName>
    <definedName name="A126002086X_Latest">Data16!$B$19</definedName>
    <definedName name="A126002090R">Data16!$AX$1:$AX$10,Data16!$AX$11:$AX$19</definedName>
    <definedName name="A126002090R_Data">Data16!$AX$11:$AX$19</definedName>
    <definedName name="A126002090R_Latest">Data16!$AX$19</definedName>
    <definedName name="A126002094X">Data16!$BV$1:$BV$10,Data16!$BV$11:$BV$19</definedName>
    <definedName name="A126002094X_Data">Data16!$BV$11:$BV$19</definedName>
    <definedName name="A126002094X_Latest">Data16!$BV$19</definedName>
    <definedName name="A126002098J">Data16!$FZ$1:$FZ$10,Data16!$FZ$11:$FZ$19</definedName>
    <definedName name="A126002098J_Data">Data16!$FZ$11:$FZ$19</definedName>
    <definedName name="A126002098J_Latest">Data16!$FZ$19</definedName>
    <definedName name="A126002102L">Data16!$HP$1:$HP$10,Data16!$HP$11:$HP$19</definedName>
    <definedName name="A126002102L_Data">Data16!$HP$11:$HP$19</definedName>
    <definedName name="A126002102L_Latest">Data16!$HP$19</definedName>
    <definedName name="A126002106W">Data2!$BO$1:$BO$10,Data2!$BO$11:$BO$19</definedName>
    <definedName name="A126002106W_Data">Data2!$BO$11:$BO$19</definedName>
    <definedName name="A126002106W_Latest">Data2!$BO$19</definedName>
    <definedName name="A126002110L">Data2!$CM$1:$CM$10,Data2!$CM$11:$CM$19</definedName>
    <definedName name="A126002110L_Data">Data2!$CM$11:$CM$19</definedName>
    <definedName name="A126002110L_Latest">Data2!$CM$19</definedName>
    <definedName name="A126002114W">Data2!$EI$1:$EI$10,Data2!$EI$11:$EI$19</definedName>
    <definedName name="A126002114W_Data">Data2!$EI$11:$EI$19</definedName>
    <definedName name="A126002114W_Latest">Data2!$EI$19</definedName>
    <definedName name="A126002118F">Data1!$GU$1:$GU$10,Data1!$GU$11:$GU$19</definedName>
    <definedName name="A126002118F_Data">Data1!$GU$11:$GU$19</definedName>
    <definedName name="A126002118F_Latest">Data1!$GU$19</definedName>
    <definedName name="A126002122W">Data2!$AQ$1:$AQ$10,Data2!$AQ$11:$AQ$19</definedName>
    <definedName name="A126002122W_Data">Data2!$AQ$11:$AQ$19</definedName>
    <definedName name="A126002122W_Latest">Data2!$AQ$19</definedName>
    <definedName name="A126002126F">Data1!$BS$1:$BS$10,Data1!$BS$11:$BS$19</definedName>
    <definedName name="A126002126F_Data">Data1!$BS$11:$BS$19</definedName>
    <definedName name="A126002126F_Latest">Data1!$BS$19</definedName>
    <definedName name="A126002130W">Data1!$EM$1:$EM$10,Data1!$EM$11:$EM$19</definedName>
    <definedName name="A126002130W_Data">Data1!$EM$11:$EM$19</definedName>
    <definedName name="A126002130W_Latest">Data1!$EM$19</definedName>
    <definedName name="A126002138R">Data2!$DK$1:$DK$10,Data2!$DK$11:$DK$19</definedName>
    <definedName name="A126002138R_Data">Data2!$DK$11:$DK$19</definedName>
    <definedName name="A126002138R_Latest">Data2!$DK$19</definedName>
    <definedName name="A126002142F">Data2!$FG$1:$FG$10,Data2!$FG$11:$FG$19</definedName>
    <definedName name="A126002142F_Data">Data2!$FG$11:$FG$19</definedName>
    <definedName name="A126002142F_Latest">Data2!$FG$19</definedName>
    <definedName name="A126002146R">Data1!$W$1:$W$10,Data1!$W$11:$W$19</definedName>
    <definedName name="A126002146R_Data">Data1!$W$11:$W$19</definedName>
    <definedName name="A126002146R_Latest">Data1!$W$19</definedName>
    <definedName name="A126002158X">Data1!$AU$1:$AU$10,Data1!$AU$11:$AU$19</definedName>
    <definedName name="A126002158X_Data">Data1!$AU$11:$AU$19</definedName>
    <definedName name="A126002158X_Latest">Data1!$AU$19</definedName>
    <definedName name="A126002162R">Data1!$CQ$1:$CQ$10,Data1!$CQ$11:$CQ$19</definedName>
    <definedName name="A126002162R_Data">Data1!$CQ$11:$CQ$19</definedName>
    <definedName name="A126002162R_Latest">Data1!$CQ$19</definedName>
    <definedName name="A126002166X">Data1!$DO$1:$DO$10,Data1!$DO$11:$DO$19</definedName>
    <definedName name="A126002166X_Data">Data1!$DO$11:$DO$19</definedName>
    <definedName name="A126002166X_Latest">Data1!$DO$19</definedName>
    <definedName name="A126002170R">Data1!$HS$1:$HS$10,Data1!$HS$11:$HS$19</definedName>
    <definedName name="A126002170R_Data">Data1!$HS$11:$HS$19</definedName>
    <definedName name="A126002170R_Latest">Data1!$HS$19</definedName>
    <definedName name="A126002174X">Data2!$S$1:$S$10,Data2!$S$11:$S$19</definedName>
    <definedName name="A126002174X_Data">Data2!$S$11:$S$19</definedName>
    <definedName name="A126002174X_Latest">Data2!$S$19</definedName>
    <definedName name="A126002178J">Data23!$GQ$1:$GQ$10,Data23!$GQ$11:$GQ$19</definedName>
    <definedName name="A126002178J_Data">Data23!$GQ$11:$GQ$19</definedName>
    <definedName name="A126002178J_Latest">Data23!$GQ$19</definedName>
    <definedName name="A126002182X">Data23!$HO$1:$HO$10,Data23!$HO$11:$HO$19</definedName>
    <definedName name="A126002182X_Data">Data23!$HO$11:$HO$19</definedName>
    <definedName name="A126002182X_Latest">Data23!$HO$19</definedName>
    <definedName name="A126002186J">Data24!$U$1:$U$10,Data24!$U$11:$U$19</definedName>
    <definedName name="A126002186J_Data">Data24!$U$11:$U$19</definedName>
    <definedName name="A126002186J_Latest">Data24!$U$19</definedName>
    <definedName name="A126002190X">Data23!$CG$1:$CG$10,Data23!$CG$11:$CG$19</definedName>
    <definedName name="A126002190X_Data">Data23!$CG$11:$CG$19</definedName>
    <definedName name="A126002190X_Latest">Data23!$CG$19</definedName>
    <definedName name="A126002194J">Data23!$FS$1:$FS$10,Data23!$FS$11:$FS$19</definedName>
    <definedName name="A126002194J_Data">Data23!$FS$11:$FS$19</definedName>
    <definedName name="A126002194J_Latest">Data23!$FS$19</definedName>
    <definedName name="A126002198T">Data22!$GU$1:$GU$10,Data22!$GU$11:$GU$19</definedName>
    <definedName name="A126002198T_Data">Data22!$GU$11:$GU$19</definedName>
    <definedName name="A126002198T_Latest">Data22!$GU$19</definedName>
    <definedName name="A126002202W">Data23!$Y$1:$Y$10,Data23!$Y$11:$Y$19</definedName>
    <definedName name="A126002202W_Data">Data23!$Y$11:$Y$19</definedName>
    <definedName name="A126002202W_Latest">Data23!$Y$19</definedName>
    <definedName name="A126002210W">Data23!$IM$1:$IM$10,Data23!$IM$11:$IM$19</definedName>
    <definedName name="A126002210W_Data">Data23!$IM$11:$IM$19</definedName>
    <definedName name="A126002210W_Latest">Data23!$IM$19</definedName>
    <definedName name="A126002214F">Data24!$AS$1:$AS$10,Data24!$AS$11:$AS$19</definedName>
    <definedName name="A126002214F_Data">Data24!$AS$11:$AS$19</definedName>
    <definedName name="A126002214F_Latest">Data24!$AS$19</definedName>
    <definedName name="A126002218R">Data22!$EY$1:$EY$10,Data22!$EY$11:$EY$19</definedName>
    <definedName name="A126002218R_Data">Data22!$EY$11:$EY$19</definedName>
    <definedName name="A126002218R_Latest">Data22!$EY$19</definedName>
    <definedName name="A126002230F">Data22!$FW$1:$FW$10,Data22!$FW$11:$FW$19</definedName>
    <definedName name="A126002230F_Data">Data22!$FW$11:$FW$19</definedName>
    <definedName name="A126002230F_Latest">Data22!$FW$19</definedName>
    <definedName name="A126002234R">Data22!$HS$1:$HS$10,Data22!$HS$11:$HS$19</definedName>
    <definedName name="A126002234R_Data">Data22!$HS$11:$HS$19</definedName>
    <definedName name="A126002234R_Latest">Data22!$HS$19</definedName>
    <definedName name="A126002238X">Data22!$IQ$1:$IQ$10,Data22!$IQ$11:$IQ$19</definedName>
    <definedName name="A126002238X_Data">Data22!$IQ$11:$IQ$19</definedName>
    <definedName name="A126002238X_Latest">Data22!$IQ$19</definedName>
    <definedName name="A126002242R">Data23!$DE$1:$DE$10,Data23!$DE$11:$DE$19</definedName>
    <definedName name="A126002242R_Data">Data23!$DE$11:$DE$19</definedName>
    <definedName name="A126002242R_Latest">Data23!$DE$19</definedName>
    <definedName name="A126002246X">Data23!$EU$1:$EU$10,Data23!$EU$11:$EU$19</definedName>
    <definedName name="A126002246X_Data">Data23!$EU$11:$EU$19</definedName>
    <definedName name="A126002246X_Latest">Data23!$EU$19</definedName>
    <definedName name="A126002250R">Data13!$HG$1:$HG$10,Data13!$HG$11:$HG$19</definedName>
    <definedName name="A126002250R_Data">Data13!$HG$11:$HG$19</definedName>
    <definedName name="A126002250R_Latest">Data13!$HG$19</definedName>
    <definedName name="A126002254X">Data13!$IE$1:$IE$10,Data13!$IE$11:$IE$19</definedName>
    <definedName name="A126002254X_Data">Data13!$IE$11:$IE$19</definedName>
    <definedName name="A126002254X_Latest">Data13!$IE$19</definedName>
    <definedName name="A126002258J">Data14!$AK$1:$AK$10,Data14!$AK$11:$AK$19</definedName>
    <definedName name="A126002258J_Data">Data14!$AK$11:$AK$19</definedName>
    <definedName name="A126002258J_Latest">Data14!$AK$19</definedName>
    <definedName name="A126002262X">Data13!$CW$1:$CW$10,Data13!$CW$11:$CW$19</definedName>
    <definedName name="A126002262X_Data">Data13!$CW$11:$CW$19</definedName>
    <definedName name="A126002262X_Latest">Data13!$CW$19</definedName>
    <definedName name="A126002266J">Data13!$GI$1:$GI$10,Data13!$GI$11:$GI$19</definedName>
    <definedName name="A126002266J_Data">Data13!$GI$11:$GI$19</definedName>
    <definedName name="A126002266J_Latest">Data13!$GI$19</definedName>
    <definedName name="A126002270X">Data12!$HK$1:$HK$10,Data12!$HK$11:$HK$19</definedName>
    <definedName name="A126002270X_Data">Data12!$HK$11:$HK$19</definedName>
    <definedName name="A126002270X_Latest">Data12!$HK$19</definedName>
    <definedName name="A126002274J">Data13!$AO$1:$AO$10,Data13!$AO$11:$AO$19</definedName>
    <definedName name="A126002274J_Data">Data13!$AO$11:$AO$19</definedName>
    <definedName name="A126002274J_Latest">Data13!$AO$19</definedName>
    <definedName name="A126002282J">Data14!$M$1:$M$10,Data14!$M$11:$M$19</definedName>
    <definedName name="A126002282J_Data">Data14!$M$11:$M$19</definedName>
    <definedName name="A126002282J_Latest">Data14!$M$19</definedName>
    <definedName name="A126002286T">Data14!$BI$1:$BI$10,Data14!$BI$11:$BI$19</definedName>
    <definedName name="A126002286T_Data">Data14!$BI$11:$BI$19</definedName>
    <definedName name="A126002286T_Latest">Data14!$BI$19</definedName>
    <definedName name="A126002290J">Data12!$FO$1:$FO$10,Data12!$FO$11:$FO$19</definedName>
    <definedName name="A126002290J_Data">Data12!$FO$11:$FO$19</definedName>
    <definedName name="A126002290J_Latest">Data12!$FO$19</definedName>
    <definedName name="A126002302F">Data12!$GM$1:$GM$10,Data12!$GM$11:$GM$19</definedName>
    <definedName name="A126002302F_Data">Data12!$GM$11:$GM$19</definedName>
    <definedName name="A126002302F_Latest">Data12!$GM$19</definedName>
    <definedName name="A126002306R">Data12!$II$1:$II$10,Data12!$II$11:$II$19</definedName>
    <definedName name="A126002306R_Data">Data12!$II$11:$II$19</definedName>
    <definedName name="A126002306R_Latest">Data12!$II$19</definedName>
    <definedName name="A126002310F">Data13!$Q$1:$Q$10,Data13!$Q$11:$Q$19</definedName>
    <definedName name="A126002310F_Data">Data13!$Q$11:$Q$19</definedName>
    <definedName name="A126002310F_Latest">Data13!$Q$19</definedName>
    <definedName name="A126002314R">Data13!$DU$1:$DU$10,Data13!$DU$11:$DU$19</definedName>
    <definedName name="A126002314R_Data">Data13!$DU$11:$DU$19</definedName>
    <definedName name="A126002314R_Latest">Data13!$DU$19</definedName>
    <definedName name="A126002318X">Data13!$FK$1:$FK$10,Data13!$FK$11:$FK$19</definedName>
    <definedName name="A126002318X_Data">Data13!$FK$11:$FK$19</definedName>
    <definedName name="A126002318X_Latest">Data13!$FK$19</definedName>
    <definedName name="A126002322R">Data18!$GY$1:$GY$10,Data18!$GY$11:$GY$19</definedName>
    <definedName name="A126002322R_Data">Data18!$GY$11:$GY$19</definedName>
    <definedName name="A126002322R_Latest">Data18!$GY$19</definedName>
    <definedName name="A126002326X">Data18!$HW$1:$HW$10,Data18!$HW$11:$HW$19</definedName>
    <definedName name="A126002326X_Data">Data18!$HW$11:$HW$19</definedName>
    <definedName name="A126002326X_Latest">Data18!$HW$19</definedName>
    <definedName name="A126002330R">Data19!$AC$1:$AC$10,Data19!$AC$11:$AC$19</definedName>
    <definedName name="A126002330R_Data">Data19!$AC$11:$AC$19</definedName>
    <definedName name="A126002330R_Latest">Data19!$AC$19</definedName>
    <definedName name="A126002334X">Data18!$CO$1:$CO$10,Data18!$CO$11:$CO$19</definedName>
    <definedName name="A126002334X_Data">Data18!$CO$11:$CO$19</definedName>
    <definedName name="A126002334X_Latest">Data18!$CO$19</definedName>
    <definedName name="A126002338J">Data18!$GA$1:$GA$10,Data18!$GA$11:$GA$19</definedName>
    <definedName name="A126002338J_Data">Data18!$GA$11:$GA$19</definedName>
    <definedName name="A126002338J_Latest">Data18!$GA$19</definedName>
    <definedName name="A126002342X">Data17!$HC$1:$HC$10,Data17!$HC$11:$HC$19</definedName>
    <definedName name="A126002342X_Data">Data17!$HC$11:$HC$19</definedName>
    <definedName name="A126002342X_Latest">Data17!$HC$19</definedName>
    <definedName name="A126002346J">Data18!$AG$1:$AG$10,Data18!$AG$11:$AG$19</definedName>
    <definedName name="A126002346J_Data">Data18!$AG$11:$AG$19</definedName>
    <definedName name="A126002346J_Latest">Data18!$AG$19</definedName>
    <definedName name="A126002354J">Data19!$E$1:$E$10,Data19!$E$11:$E$19</definedName>
    <definedName name="A126002354J_Data">Data19!$E$11:$E$19</definedName>
    <definedName name="A126002354J_Latest">Data19!$E$19</definedName>
    <definedName name="A126002358T">Data19!$BA$1:$BA$10,Data19!$BA$11:$BA$19</definedName>
    <definedName name="A126002358T_Data">Data19!$BA$11:$BA$19</definedName>
    <definedName name="A126002358T_Latest">Data19!$BA$19</definedName>
    <definedName name="A126002362J">Data17!$FG$1:$FG$10,Data17!$FG$11:$FG$19</definedName>
    <definedName name="A126002362J_Data">Data17!$FG$11:$FG$19</definedName>
    <definedName name="A126002362J_Latest">Data17!$FG$19</definedName>
    <definedName name="A126002374T">Data17!$GE$1:$GE$10,Data17!$GE$11:$GE$19</definedName>
    <definedName name="A126002374T_Data">Data17!$GE$11:$GE$19</definedName>
    <definedName name="A126002374T_Latest">Data17!$GE$19</definedName>
    <definedName name="A126002378A">Data17!$IA$1:$IA$10,Data17!$IA$11:$IA$19</definedName>
    <definedName name="A126002378A_Data">Data17!$IA$11:$IA$19</definedName>
    <definedName name="A126002378A_Latest">Data17!$IA$19</definedName>
    <definedName name="A126002382T">Data18!$I$1:$I$10,Data18!$I$11:$I$19</definedName>
    <definedName name="A126002382T_Data">Data18!$I$11:$I$19</definedName>
    <definedName name="A126002382T_Latest">Data18!$I$19</definedName>
    <definedName name="A126002386A">Data18!$DM$1:$DM$10,Data18!$DM$11:$DM$19</definedName>
    <definedName name="A126002386A_Data">Data18!$DM$11:$DM$19</definedName>
    <definedName name="A126002386A_Latest">Data18!$DM$19</definedName>
    <definedName name="A126002390T">Data18!$FC$1:$FC$10,Data18!$FC$11:$FC$19</definedName>
    <definedName name="A126002390T_Data">Data18!$FC$11:$FC$19</definedName>
    <definedName name="A126002390T_Latest">Data18!$FC$19</definedName>
    <definedName name="A126002394A">Data20!$DQ$1:$DQ$10,Data20!$DQ$11:$DQ$19</definedName>
    <definedName name="A126002394A_Data">Data20!$DQ$11:$DQ$19</definedName>
    <definedName name="A126002394A_Latest">Data20!$DQ$19</definedName>
    <definedName name="A126002398K">Data20!$EO$1:$EO$10,Data20!$EO$11:$EO$19</definedName>
    <definedName name="A126002398K_Data">Data20!$EO$11:$EO$19</definedName>
    <definedName name="A126002398K_Latest">Data20!$EO$19</definedName>
    <definedName name="A126002402R">Data20!$GK$1:$GK$10,Data20!$GK$11:$GK$19</definedName>
    <definedName name="A126002402R_Data">Data20!$GK$11:$GK$19</definedName>
    <definedName name="A126002402R_Latest">Data20!$GK$19</definedName>
    <definedName name="A126002406X">Data20!$G$1:$G$10,Data20!$G$11:$G$19</definedName>
    <definedName name="A126002406X_Data">Data20!$G$11:$G$19</definedName>
    <definedName name="A126002406X_Latest">Data20!$G$19</definedName>
    <definedName name="A126002410R">Data20!$CS$1:$CS$10,Data20!$CS$11:$CS$19</definedName>
    <definedName name="A126002410R_Data">Data20!$CS$11:$CS$19</definedName>
    <definedName name="A126002410R_Latest">Data20!$CS$19</definedName>
    <definedName name="A126002414X">Data19!$DU$1:$DU$10,Data19!$DU$11:$DU$19</definedName>
    <definedName name="A126002414X_Data">Data19!$DU$11:$DU$19</definedName>
    <definedName name="A126002414X_Latest">Data19!$DU$19</definedName>
    <definedName name="A126002418J">Data19!$GO$1:$GO$10,Data19!$GO$11:$GO$19</definedName>
    <definedName name="A126002418J_Data">Data19!$GO$11:$GO$19</definedName>
    <definedName name="A126002418J_Latest">Data19!$GO$19</definedName>
    <definedName name="A126002426J">Data20!$FM$1:$FM$10,Data20!$FM$11:$FM$19</definedName>
    <definedName name="A126002426J_Data">Data20!$FM$11:$FM$19</definedName>
    <definedName name="A126002426J_Latest">Data20!$FM$19</definedName>
    <definedName name="A126002430X">Data20!$HI$1:$HI$10,Data20!$HI$11:$HI$19</definedName>
    <definedName name="A126002430X_Data">Data20!$HI$11:$HI$19</definedName>
    <definedName name="A126002430X_Latest">Data20!$HI$19</definedName>
    <definedName name="A126002434J">Data19!$BY$1:$BY$10,Data19!$BY$11:$BY$19</definedName>
    <definedName name="A126002434J_Data">Data19!$BY$11:$BY$19</definedName>
    <definedName name="A126002434J_Latest">Data19!$BY$19</definedName>
    <definedName name="A126002446T">Data19!$CW$1:$CW$10,Data19!$CW$11:$CW$19</definedName>
    <definedName name="A126002446T_Data">Data19!$CW$11:$CW$19</definedName>
    <definedName name="A126002446T_Latest">Data19!$CW$19</definedName>
    <definedName name="A126002450J">Data19!$ES$1:$ES$10,Data19!$ES$11:$ES$19</definedName>
    <definedName name="A126002450J_Data">Data19!$ES$11:$ES$19</definedName>
    <definedName name="A126002450J_Latest">Data19!$ES$19</definedName>
    <definedName name="A126002454T">Data19!$FQ$1:$FQ$10,Data19!$FQ$11:$FQ$19</definedName>
    <definedName name="A126002454T_Data">Data19!$FQ$11:$FQ$19</definedName>
    <definedName name="A126002454T_Latest">Data19!$FQ$19</definedName>
    <definedName name="A126002458A">Data20!$AE$1:$AE$10,Data20!$AE$11:$AE$19</definedName>
    <definedName name="A126002458A_Data">Data20!$AE$11:$AE$19</definedName>
    <definedName name="A126002458A_Latest">Data20!$AE$19</definedName>
    <definedName name="A126002462T">Data20!$BU$1:$BU$10,Data20!$BU$11:$BU$19</definedName>
    <definedName name="A126002462T_Data">Data20!$BU$11:$BU$19</definedName>
    <definedName name="A126002462T_Latest">Data20!$BU$19</definedName>
    <definedName name="A126002466A">Data22!$AI$1:$AI$10,Data22!$AI$11:$AI$19</definedName>
    <definedName name="A126002466A_Data">Data22!$AI$11:$AI$19</definedName>
    <definedName name="A126002466A_Latest">Data22!$AI$19</definedName>
    <definedName name="A126002470T">Data22!$BG$1:$BG$10,Data22!$BG$11:$BG$19</definedName>
    <definedName name="A126002470T_Data">Data22!$BG$11:$BG$19</definedName>
    <definedName name="A126002470T_Latest">Data22!$BG$19</definedName>
    <definedName name="A126002474A">Data22!$DC$1:$DC$10,Data22!$DC$11:$DC$19</definedName>
    <definedName name="A126002474A_Data">Data22!$DC$11:$DC$19</definedName>
    <definedName name="A126002474A_Latest">Data22!$DC$19</definedName>
    <definedName name="A126002478K">Data21!$FO$1:$FO$10,Data21!$FO$11:$FO$19</definedName>
    <definedName name="A126002478K_Data">Data21!$FO$11:$FO$19</definedName>
    <definedName name="A126002478K_Latest">Data21!$FO$19</definedName>
    <definedName name="A126002482A">Data22!$K$1:$K$10,Data22!$K$11:$K$19</definedName>
    <definedName name="A126002482A_Data">Data22!$K$11:$K$19</definedName>
    <definedName name="A126002482A_Latest">Data22!$K$19</definedName>
    <definedName name="A126002486K">Data21!$AM$1:$AM$10,Data21!$AM$11:$AM$19</definedName>
    <definedName name="A126002486K_Data">Data21!$AM$11:$AM$19</definedName>
    <definedName name="A126002486K_Latest">Data21!$AM$19</definedName>
    <definedName name="A126002490A">Data21!$DG$1:$DG$10,Data21!$DG$11:$DG$19</definedName>
    <definedName name="A126002490A_Data">Data21!$DG$11:$DG$19</definedName>
    <definedName name="A126002490A_Latest">Data21!$DG$19</definedName>
    <definedName name="A126002498V">Data22!$CE$1:$CE$10,Data22!$CE$11:$CE$19</definedName>
    <definedName name="A126002498V_Data">Data22!$CE$11:$CE$19</definedName>
    <definedName name="A126002498V_Latest">Data22!$CE$19</definedName>
    <definedName name="A126002502X">Data22!$EA$1:$EA$10,Data22!$EA$11:$EA$19</definedName>
    <definedName name="A126002502X_Data">Data22!$EA$11:$EA$19</definedName>
    <definedName name="A126002502X_Latest">Data22!$EA$19</definedName>
    <definedName name="A126002506J">Data20!$IG$1:$IG$10,Data20!$IG$11:$IG$19</definedName>
    <definedName name="A126002506J_Data">Data20!$IG$11:$IG$19</definedName>
    <definedName name="A126002506J_Latest">Data20!$IG$19</definedName>
    <definedName name="A126002518T">Data21!$O$1:$O$10,Data21!$O$11:$O$19</definedName>
    <definedName name="A126002518T_Data">Data21!$O$11:$O$19</definedName>
    <definedName name="A126002518T_Latest">Data21!$O$19</definedName>
    <definedName name="A126002522J">Data21!$BK$1:$BK$10,Data21!$BK$11:$BK$19</definedName>
    <definedName name="A126002522J_Data">Data21!$BK$11:$BK$19</definedName>
    <definedName name="A126002522J_Latest">Data21!$BK$19</definedName>
    <definedName name="A126002526T">Data21!$CI$1:$CI$10,Data21!$CI$11:$CI$19</definedName>
    <definedName name="A126002526T_Data">Data21!$CI$11:$CI$19</definedName>
    <definedName name="A126002526T_Latest">Data21!$CI$19</definedName>
    <definedName name="A126002530J">Data21!$GM$1:$GM$10,Data21!$GM$11:$GM$19</definedName>
    <definedName name="A126002530J_Data">Data21!$GM$11:$GM$19</definedName>
    <definedName name="A126002530J_Latest">Data21!$GM$19</definedName>
    <definedName name="A126002534T">Data21!$IC$1:$IC$10,Data21!$IC$11:$IC$19</definedName>
    <definedName name="A126002534T_Data">Data21!$IC$11:$IC$19</definedName>
    <definedName name="A126002534T_Latest">Data21!$IC$19</definedName>
    <definedName name="A126002538A">Data12!$AY$1:$AY$10,Data12!$AY$11:$AY$19</definedName>
    <definedName name="A126002538A_Data">Data12!$AY$11:$AY$19</definedName>
    <definedName name="A126002538A_Latest">Data12!$AY$19</definedName>
    <definedName name="A126002542T">Data12!$BW$1:$BW$10,Data12!$BW$11:$BW$19</definedName>
    <definedName name="A126002542T_Data">Data12!$BW$11:$BW$19</definedName>
    <definedName name="A126002542T_Latest">Data12!$BW$19</definedName>
    <definedName name="A126002546A">Data12!$DS$1:$DS$10,Data12!$DS$11:$DS$19</definedName>
    <definedName name="A126002546A_Data">Data12!$DS$11:$DS$19</definedName>
    <definedName name="A126002546A_Latest">Data12!$DS$19</definedName>
    <definedName name="A126002550T">Data11!$GE$1:$GE$10,Data11!$GE$11:$GE$19</definedName>
    <definedName name="A126002550T_Data">Data11!$GE$11:$GE$19</definedName>
    <definedName name="A126002550T_Latest">Data11!$GE$19</definedName>
    <definedName name="A126002554A">Data12!$AA$1:$AA$10,Data12!$AA$11:$AA$19</definedName>
    <definedName name="A126002554A_Data">Data12!$AA$11:$AA$19</definedName>
    <definedName name="A126002554A_Latest">Data12!$AA$19</definedName>
    <definedName name="A126002558K">Data11!$BC$1:$BC$10,Data11!$BC$11:$BC$19</definedName>
    <definedName name="A126002558K_Data">Data11!$BC$11:$BC$19</definedName>
    <definedName name="A126002558K_Latest">Data11!$BC$19</definedName>
    <definedName name="A126002562A">Data11!$DW$1:$DW$10,Data11!$DW$11:$DW$19</definedName>
    <definedName name="A126002562A_Data">Data11!$DW$11:$DW$19</definedName>
    <definedName name="A126002562A_Latest">Data11!$DW$19</definedName>
    <definedName name="A126002570A">Data12!$CU$1:$CU$10,Data12!$CU$11:$CU$19</definedName>
    <definedName name="A126002570A_Data">Data12!$CU$11:$CU$19</definedName>
    <definedName name="A126002570A_Latest">Data12!$CU$19</definedName>
    <definedName name="A126002574K">Data12!$EQ$1:$EQ$10,Data12!$EQ$11:$EQ$19</definedName>
    <definedName name="A126002574K_Data">Data12!$EQ$11:$EQ$19</definedName>
    <definedName name="A126002574K_Latest">Data12!$EQ$19</definedName>
    <definedName name="A126002578V">Data11!$G$1:$G$10,Data11!$G$11:$G$19</definedName>
    <definedName name="A126002578V_Data">Data11!$G$11:$G$19</definedName>
    <definedName name="A126002578V_Latest">Data11!$G$19</definedName>
    <definedName name="A126002590K">Data11!$AE$1:$AE$10,Data11!$AE$11:$AE$19</definedName>
    <definedName name="A126002590K_Data">Data11!$AE$11:$AE$19</definedName>
    <definedName name="A126002590K_Latest">Data11!$AE$19</definedName>
    <definedName name="A126002594V">Data11!$CA$1:$CA$10,Data11!$CA$11:$CA$19</definedName>
    <definedName name="A126002594V_Data">Data11!$CA$11:$CA$19</definedName>
    <definedName name="A126002594V_Latest">Data11!$CA$19</definedName>
    <definedName name="A126002598C">Data11!$CY$1:$CY$10,Data11!$CY$11:$CY$19</definedName>
    <definedName name="A126002598C_Data">Data11!$CY$11:$CY$19</definedName>
    <definedName name="A126002598C_Latest">Data11!$CY$19</definedName>
    <definedName name="A126002602J">Data11!$HC$1:$HC$10,Data11!$HC$11:$HC$19</definedName>
    <definedName name="A126002602J_Data">Data11!$HC$11:$HC$19</definedName>
    <definedName name="A126002602J_Latest">Data11!$HC$19</definedName>
    <definedName name="A126002606T">Data12!$C$1:$C$10,Data12!$C$11:$C$19</definedName>
    <definedName name="A126002606T_Data">Data12!$C$11:$C$19</definedName>
    <definedName name="A126002606T_Latest">Data12!$C$19</definedName>
    <definedName name="A126002610J">Data15!$DY$1:$DY$10,Data15!$DY$11:$DY$19</definedName>
    <definedName name="A126002610J_Data">Data15!$DY$11:$DY$19</definedName>
    <definedName name="A126002610J_Latest">Data15!$DY$19</definedName>
    <definedName name="A126002614T">Data15!$EW$1:$EW$10,Data15!$EW$11:$EW$19</definedName>
    <definedName name="A126002614T_Data">Data15!$EW$11:$EW$19</definedName>
    <definedName name="A126002614T_Latest">Data15!$EW$19</definedName>
    <definedName name="A126002618A">Data15!$GS$1:$GS$10,Data15!$GS$11:$GS$19</definedName>
    <definedName name="A126002618A_Data">Data15!$GS$11:$GS$19</definedName>
    <definedName name="A126002618A_Latest">Data15!$GS$19</definedName>
    <definedName name="A126002622T">Data15!$O$1:$O$10,Data15!$O$11:$O$19</definedName>
    <definedName name="A126002622T_Data">Data15!$O$11:$O$19</definedName>
    <definedName name="A126002622T_Latest">Data15!$O$19</definedName>
    <definedName name="A126002626A">Data15!$DA$1:$DA$10,Data15!$DA$11:$DA$19</definedName>
    <definedName name="A126002626A_Data">Data15!$DA$11:$DA$19</definedName>
    <definedName name="A126002626A_Latest">Data15!$DA$19</definedName>
    <definedName name="A126002630T">Data14!$EC$1:$EC$10,Data14!$EC$11:$EC$19</definedName>
    <definedName name="A126002630T_Data">Data14!$EC$11:$EC$19</definedName>
    <definedName name="A126002630T_Latest">Data14!$EC$19</definedName>
    <definedName name="A126002634A">Data14!$GW$1:$GW$10,Data14!$GW$11:$GW$19</definedName>
    <definedName name="A126002634A_Data">Data14!$GW$11:$GW$19</definedName>
    <definedName name="A126002634A_Latest">Data14!$GW$19</definedName>
    <definedName name="A126002642A">Data15!$FU$1:$FU$10,Data15!$FU$11:$FU$19</definedName>
    <definedName name="A126002642A_Data">Data15!$FU$11:$FU$19</definedName>
    <definedName name="A126002642A_Latest">Data15!$FU$19</definedName>
    <definedName name="A126002646K">Data15!$HQ$1:$HQ$10,Data15!$HQ$11:$HQ$19</definedName>
    <definedName name="A126002646K_Data">Data15!$HQ$11:$HQ$19</definedName>
    <definedName name="A126002646K_Latest">Data15!$HQ$19</definedName>
    <definedName name="A126002650A">Data14!$CG$1:$CG$10,Data14!$CG$11:$CG$19</definedName>
    <definedName name="A126002650A_Data">Data14!$CG$11:$CG$19</definedName>
    <definedName name="A126002650A_Latest">Data14!$CG$19</definedName>
    <definedName name="A126002662K">Data14!$DE$1:$DE$10,Data14!$DE$11:$DE$19</definedName>
    <definedName name="A126002662K_Data">Data14!$DE$11:$DE$19</definedName>
    <definedName name="A126002662K_Latest">Data14!$DE$19</definedName>
    <definedName name="A126002666V">Data14!$FA$1:$FA$10,Data14!$FA$11:$FA$19</definedName>
    <definedName name="A126002666V_Data">Data14!$FA$11:$FA$19</definedName>
    <definedName name="A126002666V_Latest">Data14!$FA$19</definedName>
    <definedName name="A126002670K">Data14!$FY$1:$FY$10,Data14!$FY$11:$FY$19</definedName>
    <definedName name="A126002670K_Data">Data14!$FY$11:$FY$19</definedName>
    <definedName name="A126002670K_Latest">Data14!$FY$19</definedName>
    <definedName name="A126002674V">Data15!$AM$1:$AM$10,Data15!$AM$11:$AM$19</definedName>
    <definedName name="A126002674V_Data">Data15!$AM$11:$AM$19</definedName>
    <definedName name="A126002674V_Latest">Data15!$AM$19</definedName>
    <definedName name="A126002678C">Data15!$CC$1:$CC$10,Data15!$CC$11:$CC$19</definedName>
    <definedName name="A126002678C_Data">Data15!$CC$11:$CC$19</definedName>
    <definedName name="A126002678C_Latest">Data15!$CC$19</definedName>
    <definedName name="A126002682V">Data17!$AQ$1:$AQ$10,Data17!$AQ$11:$AQ$19</definedName>
    <definedName name="A126002682V_Data">Data17!$AQ$11:$AQ$19</definedName>
    <definedName name="A126002682V_Latest">Data17!$AQ$19</definedName>
    <definedName name="A126002686C">Data17!$BO$1:$BO$10,Data17!$BO$11:$BO$19</definedName>
    <definedName name="A126002686C_Data">Data17!$BO$11:$BO$19</definedName>
    <definedName name="A126002686C_Latest">Data17!$BO$19</definedName>
    <definedName name="A126002690V">Data17!$DK$1:$DK$10,Data17!$DK$11:$DK$19</definedName>
    <definedName name="A126002690V_Data">Data17!$DK$11:$DK$19</definedName>
    <definedName name="A126002690V_Latest">Data17!$DK$19</definedName>
    <definedName name="A126002694C">Data16!$FW$1:$FW$10,Data16!$FW$11:$FW$19</definedName>
    <definedName name="A126002694C_Data">Data16!$FW$11:$FW$19</definedName>
    <definedName name="A126002694C_Latest">Data16!$FW$19</definedName>
    <definedName name="A126002698L">Data17!$S$1:$S$10,Data17!$S$11:$S$19</definedName>
    <definedName name="A126002698L_Data">Data17!$S$11:$S$19</definedName>
    <definedName name="A126002698L_Latest">Data17!$S$19</definedName>
    <definedName name="A126002702T">Data16!$AU$1:$AU$10,Data16!$AU$11:$AU$19</definedName>
    <definedName name="A126002702T_Data">Data16!$AU$11:$AU$19</definedName>
    <definedName name="A126002702T_Latest">Data16!$AU$19</definedName>
    <definedName name="A126002706A">Data16!$DO$1:$DO$10,Data16!$DO$11:$DO$19</definedName>
    <definedName name="A126002706A_Data">Data16!$DO$11:$DO$19</definedName>
    <definedName name="A126002706A_Latest">Data16!$DO$19</definedName>
    <definedName name="A126002714A">Data17!$CM$1:$CM$10,Data17!$CM$11:$CM$19</definedName>
    <definedName name="A126002714A_Data">Data17!$CM$11:$CM$19</definedName>
    <definedName name="A126002714A_Latest">Data17!$CM$19</definedName>
    <definedName name="A126002718K">Data17!$EI$1:$EI$10,Data17!$EI$11:$EI$19</definedName>
    <definedName name="A126002718K_Data">Data17!$EI$11:$EI$19</definedName>
    <definedName name="A126002718K_Latest">Data17!$EI$19</definedName>
    <definedName name="A126002722A">Data15!$IO$1:$IO$10,Data15!$IO$11:$IO$19</definedName>
    <definedName name="A126002722A_Data">Data15!$IO$11:$IO$19</definedName>
    <definedName name="A126002722A_Latest">Data15!$IO$19</definedName>
    <definedName name="A126002734K">Data16!$W$1:$W$10,Data16!$W$11:$W$19</definedName>
    <definedName name="A126002734K_Data">Data16!$W$11:$W$19</definedName>
    <definedName name="A126002734K_Latest">Data16!$W$19</definedName>
    <definedName name="A126002738V">Data16!$BS$1:$BS$10,Data16!$BS$11:$BS$19</definedName>
    <definedName name="A126002738V_Data">Data16!$BS$11:$BS$19</definedName>
    <definedName name="A126002738V_Latest">Data16!$BS$19</definedName>
    <definedName name="A126002742K">Data16!$CQ$1:$CQ$10,Data16!$CQ$11:$CQ$19</definedName>
    <definedName name="A126002742K_Data">Data16!$CQ$11:$CQ$19</definedName>
    <definedName name="A126002742K_Latest">Data16!$CQ$19</definedName>
    <definedName name="A126002746V">Data16!$GU$1:$GU$10,Data16!$GU$11:$GU$19</definedName>
    <definedName name="A126002746V_Data">Data16!$GU$11:$GU$19</definedName>
    <definedName name="A126002746V_Latest">Data16!$GU$19</definedName>
    <definedName name="A126002750K">Data16!$IK$1:$IK$10,Data16!$IK$11:$IK$19</definedName>
    <definedName name="A126002750K_Data">Data16!$IK$11:$IK$19</definedName>
    <definedName name="A126002750K_Latest">Data16!$IK$19</definedName>
    <definedName name="A126002754V">Data2!$BC$1:$BC$10,Data2!$BC$11:$BC$19</definedName>
    <definedName name="A126002754V_Data">Data2!$BC$11:$BC$19</definedName>
    <definedName name="A126002754V_Latest">Data2!$BC$19</definedName>
    <definedName name="A126002758C">Data2!$CA$1:$CA$10,Data2!$CA$11:$CA$19</definedName>
    <definedName name="A126002758C_Data">Data2!$CA$11:$CA$19</definedName>
    <definedName name="A126002758C_Latest">Data2!$CA$19</definedName>
    <definedName name="A126002762V">Data2!$DW$1:$DW$10,Data2!$DW$11:$DW$19</definedName>
    <definedName name="A126002762V_Data">Data2!$DW$11:$DW$19</definedName>
    <definedName name="A126002762V_Latest">Data2!$DW$19</definedName>
    <definedName name="A126002766C">Data1!$GI$1:$GI$10,Data1!$GI$11:$GI$19</definedName>
    <definedName name="A126002766C_Data">Data1!$GI$11:$GI$19</definedName>
    <definedName name="A126002766C_Latest">Data1!$GI$19</definedName>
    <definedName name="A126002770V">Data2!$AE$1:$AE$10,Data2!$AE$11:$AE$19</definedName>
    <definedName name="A126002770V_Data">Data2!$AE$11:$AE$19</definedName>
    <definedName name="A126002770V_Latest">Data2!$AE$19</definedName>
    <definedName name="A126002774C">Data1!$BG$1:$BG$10,Data1!$BG$11:$BG$19</definedName>
    <definedName name="A126002774C_Data">Data1!$BG$11:$BG$19</definedName>
    <definedName name="A126002774C_Latest">Data1!$BG$19</definedName>
    <definedName name="A126002778L">Data1!$EA$1:$EA$10,Data1!$EA$11:$EA$19</definedName>
    <definedName name="A126002778L_Data">Data1!$EA$11:$EA$19</definedName>
    <definedName name="A126002778L_Latest">Data1!$EA$19</definedName>
    <definedName name="A126002782C">Data1!$EY$1:$EY$10,Data1!$EY$11:$EY$19</definedName>
    <definedName name="A126002782C_Data">Data1!$EY$11:$EY$19</definedName>
    <definedName name="A126002782C_Latest">Data1!$EY$19</definedName>
    <definedName name="A126002786L">Data2!$CY$1:$CY$10,Data2!$CY$11:$CY$19</definedName>
    <definedName name="A126002786L_Data">Data2!$CY$11:$CY$19</definedName>
    <definedName name="A126002786L_Latest">Data2!$CY$19</definedName>
    <definedName name="A126002790C">Data2!$EU$1:$EU$10,Data2!$EU$11:$EU$19</definedName>
    <definedName name="A126002790C_Data">Data2!$EU$11:$EU$19</definedName>
    <definedName name="A126002790C_Latest">Data2!$EU$19</definedName>
    <definedName name="A126002794L">Data1!$K$1:$K$10,Data1!$K$11:$K$19</definedName>
    <definedName name="A126002794L_Data">Data1!$K$11:$K$19</definedName>
    <definedName name="A126002794L_Latest">Data1!$K$19</definedName>
    <definedName name="A126002798W">Data1!$FQ$1:$FQ$10,Data1!$FQ$11:$FQ$19</definedName>
    <definedName name="A126002798W_Data">Data1!$FQ$11:$FQ$19</definedName>
    <definedName name="A126002798W_Latest">Data1!$FQ$19</definedName>
    <definedName name="A126002802A">Data1!$IE$1:$IE$10,Data1!$IE$11:$IE$19</definedName>
    <definedName name="A126002802A_Data">Data1!$IE$11:$IE$19</definedName>
    <definedName name="A126002802A_Latest">Data1!$IE$19</definedName>
    <definedName name="A126002806K">Data1!$AI$1:$AI$10,Data1!$AI$11:$AI$19</definedName>
    <definedName name="A126002806K_Data">Data1!$AI$11:$AI$19</definedName>
    <definedName name="A126002806K_Latest">Data1!$AI$19</definedName>
    <definedName name="A126002810A">Data1!$CE$1:$CE$10,Data1!$CE$11:$CE$19</definedName>
    <definedName name="A126002810A_Data">Data1!$CE$11:$CE$19</definedName>
    <definedName name="A126002810A_Latest">Data1!$CE$19</definedName>
    <definedName name="A126002814K">Data1!$DC$1:$DC$10,Data1!$DC$11:$DC$19</definedName>
    <definedName name="A126002814K_Data">Data1!$DC$11:$DC$19</definedName>
    <definedName name="A126002814K_Latest">Data1!$DC$19</definedName>
    <definedName name="A126002818V">Data1!$HG$1:$HG$10,Data1!$HG$11:$HG$19</definedName>
    <definedName name="A126002818V_Data">Data1!$HG$11:$HG$19</definedName>
    <definedName name="A126002818V_Latest">Data1!$HG$19</definedName>
    <definedName name="A126002822K">Data2!$G$1:$G$10,Data2!$G$11:$G$19</definedName>
    <definedName name="A126002822K_Data">Data2!$G$11:$G$19</definedName>
    <definedName name="A126002822K_Latest">Data2!$G$19</definedName>
    <definedName name="A126002826V">Data23!$GE$1:$GE$10,Data23!$GE$11:$GE$19</definedName>
    <definedName name="A126002826V_Data">Data23!$GE$11:$GE$19</definedName>
    <definedName name="A126002826V_Latest">Data23!$GE$19</definedName>
    <definedName name="A126002830K">Data23!$HC$1:$HC$10,Data23!$HC$11:$HC$19</definedName>
    <definedName name="A126002830K_Data">Data23!$HC$11:$HC$19</definedName>
    <definedName name="A126002830K_Latest">Data23!$HC$19</definedName>
    <definedName name="A126002834V">Data24!$I$1:$I$10,Data24!$I$11:$I$19</definedName>
    <definedName name="A126002834V_Data">Data24!$I$11:$I$19</definedName>
    <definedName name="A126002834V_Latest">Data24!$I$19</definedName>
    <definedName name="A126002838C">Data23!$BU$1:$BU$10,Data23!$BU$11:$BU$19</definedName>
    <definedName name="A126002838C_Data">Data23!$BU$11:$BU$19</definedName>
    <definedName name="A126002838C_Latest">Data23!$BU$19</definedName>
    <definedName name="A126002842V">Data23!$FG$1:$FG$10,Data23!$FG$11:$FG$19</definedName>
    <definedName name="A126002842V_Data">Data23!$FG$11:$FG$19</definedName>
    <definedName name="A126002842V_Latest">Data23!$FG$19</definedName>
    <definedName name="A126002846C">Data22!$GI$1:$GI$10,Data22!$GI$11:$GI$19</definedName>
    <definedName name="A126002846C_Data">Data22!$GI$11:$GI$19</definedName>
    <definedName name="A126002846C_Latest">Data22!$GI$19</definedName>
    <definedName name="A126002850V">Data23!$M$1:$M$10,Data23!$M$11:$M$19</definedName>
    <definedName name="A126002850V_Data">Data23!$M$11:$M$19</definedName>
    <definedName name="A126002850V_Latest">Data23!$M$19</definedName>
    <definedName name="A126002854C">Data23!$AK$1:$AK$10,Data23!$AK$11:$AK$19</definedName>
    <definedName name="A126002854C_Data">Data23!$AK$11:$AK$19</definedName>
    <definedName name="A126002854C_Latest">Data23!$AK$19</definedName>
    <definedName name="A126002858L">Data23!$IA$1:$IA$10,Data23!$IA$11:$IA$19</definedName>
    <definedName name="A126002858L_Data">Data23!$IA$11:$IA$19</definedName>
    <definedName name="A126002858L_Latest">Data23!$IA$19</definedName>
    <definedName name="A126002862C">Data24!$AG$1:$AG$10,Data24!$AG$11:$AG$19</definedName>
    <definedName name="A126002862C_Data">Data24!$AG$11:$AG$19</definedName>
    <definedName name="A126002862C_Latest">Data24!$AG$19</definedName>
    <definedName name="A126002866L">Data22!$EM$1:$EM$10,Data22!$EM$11:$EM$19</definedName>
    <definedName name="A126002866L_Data">Data22!$EM$11:$EM$19</definedName>
    <definedName name="A126002866L_Latest">Data22!$EM$19</definedName>
    <definedName name="A126002870C">Data23!$BC$1:$BC$10,Data23!$BC$11:$BC$19</definedName>
    <definedName name="A126002870C_Data">Data23!$BC$11:$BC$19</definedName>
    <definedName name="A126002870C_Latest">Data23!$BC$19</definedName>
    <definedName name="A126002874L">Data23!$DQ$1:$DQ$10,Data23!$DQ$11:$DQ$19</definedName>
    <definedName name="A126002874L_Data">Data23!$DQ$11:$DQ$19</definedName>
    <definedName name="A126002874L_Latest">Data23!$DQ$19</definedName>
    <definedName name="A126002878W">Data22!$FK$1:$FK$10,Data22!$FK$11:$FK$19</definedName>
    <definedName name="A126002878W_Data">Data22!$FK$11:$FK$19</definedName>
    <definedName name="A126002878W_Latest">Data22!$FK$19</definedName>
    <definedName name="A126002882L">Data22!$HG$1:$HG$10,Data22!$HG$11:$HG$19</definedName>
    <definedName name="A126002882L_Data">Data22!$HG$11:$HG$19</definedName>
    <definedName name="A126002882L_Latest">Data22!$HG$19</definedName>
    <definedName name="A126002886W">Data22!$IE$1:$IE$10,Data22!$IE$11:$IE$19</definedName>
    <definedName name="A126002886W_Data">Data22!$IE$11:$IE$19</definedName>
    <definedName name="A126002886W_Latest">Data22!$IE$19</definedName>
    <definedName name="A126002890L">Data23!$CS$1:$CS$10,Data23!$CS$11:$CS$19</definedName>
    <definedName name="A126002890L_Data">Data23!$CS$11:$CS$19</definedName>
    <definedName name="A126002890L_Latest">Data23!$CS$19</definedName>
    <definedName name="A126002894W">Data23!$EI$1:$EI$10,Data23!$EI$11:$EI$19</definedName>
    <definedName name="A126002894W_Data">Data23!$EI$11:$EI$19</definedName>
    <definedName name="A126002894W_Latest">Data23!$EI$19</definedName>
    <definedName name="A126002898F">Data13!$GU$1:$GU$10,Data13!$GU$11:$GU$19</definedName>
    <definedName name="A126002898F_Data">Data13!$GU$11:$GU$19</definedName>
    <definedName name="A126002898F_Latest">Data13!$GU$19</definedName>
    <definedName name="A126002902K">Data13!$HS$1:$HS$10,Data13!$HS$11:$HS$19</definedName>
    <definedName name="A126002902K_Data">Data13!$HS$11:$HS$19</definedName>
    <definedName name="A126002902K_Latest">Data13!$HS$19</definedName>
    <definedName name="A126002906V">Data14!$Y$1:$Y$10,Data14!$Y$11:$Y$19</definedName>
    <definedName name="A126002906V_Data">Data14!$Y$11:$Y$19</definedName>
    <definedName name="A126002906V_Latest">Data14!$Y$19</definedName>
    <definedName name="A126002910K">Data13!$CK$1:$CK$10,Data13!$CK$11:$CK$19</definedName>
    <definedName name="A126002910K_Data">Data13!$CK$11:$CK$19</definedName>
    <definedName name="A126002910K_Latest">Data13!$CK$19</definedName>
    <definedName name="A126002914V">Data13!$FW$1:$FW$10,Data13!$FW$11:$FW$19</definedName>
    <definedName name="A126002914V_Data">Data13!$FW$11:$FW$19</definedName>
    <definedName name="A126002914V_Latest">Data13!$FW$19</definedName>
    <definedName name="A126002918C">Data12!$GY$1:$GY$10,Data12!$GY$11:$GY$19</definedName>
    <definedName name="A126002918C_Data">Data12!$GY$11:$GY$19</definedName>
    <definedName name="A126002918C_Latest">Data12!$GY$19</definedName>
    <definedName name="A126002922V">Data13!$AC$1:$AC$10,Data13!$AC$11:$AC$19</definedName>
    <definedName name="A126002922V_Data">Data13!$AC$11:$AC$19</definedName>
    <definedName name="A126002922V_Latest">Data13!$AC$19</definedName>
    <definedName name="A126002926C">Data13!$BA$1:$BA$10,Data13!$BA$11:$BA$19</definedName>
    <definedName name="A126002926C_Data">Data13!$BA$11:$BA$19</definedName>
    <definedName name="A126002926C_Latest">Data13!$BA$19</definedName>
    <definedName name="A126002930V">Data13!$IQ$1:$IQ$10,Data13!$IQ$11:$IQ$19</definedName>
    <definedName name="A126002930V_Data">Data13!$IQ$11:$IQ$19</definedName>
    <definedName name="A126002930V_Latest">Data13!$IQ$19</definedName>
    <definedName name="A126002934C">Data14!$AW$1:$AW$10,Data14!$AW$11:$AW$19</definedName>
    <definedName name="A126002934C_Data">Data14!$AW$11:$AW$19</definedName>
    <definedName name="A126002934C_Latest">Data14!$AW$19</definedName>
    <definedName name="A126002938L">Data12!$FC$1:$FC$10,Data12!$FC$11:$FC$19</definedName>
    <definedName name="A126002938L_Data">Data12!$FC$11:$FC$19</definedName>
    <definedName name="A126002938L_Latest">Data12!$FC$19</definedName>
    <definedName name="A126002942C">Data13!$BS$1:$BS$10,Data13!$BS$11:$BS$19</definedName>
    <definedName name="A126002942C_Data">Data13!$BS$11:$BS$19</definedName>
    <definedName name="A126002942C_Latest">Data13!$BS$19</definedName>
    <definedName name="A126002946L">Data13!$EG$1:$EG$10,Data13!$EG$11:$EG$19</definedName>
    <definedName name="A126002946L_Data">Data13!$EG$11:$EG$19</definedName>
    <definedName name="A126002946L_Latest">Data13!$EG$19</definedName>
    <definedName name="A126002950C">Data12!$GA$1:$GA$10,Data12!$GA$11:$GA$19</definedName>
    <definedName name="A126002950C_Data">Data12!$GA$11:$GA$19</definedName>
    <definedName name="A126002950C_Latest">Data12!$GA$19</definedName>
    <definedName name="A126002954L">Data12!$HW$1:$HW$10,Data12!$HW$11:$HW$19</definedName>
    <definedName name="A126002954L_Data">Data12!$HW$11:$HW$19</definedName>
    <definedName name="A126002954L_Latest">Data12!$HW$19</definedName>
    <definedName name="A126002958W">Data13!$E$1:$E$10,Data13!$E$11:$E$19</definedName>
    <definedName name="A126002958W_Data">Data13!$E$11:$E$19</definedName>
    <definedName name="A126002958W_Latest">Data13!$E$19</definedName>
    <definedName name="A126002962L">Data13!$DI$1:$DI$10,Data13!$DI$11:$DI$19</definedName>
    <definedName name="A126002962L_Data">Data13!$DI$11:$DI$19</definedName>
    <definedName name="A126002962L_Latest">Data13!$DI$19</definedName>
    <definedName name="A126002966W">Data13!$EY$1:$EY$10,Data13!$EY$11:$EY$19</definedName>
    <definedName name="A126002966W_Data">Data13!$EY$11:$EY$19</definedName>
    <definedName name="A126002966W_Latest">Data13!$EY$19</definedName>
    <definedName name="A126002970L">Data18!$GM$1:$GM$10,Data18!$GM$11:$GM$19</definedName>
    <definedName name="A126002970L_Data">Data18!$GM$11:$GM$19</definedName>
    <definedName name="A126002970L_Latest">Data18!$GM$19</definedName>
    <definedName name="A126002974W">Data18!$HK$1:$HK$10,Data18!$HK$11:$HK$19</definedName>
    <definedName name="A126002974W_Data">Data18!$HK$11:$HK$19</definedName>
    <definedName name="A126002974W_Latest">Data18!$HK$19</definedName>
    <definedName name="A126002978F">Data19!$Q$1:$Q$10,Data19!$Q$11:$Q$19</definedName>
    <definedName name="A126002978F_Data">Data19!$Q$11:$Q$19</definedName>
    <definedName name="A126002978F_Latest">Data19!$Q$19</definedName>
    <definedName name="A126002982W">Data18!$CC$1:$CC$10,Data18!$CC$11:$CC$19</definedName>
    <definedName name="A126002982W_Data">Data18!$CC$11:$CC$19</definedName>
    <definedName name="A126002982W_Latest">Data18!$CC$19</definedName>
    <definedName name="A126002986F">Data18!$FO$1:$FO$10,Data18!$FO$11:$FO$19</definedName>
    <definedName name="A126002986F_Data">Data18!$FO$11:$FO$19</definedName>
    <definedName name="A126002986F_Latest">Data18!$FO$19</definedName>
    <definedName name="A126002990W">Data17!$GQ$1:$GQ$10,Data17!$GQ$11:$GQ$19</definedName>
    <definedName name="A126002990W_Data">Data17!$GQ$11:$GQ$19</definedName>
    <definedName name="A126002990W_Latest">Data17!$GQ$19</definedName>
    <definedName name="A126002994F">Data18!$U$1:$U$10,Data18!$U$11:$U$19</definedName>
    <definedName name="A126002994F_Data">Data18!$U$11:$U$19</definedName>
    <definedName name="A126002994F_Latest">Data18!$U$19</definedName>
    <definedName name="A126002998R">Data18!$AS$1:$AS$10,Data18!$AS$11:$AS$19</definedName>
    <definedName name="A126002998R_Data">Data18!$AS$11:$AS$19</definedName>
    <definedName name="A126002998R_Latest">Data18!$AS$19</definedName>
    <definedName name="A126003002W">Data18!$II$1:$II$10,Data18!$II$11:$II$19</definedName>
    <definedName name="A126003002W_Data">Data18!$II$11:$II$19</definedName>
    <definedName name="A126003002W_Latest">Data18!$II$19</definedName>
    <definedName name="A126003006F">Data19!$AO$1:$AO$10,Data19!$AO$11:$AO$19</definedName>
    <definedName name="A126003006F_Data">Data19!$AO$11:$AO$19</definedName>
    <definedName name="A126003006F_Latest">Data19!$AO$19</definedName>
    <definedName name="A126003010W">Data17!$EU$1:$EU$10,Data17!$EU$11:$EU$19</definedName>
    <definedName name="A126003010W_Data">Data17!$EU$11:$EU$19</definedName>
    <definedName name="A126003010W_Latest">Data17!$EU$19</definedName>
    <definedName name="A126003014F">Data18!$BK$1:$BK$10,Data18!$BK$11:$BK$19</definedName>
    <definedName name="A126003014F_Data">Data18!$BK$11:$BK$19</definedName>
    <definedName name="A126003014F_Latest">Data18!$BK$19</definedName>
    <definedName name="A126003018R">Data18!$DY$1:$DY$10,Data18!$DY$11:$DY$19</definedName>
    <definedName name="A126003018R_Data">Data18!$DY$11:$DY$19</definedName>
    <definedName name="A126003018R_Latest">Data18!$DY$19</definedName>
    <definedName name="A126003022F">Data17!$FS$1:$FS$10,Data17!$FS$11:$FS$19</definedName>
    <definedName name="A126003022F_Data">Data17!$FS$11:$FS$19</definedName>
    <definedName name="A126003022F_Latest">Data17!$FS$19</definedName>
    <definedName name="A126003026R">Data17!$HO$1:$HO$10,Data17!$HO$11:$HO$19</definedName>
    <definedName name="A126003026R_Data">Data17!$HO$11:$HO$19</definedName>
    <definedName name="A126003026R_Latest">Data17!$HO$19</definedName>
    <definedName name="A126003030F">Data17!$IM$1:$IM$10,Data17!$IM$11:$IM$19</definedName>
    <definedName name="A126003030F_Data">Data17!$IM$11:$IM$19</definedName>
    <definedName name="A126003030F_Latest">Data17!$IM$19</definedName>
    <definedName name="A126003034R">Data18!$DA$1:$DA$10,Data18!$DA$11:$DA$19</definedName>
    <definedName name="A126003034R_Data">Data18!$DA$11:$DA$19</definedName>
    <definedName name="A126003034R_Latest">Data18!$DA$19</definedName>
    <definedName name="A126003038X">Data18!$EQ$1:$EQ$10,Data18!$EQ$11:$EQ$19</definedName>
    <definedName name="A126003038X_Data">Data18!$EQ$11:$EQ$19</definedName>
    <definedName name="A126003038X_Latest">Data18!$EQ$19</definedName>
    <definedName name="A126003042R">Data20!$DE$1:$DE$10,Data20!$DE$11:$DE$19</definedName>
    <definedName name="A126003042R_Data">Data20!$DE$11:$DE$19</definedName>
    <definedName name="A126003042R_Latest">Data20!$DE$19</definedName>
    <definedName name="A126003046X">Data20!$EC$1:$EC$10,Data20!$EC$11:$EC$19</definedName>
    <definedName name="A126003046X_Data">Data20!$EC$11:$EC$19</definedName>
    <definedName name="A126003046X_Latest">Data20!$EC$19</definedName>
    <definedName name="A126003050R">Data20!$FY$1:$FY$10,Data20!$FY$11:$FY$19</definedName>
    <definedName name="A126003050R_Data">Data20!$FY$11:$FY$19</definedName>
    <definedName name="A126003050R_Latest">Data20!$FY$19</definedName>
    <definedName name="A126003054X">Data19!$IK$1:$IK$10,Data19!$IK$11:$IK$19</definedName>
    <definedName name="A126003054X_Data">Data19!$IK$11:$IK$19</definedName>
    <definedName name="A126003054X_Latest">Data19!$IK$19</definedName>
    <definedName name="A126003058J">Data20!$CG$1:$CG$10,Data20!$CG$11:$CG$19</definedName>
    <definedName name="A126003058J_Data">Data20!$CG$11:$CG$19</definedName>
    <definedName name="A126003058J_Latest">Data20!$CG$19</definedName>
    <definedName name="A126003062X">Data19!$DI$1:$DI$10,Data19!$DI$11:$DI$19</definedName>
    <definedName name="A126003062X_Data">Data19!$DI$11:$DI$19</definedName>
    <definedName name="A126003062X_Latest">Data19!$DI$19</definedName>
    <definedName name="A126003066J">Data19!$GC$1:$GC$10,Data19!$GC$11:$GC$19</definedName>
    <definedName name="A126003066J_Data">Data19!$GC$11:$GC$19</definedName>
    <definedName name="A126003066J_Latest">Data19!$GC$19</definedName>
    <definedName name="A126003070X">Data19!$HA$1:$HA$10,Data19!$HA$11:$HA$19</definedName>
    <definedName name="A126003070X_Data">Data19!$HA$11:$HA$19</definedName>
    <definedName name="A126003070X_Latest">Data19!$HA$19</definedName>
    <definedName name="A126003074J">Data20!$FA$1:$FA$10,Data20!$FA$11:$FA$19</definedName>
    <definedName name="A126003074J_Data">Data20!$FA$11:$FA$19</definedName>
    <definedName name="A126003074J_Latest">Data20!$FA$19</definedName>
    <definedName name="A126003078T">Data20!$GW$1:$GW$10,Data20!$GW$11:$GW$19</definedName>
    <definedName name="A126003078T_Data">Data20!$GW$11:$GW$19</definedName>
    <definedName name="A126003078T_Latest">Data20!$GW$19</definedName>
    <definedName name="A126003082J">Data19!$BM$1:$BM$10,Data19!$BM$11:$BM$19</definedName>
    <definedName name="A126003082J_Data">Data19!$BM$11:$BM$19</definedName>
    <definedName name="A126003082J_Latest">Data19!$BM$19</definedName>
    <definedName name="A126003086T">Data19!$HS$1:$HS$10,Data19!$HS$11:$HS$19</definedName>
    <definedName name="A126003086T_Data">Data19!$HS$11:$HS$19</definedName>
    <definedName name="A126003086T_Latest">Data19!$HS$19</definedName>
    <definedName name="A126003090J">Data20!$AQ$1:$AQ$10,Data20!$AQ$11:$AQ$19</definedName>
    <definedName name="A126003090J_Data">Data20!$AQ$11:$AQ$19</definedName>
    <definedName name="A126003090J_Latest">Data20!$AQ$19</definedName>
    <definedName name="A126003094T">Data19!$CK$1:$CK$10,Data19!$CK$11:$CK$19</definedName>
    <definedName name="A126003094T_Data">Data19!$CK$11:$CK$19</definedName>
    <definedName name="A126003094T_Latest">Data19!$CK$19</definedName>
    <definedName name="A126003098A">Data19!$EG$1:$EG$10,Data19!$EG$11:$EG$19</definedName>
    <definedName name="A126003098A_Data">Data19!$EG$11:$EG$19</definedName>
    <definedName name="A126003098A_Latest">Data19!$EG$19</definedName>
    <definedName name="A126003102F">Data19!$FE$1:$FE$10,Data19!$FE$11:$FE$19</definedName>
    <definedName name="A126003102F_Data">Data19!$FE$11:$FE$19</definedName>
    <definedName name="A126003102F_Latest">Data19!$FE$19</definedName>
    <definedName name="A126003106R">Data20!$S$1:$S$10,Data20!$S$11:$S$19</definedName>
    <definedName name="A126003106R_Data">Data20!$S$11:$S$19</definedName>
    <definedName name="A126003106R_Latest">Data20!$S$19</definedName>
    <definedName name="A126003110F">Data20!$BI$1:$BI$10,Data20!$BI$11:$BI$19</definedName>
    <definedName name="A126003110F_Data">Data20!$BI$11:$BI$19</definedName>
    <definedName name="A126003110F_Latest">Data20!$BI$19</definedName>
    <definedName name="A126003114R">Data22!$W$1:$W$10,Data22!$W$11:$W$19</definedName>
    <definedName name="A126003114R_Data">Data22!$W$11:$W$19</definedName>
    <definedName name="A126003114R_Latest">Data22!$W$19</definedName>
    <definedName name="A126003118X">Data22!$AU$1:$AU$10,Data22!$AU$11:$AU$19</definedName>
    <definedName name="A126003118X_Data">Data22!$AU$11:$AU$19</definedName>
    <definedName name="A126003118X_Latest">Data22!$AU$19</definedName>
    <definedName name="A126003122R">Data22!$CQ$1:$CQ$10,Data22!$CQ$11:$CQ$19</definedName>
    <definedName name="A126003122R_Data">Data22!$CQ$11:$CQ$19</definedName>
    <definedName name="A126003122R_Latest">Data22!$CQ$19</definedName>
    <definedName name="A126003126X">Data21!$FC$1:$FC$10,Data21!$FC$11:$FC$19</definedName>
    <definedName name="A126003126X_Data">Data21!$FC$11:$FC$19</definedName>
    <definedName name="A126003126X_Latest">Data21!$FC$19</definedName>
    <definedName name="A126003130R">Data21!$IO$1:$IO$10,Data21!$IO$11:$IO$19</definedName>
    <definedName name="A126003130R_Data">Data21!$IO$11:$IO$19</definedName>
    <definedName name="A126003130R_Latest">Data21!$IO$19</definedName>
    <definedName name="A126003134X">Data21!$AA$1:$AA$10,Data21!$AA$11:$AA$19</definedName>
    <definedName name="A126003134X_Data">Data21!$AA$11:$AA$19</definedName>
    <definedName name="A126003134X_Latest">Data21!$AA$19</definedName>
    <definedName name="A126003138J">Data21!$CU$1:$CU$10,Data21!$CU$11:$CU$19</definedName>
    <definedName name="A126003138J_Data">Data21!$CU$11:$CU$19</definedName>
    <definedName name="A126003138J_Latest">Data21!$CU$19</definedName>
    <definedName name="A126003142X">Data21!$DS$1:$DS$10,Data21!$DS$11:$DS$19</definedName>
    <definedName name="A126003142X_Data">Data21!$DS$11:$DS$19</definedName>
    <definedName name="A126003142X_Latest">Data21!$DS$19</definedName>
    <definedName name="A126003146J">Data22!$BS$1:$BS$10,Data22!$BS$11:$BS$19</definedName>
    <definedName name="A126003146J_Data">Data22!$BS$11:$BS$19</definedName>
    <definedName name="A126003146J_Latest">Data22!$BS$19</definedName>
    <definedName name="A126003150X">Data22!$DO$1:$DO$10,Data22!$DO$11:$DO$19</definedName>
    <definedName name="A126003150X_Data">Data22!$DO$11:$DO$19</definedName>
    <definedName name="A126003150X_Latest">Data22!$DO$19</definedName>
    <definedName name="A126003154J">Data20!$HU$1:$HU$10,Data20!$HU$11:$HU$19</definedName>
    <definedName name="A126003154J_Data">Data20!$HU$11:$HU$19</definedName>
    <definedName name="A126003154J_Latest">Data20!$HU$19</definedName>
    <definedName name="A126003158T">Data21!$EK$1:$EK$10,Data21!$EK$11:$EK$19</definedName>
    <definedName name="A126003158T_Data">Data21!$EK$11:$EK$19</definedName>
    <definedName name="A126003158T_Latest">Data21!$EK$19</definedName>
    <definedName name="A126003162J">Data21!$GY$1:$GY$10,Data21!$GY$11:$GY$19</definedName>
    <definedName name="A126003162J_Data">Data21!$GY$11:$GY$19</definedName>
    <definedName name="A126003162J_Latest">Data21!$GY$19</definedName>
    <definedName name="A126003166T">Data21!$C$1:$C$10,Data21!$C$11:$C$19</definedName>
    <definedName name="A126003166T_Data">Data21!$C$11:$C$19</definedName>
    <definedName name="A126003166T_Latest">Data21!$C$19</definedName>
    <definedName name="A126003170J">Data21!$AY$1:$AY$10,Data21!$AY$11:$AY$19</definedName>
    <definedName name="A126003170J_Data">Data21!$AY$11:$AY$19</definedName>
    <definedName name="A126003170J_Latest">Data21!$AY$19</definedName>
    <definedName name="A126003174T">Data21!$BW$1:$BW$10,Data21!$BW$11:$BW$19</definedName>
    <definedName name="A126003174T_Data">Data21!$BW$11:$BW$19</definedName>
    <definedName name="A126003174T_Latest">Data21!$BW$19</definedName>
    <definedName name="A126003178A">Data21!$GA$1:$GA$10,Data21!$GA$11:$GA$19</definedName>
    <definedName name="A126003178A_Data">Data21!$GA$11:$GA$19</definedName>
    <definedName name="A126003178A_Latest">Data21!$GA$19</definedName>
    <definedName name="A126003182T">Data21!$HQ$1:$HQ$10,Data21!$HQ$11:$HQ$19</definedName>
    <definedName name="A126003182T_Data">Data21!$HQ$11:$HQ$19</definedName>
    <definedName name="A126003182T_Latest">Data21!$HQ$19</definedName>
    <definedName name="A126003186A">Data12!$AM$1:$AM$10,Data12!$AM$11:$AM$19</definedName>
    <definedName name="A126003186A_Data">Data12!$AM$11:$AM$19</definedName>
    <definedName name="A126003186A_Latest">Data12!$AM$19</definedName>
    <definedName name="A126003190T">Data12!$BK$1:$BK$10,Data12!$BK$11:$BK$19</definedName>
    <definedName name="A126003190T_Data">Data12!$BK$11:$BK$19</definedName>
    <definedName name="A126003190T_Latest">Data12!$BK$19</definedName>
    <definedName name="A126003194A">Data12!$DG$1:$DG$10,Data12!$DG$11:$DG$19</definedName>
    <definedName name="A126003194A_Data">Data12!$DG$11:$DG$19</definedName>
    <definedName name="A126003194A_Latest">Data12!$DG$19</definedName>
    <definedName name="A126003198K">Data11!$FS$1:$FS$10,Data11!$FS$11:$FS$19</definedName>
    <definedName name="A126003198K_Data">Data11!$FS$11:$FS$19</definedName>
    <definedName name="A126003198K_Latest">Data11!$FS$19</definedName>
    <definedName name="A126003202R">Data12!$O$1:$O$10,Data12!$O$11:$O$19</definedName>
    <definedName name="A126003202R_Data">Data12!$O$11:$O$19</definedName>
    <definedName name="A126003202R_Latest">Data12!$O$19</definedName>
    <definedName name="A126003206X">Data11!$AQ$1:$AQ$10,Data11!$AQ$11:$AQ$19</definedName>
    <definedName name="A126003206X_Data">Data11!$AQ$11:$AQ$19</definedName>
    <definedName name="A126003206X_Latest">Data11!$AQ$19</definedName>
    <definedName name="A126003210R">Data11!$DK$1:$DK$10,Data11!$DK$11:$DK$19</definedName>
    <definedName name="A126003210R_Data">Data11!$DK$11:$DK$19</definedName>
    <definedName name="A126003210R_Latest">Data11!$DK$19</definedName>
    <definedName name="A126003214X">Data11!$EI$1:$EI$10,Data11!$EI$11:$EI$19</definedName>
    <definedName name="A126003214X_Data">Data11!$EI$11:$EI$19</definedName>
    <definedName name="A126003214X_Latest">Data11!$EI$19</definedName>
    <definedName name="A126003218J">Data12!$CI$1:$CI$10,Data12!$CI$11:$CI$19</definedName>
    <definedName name="A126003218J_Data">Data12!$CI$11:$CI$19</definedName>
    <definedName name="A126003218J_Latest">Data12!$CI$19</definedName>
    <definedName name="A126003222X">Data12!$EE$1:$EE$10,Data12!$EE$11:$EE$19</definedName>
    <definedName name="A126003222X_Data">Data12!$EE$11:$EE$19</definedName>
    <definedName name="A126003222X_Latest">Data12!$EE$19</definedName>
    <definedName name="A126003226J">Data10!$IK$1:$IK$10,Data10!$IK$11:$IK$19</definedName>
    <definedName name="A126003226J_Data">Data10!$IK$11:$IK$19</definedName>
    <definedName name="A126003226J_Latest">Data10!$IK$19</definedName>
    <definedName name="A126003230X">Data11!$FA$1:$FA$10,Data11!$FA$11:$FA$19</definedName>
    <definedName name="A126003230X_Data">Data11!$FA$11:$FA$19</definedName>
    <definedName name="A126003230X_Latest">Data11!$FA$19</definedName>
    <definedName name="A126003234J">Data11!$HO$1:$HO$10,Data11!$HO$11:$HO$19</definedName>
    <definedName name="A126003234J_Data">Data11!$HO$11:$HO$19</definedName>
    <definedName name="A126003234J_Latest">Data11!$HO$19</definedName>
    <definedName name="A126003238T">Data11!$S$1:$S$10,Data11!$S$11:$S$19</definedName>
    <definedName name="A126003238T_Data">Data11!$S$11:$S$19</definedName>
    <definedName name="A126003238T_Latest">Data11!$S$19</definedName>
    <definedName name="A126003242J">Data11!$BO$1:$BO$10,Data11!$BO$11:$BO$19</definedName>
    <definedName name="A126003242J_Data">Data11!$BO$11:$BO$19</definedName>
    <definedName name="A126003242J_Latest">Data11!$BO$19</definedName>
    <definedName name="A126003246T">Data11!$CM$1:$CM$10,Data11!$CM$11:$CM$19</definedName>
    <definedName name="A126003246T_Data">Data11!$CM$11:$CM$19</definedName>
    <definedName name="A126003246T_Latest">Data11!$CM$19</definedName>
    <definedName name="A126003250J">Data11!$GQ$1:$GQ$10,Data11!$GQ$11:$GQ$19</definedName>
    <definedName name="A126003250J_Data">Data11!$GQ$11:$GQ$19</definedName>
    <definedName name="A126003250J_Latest">Data11!$GQ$19</definedName>
    <definedName name="A126003254T">Data11!$IG$1:$IG$10,Data11!$IG$11:$IG$19</definedName>
    <definedName name="A126003254T_Data">Data11!$IG$11:$IG$19</definedName>
    <definedName name="A126003254T_Latest">Data11!$IG$19</definedName>
    <definedName name="A126003258A">Data15!$DM$1:$DM$10,Data15!$DM$11:$DM$19</definedName>
    <definedName name="A126003258A_Data">Data15!$DM$11:$DM$19</definedName>
    <definedName name="A126003258A_Latest">Data15!$DM$19</definedName>
    <definedName name="A126003262T">Data15!$EK$1:$EK$10,Data15!$EK$11:$EK$19</definedName>
    <definedName name="A126003262T_Data">Data15!$EK$11:$EK$19</definedName>
    <definedName name="A126003262T_Latest">Data15!$EK$19</definedName>
    <definedName name="A126003266A">Data15!$GG$1:$GG$10,Data15!$GG$11:$GG$19</definedName>
    <definedName name="A126003266A_Data">Data15!$GG$11:$GG$19</definedName>
    <definedName name="A126003266A_Latest">Data15!$GG$19</definedName>
    <definedName name="A126003270T">Data15!$C$1:$C$10,Data15!$C$11:$C$19</definedName>
    <definedName name="A126003270T_Data">Data15!$C$11:$C$19</definedName>
    <definedName name="A126003270T_Latest">Data15!$C$19</definedName>
    <definedName name="A126003274A">Data15!$CO$1:$CO$10,Data15!$CO$11:$CO$19</definedName>
    <definedName name="A126003274A_Data">Data15!$CO$11:$CO$19</definedName>
    <definedName name="A126003274A_Latest">Data15!$CO$19</definedName>
    <definedName name="A126003278K">Data14!$DQ$1:$DQ$10,Data14!$DQ$11:$DQ$19</definedName>
    <definedName name="A126003278K_Data">Data14!$DQ$11:$DQ$19</definedName>
    <definedName name="A126003278K_Latest">Data14!$DQ$19</definedName>
    <definedName name="A126003282A">Data14!$GK$1:$GK$10,Data14!$GK$11:$GK$19</definedName>
    <definedName name="A126003282A_Data">Data14!$GK$11:$GK$19</definedName>
    <definedName name="A126003282A_Latest">Data14!$GK$19</definedName>
    <definedName name="A126003286K">Data14!$HI$1:$HI$10,Data14!$HI$11:$HI$19</definedName>
    <definedName name="A126003286K_Data">Data14!$HI$11:$HI$19</definedName>
    <definedName name="A126003286K_Latest">Data14!$HI$19</definedName>
    <definedName name="A126003290A">Data15!$FI$1:$FI$10,Data15!$FI$11:$FI$19</definedName>
    <definedName name="A126003290A_Data">Data15!$FI$11:$FI$19</definedName>
    <definedName name="A126003290A_Latest">Data15!$FI$19</definedName>
    <definedName name="A126003294K">Data15!$HE$1:$HE$10,Data15!$HE$11:$HE$19</definedName>
    <definedName name="A126003294K_Data">Data15!$HE$11:$HE$19</definedName>
    <definedName name="A126003294K_Latest">Data15!$HE$19</definedName>
    <definedName name="A126003298V">Data14!$BU$1:$BU$10,Data14!$BU$11:$BU$19</definedName>
    <definedName name="A126003298V_Data">Data14!$BU$11:$BU$19</definedName>
    <definedName name="A126003298V_Latest">Data14!$BU$19</definedName>
    <definedName name="A126003302X">Data14!$IA$1:$IA$10,Data14!$IA$11:$IA$19</definedName>
    <definedName name="A126003302X_Data">Data14!$IA$11:$IA$19</definedName>
    <definedName name="A126003302X_Latest">Data14!$IA$19</definedName>
    <definedName name="A126003306J">Data15!$AY$1:$AY$10,Data15!$AY$11:$AY$19</definedName>
    <definedName name="A126003306J_Data">Data15!$AY$11:$AY$19</definedName>
    <definedName name="A126003306J_Latest">Data15!$AY$19</definedName>
    <definedName name="A126003310X">Data14!$CS$1:$CS$10,Data14!$CS$11:$CS$19</definedName>
    <definedName name="A126003310X_Data">Data14!$CS$11:$CS$19</definedName>
    <definedName name="A126003310X_Latest">Data14!$CS$19</definedName>
    <definedName name="A126003314J">Data14!$EO$1:$EO$10,Data14!$EO$11:$EO$19</definedName>
    <definedName name="A126003314J_Data">Data14!$EO$11:$EO$19</definedName>
    <definedName name="A126003314J_Latest">Data14!$EO$19</definedName>
    <definedName name="A126003318T">Data14!$FM$1:$FM$10,Data14!$FM$11:$FM$19</definedName>
    <definedName name="A126003318T_Data">Data14!$FM$11:$FM$19</definedName>
    <definedName name="A126003318T_Latest">Data14!$FM$19</definedName>
    <definedName name="A126003322J">Data15!$AA$1:$AA$10,Data15!$AA$11:$AA$19</definedName>
    <definedName name="A126003322J_Data">Data15!$AA$11:$AA$19</definedName>
    <definedName name="A126003322J_Latest">Data15!$AA$19</definedName>
    <definedName name="A126003326T">Data15!$BQ$1:$BQ$10,Data15!$BQ$11:$BQ$19</definedName>
    <definedName name="A126003326T_Data">Data15!$BQ$11:$BQ$19</definedName>
    <definedName name="A126003326T_Latest">Data15!$BQ$19</definedName>
    <definedName name="A126003330J">Data17!$AE$1:$AE$10,Data17!$AE$11:$AE$19</definedName>
    <definedName name="A126003330J_Data">Data17!$AE$11:$AE$19</definedName>
    <definedName name="A126003330J_Latest">Data17!$AE$19</definedName>
    <definedName name="A126003334T">Data17!$BC$1:$BC$10,Data17!$BC$11:$BC$19</definedName>
    <definedName name="A126003334T_Data">Data17!$BC$11:$BC$19</definedName>
    <definedName name="A126003334T_Latest">Data17!$BC$19</definedName>
    <definedName name="A126003338A">Data17!$CY$1:$CY$10,Data17!$CY$11:$CY$19</definedName>
    <definedName name="A126003338A_Data">Data17!$CY$11:$CY$19</definedName>
    <definedName name="A126003338A_Latest">Data17!$CY$19</definedName>
    <definedName name="A126003342T">Data16!$FK$1:$FK$10,Data16!$FK$11:$FK$19</definedName>
    <definedName name="A126003342T_Data">Data16!$FK$11:$FK$19</definedName>
    <definedName name="A126003342T_Latest">Data16!$FK$19</definedName>
    <definedName name="A126003346A">Data17!$G$1:$G$10,Data17!$G$11:$G$19</definedName>
    <definedName name="A126003346A_Data">Data17!$G$11:$G$19</definedName>
    <definedName name="A126003346A_Latest">Data17!$G$19</definedName>
    <definedName name="A126003350T">Data16!$AI$1:$AI$10,Data16!$AI$11:$AI$19</definedName>
    <definedName name="A126003350T_Data">Data16!$AI$11:$AI$19</definedName>
    <definedName name="A126003350T_Latest">Data16!$AI$19</definedName>
    <definedName name="A126003354A">Data16!$DC$1:$DC$10,Data16!$DC$11:$DC$19</definedName>
    <definedName name="A126003354A_Data">Data16!$DC$11:$DC$19</definedName>
    <definedName name="A126003354A_Latest">Data16!$DC$19</definedName>
    <definedName name="A126003358K">Data16!$EA$1:$EA$10,Data16!$EA$11:$EA$19</definedName>
    <definedName name="A126003358K_Data">Data16!$EA$11:$EA$19</definedName>
    <definedName name="A126003358K_Latest">Data16!$EA$19</definedName>
    <definedName name="A126003362A">Data17!$CA$1:$CA$10,Data17!$CA$11:$CA$19</definedName>
    <definedName name="A126003362A_Data">Data17!$CA$11:$CA$19</definedName>
    <definedName name="A126003362A_Latest">Data17!$CA$19</definedName>
    <definedName name="A126003366K">Data17!$DW$1:$DW$10,Data17!$DW$11:$DW$19</definedName>
    <definedName name="A126003366K_Data">Data17!$DW$11:$DW$19</definedName>
    <definedName name="A126003366K_Latest">Data17!$DW$19</definedName>
    <definedName name="A126003370A">Data15!$IC$1:$IC$10,Data15!$IC$11:$IC$19</definedName>
    <definedName name="A126003370A_Data">Data15!$IC$11:$IC$19</definedName>
    <definedName name="A126003370A_Latest">Data15!$IC$19</definedName>
    <definedName name="A126003374K">Data16!$ES$1:$ES$10,Data16!$ES$11:$ES$19</definedName>
    <definedName name="A126003374K_Data">Data16!$ES$11:$ES$19</definedName>
    <definedName name="A126003374K_Latest">Data16!$ES$19</definedName>
    <definedName name="A126003378V">Data16!$HG$1:$HG$10,Data16!$HG$11:$HG$19</definedName>
    <definedName name="A126003378V_Data">Data16!$HG$11:$HG$19</definedName>
    <definedName name="A126003378V_Latest">Data16!$HG$19</definedName>
    <definedName name="A126003382K">Data16!$K$1:$K$10,Data16!$K$11:$K$19</definedName>
    <definedName name="A126003382K_Data">Data16!$K$11:$K$19</definedName>
    <definedName name="A126003382K_Latest">Data16!$K$19</definedName>
    <definedName name="A126003386V">Data16!$BG$1:$BG$10,Data16!$BG$11:$BG$19</definedName>
    <definedName name="A126003386V_Data">Data16!$BG$11:$BG$19</definedName>
    <definedName name="A126003386V_Latest">Data16!$BG$19</definedName>
    <definedName name="A126003390K">Data16!$CE$1:$CE$10,Data16!$CE$11:$CE$19</definedName>
    <definedName name="A126003390K_Data">Data16!$CE$11:$CE$19</definedName>
    <definedName name="A126003390K_Latest">Data16!$CE$19</definedName>
    <definedName name="A126003394V">Data16!$GI$1:$GI$10,Data16!$GI$11:$GI$19</definedName>
    <definedName name="A126003394V_Data">Data16!$GI$11:$GI$19</definedName>
    <definedName name="A126003394V_Latest">Data16!$GI$19</definedName>
    <definedName name="A126003398C">Data16!$HY$1:$HY$10,Data16!$HY$11:$HY$19</definedName>
    <definedName name="A126003398C_Data">Data16!$HY$11:$HY$19</definedName>
    <definedName name="A126003398C_Latest">Data16!$HY$19</definedName>
    <definedName name="A126003402J">Data2!$BL$1:$BL$10,Data2!$BL$11:$BL$19</definedName>
    <definedName name="A126003402J_Data">Data2!$BL$11:$BL$19</definedName>
    <definedName name="A126003402J_Latest">Data2!$BL$19</definedName>
    <definedName name="A126003406T">Data2!$CJ$1:$CJ$10,Data2!$CJ$11:$CJ$19</definedName>
    <definedName name="A126003406T_Data">Data2!$CJ$11:$CJ$19</definedName>
    <definedName name="A126003406T_Latest">Data2!$CJ$19</definedName>
    <definedName name="A126003410J">Data2!$EF$1:$EF$10,Data2!$EF$11:$EF$19</definedName>
    <definedName name="A126003410J_Data">Data2!$EF$11:$EF$19</definedName>
    <definedName name="A126003410J_Latest">Data2!$EF$19</definedName>
    <definedName name="A126003414T">Data1!$GR$1:$GR$10,Data1!$GR$11:$GR$19</definedName>
    <definedName name="A126003414T_Data">Data1!$GR$11:$GR$19</definedName>
    <definedName name="A126003414T_Latest">Data1!$GR$19</definedName>
    <definedName name="A126003418A">Data2!$AN$1:$AN$10,Data2!$AN$11:$AN$19</definedName>
    <definedName name="A126003418A_Data">Data2!$AN$11:$AN$19</definedName>
    <definedName name="A126003418A_Latest">Data2!$AN$19</definedName>
    <definedName name="A126003422T">Data1!$BP$1:$BP$10,Data1!$BP$11:$BP$19</definedName>
    <definedName name="A126003422T_Data">Data1!$BP$11:$BP$19</definedName>
    <definedName name="A126003422T_Latest">Data1!$BP$19</definedName>
    <definedName name="A126003426A">Data1!$EJ$1:$EJ$10,Data1!$EJ$11:$EJ$19</definedName>
    <definedName name="A126003426A_Data">Data1!$EJ$11:$EJ$19</definedName>
    <definedName name="A126003426A_Latest">Data1!$EJ$19</definedName>
    <definedName name="A126003430T">Data1!$FE$1:$FE$10,Data1!$FE$11:$FE$19</definedName>
    <definedName name="A126003430T_Data">Data1!$FE$11:$FE$19</definedName>
    <definedName name="A126003430T_Latest">Data1!$FE$19</definedName>
    <definedName name="A126003434A">Data2!$DH$1:$DH$10,Data2!$DH$11:$DH$19</definedName>
    <definedName name="A126003434A_Data">Data2!$DH$11:$DH$19</definedName>
    <definedName name="A126003434A_Latest">Data2!$DH$19</definedName>
    <definedName name="A126003438K">Data2!$FD$1:$FD$10,Data2!$FD$11:$FD$19</definedName>
    <definedName name="A126003438K_Data">Data2!$FD$11:$FD$19</definedName>
    <definedName name="A126003438K_Latest">Data2!$FD$19</definedName>
    <definedName name="A126003442A">Data1!$T$1:$T$10,Data1!$T$11:$T$19</definedName>
    <definedName name="A126003442A_Data">Data1!$T$11:$T$19</definedName>
    <definedName name="A126003442A_Latest">Data1!$T$19</definedName>
    <definedName name="A126003446K">Data1!$FW$1:$FW$10,Data1!$FW$11:$FW$19</definedName>
    <definedName name="A126003446K_Data">Data1!$FW$11:$FW$19</definedName>
    <definedName name="A126003446K_Latest">Data1!$FW$19</definedName>
    <definedName name="A126003450A">Data1!$IK$1:$IK$10,Data1!$IK$11:$IK$19</definedName>
    <definedName name="A126003450A_Data">Data1!$IK$11:$IK$19</definedName>
    <definedName name="A126003450A_Latest">Data1!$IK$19</definedName>
    <definedName name="A126003454K">Data1!$AR$1:$AR$10,Data1!$AR$11:$AR$19</definedName>
    <definedName name="A126003454K_Data">Data1!$AR$11:$AR$19</definedName>
    <definedName name="A126003454K_Latest">Data1!$AR$19</definedName>
    <definedName name="A126003458V">Data1!$CN$1:$CN$10,Data1!$CN$11:$CN$19</definedName>
    <definedName name="A126003458V_Data">Data1!$CN$11:$CN$19</definedName>
    <definedName name="A126003458V_Latest">Data1!$CN$19</definedName>
    <definedName name="A126003462K">Data1!$DL$1:$DL$10,Data1!$DL$11:$DL$19</definedName>
    <definedName name="A126003462K_Data">Data1!$DL$11:$DL$19</definedName>
    <definedName name="A126003462K_Latest">Data1!$DL$19</definedName>
    <definedName name="A126003466V">Data1!$HP$1:$HP$10,Data1!$HP$11:$HP$19</definedName>
    <definedName name="A126003466V_Data">Data1!$HP$11:$HP$19</definedName>
    <definedName name="A126003466V_Latest">Data1!$HP$19</definedName>
    <definedName name="A126003470K">Data2!$P$1:$P$10,Data2!$P$11:$P$19</definedName>
    <definedName name="A126003470K_Data">Data2!$P$11:$P$19</definedName>
    <definedName name="A126003470K_Latest">Data2!$P$19</definedName>
    <definedName name="A126003474V">Data23!$GN$1:$GN$10,Data23!$GN$11:$GN$19</definedName>
    <definedName name="A126003474V_Data">Data23!$GN$11:$GN$19</definedName>
    <definedName name="A126003474V_Latest">Data23!$GN$19</definedName>
    <definedName name="A126003478C">Data23!$HL$1:$HL$10,Data23!$HL$11:$HL$19</definedName>
    <definedName name="A126003478C_Data">Data23!$HL$11:$HL$19</definedName>
    <definedName name="A126003478C_Latest">Data23!$HL$19</definedName>
    <definedName name="A126003482V">Data24!$R$1:$R$10,Data24!$R$11:$R$19</definedName>
    <definedName name="A126003482V_Data">Data24!$R$11:$R$19</definedName>
    <definedName name="A126003482V_Latest">Data24!$R$19</definedName>
    <definedName name="A126003486C">Data23!$CD$1:$CD$10,Data23!$CD$11:$CD$19</definedName>
    <definedName name="A126003486C_Data">Data23!$CD$11:$CD$19</definedName>
    <definedName name="A126003486C_Latest">Data23!$CD$19</definedName>
    <definedName name="A126003490V">Data23!$FP$1:$FP$10,Data23!$FP$11:$FP$19</definedName>
    <definedName name="A126003490V_Data">Data23!$FP$11:$FP$19</definedName>
    <definedName name="A126003490V_Latest">Data23!$FP$19</definedName>
    <definedName name="A126003494C">Data22!$GR$1:$GR$10,Data22!$GR$11:$GR$19</definedName>
    <definedName name="A126003494C_Data">Data22!$GR$11:$GR$19</definedName>
    <definedName name="A126003494C_Latest">Data22!$GR$19</definedName>
    <definedName name="A126003498L">Data23!$V$1:$V$10,Data23!$V$11:$V$19</definedName>
    <definedName name="A126003498L_Data">Data23!$V$11:$V$19</definedName>
    <definedName name="A126003498L_Latest">Data23!$V$19</definedName>
    <definedName name="A126003502T">Data23!$AQ$1:$AQ$10,Data23!$AQ$11:$AQ$19</definedName>
    <definedName name="A126003502T_Data">Data23!$AQ$11:$AQ$19</definedName>
    <definedName name="A126003502T_Latest">Data23!$AQ$19</definedName>
    <definedName name="A126003506A">Data23!$IJ$1:$IJ$10,Data23!$IJ$11:$IJ$19</definedName>
    <definedName name="A126003506A_Data">Data23!$IJ$11:$IJ$19</definedName>
    <definedName name="A126003506A_Latest">Data23!$IJ$19</definedName>
    <definedName name="A126003510T">Data24!$AP$1:$AP$10,Data24!$AP$11:$AP$19</definedName>
    <definedName name="A126003510T_Data">Data24!$AP$11:$AP$19</definedName>
    <definedName name="A126003510T_Latest">Data24!$AP$19</definedName>
    <definedName name="A126003514A">Data22!$EV$1:$EV$10,Data22!$EV$11:$EV$19</definedName>
    <definedName name="A126003514A_Data">Data22!$EV$11:$EV$19</definedName>
    <definedName name="A126003514A_Latest">Data22!$EV$19</definedName>
    <definedName name="A126003518K">Data23!$BI$1:$BI$10,Data23!$BI$11:$BI$19</definedName>
    <definedName name="A126003518K_Data">Data23!$BI$11:$BI$19</definedName>
    <definedName name="A126003518K_Latest">Data23!$BI$19</definedName>
    <definedName name="A126003522A">Data23!$DW$1:$DW$10,Data23!$DW$11:$DW$19</definedName>
    <definedName name="A126003522A_Data">Data23!$DW$11:$DW$19</definedName>
    <definedName name="A126003522A_Latest">Data23!$DW$19</definedName>
    <definedName name="A126003526K">Data22!$FT$1:$FT$10,Data22!$FT$11:$FT$19</definedName>
    <definedName name="A126003526K_Data">Data22!$FT$11:$FT$19</definedName>
    <definedName name="A126003526K_Latest">Data22!$FT$19</definedName>
    <definedName name="A126003530A">Data22!$HP$1:$HP$10,Data22!$HP$11:$HP$19</definedName>
    <definedName name="A126003530A_Data">Data22!$HP$11:$HP$19</definedName>
    <definedName name="A126003530A_Latest">Data22!$HP$19</definedName>
    <definedName name="A126003534K">Data22!$IN$1:$IN$10,Data22!$IN$11:$IN$19</definedName>
    <definedName name="A126003534K_Data">Data22!$IN$11:$IN$19</definedName>
    <definedName name="A126003534K_Latest">Data22!$IN$19</definedName>
    <definedName name="A126003538V">Data23!$DB$1:$DB$10,Data23!$DB$11:$DB$19</definedName>
    <definedName name="A126003538V_Data">Data23!$DB$11:$DB$19</definedName>
    <definedName name="A126003538V_Latest">Data23!$DB$19</definedName>
    <definedName name="A126003542K">Data23!$ER$1:$ER$10,Data23!$ER$11:$ER$19</definedName>
    <definedName name="A126003542K_Data">Data23!$ER$11:$ER$19</definedName>
    <definedName name="A126003542K_Latest">Data23!$ER$19</definedName>
    <definedName name="A126003546V">Data13!$HD$1:$HD$10,Data13!$HD$11:$HD$19</definedName>
    <definedName name="A126003546V_Data">Data13!$HD$11:$HD$19</definedName>
    <definedName name="A126003546V_Latest">Data13!$HD$19</definedName>
    <definedName name="A126003550K">Data13!$IB$1:$IB$10,Data13!$IB$11:$IB$19</definedName>
    <definedName name="A126003550K_Data">Data13!$IB$11:$IB$19</definedName>
    <definedName name="A126003550K_Latest">Data13!$IB$19</definedName>
    <definedName name="A126003554V">Data14!$AH$1:$AH$10,Data14!$AH$11:$AH$19</definedName>
    <definedName name="A126003554V_Data">Data14!$AH$11:$AH$19</definedName>
    <definedName name="A126003554V_Latest">Data14!$AH$19</definedName>
    <definedName name="A126003558C">Data13!$CT$1:$CT$10,Data13!$CT$11:$CT$19</definedName>
    <definedName name="A126003558C_Data">Data13!$CT$11:$CT$19</definedName>
    <definedName name="A126003558C_Latest">Data13!$CT$19</definedName>
    <definedName name="A126003562V">Data13!$GF$1:$GF$10,Data13!$GF$11:$GF$19</definedName>
    <definedName name="A126003562V_Data">Data13!$GF$11:$GF$19</definedName>
    <definedName name="A126003562V_Latest">Data13!$GF$19</definedName>
    <definedName name="A126003566C">Data12!$HH$1:$HH$10,Data12!$HH$11:$HH$19</definedName>
    <definedName name="A126003566C_Data">Data12!$HH$11:$HH$19</definedName>
    <definedName name="A126003566C_Latest">Data12!$HH$19</definedName>
    <definedName name="A126003570V">Data13!$AL$1:$AL$10,Data13!$AL$11:$AL$19</definedName>
    <definedName name="A126003570V_Data">Data13!$AL$11:$AL$19</definedName>
    <definedName name="A126003570V_Latest">Data13!$AL$19</definedName>
    <definedName name="A126003574C">Data13!$BG$1:$BG$10,Data13!$BG$11:$BG$19</definedName>
    <definedName name="A126003574C_Data">Data13!$BG$11:$BG$19</definedName>
    <definedName name="A126003574C_Latest">Data13!$BG$19</definedName>
    <definedName name="A126003578L">Data14!$J$1:$J$10,Data14!$J$11:$J$19</definedName>
    <definedName name="A126003578L_Data">Data14!$J$11:$J$19</definedName>
    <definedName name="A126003578L_Latest">Data14!$J$19</definedName>
    <definedName name="A126003582C">Data14!$BF$1:$BF$10,Data14!$BF$11:$BF$19</definedName>
    <definedName name="A126003582C_Data">Data14!$BF$11:$BF$19</definedName>
    <definedName name="A126003582C_Latest">Data14!$BF$19</definedName>
    <definedName name="A126003586L">Data12!$FL$1:$FL$10,Data12!$FL$11:$FL$19</definedName>
    <definedName name="A126003586L_Data">Data12!$FL$11:$FL$19</definedName>
    <definedName name="A126003586L_Latest">Data12!$FL$19</definedName>
    <definedName name="A126003590C">Data13!$BY$1:$BY$10,Data13!$BY$11:$BY$19</definedName>
    <definedName name="A126003590C_Data">Data13!$BY$11:$BY$19</definedName>
    <definedName name="A126003590C_Latest">Data13!$BY$19</definedName>
    <definedName name="A126003594L">Data13!$EM$1:$EM$10,Data13!$EM$11:$EM$19</definedName>
    <definedName name="A126003594L_Data">Data13!$EM$11:$EM$19</definedName>
    <definedName name="A126003594L_Latest">Data13!$EM$19</definedName>
    <definedName name="A126003598W">Data12!$GJ$1:$GJ$10,Data12!$GJ$11:$GJ$19</definedName>
    <definedName name="A126003598W_Data">Data12!$GJ$11:$GJ$19</definedName>
    <definedName name="A126003598W_Latest">Data12!$GJ$19</definedName>
    <definedName name="A126003602A">Data12!$IF$1:$IF$10,Data12!$IF$11:$IF$19</definedName>
    <definedName name="A126003602A_Data">Data12!$IF$11:$IF$19</definedName>
    <definedName name="A126003602A_Latest">Data12!$IF$19</definedName>
    <definedName name="A126003606K">Data13!$N$1:$N$10,Data13!$N$11:$N$19</definedName>
    <definedName name="A126003606K_Data">Data13!$N$11:$N$19</definedName>
    <definedName name="A126003606K_Latest">Data13!$N$19</definedName>
    <definedName name="A126003610A">Data13!$DR$1:$DR$10,Data13!$DR$11:$DR$19</definedName>
    <definedName name="A126003610A_Data">Data13!$DR$11:$DR$19</definedName>
    <definedName name="A126003610A_Latest">Data13!$DR$19</definedName>
    <definedName name="A126003614K">Data13!$FH$1:$FH$10,Data13!$FH$11:$FH$19</definedName>
    <definedName name="A126003614K_Data">Data13!$FH$11:$FH$19</definedName>
    <definedName name="A126003614K_Latest">Data13!$FH$19</definedName>
    <definedName name="A126003618V">Data18!$GV$1:$GV$10,Data18!$GV$11:$GV$19</definedName>
    <definedName name="A126003618V_Data">Data18!$GV$11:$GV$19</definedName>
    <definedName name="A126003618V_Latest">Data18!$GV$19</definedName>
    <definedName name="A126003622K">Data18!$HT$1:$HT$10,Data18!$HT$11:$HT$19</definedName>
    <definedName name="A126003622K_Data">Data18!$HT$11:$HT$19</definedName>
    <definedName name="A126003622K_Latest">Data18!$HT$19</definedName>
    <definedName name="A126003626V">Data19!$Z$1:$Z$10,Data19!$Z$11:$Z$19</definedName>
    <definedName name="A126003626V_Data">Data19!$Z$11:$Z$19</definedName>
    <definedName name="A126003626V_Latest">Data19!$Z$19</definedName>
    <definedName name="A126003630K">Data18!$CL$1:$CL$10,Data18!$CL$11:$CL$19</definedName>
    <definedName name="A126003630K_Data">Data18!$CL$11:$CL$19</definedName>
    <definedName name="A126003630K_Latest">Data18!$CL$19</definedName>
    <definedName name="A126003634V">Data18!$FX$1:$FX$10,Data18!$FX$11:$FX$19</definedName>
    <definedName name="A126003634V_Data">Data18!$FX$11:$FX$19</definedName>
    <definedName name="A126003634V_Latest">Data18!$FX$19</definedName>
    <definedName name="A126003638C">Data17!$GZ$1:$GZ$10,Data17!$GZ$11:$GZ$19</definedName>
    <definedName name="A126003638C_Data">Data17!$GZ$11:$GZ$19</definedName>
    <definedName name="A126003638C_Latest">Data17!$GZ$19</definedName>
    <definedName name="A126003642V">Data18!$AD$1:$AD$10,Data18!$AD$11:$AD$19</definedName>
    <definedName name="A126003642V_Data">Data18!$AD$11:$AD$19</definedName>
    <definedName name="A126003642V_Latest">Data18!$AD$19</definedName>
    <definedName name="A126003646C">Data18!$AY$1:$AY$10,Data18!$AY$11:$AY$19</definedName>
    <definedName name="A126003646C_Data">Data18!$AY$11:$AY$19</definedName>
    <definedName name="A126003646C_Latest">Data18!$AY$19</definedName>
    <definedName name="A126003650V">Data19!$B$1:$B$10,Data19!$B$11:$B$19</definedName>
    <definedName name="A126003650V_Data">Data19!$B$11:$B$19</definedName>
    <definedName name="A126003650V_Latest">Data19!$B$19</definedName>
    <definedName name="A126003654C">Data19!$AX$1:$AX$10,Data19!$AX$11:$AX$19</definedName>
    <definedName name="A126003654C_Data">Data19!$AX$11:$AX$19</definedName>
    <definedName name="A126003654C_Latest">Data19!$AX$19</definedName>
    <definedName name="A126003658L">Data17!$FD$1:$FD$10,Data17!$FD$11:$FD$19</definedName>
    <definedName name="A126003658L_Data">Data17!$FD$11:$FD$19</definedName>
    <definedName name="A126003658L_Latest">Data17!$FD$19</definedName>
    <definedName name="A126003662C">Data18!$BQ$1:$BQ$10,Data18!$BQ$11:$BQ$19</definedName>
    <definedName name="A126003662C_Data">Data18!$BQ$11:$BQ$19</definedName>
    <definedName name="A126003662C_Latest">Data18!$BQ$19</definedName>
    <definedName name="A126003666L">Data18!$EE$1:$EE$10,Data18!$EE$11:$EE$19</definedName>
    <definedName name="A126003666L_Data">Data18!$EE$11:$EE$19</definedName>
    <definedName name="A126003666L_Latest">Data18!$EE$19</definedName>
    <definedName name="A126003670C">Data17!$GB$1:$GB$10,Data17!$GB$11:$GB$19</definedName>
    <definedName name="A126003670C_Data">Data17!$GB$11:$GB$19</definedName>
    <definedName name="A126003670C_Latest">Data17!$GB$19</definedName>
    <definedName name="A126003674L">Data17!$HX$1:$HX$10,Data17!$HX$11:$HX$19</definedName>
    <definedName name="A126003674L_Data">Data17!$HX$11:$HX$19</definedName>
    <definedName name="A126003674L_Latest">Data17!$HX$19</definedName>
    <definedName name="A126003678W">Data18!$F$1:$F$10,Data18!$F$11:$F$19</definedName>
    <definedName name="A126003678W_Data">Data18!$F$11:$F$19</definedName>
    <definedName name="A126003678W_Latest">Data18!$F$19</definedName>
    <definedName name="A126003682L">Data18!$DJ$1:$DJ$10,Data18!$DJ$11:$DJ$19</definedName>
    <definedName name="A126003682L_Data">Data18!$DJ$11:$DJ$19</definedName>
    <definedName name="A126003682L_Latest">Data18!$DJ$19</definedName>
    <definedName name="A126003686W">Data18!$EZ$1:$EZ$10,Data18!$EZ$11:$EZ$19</definedName>
    <definedName name="A126003686W_Data">Data18!$EZ$11:$EZ$19</definedName>
    <definedName name="A126003686W_Latest">Data18!$EZ$19</definedName>
    <definedName name="A126003690L">Data20!$DN$1:$DN$10,Data20!$DN$11:$DN$19</definedName>
    <definedName name="A126003690L_Data">Data20!$DN$11:$DN$19</definedName>
    <definedName name="A126003690L_Latest">Data20!$DN$19</definedName>
    <definedName name="A126003694W">Data20!$EL$1:$EL$10,Data20!$EL$11:$EL$19</definedName>
    <definedName name="A126003694W_Data">Data20!$EL$11:$EL$19</definedName>
    <definedName name="A126003694W_Latest">Data20!$EL$19</definedName>
    <definedName name="A126003698F">Data20!$GH$1:$GH$10,Data20!$GH$11:$GH$19</definedName>
    <definedName name="A126003698F_Data">Data20!$GH$11:$GH$19</definedName>
    <definedName name="A126003698F_Latest">Data20!$GH$19</definedName>
    <definedName name="A126003702K">Data20!$D$1:$D$10,Data20!$D$11:$D$19</definedName>
    <definedName name="A126003702K_Data">Data20!$D$11:$D$19</definedName>
    <definedName name="A126003702K_Latest">Data20!$D$19</definedName>
    <definedName name="A126003706V">Data20!$CP$1:$CP$10,Data20!$CP$11:$CP$19</definedName>
    <definedName name="A126003706V_Data">Data20!$CP$11:$CP$19</definedName>
    <definedName name="A126003706V_Latest">Data20!$CP$19</definedName>
    <definedName name="A126003710K">Data19!$DR$1:$DR$10,Data19!$DR$11:$DR$19</definedName>
    <definedName name="A126003710K_Data">Data19!$DR$11:$DR$19</definedName>
    <definedName name="A126003710K_Latest">Data19!$DR$19</definedName>
    <definedName name="A126003714V">Data19!$GL$1:$GL$10,Data19!$GL$11:$GL$19</definedName>
    <definedName name="A126003714V_Data">Data19!$GL$11:$GL$19</definedName>
    <definedName name="A126003714V_Latest">Data19!$GL$19</definedName>
    <definedName name="A126003718C">Data19!$HG$1:$HG$10,Data19!$HG$11:$HG$19</definedName>
    <definedName name="A126003718C_Data">Data19!$HG$11:$HG$19</definedName>
    <definedName name="A126003718C_Latest">Data19!$HG$19</definedName>
    <definedName name="A126003722V">Data20!$FJ$1:$FJ$10,Data20!$FJ$11:$FJ$19</definedName>
    <definedName name="A126003722V_Data">Data20!$FJ$11:$FJ$19</definedName>
    <definedName name="A126003722V_Latest">Data20!$FJ$19</definedName>
    <definedName name="A126003726C">Data20!$HF$1:$HF$10,Data20!$HF$11:$HF$19</definedName>
    <definedName name="A126003726C_Data">Data20!$HF$11:$HF$19</definedName>
    <definedName name="A126003726C_Latest">Data20!$HF$19</definedName>
    <definedName name="A126003730V">Data19!$BV$1:$BV$10,Data19!$BV$11:$BV$19</definedName>
    <definedName name="A126003730V_Data">Data19!$BV$11:$BV$19</definedName>
    <definedName name="A126003730V_Latest">Data19!$BV$19</definedName>
    <definedName name="A126003734C">Data19!$HY$1:$HY$10,Data19!$HY$11:$HY$19</definedName>
    <definedName name="A126003734C_Data">Data19!$HY$11:$HY$19</definedName>
    <definedName name="A126003734C_Latest">Data19!$HY$19</definedName>
    <definedName name="A126003738L">Data20!$AW$1:$AW$10,Data20!$AW$11:$AW$19</definedName>
    <definedName name="A126003738L_Data">Data20!$AW$11:$AW$19</definedName>
    <definedName name="A126003738L_Latest">Data20!$AW$19</definedName>
    <definedName name="A126003742C">Data19!$CT$1:$CT$10,Data19!$CT$11:$CT$19</definedName>
    <definedName name="A126003742C_Data">Data19!$CT$11:$CT$19</definedName>
    <definedName name="A126003742C_Latest">Data19!$CT$19</definedName>
    <definedName name="A126003746L">Data19!$EP$1:$EP$10,Data19!$EP$11:$EP$19</definedName>
    <definedName name="A126003746L_Data">Data19!$EP$11:$EP$19</definedName>
    <definedName name="A126003746L_Latest">Data19!$EP$19</definedName>
    <definedName name="A126003750C">Data19!$FN$1:$FN$10,Data19!$FN$11:$FN$19</definedName>
    <definedName name="A126003750C_Data">Data19!$FN$11:$FN$19</definedName>
    <definedName name="A126003750C_Latest">Data19!$FN$19</definedName>
    <definedName name="A126003754L">Data20!$AB$1:$AB$10,Data20!$AB$11:$AB$19</definedName>
    <definedName name="A126003754L_Data">Data20!$AB$11:$AB$19</definedName>
    <definedName name="A126003754L_Latest">Data20!$AB$19</definedName>
    <definedName name="A126003758W">Data20!$BR$1:$BR$10,Data20!$BR$11:$BR$19</definedName>
    <definedName name="A126003758W_Data">Data20!$BR$11:$BR$19</definedName>
    <definedName name="A126003758W_Latest">Data20!$BR$19</definedName>
    <definedName name="A126003762L">Data22!$AF$1:$AF$10,Data22!$AF$11:$AF$19</definedName>
    <definedName name="A126003762L_Data">Data22!$AF$11:$AF$19</definedName>
    <definedName name="A126003762L_Latest">Data22!$AF$19</definedName>
    <definedName name="A126003766W">Data22!$BD$1:$BD$10,Data22!$BD$11:$BD$19</definedName>
    <definedName name="A126003766W_Data">Data22!$BD$11:$BD$19</definedName>
    <definedName name="A126003766W_Latest">Data22!$BD$19</definedName>
    <definedName name="A126003770L">Data22!$CZ$1:$CZ$10,Data22!$CZ$11:$CZ$19</definedName>
    <definedName name="A126003770L_Data">Data22!$CZ$11:$CZ$19</definedName>
    <definedName name="A126003770L_Latest">Data22!$CZ$19</definedName>
    <definedName name="A126003774W">Data21!$FL$1:$FL$10,Data21!$FL$11:$FL$19</definedName>
    <definedName name="A126003774W_Data">Data21!$FL$11:$FL$19</definedName>
    <definedName name="A126003774W_Latest">Data21!$FL$19</definedName>
    <definedName name="A126003778F">Data22!$H$1:$H$10,Data22!$H$11:$H$19</definedName>
    <definedName name="A126003778F_Data">Data22!$H$11:$H$19</definedName>
    <definedName name="A126003778F_Latest">Data22!$H$19</definedName>
    <definedName name="A126003782W">Data21!$AJ$1:$AJ$10,Data21!$AJ$11:$AJ$19</definedName>
    <definedName name="A126003782W_Data">Data21!$AJ$11:$AJ$19</definedName>
    <definedName name="A126003782W_Latest">Data21!$AJ$19</definedName>
    <definedName name="A126003786F">Data21!$DD$1:$DD$10,Data21!$DD$11:$DD$19</definedName>
    <definedName name="A126003786F_Data">Data21!$DD$11:$DD$19</definedName>
    <definedName name="A126003786F_Latest">Data21!$DD$19</definedName>
    <definedName name="A126003790W">Data21!$DY$1:$DY$10,Data21!$DY$11:$DY$19</definedName>
    <definedName name="A126003790W_Data">Data21!$DY$11:$DY$19</definedName>
    <definedName name="A126003790W_Latest">Data21!$DY$19</definedName>
    <definedName name="A126003794F">Data22!$CB$1:$CB$10,Data22!$CB$11:$CB$19</definedName>
    <definedName name="A126003794F_Data">Data22!$CB$11:$CB$19</definedName>
    <definedName name="A126003794F_Latest">Data22!$CB$19</definedName>
    <definedName name="A126003798R">Data22!$DX$1:$DX$10,Data22!$DX$11:$DX$19</definedName>
    <definedName name="A126003798R_Data">Data22!$DX$11:$DX$19</definedName>
    <definedName name="A126003798R_Latest">Data22!$DX$19</definedName>
    <definedName name="A126003802V">Data20!$ID$1:$ID$10,Data20!$ID$11:$ID$19</definedName>
    <definedName name="A126003802V_Data">Data20!$ID$11:$ID$19</definedName>
    <definedName name="A126003802V_Latest">Data20!$ID$19</definedName>
    <definedName name="A126003806C">Data21!$EQ$1:$EQ$10,Data21!$EQ$11:$EQ$19</definedName>
    <definedName name="A126003806C_Data">Data21!$EQ$11:$EQ$19</definedName>
    <definedName name="A126003806C_Latest">Data21!$EQ$19</definedName>
    <definedName name="A126003810V">Data21!$HE$1:$HE$10,Data21!$HE$11:$HE$19</definedName>
    <definedName name="A126003810V_Data">Data21!$HE$11:$HE$19</definedName>
    <definedName name="A126003810V_Latest">Data21!$HE$19</definedName>
    <definedName name="A126003814C">Data21!$L$1:$L$10,Data21!$L$11:$L$19</definedName>
    <definedName name="A126003814C_Data">Data21!$L$11:$L$19</definedName>
    <definedName name="A126003814C_Latest">Data21!$L$19</definedName>
    <definedName name="A126003818L">Data21!$BH$1:$BH$10,Data21!$BH$11:$BH$19</definedName>
    <definedName name="A126003818L_Data">Data21!$BH$11:$BH$19</definedName>
    <definedName name="A126003818L_Latest">Data21!$BH$19</definedName>
    <definedName name="A126003822C">Data21!$CF$1:$CF$10,Data21!$CF$11:$CF$19</definedName>
    <definedName name="A126003822C_Data">Data21!$CF$11:$CF$19</definedName>
    <definedName name="A126003822C_Latest">Data21!$CF$19</definedName>
    <definedName name="A126003826L">Data21!$GJ$1:$GJ$10,Data21!$GJ$11:$GJ$19</definedName>
    <definedName name="A126003826L_Data">Data21!$GJ$11:$GJ$19</definedName>
    <definedName name="A126003826L_Latest">Data21!$GJ$19</definedName>
    <definedName name="A126003830C">Data21!$HZ$1:$HZ$10,Data21!$HZ$11:$HZ$19</definedName>
    <definedName name="A126003830C_Data">Data21!$HZ$11:$HZ$19</definedName>
    <definedName name="A126003830C_Latest">Data21!$HZ$19</definedName>
    <definedName name="A126003834L">Data12!$AV$1:$AV$10,Data12!$AV$11:$AV$19</definedName>
    <definedName name="A126003834L_Data">Data12!$AV$11:$AV$19</definedName>
    <definedName name="A126003834L_Latest">Data12!$AV$19</definedName>
    <definedName name="A126003838W">Data12!$BT$1:$BT$10,Data12!$BT$11:$BT$19</definedName>
    <definedName name="A126003838W_Data">Data12!$BT$11:$BT$19</definedName>
    <definedName name="A126003838W_Latest">Data12!$BT$19</definedName>
    <definedName name="A126003842L">Data12!$DP$1:$DP$10,Data12!$DP$11:$DP$19</definedName>
    <definedName name="A126003842L_Data">Data12!$DP$11:$DP$19</definedName>
    <definedName name="A126003842L_Latest">Data12!$DP$19</definedName>
    <definedName name="A126003846W">Data11!$GB$1:$GB$10,Data11!$GB$11:$GB$19</definedName>
    <definedName name="A126003846W_Data">Data11!$GB$11:$GB$19</definedName>
    <definedName name="A126003846W_Latest">Data11!$GB$19</definedName>
    <definedName name="A126003850L">Data12!$X$1:$X$10,Data12!$X$11:$X$19</definedName>
    <definedName name="A126003850L_Data">Data12!$X$11:$X$19</definedName>
    <definedName name="A126003850L_Latest">Data12!$X$19</definedName>
    <definedName name="A126003854W">Data11!$AZ$1:$AZ$10,Data11!$AZ$11:$AZ$19</definedName>
    <definedName name="A126003854W_Data">Data11!$AZ$11:$AZ$19</definedName>
    <definedName name="A126003854W_Latest">Data11!$AZ$19</definedName>
    <definedName name="A126003858F">Data11!$DT$1:$DT$10,Data11!$DT$11:$DT$19</definedName>
    <definedName name="A126003858F_Data">Data11!$DT$11:$DT$19</definedName>
    <definedName name="A126003858F_Latest">Data11!$DT$19</definedName>
    <definedName name="A126003862W">Data11!$EO$1:$EO$10,Data11!$EO$11:$EO$19</definedName>
    <definedName name="A126003862W_Data">Data11!$EO$11:$EO$19</definedName>
    <definedName name="A126003862W_Latest">Data11!$EO$19</definedName>
    <definedName name="A126003866F">Data12!$CR$1:$CR$10,Data12!$CR$11:$CR$19</definedName>
    <definedName name="A126003866F_Data">Data12!$CR$11:$CR$19</definedName>
    <definedName name="A126003866F_Latest">Data12!$CR$19</definedName>
    <definedName name="A126003870W">Data12!$EN$1:$EN$10,Data12!$EN$11:$EN$19</definedName>
    <definedName name="A126003870W_Data">Data12!$EN$11:$EN$19</definedName>
    <definedName name="A126003870W_Latest">Data12!$EN$19</definedName>
    <definedName name="A126003874F">Data11!$D$1:$D$10,Data11!$D$11:$D$19</definedName>
    <definedName name="A126003874F_Data">Data11!$D$11:$D$19</definedName>
    <definedName name="A126003874F_Latest">Data11!$D$19</definedName>
    <definedName name="A126003878R">Data11!$FG$1:$FG$10,Data11!$FG$11:$FG$19</definedName>
    <definedName name="A126003878R_Data">Data11!$FG$11:$FG$19</definedName>
    <definedName name="A126003878R_Latest">Data11!$FG$19</definedName>
    <definedName name="A126003882F">Data11!$HU$1:$HU$10,Data11!$HU$11:$HU$19</definedName>
    <definedName name="A126003882F_Data">Data11!$HU$11:$HU$19</definedName>
    <definedName name="A126003882F_Latest">Data11!$HU$19</definedName>
    <definedName name="A126003886R">Data11!$AB$1:$AB$10,Data11!$AB$11:$AB$19</definedName>
    <definedName name="A126003886R_Data">Data11!$AB$11:$AB$19</definedName>
    <definedName name="A126003886R_Latest">Data11!$AB$19</definedName>
    <definedName name="A126003890F">Data11!$BX$1:$BX$10,Data11!$BX$11:$BX$19</definedName>
    <definedName name="A126003890F_Data">Data11!$BX$11:$BX$19</definedName>
    <definedName name="A126003890F_Latest">Data11!$BX$19</definedName>
    <definedName name="A126003894R">Data11!$CV$1:$CV$10,Data11!$CV$11:$CV$19</definedName>
    <definedName name="A126003894R_Data">Data11!$CV$11:$CV$19</definedName>
    <definedName name="A126003894R_Latest">Data11!$CV$19</definedName>
    <definedName name="A126003898X">Data11!$GZ$1:$GZ$10,Data11!$GZ$11:$GZ$19</definedName>
    <definedName name="A126003898X_Data">Data11!$GZ$11:$GZ$19</definedName>
    <definedName name="A126003898X_Latest">Data11!$GZ$19</definedName>
    <definedName name="A126003902C">Data11!$IP$1:$IP$10,Data11!$IP$11:$IP$19</definedName>
    <definedName name="A126003902C_Data">Data11!$IP$11:$IP$19</definedName>
    <definedName name="A126003902C_Latest">Data11!$IP$19</definedName>
    <definedName name="A126003906L">Data15!$DV$1:$DV$10,Data15!$DV$11:$DV$19</definedName>
    <definedName name="A126003906L_Data">Data15!$DV$11:$DV$19</definedName>
    <definedName name="A126003906L_Latest">Data15!$DV$19</definedName>
    <definedName name="A126003910C">Data15!$ET$1:$ET$10,Data15!$ET$11:$ET$19</definedName>
    <definedName name="A126003910C_Data">Data15!$ET$11:$ET$19</definedName>
    <definedName name="A126003910C_Latest">Data15!$ET$19</definedName>
    <definedName name="A126003914L">Data15!$GP$1:$GP$10,Data15!$GP$11:$GP$19</definedName>
    <definedName name="A126003914L_Data">Data15!$GP$11:$GP$19</definedName>
    <definedName name="A126003914L_Latest">Data15!$GP$19</definedName>
    <definedName name="A126003918W">Data15!$L$1:$L$10,Data15!$L$11:$L$19</definedName>
    <definedName name="A126003918W_Data">Data15!$L$11:$L$19</definedName>
    <definedName name="A126003918W_Latest">Data15!$L$19</definedName>
    <definedName name="A126003922L">Data15!$CX$1:$CX$10,Data15!$CX$11:$CX$19</definedName>
    <definedName name="A126003922L_Data">Data15!$CX$11:$CX$19</definedName>
    <definedName name="A126003922L_Latest">Data15!$CX$19</definedName>
    <definedName name="A126003926W">Data14!$DZ$1:$DZ$10,Data14!$DZ$11:$DZ$19</definedName>
    <definedName name="A126003926W_Data">Data14!$DZ$11:$DZ$19</definedName>
    <definedName name="A126003926W_Latest">Data14!$DZ$19</definedName>
    <definedName name="A126003930L">Data14!$GT$1:$GT$10,Data14!$GT$11:$GT$19</definedName>
    <definedName name="A126003930L_Data">Data14!$GT$11:$GT$19</definedName>
    <definedName name="A126003930L_Latest">Data14!$GT$19</definedName>
    <definedName name="A126003934W">Data14!$HO$1:$HO$10,Data14!$HO$11:$HO$19</definedName>
    <definedName name="A126003934W_Data">Data14!$HO$11:$HO$19</definedName>
    <definedName name="A126003934W_Latest">Data14!$HO$19</definedName>
    <definedName name="A126003938F">Data15!$FR$1:$FR$10,Data15!$FR$11:$FR$19</definedName>
    <definedName name="A126003938F_Data">Data15!$FR$11:$FR$19</definedName>
    <definedName name="A126003938F_Latest">Data15!$FR$19</definedName>
    <definedName name="A126003942W">Data15!$HN$1:$HN$10,Data15!$HN$11:$HN$19</definedName>
    <definedName name="A126003942W_Data">Data15!$HN$11:$HN$19</definedName>
    <definedName name="A126003942W_Latest">Data15!$HN$19</definedName>
    <definedName name="A126003946F">Data14!$CD$1:$CD$10,Data14!$CD$11:$CD$19</definedName>
    <definedName name="A126003946F_Data">Data14!$CD$11:$CD$19</definedName>
    <definedName name="A126003946F_Latest">Data14!$CD$19</definedName>
    <definedName name="A126003950W">Data14!$IG$1:$IG$10,Data14!$IG$11:$IG$19</definedName>
    <definedName name="A126003950W_Data">Data14!$IG$11:$IG$19</definedName>
    <definedName name="A126003950W_Latest">Data14!$IG$19</definedName>
    <definedName name="A126003954F">Data15!$BE$1:$BE$10,Data15!$BE$11:$BE$19</definedName>
    <definedName name="A126003954F_Data">Data15!$BE$11:$BE$19</definedName>
    <definedName name="A126003954F_Latest">Data15!$BE$19</definedName>
    <definedName name="A126003958R">Data14!$DB$1:$DB$10,Data14!$DB$11:$DB$19</definedName>
    <definedName name="A126003958R_Data">Data14!$DB$11:$DB$19</definedName>
    <definedName name="A126003958R_Latest">Data14!$DB$19</definedName>
    <definedName name="A126003962F">Data14!$EX$1:$EX$10,Data14!$EX$11:$EX$19</definedName>
    <definedName name="A126003962F_Data">Data14!$EX$11:$EX$19</definedName>
    <definedName name="A126003962F_Latest">Data14!$EX$19</definedName>
    <definedName name="A126003966R">Data14!$FV$1:$FV$10,Data14!$FV$11:$FV$19</definedName>
    <definedName name="A126003966R_Data">Data14!$FV$11:$FV$19</definedName>
    <definedName name="A126003966R_Latest">Data14!$FV$19</definedName>
    <definedName name="A126003970F">Data15!$AJ$1:$AJ$10,Data15!$AJ$11:$AJ$19</definedName>
    <definedName name="A126003970F_Data">Data15!$AJ$11:$AJ$19</definedName>
    <definedName name="A126003970F_Latest">Data15!$AJ$19</definedName>
    <definedName name="A126003974R">Data15!$BZ$1:$BZ$10,Data15!$BZ$11:$BZ$19</definedName>
    <definedName name="A126003974R_Data">Data15!$BZ$11:$BZ$19</definedName>
    <definedName name="A126003974R_Latest">Data15!$BZ$19</definedName>
    <definedName name="A126003978X">Data17!$AN$1:$AN$10,Data17!$AN$11:$AN$19</definedName>
    <definedName name="A126003978X_Data">Data17!$AN$11:$AN$19</definedName>
    <definedName name="A126003978X_Latest">Data17!$AN$19</definedName>
    <definedName name="A126003982R">Data17!$BL$1:$BL$10,Data17!$BL$11:$BL$19</definedName>
    <definedName name="A126003982R_Data">Data17!$BL$11:$BL$19</definedName>
    <definedName name="A126003982R_Latest">Data17!$BL$19</definedName>
    <definedName name="A126003986X">Data17!$DH$1:$DH$10,Data17!$DH$11:$DH$19</definedName>
    <definedName name="A126003986X_Data">Data17!$DH$11:$DH$19</definedName>
    <definedName name="A126003986X_Latest">Data17!$DH$19</definedName>
    <definedName name="A126003990R">Data16!$FT$1:$FT$10,Data16!$FT$11:$FT$19</definedName>
    <definedName name="A126003990R_Data">Data16!$FT$11:$FT$19</definedName>
    <definedName name="A126003990R_Latest">Data16!$FT$19</definedName>
    <definedName name="A126003994X">Data17!$P$1:$P$10,Data17!$P$11:$P$19</definedName>
    <definedName name="A126003994X_Data">Data17!$P$11:$P$19</definedName>
    <definedName name="A126003994X_Latest">Data17!$P$19</definedName>
    <definedName name="A126003998J">Data16!$AR$1:$AR$10,Data16!$AR$11:$AR$19</definedName>
    <definedName name="A126003998J_Data">Data16!$AR$11:$AR$19</definedName>
    <definedName name="A126003998J_Latest">Data16!$AR$19</definedName>
    <definedName name="A126004002R">Data16!$DL$1:$DL$10,Data16!$DL$11:$DL$19</definedName>
    <definedName name="A126004002R_Data">Data16!$DL$11:$DL$19</definedName>
    <definedName name="A126004002R_Latest">Data16!$DL$19</definedName>
    <definedName name="A126004006X">Data16!$EG$1:$EG$10,Data16!$EG$11:$EG$19</definedName>
    <definedName name="A126004006X_Data">Data16!$EG$11:$EG$19</definedName>
    <definedName name="A126004006X_Latest">Data16!$EG$19</definedName>
    <definedName name="A126004010R">Data17!$CJ$1:$CJ$10,Data17!$CJ$11:$CJ$19</definedName>
    <definedName name="A126004010R_Data">Data17!$CJ$11:$CJ$19</definedName>
    <definedName name="A126004010R_Latest">Data17!$CJ$19</definedName>
    <definedName name="A126004014X">Data17!$EF$1:$EF$10,Data17!$EF$11:$EF$19</definedName>
    <definedName name="A126004014X_Data">Data17!$EF$11:$EF$19</definedName>
    <definedName name="A126004014X_Latest">Data17!$EF$19</definedName>
    <definedName name="A126004018J">Data15!$IL$1:$IL$10,Data15!$IL$11:$IL$19</definedName>
    <definedName name="A126004018J_Data">Data15!$IL$11:$IL$19</definedName>
    <definedName name="A126004018J_Latest">Data15!$IL$19</definedName>
    <definedName name="A126004022X">Data16!$EY$1:$EY$10,Data16!$EY$11:$EY$19</definedName>
    <definedName name="A126004022X_Data">Data16!$EY$11:$EY$19</definedName>
    <definedName name="A126004022X_Latest">Data16!$EY$19</definedName>
    <definedName name="A126004026J">Data16!$HM$1:$HM$10,Data16!$HM$11:$HM$19</definedName>
    <definedName name="A126004026J_Data">Data16!$HM$11:$HM$19</definedName>
    <definedName name="A126004026J_Latest">Data16!$HM$19</definedName>
    <definedName name="A126004030X">Data16!$T$1:$T$10,Data16!$T$11:$T$19</definedName>
    <definedName name="A126004030X_Data">Data16!$T$11:$T$19</definedName>
    <definedName name="A126004030X_Latest">Data16!$T$19</definedName>
    <definedName name="A126004034J">Data16!$BP$1:$BP$10,Data16!$BP$11:$BP$19</definedName>
    <definedName name="A126004034J_Data">Data16!$BP$11:$BP$19</definedName>
    <definedName name="A126004034J_Latest">Data16!$BP$19</definedName>
    <definedName name="A126004038T">Data16!$CN$1:$CN$10,Data16!$CN$11:$CN$19</definedName>
    <definedName name="A126004038T_Data">Data16!$CN$11:$CN$19</definedName>
    <definedName name="A126004038T_Latest">Data16!$CN$19</definedName>
    <definedName name="A126004042J">Data16!$GR$1:$GR$10,Data16!$GR$11:$GR$19</definedName>
    <definedName name="A126004042J_Data">Data16!$GR$11:$GR$19</definedName>
    <definedName name="A126004042J_Latest">Data16!$GR$19</definedName>
    <definedName name="A126004046T">Data16!$IH$1:$IH$10,Data16!$IH$11:$IH$19</definedName>
    <definedName name="A126004046T_Data">Data16!$IH$11:$IH$19</definedName>
    <definedName name="A126004046T_Latest">Data16!$IH$19</definedName>
    <definedName name="A126004050J">Data2!$BI$1:$BI$10,Data2!$BI$11:$BI$19</definedName>
    <definedName name="A126004050J_Data">Data2!$BI$11:$BI$19</definedName>
    <definedName name="A126004050J_Latest">Data2!$BI$19</definedName>
    <definedName name="A126004054T">Data2!$CG$1:$CG$10,Data2!$CG$11:$CG$19</definedName>
    <definedName name="A126004054T_Data">Data2!$CG$11:$CG$19</definedName>
    <definedName name="A126004054T_Latest">Data2!$CG$19</definedName>
    <definedName name="A126004058A">Data2!$EC$1:$EC$10,Data2!$EC$11:$EC$19</definedName>
    <definedName name="A126004058A_Data">Data2!$EC$11:$EC$19</definedName>
    <definedName name="A126004058A_Latest">Data2!$EC$19</definedName>
    <definedName name="A126004062T">Data1!$GO$1:$GO$10,Data1!$GO$11:$GO$19</definedName>
    <definedName name="A126004062T_Data">Data1!$GO$11:$GO$19</definedName>
    <definedName name="A126004062T_Latest">Data1!$GO$19</definedName>
    <definedName name="A126004066A">Data2!$AK$1:$AK$10,Data2!$AK$11:$AK$19</definedName>
    <definedName name="A126004066A_Data">Data2!$AK$11:$AK$19</definedName>
    <definedName name="A126004066A_Latest">Data2!$AK$19</definedName>
    <definedName name="A126004070T">Data1!$BM$1:$BM$10,Data1!$BM$11:$BM$19</definedName>
    <definedName name="A126004070T_Data">Data1!$BM$11:$BM$19</definedName>
    <definedName name="A126004070T_Latest">Data1!$BM$19</definedName>
    <definedName name="A126004074A">Data1!$EG$1:$EG$10,Data1!$EG$11:$EG$19</definedName>
    <definedName name="A126004074A_Data">Data1!$EG$11:$EG$19</definedName>
    <definedName name="A126004074A_Latest">Data1!$EG$19</definedName>
    <definedName name="A126004078K">Data1!$FB$1:$FB$10,Data1!$FB$11:$FB$19</definedName>
    <definedName name="A126004078K_Data">Data1!$FB$11:$FB$19</definedName>
    <definedName name="A126004078K_Latest">Data1!$FB$19</definedName>
    <definedName name="A126004082A">Data2!$DE$1:$DE$10,Data2!$DE$11:$DE$19</definedName>
    <definedName name="A126004082A_Data">Data2!$DE$11:$DE$19</definedName>
    <definedName name="A126004082A_Latest">Data2!$DE$19</definedName>
    <definedName name="A126004086K">Data2!$FA$1:$FA$10,Data2!$FA$11:$FA$19</definedName>
    <definedName name="A126004086K_Data">Data2!$FA$11:$FA$19</definedName>
    <definedName name="A126004086K_Latest">Data2!$FA$19</definedName>
    <definedName name="A126004090A">Data1!$Q$1:$Q$10,Data1!$Q$11:$Q$19</definedName>
    <definedName name="A126004090A_Data">Data1!$Q$11:$Q$19</definedName>
    <definedName name="A126004090A_Latest">Data1!$Q$19</definedName>
    <definedName name="A126004094K">Data1!$FT$1:$FT$10,Data1!$FT$11:$FT$19</definedName>
    <definedName name="A126004094K_Data">Data1!$FT$11:$FT$19</definedName>
    <definedName name="A126004094K_Latest">Data1!$FT$19</definedName>
    <definedName name="A126004098V">Data1!$IH$1:$IH$10,Data1!$IH$11:$IH$19</definedName>
    <definedName name="A126004098V_Data">Data1!$IH$11:$IH$19</definedName>
    <definedName name="A126004098V_Latest">Data1!$IH$19</definedName>
    <definedName name="A126004102X">Data1!$AO$1:$AO$10,Data1!$AO$11:$AO$19</definedName>
    <definedName name="A126004102X_Data">Data1!$AO$11:$AO$19</definedName>
    <definedName name="A126004102X_Latest">Data1!$AO$19</definedName>
    <definedName name="A126004106J">Data1!$CK$1:$CK$10,Data1!$CK$11:$CK$19</definedName>
    <definedName name="A126004106J_Data">Data1!$CK$11:$CK$19</definedName>
    <definedName name="A126004106J_Latest">Data1!$CK$19</definedName>
    <definedName name="A126004110X">Data1!$DI$1:$DI$10,Data1!$DI$11:$DI$19</definedName>
    <definedName name="A126004110X_Data">Data1!$DI$11:$DI$19</definedName>
    <definedName name="A126004110X_Latest">Data1!$DI$19</definedName>
    <definedName name="A126004114J">Data1!$HM$1:$HM$10,Data1!$HM$11:$HM$19</definedName>
    <definedName name="A126004114J_Data">Data1!$HM$11:$HM$19</definedName>
    <definedName name="A126004114J_Latest">Data1!$HM$19</definedName>
    <definedName name="A126004118T">Data2!$M$1:$M$10,Data2!$M$11:$M$19</definedName>
    <definedName name="A126004118T_Data">Data2!$M$11:$M$19</definedName>
    <definedName name="A126004118T_Latest">Data2!$M$19</definedName>
    <definedName name="A126004122J">Data23!$GK$1:$GK$10,Data23!$GK$11:$GK$19</definedName>
    <definedName name="A126004122J_Data">Data23!$GK$11:$GK$19</definedName>
    <definedName name="A126004122J_Latest">Data23!$GK$19</definedName>
    <definedName name="A126004126T">Data23!$HI$1:$HI$10,Data23!$HI$11:$HI$19</definedName>
    <definedName name="A126004126T_Data">Data23!$HI$11:$HI$19</definedName>
    <definedName name="A126004126T_Latest">Data23!$HI$19</definedName>
    <definedName name="A126004130J">Data24!$O$1:$O$10,Data24!$O$11:$O$19</definedName>
    <definedName name="A126004130J_Data">Data24!$O$11:$O$19</definedName>
    <definedName name="A126004130J_Latest">Data24!$O$19</definedName>
    <definedName name="A126004134T">Data23!$CA$1:$CA$10,Data23!$CA$11:$CA$19</definedName>
    <definedName name="A126004134T_Data">Data23!$CA$11:$CA$19</definedName>
    <definedName name="A126004134T_Latest">Data23!$CA$19</definedName>
    <definedName name="A126004138A">Data23!$FM$1:$FM$10,Data23!$FM$11:$FM$19</definedName>
    <definedName name="A126004138A_Data">Data23!$FM$11:$FM$19</definedName>
    <definedName name="A126004138A_Latest">Data23!$FM$19</definedName>
    <definedName name="A126004142T">Data22!$GO$1:$GO$10,Data22!$GO$11:$GO$19</definedName>
    <definedName name="A126004142T_Data">Data22!$GO$11:$GO$19</definedName>
    <definedName name="A126004142T_Latest">Data22!$GO$19</definedName>
    <definedName name="A126004146A">Data23!$S$1:$S$10,Data23!$S$11:$S$19</definedName>
    <definedName name="A126004146A_Data">Data23!$S$11:$S$19</definedName>
    <definedName name="A126004146A_Latest">Data23!$S$19</definedName>
    <definedName name="A126004150T">Data23!$AN$1:$AN$10,Data23!$AN$11:$AN$19</definedName>
    <definedName name="A126004150T_Data">Data23!$AN$11:$AN$19</definedName>
    <definedName name="A126004150T_Latest">Data23!$AN$19</definedName>
    <definedName name="A126004154A">Data23!$IG$1:$IG$10,Data23!$IG$11:$IG$19</definedName>
    <definedName name="A126004154A_Data">Data23!$IG$11:$IG$19</definedName>
    <definedName name="A126004154A_Latest">Data23!$IG$19</definedName>
    <definedName name="A126004158K">Data24!$AM$1:$AM$10,Data24!$AM$11:$AM$19</definedName>
    <definedName name="A126004158K_Data">Data24!$AM$11:$AM$19</definedName>
    <definedName name="A126004158K_Latest">Data24!$AM$19</definedName>
    <definedName name="A126004162A">Data22!$ES$1:$ES$10,Data22!$ES$11:$ES$19</definedName>
    <definedName name="A126004162A_Data">Data22!$ES$11:$ES$19</definedName>
    <definedName name="A126004162A_Latest">Data22!$ES$19</definedName>
    <definedName name="A126004166K">Data23!$BF$1:$BF$10,Data23!$BF$11:$BF$19</definedName>
    <definedName name="A126004166K_Data">Data23!$BF$11:$BF$19</definedName>
    <definedName name="A126004166K_Latest">Data23!$BF$19</definedName>
    <definedName name="A126004170A">Data23!$DT$1:$DT$10,Data23!$DT$11:$DT$19</definedName>
    <definedName name="A126004170A_Data">Data23!$DT$11:$DT$19</definedName>
    <definedName name="A126004170A_Latest">Data23!$DT$19</definedName>
    <definedName name="A126004174K">Data22!$FQ$1:$FQ$10,Data22!$FQ$11:$FQ$19</definedName>
    <definedName name="A126004174K_Data">Data22!$FQ$11:$FQ$19</definedName>
    <definedName name="A126004174K_Latest">Data22!$FQ$19</definedName>
    <definedName name="A126004178V">Data22!$HM$1:$HM$10,Data22!$HM$11:$HM$19</definedName>
    <definedName name="A126004178V_Data">Data22!$HM$11:$HM$19</definedName>
    <definedName name="A126004178V_Latest">Data22!$HM$19</definedName>
    <definedName name="A126004182K">Data22!$IK$1:$IK$10,Data22!$IK$11:$IK$19</definedName>
    <definedName name="A126004182K_Data">Data22!$IK$11:$IK$19</definedName>
    <definedName name="A126004182K_Latest">Data22!$IK$19</definedName>
    <definedName name="A126004186V">Data23!$CY$1:$CY$10,Data23!$CY$11:$CY$19</definedName>
    <definedName name="A126004186V_Data">Data23!$CY$11:$CY$19</definedName>
    <definedName name="A126004186V_Latest">Data23!$CY$19</definedName>
    <definedName name="A126004190K">Data23!$EO$1:$EO$10,Data23!$EO$11:$EO$19</definedName>
    <definedName name="A126004190K_Data">Data23!$EO$11:$EO$19</definedName>
    <definedName name="A126004190K_Latest">Data23!$EO$19</definedName>
    <definedName name="A126004194V">Data13!$HA$1:$HA$10,Data13!$HA$11:$HA$19</definedName>
    <definedName name="A126004194V_Data">Data13!$HA$11:$HA$19</definedName>
    <definedName name="A126004194V_Latest">Data13!$HA$19</definedName>
    <definedName name="A126004198C">Data13!$HY$1:$HY$10,Data13!$HY$11:$HY$19</definedName>
    <definedName name="A126004198C_Data">Data13!$HY$11:$HY$19</definedName>
    <definedName name="A126004198C_Latest">Data13!$HY$19</definedName>
    <definedName name="A126004202J">Data14!$AE$1:$AE$10,Data14!$AE$11:$AE$19</definedName>
    <definedName name="A126004202J_Data">Data14!$AE$11:$AE$19</definedName>
    <definedName name="A126004202J_Latest">Data14!$AE$19</definedName>
    <definedName name="A126004206T">Data13!$CQ$1:$CQ$10,Data13!$CQ$11:$CQ$19</definedName>
    <definedName name="A126004206T_Data">Data13!$CQ$11:$CQ$19</definedName>
    <definedName name="A126004206T_Latest">Data13!$CQ$19</definedName>
    <definedName name="A126004210J">Data13!$GC$1:$GC$10,Data13!$GC$11:$GC$19</definedName>
    <definedName name="A126004210J_Data">Data13!$GC$11:$GC$19</definedName>
    <definedName name="A126004210J_Latest">Data13!$GC$19</definedName>
    <definedName name="A126004214T">Data12!$HE$1:$HE$10,Data12!$HE$11:$HE$19</definedName>
    <definedName name="A126004214T_Data">Data12!$HE$11:$HE$19</definedName>
    <definedName name="A126004214T_Latest">Data12!$HE$19</definedName>
    <definedName name="A126004218A">Data13!$AI$1:$AI$10,Data13!$AI$11:$AI$19</definedName>
    <definedName name="A126004218A_Data">Data13!$AI$11:$AI$19</definedName>
    <definedName name="A126004218A_Latest">Data13!$AI$19</definedName>
    <definedName name="A126004222T">Data13!$BD$1:$BD$10,Data13!$BD$11:$BD$19</definedName>
    <definedName name="A126004222T_Data">Data13!$BD$11:$BD$19</definedName>
    <definedName name="A126004222T_Latest">Data13!$BD$19</definedName>
    <definedName name="A126004226A">Data14!$G$1:$G$10,Data14!$G$11:$G$19</definedName>
    <definedName name="A126004226A_Data">Data14!$G$11:$G$19</definedName>
    <definedName name="A126004226A_Latest">Data14!$G$19</definedName>
    <definedName name="A126004230T">Data14!$BC$1:$BC$10,Data14!$BC$11:$BC$19</definedName>
    <definedName name="A126004230T_Data">Data14!$BC$11:$BC$19</definedName>
    <definedName name="A126004230T_Latest">Data14!$BC$19</definedName>
    <definedName name="A126004234A">Data12!$FI$1:$FI$10,Data12!$FI$11:$FI$19</definedName>
    <definedName name="A126004234A_Data">Data12!$FI$11:$FI$19</definedName>
    <definedName name="A126004234A_Latest">Data12!$FI$19</definedName>
    <definedName name="A126004238K">Data13!$BV$1:$BV$10,Data13!$BV$11:$BV$19</definedName>
    <definedName name="A126004238K_Data">Data13!$BV$11:$BV$19</definedName>
    <definedName name="A126004238K_Latest">Data13!$BV$19</definedName>
    <definedName name="A126004242A">Data13!$EJ$1:$EJ$10,Data13!$EJ$11:$EJ$19</definedName>
    <definedName name="A126004242A_Data">Data13!$EJ$11:$EJ$19</definedName>
    <definedName name="A126004242A_Latest">Data13!$EJ$19</definedName>
    <definedName name="A126004246K">Data12!$GG$1:$GG$10,Data12!$GG$11:$GG$19</definedName>
    <definedName name="A126004246K_Data">Data12!$GG$11:$GG$19</definedName>
    <definedName name="A126004246K_Latest">Data12!$GG$19</definedName>
    <definedName name="A126004250A">Data12!$IC$1:$IC$10,Data12!$IC$11:$IC$19</definedName>
    <definedName name="A126004250A_Data">Data12!$IC$11:$IC$19</definedName>
    <definedName name="A126004250A_Latest">Data12!$IC$19</definedName>
    <definedName name="A126004254K">Data13!$K$1:$K$10,Data13!$K$11:$K$19</definedName>
    <definedName name="A126004254K_Data">Data13!$K$11:$K$19</definedName>
    <definedName name="A126004254K_Latest">Data13!$K$19</definedName>
    <definedName name="A126004258V">Data13!$DO$1:$DO$10,Data13!$DO$11:$DO$19</definedName>
    <definedName name="A126004258V_Data">Data13!$DO$11:$DO$19</definedName>
    <definedName name="A126004258V_Latest">Data13!$DO$19</definedName>
    <definedName name="A126004262K">Data13!$FE$1:$FE$10,Data13!$FE$11:$FE$19</definedName>
    <definedName name="A126004262K_Data">Data13!$FE$11:$FE$19</definedName>
    <definedName name="A126004262K_Latest">Data13!$FE$19</definedName>
    <definedName name="A126004266V">Data18!$GS$1:$GS$10,Data18!$GS$11:$GS$19</definedName>
    <definedName name="A126004266V_Data">Data18!$GS$11:$GS$19</definedName>
    <definedName name="A126004266V_Latest">Data18!$GS$19</definedName>
    <definedName name="A126004270K">Data18!$HQ$1:$HQ$10,Data18!$HQ$11:$HQ$19</definedName>
    <definedName name="A126004270K_Data">Data18!$HQ$11:$HQ$19</definedName>
    <definedName name="A126004270K_Latest">Data18!$HQ$19</definedName>
    <definedName name="A126004274V">Data19!$W$1:$W$10,Data19!$W$11:$W$19</definedName>
    <definedName name="A126004274V_Data">Data19!$W$11:$W$19</definedName>
    <definedName name="A126004274V_Latest">Data19!$W$19</definedName>
    <definedName name="A126004278C">Data18!$CI$1:$CI$10,Data18!$CI$11:$CI$19</definedName>
    <definedName name="A126004278C_Data">Data18!$CI$11:$CI$19</definedName>
    <definedName name="A126004278C_Latest">Data18!$CI$19</definedName>
    <definedName name="A126004282V">Data18!$FU$1:$FU$10,Data18!$FU$11:$FU$19</definedName>
    <definedName name="A126004282V_Data">Data18!$FU$11:$FU$19</definedName>
    <definedName name="A126004282V_Latest">Data18!$FU$19</definedName>
    <definedName name="A126004286C">Data17!$GW$1:$GW$10,Data17!$GW$11:$GW$19</definedName>
    <definedName name="A126004286C_Data">Data17!$GW$11:$GW$19</definedName>
    <definedName name="A126004286C_Latest">Data17!$GW$19</definedName>
    <definedName name="A126004290V">Data18!$AA$1:$AA$10,Data18!$AA$11:$AA$19</definedName>
    <definedName name="A126004290V_Data">Data18!$AA$11:$AA$19</definedName>
    <definedName name="A126004290V_Latest">Data18!$AA$19</definedName>
    <definedName name="A126004294C">Data18!$AV$1:$AV$10,Data18!$AV$11:$AV$19</definedName>
    <definedName name="A126004294C_Data">Data18!$AV$11:$AV$19</definedName>
    <definedName name="A126004294C_Latest">Data18!$AV$19</definedName>
    <definedName name="A126004298L">Data18!$IO$1:$IO$10,Data18!$IO$11:$IO$19</definedName>
    <definedName name="A126004298L_Data">Data18!$IO$11:$IO$19</definedName>
    <definedName name="A126004298L_Latest">Data18!$IO$19</definedName>
    <definedName name="A126004302T">Data19!$AU$1:$AU$10,Data19!$AU$11:$AU$19</definedName>
    <definedName name="A126004302T_Data">Data19!$AU$11:$AU$19</definedName>
    <definedName name="A126004302T_Latest">Data19!$AU$19</definedName>
    <definedName name="A126004306A">Data17!$FA$1:$FA$10,Data17!$FA$11:$FA$19</definedName>
    <definedName name="A126004306A_Data">Data17!$FA$11:$FA$19</definedName>
    <definedName name="A126004306A_Latest">Data17!$FA$19</definedName>
    <definedName name="A126004310T">Data18!$BN$1:$BN$10,Data18!$BN$11:$BN$19</definedName>
    <definedName name="A126004310T_Data">Data18!$BN$11:$BN$19</definedName>
    <definedName name="A126004310T_Latest">Data18!$BN$19</definedName>
    <definedName name="A126004314A">Data18!$EB$1:$EB$10,Data18!$EB$11:$EB$19</definedName>
    <definedName name="A126004314A_Data">Data18!$EB$11:$EB$19</definedName>
    <definedName name="A126004314A_Latest">Data18!$EB$19</definedName>
    <definedName name="A126004318K">Data17!$FY$1:$FY$10,Data17!$FY$11:$FY$19</definedName>
    <definedName name="A126004318K_Data">Data17!$FY$11:$FY$19</definedName>
    <definedName name="A126004318K_Latest">Data17!$FY$19</definedName>
    <definedName name="A126004322A">Data17!$HU$1:$HU$10,Data17!$HU$11:$HU$19</definedName>
    <definedName name="A126004322A_Data">Data17!$HU$11:$HU$19</definedName>
    <definedName name="A126004322A_Latest">Data17!$HU$19</definedName>
    <definedName name="A126004326K">Data18!$C$1:$C$10,Data18!$C$11:$C$19</definedName>
    <definedName name="A126004326K_Data">Data18!$C$11:$C$19</definedName>
    <definedName name="A126004326K_Latest">Data18!$C$19</definedName>
    <definedName name="A126004330A">Data18!$DG$1:$DG$10,Data18!$DG$11:$DG$19</definedName>
    <definedName name="A126004330A_Data">Data18!$DG$11:$DG$19</definedName>
    <definedName name="A126004330A_Latest">Data18!$DG$19</definedName>
    <definedName name="A126004334K">Data18!$EW$1:$EW$10,Data18!$EW$11:$EW$19</definedName>
    <definedName name="A126004334K_Data">Data18!$EW$11:$EW$19</definedName>
    <definedName name="A126004334K_Latest">Data18!$EW$19</definedName>
    <definedName name="A126004338V">Data20!$DK$1:$DK$10,Data20!$DK$11:$DK$19</definedName>
    <definedName name="A126004338V_Data">Data20!$DK$11:$DK$19</definedName>
    <definedName name="A126004338V_Latest">Data20!$DK$19</definedName>
    <definedName name="A126004342K">Data20!$EI$1:$EI$10,Data20!$EI$11:$EI$19</definedName>
    <definedName name="A126004342K_Data">Data20!$EI$11:$EI$19</definedName>
    <definedName name="A126004342K_Latest">Data20!$EI$19</definedName>
    <definedName name="A126004346V">Data20!$GE$1:$GE$10,Data20!$GE$11:$GE$19</definedName>
    <definedName name="A126004346V_Data">Data20!$GE$11:$GE$19</definedName>
    <definedName name="A126004346V_Latest">Data20!$GE$19</definedName>
    <definedName name="A126004350K">Data19!$IQ$1:$IQ$10,Data19!$IQ$11:$IQ$19</definedName>
    <definedName name="A126004350K_Data">Data19!$IQ$11:$IQ$19</definedName>
    <definedName name="A126004350K_Latest">Data19!$IQ$19</definedName>
    <definedName name="A126004354V">Data20!$CM$1:$CM$10,Data20!$CM$11:$CM$19</definedName>
    <definedName name="A126004354V_Data">Data20!$CM$11:$CM$19</definedName>
    <definedName name="A126004354V_Latest">Data20!$CM$19</definedName>
    <definedName name="A126004358C">Data19!$DO$1:$DO$10,Data19!$DO$11:$DO$19</definedName>
    <definedName name="A126004358C_Data">Data19!$DO$11:$DO$19</definedName>
    <definedName name="A126004358C_Latest">Data19!$DO$19</definedName>
    <definedName name="A126004362V">Data19!$GI$1:$GI$10,Data19!$GI$11:$GI$19</definedName>
    <definedName name="A126004362V_Data">Data19!$GI$11:$GI$19</definedName>
    <definedName name="A126004362V_Latest">Data19!$GI$19</definedName>
    <definedName name="A126004366C">Data19!$HD$1:$HD$10,Data19!$HD$11:$HD$19</definedName>
    <definedName name="A126004366C_Data">Data19!$HD$11:$HD$19</definedName>
    <definedName name="A126004366C_Latest">Data19!$HD$19</definedName>
    <definedName name="A126004370V">Data20!$FG$1:$FG$10,Data20!$FG$11:$FG$19</definedName>
    <definedName name="A126004370V_Data">Data20!$FG$11:$FG$19</definedName>
    <definedName name="A126004370V_Latest">Data20!$FG$19</definedName>
    <definedName name="A126004374C">Data20!$HC$1:$HC$10,Data20!$HC$11:$HC$19</definedName>
    <definedName name="A126004374C_Data">Data20!$HC$11:$HC$19</definedName>
    <definedName name="A126004374C_Latest">Data20!$HC$19</definedName>
    <definedName name="A126004378L">Data19!$BS$1:$BS$10,Data19!$BS$11:$BS$19</definedName>
    <definedName name="A126004378L_Data">Data19!$BS$11:$BS$19</definedName>
    <definedName name="A126004378L_Latest">Data19!$BS$19</definedName>
    <definedName name="A126004382C">Data19!$HV$1:$HV$10,Data19!$HV$11:$HV$19</definedName>
    <definedName name="A126004382C_Data">Data19!$HV$11:$HV$19</definedName>
    <definedName name="A126004382C_Latest">Data19!$HV$19</definedName>
    <definedName name="A126004386L">Data20!$AT$1:$AT$10,Data20!$AT$11:$AT$19</definedName>
    <definedName name="A126004386L_Data">Data20!$AT$11:$AT$19</definedName>
    <definedName name="A126004386L_Latest">Data20!$AT$19</definedName>
    <definedName name="A126004390C">Data19!$CQ$1:$CQ$10,Data19!$CQ$11:$CQ$19</definedName>
    <definedName name="A126004390C_Data">Data19!$CQ$11:$CQ$19</definedName>
    <definedName name="A126004390C_Latest">Data19!$CQ$19</definedName>
    <definedName name="A126004394L">Data19!$EM$1:$EM$10,Data19!$EM$11:$EM$19</definedName>
    <definedName name="A126004394L_Data">Data19!$EM$11:$EM$19</definedName>
    <definedName name="A126004394L_Latest">Data19!$EM$19</definedName>
    <definedName name="A126004398W">Data19!$FK$1:$FK$10,Data19!$FK$11:$FK$19</definedName>
    <definedName name="A126004398W_Data">Data19!$FK$11:$FK$19</definedName>
    <definedName name="A126004398W_Latest">Data19!$FK$19</definedName>
    <definedName name="A126004402A">Data20!$Y$1:$Y$10,Data20!$Y$11:$Y$19</definedName>
    <definedName name="A126004402A_Data">Data20!$Y$11:$Y$19</definedName>
    <definedName name="A126004402A_Latest">Data20!$Y$19</definedName>
    <definedName name="A126004406K">Data20!$BO$1:$BO$10,Data20!$BO$11:$BO$19</definedName>
    <definedName name="A126004406K_Data">Data20!$BO$11:$BO$19</definedName>
    <definedName name="A126004406K_Latest">Data20!$BO$19</definedName>
    <definedName name="A126004410A">Data22!$AC$1:$AC$10,Data22!$AC$11:$AC$19</definedName>
    <definedName name="A126004410A_Data">Data22!$AC$11:$AC$19</definedName>
    <definedName name="A126004410A_Latest">Data22!$AC$19</definedName>
    <definedName name="A126004414K">Data22!$BA$1:$BA$10,Data22!$BA$11:$BA$19</definedName>
    <definedName name="A126004414K_Data">Data22!$BA$11:$BA$19</definedName>
    <definedName name="A126004414K_Latest">Data22!$BA$19</definedName>
    <definedName name="A126004418V">Data22!$CW$1:$CW$10,Data22!$CW$11:$CW$19</definedName>
    <definedName name="A126004418V_Data">Data22!$CW$11:$CW$19</definedName>
    <definedName name="A126004418V_Latest">Data22!$CW$19</definedName>
    <definedName name="A126004422K">Data21!$FI$1:$FI$10,Data21!$FI$11:$FI$19</definedName>
    <definedName name="A126004422K_Data">Data21!$FI$11:$FI$19</definedName>
    <definedName name="A126004422K_Latest">Data21!$FI$19</definedName>
    <definedName name="A126004426V">Data22!$E$1:$E$10,Data22!$E$11:$E$19</definedName>
    <definedName name="A126004426V_Data">Data22!$E$11:$E$19</definedName>
    <definedName name="A126004426V_Latest">Data22!$E$19</definedName>
    <definedName name="A126004430K">Data21!$AG$1:$AG$10,Data21!$AG$11:$AG$19</definedName>
    <definedName name="A126004430K_Data">Data21!$AG$11:$AG$19</definedName>
    <definedName name="A126004430K_Latest">Data21!$AG$19</definedName>
    <definedName name="A126004434V">Data21!$DA$1:$DA$10,Data21!$DA$11:$DA$19</definedName>
    <definedName name="A126004434V_Data">Data21!$DA$11:$DA$19</definedName>
    <definedName name="A126004434V_Latest">Data21!$DA$19</definedName>
    <definedName name="A126004438C">Data21!$DV$1:$DV$10,Data21!$DV$11:$DV$19</definedName>
    <definedName name="A126004438C_Data">Data21!$DV$11:$DV$19</definedName>
    <definedName name="A126004438C_Latest">Data21!$DV$19</definedName>
    <definedName name="A126004442V">Data22!$BY$1:$BY$10,Data22!$BY$11:$BY$19</definedName>
    <definedName name="A126004442V_Data">Data22!$BY$11:$BY$19</definedName>
    <definedName name="A126004442V_Latest">Data22!$BY$19</definedName>
    <definedName name="A126004446C">Data22!$DU$1:$DU$10,Data22!$DU$11:$DU$19</definedName>
    <definedName name="A126004446C_Data">Data22!$DU$11:$DU$19</definedName>
    <definedName name="A126004446C_Latest">Data22!$DU$19</definedName>
    <definedName name="A126004450V">Data20!$IA$1:$IA$10,Data20!$IA$11:$IA$19</definedName>
    <definedName name="A126004450V_Data">Data20!$IA$11:$IA$19</definedName>
    <definedName name="A126004450V_Latest">Data20!$IA$19</definedName>
    <definedName name="A126004454C">Data21!$EN$1:$EN$10,Data21!$EN$11:$EN$19</definedName>
    <definedName name="A126004454C_Data">Data21!$EN$11:$EN$19</definedName>
    <definedName name="A126004454C_Latest">Data21!$EN$19</definedName>
    <definedName name="A126004458L">Data21!$HB$1:$HB$10,Data21!$HB$11:$HB$19</definedName>
    <definedName name="A126004458L_Data">Data21!$HB$11:$HB$19</definedName>
    <definedName name="A126004458L_Latest">Data21!$HB$19</definedName>
    <definedName name="A126004462C">Data21!$I$1:$I$10,Data21!$I$11:$I$19</definedName>
    <definedName name="A126004462C_Data">Data21!$I$11:$I$19</definedName>
    <definedName name="A126004462C_Latest">Data21!$I$19</definedName>
    <definedName name="A126004466L">Data21!$BE$1:$BE$10,Data21!$BE$11:$BE$19</definedName>
    <definedName name="A126004466L_Data">Data21!$BE$11:$BE$19</definedName>
    <definedName name="A126004466L_Latest">Data21!$BE$19</definedName>
    <definedName name="A126004470C">Data21!$CC$1:$CC$10,Data21!$CC$11:$CC$19</definedName>
    <definedName name="A126004470C_Data">Data21!$CC$11:$CC$19</definedName>
    <definedName name="A126004470C_Latest">Data21!$CC$19</definedName>
    <definedName name="A126004474L">Data21!$GG$1:$GG$10,Data21!$GG$11:$GG$19</definedName>
    <definedName name="A126004474L_Data">Data21!$GG$11:$GG$19</definedName>
    <definedName name="A126004474L_Latest">Data21!$GG$19</definedName>
    <definedName name="A126004478W">Data21!$HW$1:$HW$10,Data21!$HW$11:$HW$19</definedName>
    <definedName name="A126004478W_Data">Data21!$HW$11:$HW$19</definedName>
    <definedName name="A126004478W_Latest">Data21!$HW$19</definedName>
    <definedName name="A126004482L">Data12!$AS$1:$AS$10,Data12!$AS$11:$AS$19</definedName>
    <definedName name="A126004482L_Data">Data12!$AS$11:$AS$19</definedName>
    <definedName name="A126004482L_Latest">Data12!$AS$19</definedName>
    <definedName name="A126004486W">Data12!$BQ$1:$BQ$10,Data12!$BQ$11:$BQ$19</definedName>
    <definedName name="A126004486W_Data">Data12!$BQ$11:$BQ$19</definedName>
    <definedName name="A126004486W_Latest">Data12!$BQ$19</definedName>
    <definedName name="A126004490L">Data12!$DM$1:$DM$10,Data12!$DM$11:$DM$19</definedName>
    <definedName name="A126004490L_Data">Data12!$DM$11:$DM$19</definedName>
    <definedName name="A126004490L_Latest">Data12!$DM$19</definedName>
    <definedName name="A126004494W">Data11!$FY$1:$FY$10,Data11!$FY$11:$FY$19</definedName>
    <definedName name="A126004494W_Data">Data11!$FY$11:$FY$19</definedName>
    <definedName name="A126004494W_Latest">Data11!$FY$19</definedName>
    <definedName name="A126004498F">Data12!$U$1:$U$10,Data12!$U$11:$U$19</definedName>
    <definedName name="A126004498F_Data">Data12!$U$11:$U$19</definedName>
    <definedName name="A126004498F_Latest">Data12!$U$19</definedName>
    <definedName name="A126004502K">Data11!$AW$1:$AW$10,Data11!$AW$11:$AW$19</definedName>
    <definedName name="A126004502K_Data">Data11!$AW$11:$AW$19</definedName>
    <definedName name="A126004502K_Latest">Data11!$AW$19</definedName>
    <definedName name="A126004506V">Data11!$DQ$1:$DQ$10,Data11!$DQ$11:$DQ$19</definedName>
    <definedName name="A126004506V_Data">Data11!$DQ$11:$DQ$19</definedName>
    <definedName name="A126004506V_Latest">Data11!$DQ$19</definedName>
    <definedName name="A126004510K">Data11!$EL$1:$EL$10,Data11!$EL$11:$EL$19</definedName>
    <definedName name="A126004510K_Data">Data11!$EL$11:$EL$19</definedName>
    <definedName name="A126004510K_Latest">Data11!$EL$19</definedName>
    <definedName name="A126004514V">Data12!$CO$1:$CO$10,Data12!$CO$11:$CO$19</definedName>
    <definedName name="A126004514V_Data">Data12!$CO$11:$CO$19</definedName>
    <definedName name="A126004514V_Latest">Data12!$CO$19</definedName>
    <definedName name="A126004518C">Data12!$EK$1:$EK$10,Data12!$EK$11:$EK$19</definedName>
    <definedName name="A126004518C_Data">Data12!$EK$11:$EK$19</definedName>
    <definedName name="A126004518C_Latest">Data12!$EK$19</definedName>
    <definedName name="A126004522V">Data10!$IQ$1:$IQ$10,Data10!$IQ$11:$IQ$19</definedName>
    <definedName name="A126004522V_Data">Data10!$IQ$11:$IQ$19</definedName>
    <definedName name="A126004522V_Latest">Data10!$IQ$19</definedName>
    <definedName name="A126004526C">Data11!$FD$1:$FD$10,Data11!$FD$11:$FD$19</definedName>
    <definedName name="A126004526C_Data">Data11!$FD$11:$FD$19</definedName>
    <definedName name="A126004526C_Latest">Data11!$FD$19</definedName>
    <definedName name="A126004530V">Data11!$HR$1:$HR$10,Data11!$HR$11:$HR$19</definedName>
    <definedName name="A126004530V_Data">Data11!$HR$11:$HR$19</definedName>
    <definedName name="A126004530V_Latest">Data11!$HR$19</definedName>
    <definedName name="A126004534C">Data11!$Y$1:$Y$10,Data11!$Y$11:$Y$19</definedName>
    <definedName name="A126004534C_Data">Data11!$Y$11:$Y$19</definedName>
    <definedName name="A126004534C_Latest">Data11!$Y$19</definedName>
    <definedName name="A126004538L">Data11!$BU$1:$BU$10,Data11!$BU$11:$BU$19</definedName>
    <definedName name="A126004538L_Data">Data11!$BU$11:$BU$19</definedName>
    <definedName name="A126004538L_Latest">Data11!$BU$19</definedName>
    <definedName name="A126004542C">Data11!$CS$1:$CS$10,Data11!$CS$11:$CS$19</definedName>
    <definedName name="A126004542C_Data">Data11!$CS$11:$CS$19</definedName>
    <definedName name="A126004542C_Latest">Data11!$CS$19</definedName>
    <definedName name="A126004546L">Data11!$GW$1:$GW$10,Data11!$GW$11:$GW$19</definedName>
    <definedName name="A126004546L_Data">Data11!$GW$11:$GW$19</definedName>
    <definedName name="A126004546L_Latest">Data11!$GW$19</definedName>
    <definedName name="A126004550C">Data11!$IM$1:$IM$10,Data11!$IM$11:$IM$19</definedName>
    <definedName name="A126004550C_Data">Data11!$IM$11:$IM$19</definedName>
    <definedName name="A126004550C_Latest">Data11!$IM$19</definedName>
    <definedName name="A126004554L">Data15!$DS$1:$DS$10,Data15!$DS$11:$DS$19</definedName>
    <definedName name="A126004554L_Data">Data15!$DS$11:$DS$19</definedName>
    <definedName name="A126004554L_Latest">Data15!$DS$19</definedName>
    <definedName name="A126004558W">Data15!$EQ$1:$EQ$10,Data15!$EQ$11:$EQ$19</definedName>
    <definedName name="A126004558W_Data">Data15!$EQ$11:$EQ$19</definedName>
    <definedName name="A126004558W_Latest">Data15!$EQ$19</definedName>
    <definedName name="A126004562L">Data15!$GM$1:$GM$10,Data15!$GM$11:$GM$19</definedName>
    <definedName name="A126004562L_Data">Data15!$GM$11:$GM$19</definedName>
    <definedName name="A126004562L_Latest">Data15!$GM$19</definedName>
    <definedName name="A126004566W">Data15!$I$1:$I$10,Data15!$I$11:$I$19</definedName>
    <definedName name="A126004566W_Data">Data15!$I$11:$I$19</definedName>
    <definedName name="A126004566W_Latest">Data15!$I$19</definedName>
    <definedName name="A126004570L">Data15!$CU$1:$CU$10,Data15!$CU$11:$CU$19</definedName>
    <definedName name="A126004570L_Data">Data15!$CU$11:$CU$19</definedName>
    <definedName name="A126004570L_Latest">Data15!$CU$19</definedName>
    <definedName name="A126004574W">Data14!$DW$1:$DW$10,Data14!$DW$11:$DW$19</definedName>
    <definedName name="A126004574W_Data">Data14!$DW$11:$DW$19</definedName>
    <definedName name="A126004574W_Latest">Data14!$DW$19</definedName>
    <definedName name="A126004578F">Data14!$GQ$1:$GQ$10,Data14!$GQ$11:$GQ$19</definedName>
    <definedName name="A126004578F_Data">Data14!$GQ$11:$GQ$19</definedName>
    <definedName name="A126004578F_Latest">Data14!$GQ$19</definedName>
    <definedName name="A126004582W">Data14!$HL$1:$HL$10,Data14!$HL$11:$HL$19</definedName>
    <definedName name="A126004582W_Data">Data14!$HL$11:$HL$19</definedName>
    <definedName name="A126004582W_Latest">Data14!$HL$19</definedName>
    <definedName name="A126004586F">Data15!$FO$1:$FO$10,Data15!$FO$11:$FO$19</definedName>
    <definedName name="A126004586F_Data">Data15!$FO$11:$FO$19</definedName>
    <definedName name="A126004586F_Latest">Data15!$FO$19</definedName>
    <definedName name="A126004590W">Data15!$HK$1:$HK$10,Data15!$HK$11:$HK$19</definedName>
    <definedName name="A126004590W_Data">Data15!$HK$11:$HK$19</definedName>
    <definedName name="A126004590W_Latest">Data15!$HK$19</definedName>
    <definedName name="A126004594F">Data14!$CA$1:$CA$10,Data14!$CA$11:$CA$19</definedName>
    <definedName name="A126004594F_Data">Data14!$CA$11:$CA$19</definedName>
    <definedName name="A126004594F_Latest">Data14!$CA$19</definedName>
    <definedName name="A126004598R">Data14!$ID$1:$ID$10,Data14!$ID$11:$ID$19</definedName>
    <definedName name="A126004598R_Data">Data14!$ID$11:$ID$19</definedName>
    <definedName name="A126004598R_Latest">Data14!$ID$19</definedName>
    <definedName name="A126004602V">Data15!$BB$1:$BB$10,Data15!$BB$11:$BB$19</definedName>
    <definedName name="A126004602V_Data">Data15!$BB$11:$BB$19</definedName>
    <definedName name="A126004602V_Latest">Data15!$BB$19</definedName>
    <definedName name="A126004606C">Data14!$CY$1:$CY$10,Data14!$CY$11:$CY$19</definedName>
    <definedName name="A126004606C_Data">Data14!$CY$11:$CY$19</definedName>
    <definedName name="A126004606C_Latest">Data14!$CY$19</definedName>
    <definedName name="A126004610V">Data14!$EU$1:$EU$10,Data14!$EU$11:$EU$19</definedName>
    <definedName name="A126004610V_Data">Data14!$EU$11:$EU$19</definedName>
    <definedName name="A126004610V_Latest">Data14!$EU$19</definedName>
    <definedName name="A126004614C">Data14!$FS$1:$FS$10,Data14!$FS$11:$FS$19</definedName>
    <definedName name="A126004614C_Data">Data14!$FS$11:$FS$19</definedName>
    <definedName name="A126004614C_Latest">Data14!$FS$19</definedName>
    <definedName name="A126004618L">Data15!$AG$1:$AG$10,Data15!$AG$11:$AG$19</definedName>
    <definedName name="A126004618L_Data">Data15!$AG$11:$AG$19</definedName>
    <definedName name="A126004618L_Latest">Data15!$AG$19</definedName>
    <definedName name="A126004622C">Data15!$BW$1:$BW$10,Data15!$BW$11:$BW$19</definedName>
    <definedName name="A126004622C_Data">Data15!$BW$11:$BW$19</definedName>
    <definedName name="A126004622C_Latest">Data15!$BW$19</definedName>
    <definedName name="A126004626L">Data17!$AK$1:$AK$10,Data17!$AK$11:$AK$19</definedName>
    <definedName name="A126004626L_Data">Data17!$AK$11:$AK$19</definedName>
    <definedName name="A126004626L_Latest">Data17!$AK$19</definedName>
    <definedName name="A126004630C">Data17!$BI$1:$BI$10,Data17!$BI$11:$BI$19</definedName>
    <definedName name="A126004630C_Data">Data17!$BI$11:$BI$19</definedName>
    <definedName name="A126004630C_Latest">Data17!$BI$19</definedName>
    <definedName name="A126004634L">Data17!$DE$1:$DE$10,Data17!$DE$11:$DE$19</definedName>
    <definedName name="A126004634L_Data">Data17!$DE$11:$DE$19</definedName>
    <definedName name="A126004634L_Latest">Data17!$DE$19</definedName>
    <definedName name="A126004638W">Data16!$FQ$1:$FQ$10,Data16!$FQ$11:$FQ$19</definedName>
    <definedName name="A126004638W_Data">Data16!$FQ$11:$FQ$19</definedName>
    <definedName name="A126004638W_Latest">Data16!$FQ$19</definedName>
    <definedName name="A126004642L">Data17!$M$1:$M$10,Data17!$M$11:$M$19</definedName>
    <definedName name="A126004642L_Data">Data17!$M$11:$M$19</definedName>
    <definedName name="A126004642L_Latest">Data17!$M$19</definedName>
    <definedName name="A126004646W">Data16!$AO$1:$AO$10,Data16!$AO$11:$AO$19</definedName>
    <definedName name="A126004646W_Data">Data16!$AO$11:$AO$19</definedName>
    <definedName name="A126004646W_Latest">Data16!$AO$19</definedName>
    <definedName name="A126004650L">Data16!$DI$1:$DI$10,Data16!$DI$11:$DI$19</definedName>
    <definedName name="A126004650L_Data">Data16!$DI$11:$DI$19</definedName>
    <definedName name="A126004650L_Latest">Data16!$DI$19</definedName>
    <definedName name="A126004654W">Data16!$ED$1:$ED$10,Data16!$ED$11:$ED$19</definedName>
    <definedName name="A126004654W_Data">Data16!$ED$11:$ED$19</definedName>
    <definedName name="A126004654W_Latest">Data16!$ED$19</definedName>
    <definedName name="A126004658F">Data17!$CG$1:$CG$10,Data17!$CG$11:$CG$19</definedName>
    <definedName name="A126004658F_Data">Data17!$CG$11:$CG$19</definedName>
    <definedName name="A126004658F_Latest">Data17!$CG$19</definedName>
    <definedName name="A126004662W">Data17!$EC$1:$EC$10,Data17!$EC$11:$EC$19</definedName>
    <definedName name="A126004662W_Data">Data17!$EC$11:$EC$19</definedName>
    <definedName name="A126004662W_Latest">Data17!$EC$19</definedName>
    <definedName name="A126004666F">Data15!$II$1:$II$10,Data15!$II$11:$II$19</definedName>
    <definedName name="A126004666F_Data">Data15!$II$11:$II$19</definedName>
    <definedName name="A126004666F_Latest">Data15!$II$19</definedName>
    <definedName name="A126004670W">Data16!$EV$1:$EV$10,Data16!$EV$11:$EV$19</definedName>
    <definedName name="A126004670W_Data">Data16!$EV$11:$EV$19</definedName>
    <definedName name="A126004670W_Latest">Data16!$EV$19</definedName>
    <definedName name="A126004674F">Data16!$HJ$1:$HJ$10,Data16!$HJ$11:$HJ$19</definedName>
    <definedName name="A126004674F_Data">Data16!$HJ$11:$HJ$19</definedName>
    <definedName name="A126004674F_Latest">Data16!$HJ$19</definedName>
    <definedName name="A126004678R">Data16!$Q$1:$Q$10,Data16!$Q$11:$Q$19</definedName>
    <definedName name="A126004678R_Data">Data16!$Q$11:$Q$19</definedName>
    <definedName name="A126004678R_Latest">Data16!$Q$19</definedName>
    <definedName name="A126004682F">Data16!$BM$1:$BM$10,Data16!$BM$11:$BM$19</definedName>
    <definedName name="A126004682F_Data">Data16!$BM$11:$BM$19</definedName>
    <definedName name="A126004682F_Latest">Data16!$BM$19</definedName>
    <definedName name="A126004686R">Data16!$CK$1:$CK$10,Data16!$CK$11:$CK$19</definedName>
    <definedName name="A126004686R_Data">Data16!$CK$11:$CK$19</definedName>
    <definedName name="A126004686R_Latest">Data16!$CK$19</definedName>
    <definedName name="A126004690F">Data16!$GO$1:$GO$10,Data16!$GO$11:$GO$19</definedName>
    <definedName name="A126004690F_Data">Data16!$GO$11:$GO$19</definedName>
    <definedName name="A126004690F_Latest">Data16!$GO$19</definedName>
    <definedName name="A126004694R">Data16!$IE$1:$IE$10,Data16!$IE$11:$IE$19</definedName>
    <definedName name="A126004694R_Data">Data16!$IE$11:$IE$19</definedName>
    <definedName name="A126004694R_Latest">Data16!$IE$19</definedName>
    <definedName name="A126004698X">Data2!$AZ$1:$AZ$10,Data2!$AZ$11:$AZ$19</definedName>
    <definedName name="A126004698X_Data">Data2!$AZ$11:$AZ$19</definedName>
    <definedName name="A126004698X_Latest">Data2!$AZ$19</definedName>
    <definedName name="A126004702C">Data2!$BX$1:$BX$10,Data2!$BX$11:$BX$19</definedName>
    <definedName name="A126004702C_Data">Data2!$BX$11:$BX$19</definedName>
    <definedName name="A126004702C_Latest">Data2!$BX$19</definedName>
    <definedName name="A126004706L">Data2!$DT$1:$DT$10,Data2!$DT$11:$DT$19</definedName>
    <definedName name="A126004706L_Data">Data2!$DT$11:$DT$19</definedName>
    <definedName name="A126004706L_Latest">Data2!$DT$19</definedName>
    <definedName name="A126004710C">Data1!$GF$1:$GF$10,Data1!$GF$11:$GF$19</definedName>
    <definedName name="A126004710C_Data">Data1!$GF$11:$GF$19</definedName>
    <definedName name="A126004710C_Latest">Data1!$GF$19</definedName>
    <definedName name="A126004714L">Data2!$AB$1:$AB$10,Data2!$AB$11:$AB$19</definedName>
    <definedName name="A126004714L_Data">Data2!$AB$11:$AB$19</definedName>
    <definedName name="A126004714L_Latest">Data2!$AB$19</definedName>
    <definedName name="A126004718W">Data1!$BD$1:$BD$10,Data1!$BD$11:$BD$19</definedName>
    <definedName name="A126004718W_Data">Data1!$BD$11:$BD$19</definedName>
    <definedName name="A126004718W_Latest">Data1!$BD$19</definedName>
    <definedName name="A126004722L">Data1!$DX$1:$DX$10,Data1!$DX$11:$DX$19</definedName>
    <definedName name="A126004722L_Data">Data1!$DX$11:$DX$19</definedName>
    <definedName name="A126004722L_Latest">Data1!$DX$19</definedName>
    <definedName name="A126004726W">Data1!$EV$1:$EV$10,Data1!$EV$11:$EV$19</definedName>
    <definedName name="A126004726W_Data">Data1!$EV$11:$EV$19</definedName>
    <definedName name="A126004726W_Latest">Data1!$EV$19</definedName>
    <definedName name="A126004730L">Data2!$CV$1:$CV$10,Data2!$CV$11:$CV$19</definedName>
    <definedName name="A126004730L_Data">Data2!$CV$11:$CV$19</definedName>
    <definedName name="A126004730L_Latest">Data2!$CV$19</definedName>
    <definedName name="A126004734W">Data2!$ER$1:$ER$10,Data2!$ER$11:$ER$19</definedName>
    <definedName name="A126004734W_Data">Data2!$ER$11:$ER$19</definedName>
    <definedName name="A126004734W_Latest">Data2!$ER$19</definedName>
    <definedName name="A126004738F">Data1!$H$1:$H$10,Data1!$H$11:$H$19</definedName>
    <definedName name="A126004738F_Data">Data1!$H$11:$H$19</definedName>
    <definedName name="A126004738F_Latest">Data1!$H$19</definedName>
    <definedName name="A126004742W">Data1!$FN$1:$FN$10,Data1!$FN$11:$FN$19</definedName>
    <definedName name="A126004742W_Data">Data1!$FN$11:$FN$19</definedName>
    <definedName name="A126004742W_Latest">Data1!$FN$19</definedName>
    <definedName name="A126004746F">Data1!$IB$1:$IB$10,Data1!$IB$11:$IB$19</definedName>
    <definedName name="A126004746F_Data">Data1!$IB$11:$IB$19</definedName>
    <definedName name="A126004746F_Latest">Data1!$IB$19</definedName>
    <definedName name="A126004750W">Data1!$AF$1:$AF$10,Data1!$AF$11:$AF$19</definedName>
    <definedName name="A126004750W_Data">Data1!$AF$11:$AF$19</definedName>
    <definedName name="A126004750W_Latest">Data1!$AF$19</definedName>
    <definedName name="A126004754F">Data1!$CB$1:$CB$10,Data1!$CB$11:$CB$19</definedName>
    <definedName name="A126004754F_Data">Data1!$CB$11:$CB$19</definedName>
    <definedName name="A126004754F_Latest">Data1!$CB$19</definedName>
    <definedName name="A126004758R">Data1!$CZ$1:$CZ$10,Data1!$CZ$11:$CZ$19</definedName>
    <definedName name="A126004758R_Data">Data1!$CZ$11:$CZ$19</definedName>
    <definedName name="A126004758R_Latest">Data1!$CZ$19</definedName>
    <definedName name="A126004762F">Data1!$HD$1:$HD$10,Data1!$HD$11:$HD$19</definedName>
    <definedName name="A126004762F_Data">Data1!$HD$11:$HD$19</definedName>
    <definedName name="A126004762F_Latest">Data1!$HD$19</definedName>
    <definedName name="A126004766R">Data2!$D$1:$D$10,Data2!$D$11:$D$19</definedName>
    <definedName name="A126004766R_Data">Data2!$D$11:$D$19</definedName>
    <definedName name="A126004766R_Latest">Data2!$D$19</definedName>
    <definedName name="A126004770F">Data23!$GB$1:$GB$10,Data23!$GB$11:$GB$19</definedName>
    <definedName name="A126004770F_Data">Data23!$GB$11:$GB$19</definedName>
    <definedName name="A126004770F_Latest">Data23!$GB$19</definedName>
    <definedName name="A126004774R">Data23!$GZ$1:$GZ$10,Data23!$GZ$11:$GZ$19</definedName>
    <definedName name="A126004774R_Data">Data23!$GZ$11:$GZ$19</definedName>
    <definedName name="A126004774R_Latest">Data23!$GZ$19</definedName>
    <definedName name="A126004778X">Data24!$F$1:$F$10,Data24!$F$11:$F$19</definedName>
    <definedName name="A126004778X_Data">Data24!$F$11:$F$19</definedName>
    <definedName name="A126004778X_Latest">Data24!$F$19</definedName>
    <definedName name="A126004782R">Data23!$BR$1:$BR$10,Data23!$BR$11:$BR$19</definedName>
    <definedName name="A126004782R_Data">Data23!$BR$11:$BR$19</definedName>
    <definedName name="A126004782R_Latest">Data23!$BR$19</definedName>
    <definedName name="A126004786X">Data23!$FD$1:$FD$10,Data23!$FD$11:$FD$19</definedName>
    <definedName name="A126004786X_Data">Data23!$FD$11:$FD$19</definedName>
    <definedName name="A126004786X_Latest">Data23!$FD$19</definedName>
    <definedName name="A126004790R">Data22!$GF$1:$GF$10,Data22!$GF$11:$GF$19</definedName>
    <definedName name="A126004790R_Data">Data22!$GF$11:$GF$19</definedName>
    <definedName name="A126004790R_Latest">Data22!$GF$19</definedName>
    <definedName name="A126004794X">Data23!$J$1:$J$10,Data23!$J$11:$J$19</definedName>
    <definedName name="A126004794X_Data">Data23!$J$11:$J$19</definedName>
    <definedName name="A126004794X_Latest">Data23!$J$19</definedName>
    <definedName name="A126004798J">Data23!$AH$1:$AH$10,Data23!$AH$11:$AH$19</definedName>
    <definedName name="A126004798J_Data">Data23!$AH$11:$AH$19</definedName>
    <definedName name="A126004798J_Latest">Data23!$AH$19</definedName>
    <definedName name="A126004802L">Data23!$HX$1:$HX$10,Data23!$HX$11:$HX$19</definedName>
    <definedName name="A126004802L_Data">Data23!$HX$11:$HX$19</definedName>
    <definedName name="A126004802L_Latest">Data23!$HX$19</definedName>
    <definedName name="A126004806W">Data24!$AD$1:$AD$10,Data24!$AD$11:$AD$19</definedName>
    <definedName name="A126004806W_Data">Data24!$AD$11:$AD$19</definedName>
    <definedName name="A126004806W_Latest">Data24!$AD$19</definedName>
    <definedName name="A126004810L">Data22!$EJ$1:$EJ$10,Data22!$EJ$11:$EJ$19</definedName>
    <definedName name="A126004810L_Data">Data22!$EJ$11:$EJ$19</definedName>
    <definedName name="A126004810L_Latest">Data22!$EJ$19</definedName>
    <definedName name="A126004814W">Data23!$AZ$1:$AZ$10,Data23!$AZ$11:$AZ$19</definedName>
    <definedName name="A126004814W_Data">Data23!$AZ$11:$AZ$19</definedName>
    <definedName name="A126004814W_Latest">Data23!$AZ$19</definedName>
    <definedName name="A126004818F">Data23!$DN$1:$DN$10,Data23!$DN$11:$DN$19</definedName>
    <definedName name="A126004818F_Data">Data23!$DN$11:$DN$19</definedName>
    <definedName name="A126004818F_Latest">Data23!$DN$19</definedName>
    <definedName name="A126004822W">Data22!$FH$1:$FH$10,Data22!$FH$11:$FH$19</definedName>
    <definedName name="A126004822W_Data">Data22!$FH$11:$FH$19</definedName>
    <definedName name="A126004822W_Latest">Data22!$FH$19</definedName>
    <definedName name="A126004826F">Data22!$HD$1:$HD$10,Data22!$HD$11:$HD$19</definedName>
    <definedName name="A126004826F_Data">Data22!$HD$11:$HD$19</definedName>
    <definedName name="A126004826F_Latest">Data22!$HD$19</definedName>
    <definedName name="A126004830W">Data22!$IB$1:$IB$10,Data22!$IB$11:$IB$19</definedName>
    <definedName name="A126004830W_Data">Data22!$IB$11:$IB$19</definedName>
    <definedName name="A126004830W_Latest">Data22!$IB$19</definedName>
    <definedName name="A126004834F">Data23!$CP$1:$CP$10,Data23!$CP$11:$CP$19</definedName>
    <definedName name="A126004834F_Data">Data23!$CP$11:$CP$19</definedName>
    <definedName name="A126004834F_Latest">Data23!$CP$19</definedName>
    <definedName name="A126004838R">Data23!$EF$1:$EF$10,Data23!$EF$11:$EF$19</definedName>
    <definedName name="A126004838R_Data">Data23!$EF$11:$EF$19</definedName>
    <definedName name="A126004838R_Latest">Data23!$EF$19</definedName>
    <definedName name="A126004842F">Data13!$GR$1:$GR$10,Data13!$GR$11:$GR$19</definedName>
    <definedName name="A126004842F_Data">Data13!$GR$11:$GR$19</definedName>
    <definedName name="A126004842F_Latest">Data13!$GR$19</definedName>
    <definedName name="A126004846R">Data13!$HP$1:$HP$10,Data13!$HP$11:$HP$19</definedName>
    <definedName name="A126004846R_Data">Data13!$HP$11:$HP$19</definedName>
    <definedName name="A126004846R_Latest">Data13!$HP$19</definedName>
    <definedName name="A126004850F">Data14!$V$1:$V$10,Data14!$V$11:$V$19</definedName>
    <definedName name="A126004850F_Data">Data14!$V$11:$V$19</definedName>
    <definedName name="A126004850F_Latest">Data14!$V$19</definedName>
    <definedName name="A126004854R">Data13!$CH$1:$CH$10,Data13!$CH$11:$CH$19</definedName>
    <definedName name="A126004854R_Data">Data13!$CH$11:$CH$19</definedName>
    <definedName name="A126004854R_Latest">Data13!$CH$19</definedName>
    <definedName name="A126004858X">Data13!$FT$1:$FT$10,Data13!$FT$11:$FT$19</definedName>
    <definedName name="A126004858X_Data">Data13!$FT$11:$FT$19</definedName>
    <definedName name="A126004858X_Latest">Data13!$FT$19</definedName>
    <definedName name="A126004862R">Data12!$GV$1:$GV$10,Data12!$GV$11:$GV$19</definedName>
    <definedName name="A126004862R_Data">Data12!$GV$11:$GV$19</definedName>
    <definedName name="A126004862R_Latest">Data12!$GV$19</definedName>
    <definedName name="A126004866X">Data13!$Z$1:$Z$10,Data13!$Z$11:$Z$19</definedName>
    <definedName name="A126004866X_Data">Data13!$Z$11:$Z$19</definedName>
    <definedName name="A126004866X_Latest">Data13!$Z$19</definedName>
    <definedName name="A126004870R">Data13!$AX$1:$AX$10,Data13!$AX$11:$AX$19</definedName>
    <definedName name="A126004870R_Data">Data13!$AX$11:$AX$19</definedName>
    <definedName name="A126004870R_Latest">Data13!$AX$19</definedName>
    <definedName name="A126004874X">Data13!$IN$1:$IN$10,Data13!$IN$11:$IN$19</definedName>
    <definedName name="A126004874X_Data">Data13!$IN$11:$IN$19</definedName>
    <definedName name="A126004874X_Latest">Data13!$IN$19</definedName>
    <definedName name="A126004878J">Data14!$AT$1:$AT$10,Data14!$AT$11:$AT$19</definedName>
    <definedName name="A126004878J_Data">Data14!$AT$11:$AT$19</definedName>
    <definedName name="A126004878J_Latest">Data14!$AT$19</definedName>
    <definedName name="A126004882X">Data12!$EZ$1:$EZ$10,Data12!$EZ$11:$EZ$19</definedName>
    <definedName name="A126004882X_Data">Data12!$EZ$11:$EZ$19</definedName>
    <definedName name="A126004882X_Latest">Data12!$EZ$19</definedName>
    <definedName name="A126004886J">Data13!$BP$1:$BP$10,Data13!$BP$11:$BP$19</definedName>
    <definedName name="A126004886J_Data">Data13!$BP$11:$BP$19</definedName>
    <definedName name="A126004886J_Latest">Data13!$BP$19</definedName>
    <definedName name="A126004890X">Data13!$ED$1:$ED$10,Data13!$ED$11:$ED$19</definedName>
    <definedName name="A126004890X_Data">Data13!$ED$11:$ED$19</definedName>
    <definedName name="A126004890X_Latest">Data13!$ED$19</definedName>
    <definedName name="A126004894J">Data12!$FX$1:$FX$10,Data12!$FX$11:$FX$19</definedName>
    <definedName name="A126004894J_Data">Data12!$FX$11:$FX$19</definedName>
    <definedName name="A126004894J_Latest">Data12!$FX$19</definedName>
    <definedName name="A126004898T">Data12!$HT$1:$HT$10,Data12!$HT$11:$HT$19</definedName>
    <definedName name="A126004898T_Data">Data12!$HT$11:$HT$19</definedName>
    <definedName name="A126004898T_Latest">Data12!$HT$19</definedName>
    <definedName name="A126004902W">Data13!$B$1:$B$10,Data13!$B$11:$B$19</definedName>
    <definedName name="A126004902W_Data">Data13!$B$11:$B$19</definedName>
    <definedName name="A126004902W_Latest">Data13!$B$19</definedName>
    <definedName name="A126004906F">Data13!$DF$1:$DF$10,Data13!$DF$11:$DF$19</definedName>
    <definedName name="A126004906F_Data">Data13!$DF$11:$DF$19</definedName>
    <definedName name="A126004906F_Latest">Data13!$DF$19</definedName>
    <definedName name="A126004910W">Data13!$EV$1:$EV$10,Data13!$EV$11:$EV$19</definedName>
    <definedName name="A126004910W_Data">Data13!$EV$11:$EV$19</definedName>
    <definedName name="A126004910W_Latest">Data13!$EV$19</definedName>
    <definedName name="A126004914F">Data18!$GJ$1:$GJ$10,Data18!$GJ$11:$GJ$19</definedName>
    <definedName name="A126004914F_Data">Data18!$GJ$11:$GJ$19</definedName>
    <definedName name="A126004914F_Latest">Data18!$GJ$19</definedName>
    <definedName name="A126004918R">Data18!$HH$1:$HH$10,Data18!$HH$11:$HH$19</definedName>
    <definedName name="A126004918R_Data">Data18!$HH$11:$HH$19</definedName>
    <definedName name="A126004918R_Latest">Data18!$HH$19</definedName>
    <definedName name="A126004922F">Data19!$N$1:$N$10,Data19!$N$11:$N$19</definedName>
    <definedName name="A126004922F_Data">Data19!$N$11:$N$19</definedName>
    <definedName name="A126004922F_Latest">Data19!$N$19</definedName>
    <definedName name="A126004926R">Data18!$BZ$1:$BZ$10,Data18!$BZ$11:$BZ$19</definedName>
    <definedName name="A126004926R_Data">Data18!$BZ$11:$BZ$19</definedName>
    <definedName name="A126004926R_Latest">Data18!$BZ$19</definedName>
    <definedName name="A126004930F">Data18!$FL$1:$FL$10,Data18!$FL$11:$FL$19</definedName>
    <definedName name="A126004930F_Data">Data18!$FL$11:$FL$19</definedName>
    <definedName name="A126004930F_Latest">Data18!$FL$19</definedName>
    <definedName name="A126004934R">Data17!$GN$1:$GN$10,Data17!$GN$11:$GN$19</definedName>
    <definedName name="A126004934R_Data">Data17!$GN$11:$GN$19</definedName>
    <definedName name="A126004934R_Latest">Data17!$GN$19</definedName>
    <definedName name="A126004938X">Data18!$R$1:$R$10,Data18!$R$11:$R$19</definedName>
    <definedName name="A126004938X_Data">Data18!$R$11:$R$19</definedName>
    <definedName name="A126004938X_Latest">Data18!$R$19</definedName>
    <definedName name="A126004942R">Data18!$AP$1:$AP$10,Data18!$AP$11:$AP$19</definedName>
    <definedName name="A126004942R_Data">Data18!$AP$11:$AP$19</definedName>
    <definedName name="A126004942R_Latest">Data18!$AP$19</definedName>
    <definedName name="A126004946X">Data18!$IF$1:$IF$10,Data18!$IF$11:$IF$19</definedName>
    <definedName name="A126004946X_Data">Data18!$IF$11:$IF$19</definedName>
    <definedName name="A126004946X_Latest">Data18!$IF$19</definedName>
    <definedName name="A126004950R">Data19!$AL$1:$AL$10,Data19!$AL$11:$AL$19</definedName>
    <definedName name="A126004950R_Data">Data19!$AL$11:$AL$19</definedName>
    <definedName name="A126004950R_Latest">Data19!$AL$19</definedName>
    <definedName name="A126004954X">Data17!$ER$1:$ER$10,Data17!$ER$11:$ER$19</definedName>
    <definedName name="A126004954X_Data">Data17!$ER$11:$ER$19</definedName>
    <definedName name="A126004954X_Latest">Data17!$ER$19</definedName>
    <definedName name="A126004958J">Data18!$BH$1:$BH$10,Data18!$BH$11:$BH$19</definedName>
    <definedName name="A126004958J_Data">Data18!$BH$11:$BH$19</definedName>
    <definedName name="A126004958J_Latest">Data18!$BH$19</definedName>
    <definedName name="A126004962X">Data18!$DV$1:$DV$10,Data18!$DV$11:$DV$19</definedName>
    <definedName name="A126004962X_Data">Data18!$DV$11:$DV$19</definedName>
    <definedName name="A126004962X_Latest">Data18!$DV$19</definedName>
    <definedName name="A126004966J">Data17!$FP$1:$FP$10,Data17!$FP$11:$FP$19</definedName>
    <definedName name="A126004966J_Data">Data17!$FP$11:$FP$19</definedName>
    <definedName name="A126004966J_Latest">Data17!$FP$19</definedName>
    <definedName name="A126004970X">Data17!$HL$1:$HL$10,Data17!$HL$11:$HL$19</definedName>
    <definedName name="A126004970X_Data">Data17!$HL$11:$HL$19</definedName>
    <definedName name="A126004970X_Latest">Data17!$HL$19</definedName>
    <definedName name="A126004974J">Data17!$IJ$1:$IJ$10,Data17!$IJ$11:$IJ$19</definedName>
    <definedName name="A126004974J_Data">Data17!$IJ$11:$IJ$19</definedName>
    <definedName name="A126004974J_Latest">Data17!$IJ$19</definedName>
    <definedName name="A126004978T">Data18!$CX$1:$CX$10,Data18!$CX$11:$CX$19</definedName>
    <definedName name="A126004978T_Data">Data18!$CX$11:$CX$19</definedName>
    <definedName name="A126004978T_Latest">Data18!$CX$19</definedName>
    <definedName name="A126004982J">Data18!$EN$1:$EN$10,Data18!$EN$11:$EN$19</definedName>
    <definedName name="A126004982J_Data">Data18!$EN$11:$EN$19</definedName>
    <definedName name="A126004982J_Latest">Data18!$EN$19</definedName>
    <definedName name="A126004986T">Data20!$DB$1:$DB$10,Data20!$DB$11:$DB$19</definedName>
    <definedName name="A126004986T_Data">Data20!$DB$11:$DB$19</definedName>
    <definedName name="A126004986T_Latest">Data20!$DB$19</definedName>
    <definedName name="A126004990J">Data20!$DZ$1:$DZ$10,Data20!$DZ$11:$DZ$19</definedName>
    <definedName name="A126004990J_Data">Data20!$DZ$11:$DZ$19</definedName>
    <definedName name="A126004990J_Latest">Data20!$DZ$19</definedName>
    <definedName name="A126004994T">Data20!$FV$1:$FV$10,Data20!$FV$11:$FV$19</definedName>
    <definedName name="A126004994T_Data">Data20!$FV$11:$FV$19</definedName>
    <definedName name="A126004994T_Latest">Data20!$FV$19</definedName>
    <definedName name="A126004998A">Data19!$IH$1:$IH$10,Data19!$IH$11:$IH$19</definedName>
    <definedName name="A126004998A_Data">Data19!$IH$11:$IH$19</definedName>
    <definedName name="A126004998A_Latest">Data19!$IH$19</definedName>
    <definedName name="A126005002J">Data20!$CD$1:$CD$10,Data20!$CD$11:$CD$19</definedName>
    <definedName name="A126005002J_Data">Data20!$CD$11:$CD$19</definedName>
    <definedName name="A126005002J_Latest">Data20!$CD$19</definedName>
    <definedName name="A126005006T">Data19!$DF$1:$DF$10,Data19!$DF$11:$DF$19</definedName>
    <definedName name="A126005006T_Data">Data19!$DF$11:$DF$19</definedName>
    <definedName name="A126005006T_Latest">Data19!$DF$19</definedName>
    <definedName name="A126005010J">Data19!$FZ$1:$FZ$10,Data19!$FZ$11:$FZ$19</definedName>
    <definedName name="A126005010J_Data">Data19!$FZ$11:$FZ$19</definedName>
    <definedName name="A126005010J_Latest">Data19!$FZ$19</definedName>
    <definedName name="A126005014T">Data19!$GX$1:$GX$10,Data19!$GX$11:$GX$19</definedName>
    <definedName name="A126005014T_Data">Data19!$GX$11:$GX$19</definedName>
    <definedName name="A126005014T_Latest">Data19!$GX$19</definedName>
    <definedName name="A126005018A">Data20!$EX$1:$EX$10,Data20!$EX$11:$EX$19</definedName>
    <definedName name="A126005018A_Data">Data20!$EX$11:$EX$19</definedName>
    <definedName name="A126005018A_Latest">Data20!$EX$19</definedName>
    <definedName name="A126005022T">Data20!$GT$1:$GT$10,Data20!$GT$11:$GT$19</definedName>
    <definedName name="A126005022T_Data">Data20!$GT$11:$GT$19</definedName>
    <definedName name="A126005022T_Latest">Data20!$GT$19</definedName>
    <definedName name="A126005026A">Data19!$BJ$1:$BJ$10,Data19!$BJ$11:$BJ$19</definedName>
    <definedName name="A126005026A_Data">Data19!$BJ$11:$BJ$19</definedName>
    <definedName name="A126005026A_Latest">Data19!$BJ$19</definedName>
    <definedName name="A126005030T">Data19!$HP$1:$HP$10,Data19!$HP$11:$HP$19</definedName>
    <definedName name="A126005030T_Data">Data19!$HP$11:$HP$19</definedName>
    <definedName name="A126005030T_Latest">Data19!$HP$19</definedName>
    <definedName name="A126005034A">Data20!$AN$1:$AN$10,Data20!$AN$11:$AN$19</definedName>
    <definedName name="A126005034A_Data">Data20!$AN$11:$AN$19</definedName>
    <definedName name="A126005034A_Latest">Data20!$AN$19</definedName>
    <definedName name="A126005038K">Data19!$CH$1:$CH$10,Data19!$CH$11:$CH$19</definedName>
    <definedName name="A126005038K_Data">Data19!$CH$11:$CH$19</definedName>
    <definedName name="A126005038K_Latest">Data19!$CH$19</definedName>
    <definedName name="A126005042A">Data19!$ED$1:$ED$10,Data19!$ED$11:$ED$19</definedName>
    <definedName name="A126005042A_Data">Data19!$ED$11:$ED$19</definedName>
    <definedName name="A126005042A_Latest">Data19!$ED$19</definedName>
    <definedName name="A126005046K">Data19!$FB$1:$FB$10,Data19!$FB$11:$FB$19</definedName>
    <definedName name="A126005046K_Data">Data19!$FB$11:$FB$19</definedName>
    <definedName name="A126005046K_Latest">Data19!$FB$19</definedName>
    <definedName name="A126005050A">Data20!$P$1:$P$10,Data20!$P$11:$P$19</definedName>
    <definedName name="A126005050A_Data">Data20!$P$11:$P$19</definedName>
    <definedName name="A126005050A_Latest">Data20!$P$19</definedName>
    <definedName name="A126005054K">Data20!$BF$1:$BF$10,Data20!$BF$11:$BF$19</definedName>
    <definedName name="A126005054K_Data">Data20!$BF$11:$BF$19</definedName>
    <definedName name="A126005054K_Latest">Data20!$BF$19</definedName>
    <definedName name="A126005058V">Data22!$T$1:$T$10,Data22!$T$11:$T$19</definedName>
    <definedName name="A126005058V_Data">Data22!$T$11:$T$19</definedName>
    <definedName name="A126005058V_Latest">Data22!$T$19</definedName>
    <definedName name="A126005062K">Data22!$AR$1:$AR$10,Data22!$AR$11:$AR$19</definedName>
    <definedName name="A126005062K_Data">Data22!$AR$11:$AR$19</definedName>
    <definedName name="A126005062K_Latest">Data22!$AR$19</definedName>
    <definedName name="A126005066V">Data22!$CN$1:$CN$10,Data22!$CN$11:$CN$19</definedName>
    <definedName name="A126005066V_Data">Data22!$CN$11:$CN$19</definedName>
    <definedName name="A126005066V_Latest">Data22!$CN$19</definedName>
    <definedName name="A126005070K">Data21!$EZ$1:$EZ$10,Data21!$EZ$11:$EZ$19</definedName>
    <definedName name="A126005070K_Data">Data21!$EZ$11:$EZ$19</definedName>
    <definedName name="A126005070K_Latest">Data21!$EZ$19</definedName>
    <definedName name="A126005074V">Data21!$IL$1:$IL$10,Data21!$IL$11:$IL$19</definedName>
    <definedName name="A126005074V_Data">Data21!$IL$11:$IL$19</definedName>
    <definedName name="A126005074V_Latest">Data21!$IL$19</definedName>
    <definedName name="A126005078C">Data21!$X$1:$X$10,Data21!$X$11:$X$19</definedName>
    <definedName name="A126005078C_Data">Data21!$X$11:$X$19</definedName>
    <definedName name="A126005078C_Latest">Data21!$X$19</definedName>
    <definedName name="A126005082V">Data21!$CR$1:$CR$10,Data21!$CR$11:$CR$19</definedName>
    <definedName name="A126005082V_Data">Data21!$CR$11:$CR$19</definedName>
    <definedName name="A126005082V_Latest">Data21!$CR$19</definedName>
    <definedName name="A126005086C">Data21!$DP$1:$DP$10,Data21!$DP$11:$DP$19</definedName>
    <definedName name="A126005086C_Data">Data21!$DP$11:$DP$19</definedName>
    <definedName name="A126005086C_Latest">Data21!$DP$19</definedName>
    <definedName name="A126005090V">Data22!$BP$1:$BP$10,Data22!$BP$11:$BP$19</definedName>
    <definedName name="A126005090V_Data">Data22!$BP$11:$BP$19</definedName>
    <definedName name="A126005090V_Latest">Data22!$BP$19</definedName>
    <definedName name="A126005094C">Data22!$DL$1:$DL$10,Data22!$DL$11:$DL$19</definedName>
    <definedName name="A126005094C_Data">Data22!$DL$11:$DL$19</definedName>
    <definedName name="A126005094C_Latest">Data22!$DL$19</definedName>
    <definedName name="A126005098L">Data20!$HR$1:$HR$10,Data20!$HR$11:$HR$19</definedName>
    <definedName name="A126005098L_Data">Data20!$HR$11:$HR$19</definedName>
    <definedName name="A126005098L_Latest">Data20!$HR$19</definedName>
    <definedName name="A126005102T">Data21!$EH$1:$EH$10,Data21!$EH$11:$EH$19</definedName>
    <definedName name="A126005102T_Data">Data21!$EH$11:$EH$19</definedName>
    <definedName name="A126005102T_Latest">Data21!$EH$19</definedName>
    <definedName name="A126005106A">Data21!$GV$1:$GV$10,Data21!$GV$11:$GV$19</definedName>
    <definedName name="A126005106A_Data">Data21!$GV$11:$GV$19</definedName>
    <definedName name="A126005106A_Latest">Data21!$GV$19</definedName>
    <definedName name="A126005110T">Data20!$IP$1:$IP$10,Data20!$IP$11:$IP$19</definedName>
    <definedName name="A126005110T_Data">Data20!$IP$11:$IP$19</definedName>
    <definedName name="A126005110T_Latest">Data20!$IP$19</definedName>
    <definedName name="A126005114A">Data21!$AV$1:$AV$10,Data21!$AV$11:$AV$19</definedName>
    <definedName name="A126005114A_Data">Data21!$AV$11:$AV$19</definedName>
    <definedName name="A126005114A_Latest">Data21!$AV$19</definedName>
    <definedName name="A126005118K">Data21!$BT$1:$BT$10,Data21!$BT$11:$BT$19</definedName>
    <definedName name="A126005118K_Data">Data21!$BT$11:$BT$19</definedName>
    <definedName name="A126005118K_Latest">Data21!$BT$19</definedName>
    <definedName name="A126005122A">Data21!$FX$1:$FX$10,Data21!$FX$11:$FX$19</definedName>
    <definedName name="A126005122A_Data">Data21!$FX$11:$FX$19</definedName>
    <definedName name="A126005122A_Latest">Data21!$FX$19</definedName>
    <definedName name="A126005126K">Data21!$HN$1:$HN$10,Data21!$HN$11:$HN$19</definedName>
    <definedName name="A126005126K_Data">Data21!$HN$11:$HN$19</definedName>
    <definedName name="A126005126K_Latest">Data21!$HN$19</definedName>
    <definedName name="A126005130A">Data12!$AJ$1:$AJ$10,Data12!$AJ$11:$AJ$19</definedName>
    <definedName name="A126005130A_Data">Data12!$AJ$11:$AJ$19</definedName>
    <definedName name="A126005130A_Latest">Data12!$AJ$19</definedName>
    <definedName name="A126005134K">Data12!$BH$1:$BH$10,Data12!$BH$11:$BH$19</definedName>
    <definedName name="A126005134K_Data">Data12!$BH$11:$BH$19</definedName>
    <definedName name="A126005134K_Latest">Data12!$BH$19</definedName>
    <definedName name="A126005138V">Data12!$DD$1:$DD$10,Data12!$DD$11:$DD$19</definedName>
    <definedName name="A126005138V_Data">Data12!$DD$11:$DD$19</definedName>
    <definedName name="A126005138V_Latest">Data12!$DD$19</definedName>
    <definedName name="A126005142K">Data11!$FP$1:$FP$10,Data11!$FP$11:$FP$19</definedName>
    <definedName name="A126005142K_Data">Data11!$FP$11:$FP$19</definedName>
    <definedName name="A126005142K_Latest">Data11!$FP$19</definedName>
    <definedName name="A126005146V">Data12!$L$1:$L$10,Data12!$L$11:$L$19</definedName>
    <definedName name="A126005146V_Data">Data12!$L$11:$L$19</definedName>
    <definedName name="A126005146V_Latest">Data12!$L$19</definedName>
    <definedName name="A126005150K">Data11!$AN$1:$AN$10,Data11!$AN$11:$AN$19</definedName>
    <definedName name="A126005150K_Data">Data11!$AN$11:$AN$19</definedName>
    <definedName name="A126005150K_Latest">Data11!$AN$19</definedName>
    <definedName name="A126005154V">Data11!$DH$1:$DH$10,Data11!$DH$11:$DH$19</definedName>
    <definedName name="A126005154V_Data">Data11!$DH$11:$DH$19</definedName>
    <definedName name="A126005154V_Latest">Data11!$DH$19</definedName>
    <definedName name="A126005158C">Data11!$EF$1:$EF$10,Data11!$EF$11:$EF$19</definedName>
    <definedName name="A126005158C_Data">Data11!$EF$11:$EF$19</definedName>
    <definedName name="A126005158C_Latest">Data11!$EF$19</definedName>
    <definedName name="A126005162V">Data12!$CF$1:$CF$10,Data12!$CF$11:$CF$19</definedName>
    <definedName name="A126005162V_Data">Data12!$CF$11:$CF$19</definedName>
    <definedName name="A126005162V_Latest">Data12!$CF$19</definedName>
    <definedName name="A126005166C">Data12!$EB$1:$EB$10,Data12!$EB$11:$EB$19</definedName>
    <definedName name="A126005166C_Data">Data12!$EB$11:$EB$19</definedName>
    <definedName name="A126005166C_Latest">Data12!$EB$19</definedName>
    <definedName name="A126005170V">Data10!$IH$1:$IH$10,Data10!$IH$11:$IH$19</definedName>
    <definedName name="A126005170V_Data">Data10!$IH$11:$IH$19</definedName>
    <definedName name="A126005170V_Latest">Data10!$IH$19</definedName>
    <definedName name="A126005174C">Data11!$EX$1:$EX$10,Data11!$EX$11:$EX$19</definedName>
    <definedName name="A126005174C_Data">Data11!$EX$11:$EX$19</definedName>
    <definedName name="A126005174C_Latest">Data11!$EX$19</definedName>
    <definedName name="A126005178L">Data11!$HL$1:$HL$10,Data11!$HL$11:$HL$19</definedName>
    <definedName name="A126005178L_Data">Data11!$HL$11:$HL$19</definedName>
    <definedName name="A126005178L_Latest">Data11!$HL$19</definedName>
    <definedName name="A126005182C">Data11!$P$1:$P$10,Data11!$P$11:$P$19</definedName>
    <definedName name="A126005182C_Data">Data11!$P$11:$P$19</definedName>
    <definedName name="A126005182C_Latest">Data11!$P$19</definedName>
    <definedName name="A126005186L">Data11!$BL$1:$BL$10,Data11!$BL$11:$BL$19</definedName>
    <definedName name="A126005186L_Data">Data11!$BL$11:$BL$19</definedName>
    <definedName name="A126005186L_Latest">Data11!$BL$19</definedName>
    <definedName name="A126005190C">Data11!$CJ$1:$CJ$10,Data11!$CJ$11:$CJ$19</definedName>
    <definedName name="A126005190C_Data">Data11!$CJ$11:$CJ$19</definedName>
    <definedName name="A126005190C_Latest">Data11!$CJ$19</definedName>
    <definedName name="A126005194L">Data11!$GN$1:$GN$10,Data11!$GN$11:$GN$19</definedName>
    <definedName name="A126005194L_Data">Data11!$GN$11:$GN$19</definedName>
    <definedName name="A126005194L_Latest">Data11!$GN$19</definedName>
    <definedName name="A126005198W">Data11!$ID$1:$ID$10,Data11!$ID$11:$ID$19</definedName>
    <definedName name="A126005198W_Data">Data11!$ID$11:$ID$19</definedName>
    <definedName name="A126005198W_Latest">Data11!$ID$19</definedName>
    <definedName name="A126005202A">Data15!$DJ$1:$DJ$10,Data15!$DJ$11:$DJ$19</definedName>
    <definedName name="A126005202A_Data">Data15!$DJ$11:$DJ$19</definedName>
    <definedName name="A126005202A_Latest">Data15!$DJ$19</definedName>
    <definedName name="A126005206K">Data15!$EH$1:$EH$10,Data15!$EH$11:$EH$19</definedName>
    <definedName name="A126005206K_Data">Data15!$EH$11:$EH$19</definedName>
    <definedName name="A126005206K_Latest">Data15!$EH$19</definedName>
    <definedName name="A126005210A">Data15!$GD$1:$GD$10,Data15!$GD$11:$GD$19</definedName>
    <definedName name="A126005210A_Data">Data15!$GD$11:$GD$19</definedName>
    <definedName name="A126005210A_Latest">Data15!$GD$19</definedName>
    <definedName name="A126005214K">Data14!$IP$1:$IP$10,Data14!$IP$11:$IP$19</definedName>
    <definedName name="A126005214K_Data">Data14!$IP$11:$IP$19</definedName>
    <definedName name="A126005214K_Latest">Data14!$IP$19</definedName>
    <definedName name="A126005218V">Data15!$CL$1:$CL$10,Data15!$CL$11:$CL$19</definedName>
    <definedName name="A126005218V_Data">Data15!$CL$11:$CL$19</definedName>
    <definedName name="A126005218V_Latest">Data15!$CL$19</definedName>
    <definedName name="A126005222K">Data14!$DN$1:$DN$10,Data14!$DN$11:$DN$19</definedName>
    <definedName name="A126005222K_Data">Data14!$DN$11:$DN$19</definedName>
    <definedName name="A126005222K_Latest">Data14!$DN$19</definedName>
    <definedName name="A126005226V">Data14!$GH$1:$GH$10,Data14!$GH$11:$GH$19</definedName>
    <definedName name="A126005226V_Data">Data14!$GH$11:$GH$19</definedName>
    <definedName name="A126005226V_Latest">Data14!$GH$19</definedName>
    <definedName name="A126005230K">Data14!$HF$1:$HF$10,Data14!$HF$11:$HF$19</definedName>
    <definedName name="A126005230K_Data">Data14!$HF$11:$HF$19</definedName>
    <definedName name="A126005230K_Latest">Data14!$HF$19</definedName>
    <definedName name="A126005234V">Data15!$FF$1:$FF$10,Data15!$FF$11:$FF$19</definedName>
    <definedName name="A126005234V_Data">Data15!$FF$11:$FF$19</definedName>
    <definedName name="A126005234V_Latest">Data15!$FF$19</definedName>
    <definedName name="A126005238C">Data15!$HB$1:$HB$10,Data15!$HB$11:$HB$19</definedName>
    <definedName name="A126005238C_Data">Data15!$HB$11:$HB$19</definedName>
    <definedName name="A126005238C_Latest">Data15!$HB$19</definedName>
    <definedName name="A126005242V">Data14!$BR$1:$BR$10,Data14!$BR$11:$BR$19</definedName>
    <definedName name="A126005242V_Data">Data14!$BR$11:$BR$19</definedName>
    <definedName name="A126005242V_Latest">Data14!$BR$19</definedName>
    <definedName name="A126005246C">Data14!$HX$1:$HX$10,Data14!$HX$11:$HX$19</definedName>
    <definedName name="A126005246C_Data">Data14!$HX$11:$HX$19</definedName>
    <definedName name="A126005246C_Latest">Data14!$HX$19</definedName>
    <definedName name="A126005250V">Data15!$AV$1:$AV$10,Data15!$AV$11:$AV$19</definedName>
    <definedName name="A126005250V_Data">Data15!$AV$11:$AV$19</definedName>
    <definedName name="A126005250V_Latest">Data15!$AV$19</definedName>
    <definedName name="A126005254C">Data14!$CP$1:$CP$10,Data14!$CP$11:$CP$19</definedName>
    <definedName name="A126005254C_Data">Data14!$CP$11:$CP$19</definedName>
    <definedName name="A126005254C_Latest">Data14!$CP$19</definedName>
    <definedName name="A126005258L">Data14!$EL$1:$EL$10,Data14!$EL$11:$EL$19</definedName>
    <definedName name="A126005258L_Data">Data14!$EL$11:$EL$19</definedName>
    <definedName name="A126005258L_Latest">Data14!$EL$19</definedName>
    <definedName name="A126005262C">Data14!$FJ$1:$FJ$10,Data14!$FJ$11:$FJ$19</definedName>
    <definedName name="A126005262C_Data">Data14!$FJ$11:$FJ$19</definedName>
    <definedName name="A126005262C_Latest">Data14!$FJ$19</definedName>
    <definedName name="A126005266L">Data15!$X$1:$X$10,Data15!$X$11:$X$19</definedName>
    <definedName name="A126005266L_Data">Data15!$X$11:$X$19</definedName>
    <definedName name="A126005266L_Latest">Data15!$X$19</definedName>
    <definedName name="A126005270C">Data15!$BN$1:$BN$10,Data15!$BN$11:$BN$19</definedName>
    <definedName name="A126005270C_Data">Data15!$BN$11:$BN$19</definedName>
    <definedName name="A126005270C_Latest">Data15!$BN$19</definedName>
    <definedName name="A126005274L">Data17!$AB$1:$AB$10,Data17!$AB$11:$AB$19</definedName>
    <definedName name="A126005274L_Data">Data17!$AB$11:$AB$19</definedName>
    <definedName name="A126005274L_Latest">Data17!$AB$19</definedName>
    <definedName name="A126005278W">Data17!$AZ$1:$AZ$10,Data17!$AZ$11:$AZ$19</definedName>
    <definedName name="A126005278W_Data">Data17!$AZ$11:$AZ$19</definedName>
    <definedName name="A126005278W_Latest">Data17!$AZ$19</definedName>
    <definedName name="A126005282L">Data17!$CV$1:$CV$10,Data17!$CV$11:$CV$19</definedName>
    <definedName name="A126005282L_Data">Data17!$CV$11:$CV$19</definedName>
    <definedName name="A126005282L_Latest">Data17!$CV$19</definedName>
    <definedName name="A126005286W">Data16!$FH$1:$FH$10,Data16!$FH$11:$FH$19</definedName>
    <definedName name="A126005286W_Data">Data16!$FH$11:$FH$19</definedName>
    <definedName name="A126005286W_Latest">Data16!$FH$19</definedName>
    <definedName name="A126005290L">Data17!$D$1:$D$10,Data17!$D$11:$D$19</definedName>
    <definedName name="A126005290L_Data">Data17!$D$11:$D$19</definedName>
    <definedName name="A126005290L_Latest">Data17!$D$19</definedName>
    <definedName name="A126005294W">Data16!$AF$1:$AF$10,Data16!$AF$11:$AF$19</definedName>
    <definedName name="A126005294W_Data">Data16!$AF$11:$AF$19</definedName>
    <definedName name="A126005294W_Latest">Data16!$AF$19</definedName>
    <definedName name="A126005298F">Data16!$CZ$1:$CZ$10,Data16!$CZ$11:$CZ$19</definedName>
    <definedName name="A126005298F_Data">Data16!$CZ$11:$CZ$19</definedName>
    <definedName name="A126005298F_Latest">Data16!$CZ$19</definedName>
    <definedName name="A126005302K">Data16!$DX$1:$DX$10,Data16!$DX$11:$DX$19</definedName>
    <definedName name="A126005302K_Data">Data16!$DX$11:$DX$19</definedName>
    <definedName name="A126005302K_Latest">Data16!$DX$19</definedName>
    <definedName name="A126005306V">Data17!$BX$1:$BX$10,Data17!$BX$11:$BX$19</definedName>
    <definedName name="A126005306V_Data">Data17!$BX$11:$BX$19</definedName>
    <definedName name="A126005306V_Latest">Data17!$BX$19</definedName>
    <definedName name="A126005310K">Data17!$DT$1:$DT$10,Data17!$DT$11:$DT$19</definedName>
    <definedName name="A126005310K_Data">Data17!$DT$11:$DT$19</definedName>
    <definedName name="A126005310K_Latest">Data17!$DT$19</definedName>
    <definedName name="A126005314V">Data15!$HZ$1:$HZ$10,Data15!$HZ$11:$HZ$19</definedName>
    <definedName name="A126005314V_Data">Data15!$HZ$11:$HZ$19</definedName>
    <definedName name="A126005314V_Latest">Data15!$HZ$19</definedName>
    <definedName name="A126005318C">Data16!$EP$1:$EP$10,Data16!$EP$11:$EP$19</definedName>
    <definedName name="A126005318C_Data">Data16!$EP$11:$EP$19</definedName>
    <definedName name="A126005318C_Latest">Data16!$EP$19</definedName>
    <definedName name="A126005322V">Data16!$HD$1:$HD$10,Data16!$HD$11:$HD$19</definedName>
    <definedName name="A126005322V_Data">Data16!$HD$11:$HD$19</definedName>
    <definedName name="A126005322V_Latest">Data16!$HD$19</definedName>
    <definedName name="A126005326C">Data16!$H$1:$H$10,Data16!$H$11:$H$19</definedName>
    <definedName name="A126005326C_Data">Data16!$H$11:$H$19</definedName>
    <definedName name="A126005326C_Latest">Data16!$H$19</definedName>
    <definedName name="A126005330V">Data16!$BD$1:$BD$10,Data16!$BD$11:$BD$19</definedName>
    <definedName name="A126005330V_Data">Data16!$BD$11:$BD$19</definedName>
    <definedName name="A126005330V_Latest">Data16!$BD$19</definedName>
    <definedName name="A126005334C">Data16!$CB$1:$CB$10,Data16!$CB$11:$CB$19</definedName>
    <definedName name="A126005334C_Data">Data16!$CB$11:$CB$19</definedName>
    <definedName name="A126005334C_Latest">Data16!$CB$19</definedName>
    <definedName name="A126005338L">Data16!$GF$1:$GF$10,Data16!$GF$11:$GF$19</definedName>
    <definedName name="A126005338L_Data">Data16!$GF$11:$GF$19</definedName>
    <definedName name="A126005338L_Latest">Data16!$GF$19</definedName>
    <definedName name="A126005342C">Data16!$HV$1:$HV$10,Data16!$HV$11:$HV$19</definedName>
    <definedName name="A126005342C_Data">Data16!$HV$11:$HV$19</definedName>
    <definedName name="A126005342C_Latest">Data16!$HV$19</definedName>
    <definedName name="A126005346L">Data2!$BF$1:$BF$10,Data2!$BF$11:$BF$19</definedName>
    <definedName name="A126005346L_Data">Data2!$BF$11:$BF$19</definedName>
    <definedName name="A126005346L_Latest">Data2!$BF$19</definedName>
    <definedName name="A126005350C">Data2!$CD$1:$CD$10,Data2!$CD$11:$CD$19</definedName>
    <definedName name="A126005350C_Data">Data2!$CD$11:$CD$19</definedName>
    <definedName name="A126005350C_Latest">Data2!$CD$19</definedName>
    <definedName name="A126005354L">Data2!$DZ$1:$DZ$10,Data2!$DZ$11:$DZ$19</definedName>
    <definedName name="A126005354L_Data">Data2!$DZ$11:$DZ$19</definedName>
    <definedName name="A126005354L_Latest">Data2!$DZ$19</definedName>
    <definedName name="A126005358W">Data1!$GL$1:$GL$10,Data1!$GL$11:$GL$19</definedName>
    <definedName name="A126005358W_Data">Data1!$GL$11:$GL$19</definedName>
    <definedName name="A126005358W_Latest">Data1!$GL$19</definedName>
    <definedName name="A126005362L">Data2!$AH$1:$AH$10,Data2!$AH$11:$AH$19</definedName>
    <definedName name="A126005362L_Data">Data2!$AH$11:$AH$19</definedName>
    <definedName name="A126005362L_Latest">Data2!$AH$19</definedName>
    <definedName name="A126005366W">Data1!$BJ$1:$BJ$10,Data1!$BJ$11:$BJ$19</definedName>
    <definedName name="A126005366W_Data">Data1!$BJ$11:$BJ$19</definedName>
    <definedName name="A126005366W_Latest">Data1!$BJ$19</definedName>
    <definedName name="A126005370L">Data1!$ED$1:$ED$10,Data1!$ED$11:$ED$19</definedName>
    <definedName name="A126005370L_Data">Data1!$ED$11:$ED$19</definedName>
    <definedName name="A126005370L_Latest">Data1!$ED$19</definedName>
    <definedName name="A126005378F">Data2!$DB$1:$DB$10,Data2!$DB$11:$DB$19</definedName>
    <definedName name="A126005378F_Data">Data2!$DB$11:$DB$19</definedName>
    <definedName name="A126005378F_Latest">Data2!$DB$19</definedName>
    <definedName name="A126005382W">Data2!$EX$1:$EX$10,Data2!$EX$11:$EX$19</definedName>
    <definedName name="A126005382W_Data">Data2!$EX$11:$EX$19</definedName>
    <definedName name="A126005382W_Latest">Data2!$EX$19</definedName>
    <definedName name="A126005386F">Data1!$N$1:$N$10,Data1!$N$11:$N$19</definedName>
    <definedName name="A126005386F_Data">Data1!$N$11:$N$19</definedName>
    <definedName name="A126005386F_Latest">Data1!$N$19</definedName>
    <definedName name="A126005398R">Data1!$AL$1:$AL$10,Data1!$AL$11:$AL$19</definedName>
    <definedName name="A126005398R_Data">Data1!$AL$11:$AL$19</definedName>
    <definedName name="A126005398R_Latest">Data1!$AL$19</definedName>
    <definedName name="A126005402V">Data1!$CH$1:$CH$10,Data1!$CH$11:$CH$19</definedName>
    <definedName name="A126005402V_Data">Data1!$CH$11:$CH$19</definedName>
    <definedName name="A126005402V_Latest">Data1!$CH$19</definedName>
    <definedName name="A126005406C">Data1!$DF$1:$DF$10,Data1!$DF$11:$DF$19</definedName>
    <definedName name="A126005406C_Data">Data1!$DF$11:$DF$19</definedName>
    <definedName name="A126005406C_Latest">Data1!$DF$19</definedName>
    <definedName name="A126005410V">Data1!$HJ$1:$HJ$10,Data1!$HJ$11:$HJ$19</definedName>
    <definedName name="A126005410V_Data">Data1!$HJ$11:$HJ$19</definedName>
    <definedName name="A126005410V_Latest">Data1!$HJ$19</definedName>
    <definedName name="A126005414C">Data2!$J$1:$J$10,Data2!$J$11:$J$19</definedName>
    <definedName name="A126005414C_Data">Data2!$J$11:$J$19</definedName>
    <definedName name="A126005414C_Latest">Data2!$J$19</definedName>
    <definedName name="A126005418L">Data23!$GH$1:$GH$10,Data23!$GH$11:$GH$19</definedName>
    <definedName name="A126005418L_Data">Data23!$GH$11:$GH$19</definedName>
    <definedName name="A126005418L_Latest">Data23!$GH$19</definedName>
    <definedName name="A126005422C">Data23!$HF$1:$HF$10,Data23!$HF$11:$HF$19</definedName>
    <definedName name="A126005422C_Data">Data23!$HF$11:$HF$19</definedName>
    <definedName name="A126005422C_Latest">Data23!$HF$19</definedName>
    <definedName name="A126005426L">Data24!$L$1:$L$10,Data24!$L$11:$L$19</definedName>
    <definedName name="A126005426L_Data">Data24!$L$11:$L$19</definedName>
    <definedName name="A126005426L_Latest">Data24!$L$19</definedName>
    <definedName name="A126005430C">Data23!$BX$1:$BX$10,Data23!$BX$11:$BX$19</definedName>
    <definedName name="A126005430C_Data">Data23!$BX$11:$BX$19</definedName>
    <definedName name="A126005430C_Latest">Data23!$BX$19</definedName>
    <definedName name="A126005434L">Data23!$FJ$1:$FJ$10,Data23!$FJ$11:$FJ$19</definedName>
    <definedName name="A126005434L_Data">Data23!$FJ$11:$FJ$19</definedName>
    <definedName name="A126005434L_Latest">Data23!$FJ$19</definedName>
    <definedName name="A126005438W">Data22!$GL$1:$GL$10,Data22!$GL$11:$GL$19</definedName>
    <definedName name="A126005438W_Data">Data22!$GL$11:$GL$19</definedName>
    <definedName name="A126005438W_Latest">Data22!$GL$19</definedName>
    <definedName name="A126005442L">Data23!$P$1:$P$10,Data23!$P$11:$P$19</definedName>
    <definedName name="A126005442L_Data">Data23!$P$11:$P$19</definedName>
    <definedName name="A126005442L_Latest">Data23!$P$19</definedName>
    <definedName name="A126005450L">Data23!$ID$1:$ID$10,Data23!$ID$11:$ID$19</definedName>
    <definedName name="A126005450L_Data">Data23!$ID$11:$ID$19</definedName>
    <definedName name="A126005450L_Latest">Data23!$ID$19</definedName>
    <definedName name="A126005454W">Data24!$AJ$1:$AJ$10,Data24!$AJ$11:$AJ$19</definedName>
    <definedName name="A126005454W_Data">Data24!$AJ$11:$AJ$19</definedName>
    <definedName name="A126005454W_Latest">Data24!$AJ$19</definedName>
    <definedName name="A126005458F">Data22!$EP$1:$EP$10,Data22!$EP$11:$EP$19</definedName>
    <definedName name="A126005458F_Data">Data22!$EP$11:$EP$19</definedName>
    <definedName name="A126005458F_Latest">Data22!$EP$19</definedName>
    <definedName name="A126005470W">Data22!$FN$1:$FN$10,Data22!$FN$11:$FN$19</definedName>
    <definedName name="A126005470W_Data">Data22!$FN$11:$FN$19</definedName>
    <definedName name="A126005470W_Latest">Data22!$FN$19</definedName>
    <definedName name="A126005474F">Data22!$HJ$1:$HJ$10,Data22!$HJ$11:$HJ$19</definedName>
    <definedName name="A126005474F_Data">Data22!$HJ$11:$HJ$19</definedName>
    <definedName name="A126005474F_Latest">Data22!$HJ$19</definedName>
    <definedName name="A126005478R">Data22!$IH$1:$IH$10,Data22!$IH$11:$IH$19</definedName>
    <definedName name="A126005478R_Data">Data22!$IH$11:$IH$19</definedName>
    <definedName name="A126005478R_Latest">Data22!$IH$19</definedName>
    <definedName name="A126005482F">Data23!$CV$1:$CV$10,Data23!$CV$11:$CV$19</definedName>
    <definedName name="A126005482F_Data">Data23!$CV$11:$CV$19</definedName>
    <definedName name="A126005482F_Latest">Data23!$CV$19</definedName>
    <definedName name="A126005486R">Data23!$EL$1:$EL$10,Data23!$EL$11:$EL$19</definedName>
    <definedName name="A126005486R_Data">Data23!$EL$11:$EL$19</definedName>
    <definedName name="A126005486R_Latest">Data23!$EL$19</definedName>
    <definedName name="A126005490F">Data13!$GX$1:$GX$10,Data13!$GX$11:$GX$19</definedName>
    <definedName name="A126005490F_Data">Data13!$GX$11:$GX$19</definedName>
    <definedName name="A126005490F_Latest">Data13!$GX$19</definedName>
    <definedName name="A126005494R">Data13!$HV$1:$HV$10,Data13!$HV$11:$HV$19</definedName>
    <definedName name="A126005494R_Data">Data13!$HV$11:$HV$19</definedName>
    <definedName name="A126005494R_Latest">Data13!$HV$19</definedName>
    <definedName name="A126005498X">Data14!$AB$1:$AB$10,Data14!$AB$11:$AB$19</definedName>
    <definedName name="A126005498X_Data">Data14!$AB$11:$AB$19</definedName>
    <definedName name="A126005498X_Latest">Data14!$AB$19</definedName>
    <definedName name="A126005502C">Data13!$CN$1:$CN$10,Data13!$CN$11:$CN$19</definedName>
    <definedName name="A126005502C_Data">Data13!$CN$11:$CN$19</definedName>
    <definedName name="A126005502C_Latest">Data13!$CN$19</definedName>
    <definedName name="A126005506L">Data13!$FZ$1:$FZ$10,Data13!$FZ$11:$FZ$19</definedName>
    <definedName name="A126005506L_Data">Data13!$FZ$11:$FZ$19</definedName>
    <definedName name="A126005506L_Latest">Data13!$FZ$19</definedName>
    <definedName name="A126005510C">Data12!$HB$1:$HB$10,Data12!$HB$11:$HB$19</definedName>
    <definedName name="A126005510C_Data">Data12!$HB$11:$HB$19</definedName>
    <definedName name="A126005510C_Latest">Data12!$HB$19</definedName>
    <definedName name="A126005514L">Data13!$AF$1:$AF$10,Data13!$AF$11:$AF$19</definedName>
    <definedName name="A126005514L_Data">Data13!$AF$11:$AF$19</definedName>
    <definedName name="A126005514L_Latest">Data13!$AF$19</definedName>
    <definedName name="A126005522L">Data14!$D$1:$D$10,Data14!$D$11:$D$19</definedName>
    <definedName name="A126005522L_Data">Data14!$D$11:$D$19</definedName>
    <definedName name="A126005522L_Latest">Data14!$D$19</definedName>
    <definedName name="A126005526W">Data14!$AZ$1:$AZ$10,Data14!$AZ$11:$AZ$19</definedName>
    <definedName name="A126005526W_Data">Data14!$AZ$11:$AZ$19</definedName>
    <definedName name="A126005526W_Latest">Data14!$AZ$19</definedName>
    <definedName name="A126005530L">Data12!$FF$1:$FF$10,Data12!$FF$11:$FF$19</definedName>
    <definedName name="A126005530L_Data">Data12!$FF$11:$FF$19</definedName>
    <definedName name="A126005530L_Latest">Data12!$FF$19</definedName>
    <definedName name="A126005542W">Data12!$GD$1:$GD$10,Data12!$GD$11:$GD$19</definedName>
    <definedName name="A126005542W_Data">Data12!$GD$11:$GD$19</definedName>
    <definedName name="A126005542W_Latest">Data12!$GD$19</definedName>
    <definedName name="A126005546F">Data12!$HZ$1:$HZ$10,Data12!$HZ$11:$HZ$19</definedName>
    <definedName name="A126005546F_Data">Data12!$HZ$11:$HZ$19</definedName>
    <definedName name="A126005546F_Latest">Data12!$HZ$19</definedName>
    <definedName name="A126005550W">Data13!$H$1:$H$10,Data13!$H$11:$H$19</definedName>
    <definedName name="A126005550W_Data">Data13!$H$11:$H$19</definedName>
    <definedName name="A126005550W_Latest">Data13!$H$19</definedName>
    <definedName name="A126005554F">Data13!$DL$1:$DL$10,Data13!$DL$11:$DL$19</definedName>
    <definedName name="A126005554F_Data">Data13!$DL$11:$DL$19</definedName>
    <definedName name="A126005554F_Latest">Data13!$DL$19</definedName>
    <definedName name="A126005558R">Data13!$FB$1:$FB$10,Data13!$FB$11:$FB$19</definedName>
    <definedName name="A126005558R_Data">Data13!$FB$11:$FB$19</definedName>
    <definedName name="A126005558R_Latest">Data13!$FB$19</definedName>
    <definedName name="A126005562F">Data18!$GP$1:$GP$10,Data18!$GP$11:$GP$19</definedName>
    <definedName name="A126005562F_Data">Data18!$GP$11:$GP$19</definedName>
    <definedName name="A126005562F_Latest">Data18!$GP$19</definedName>
    <definedName name="A126005566R">Data18!$HN$1:$HN$10,Data18!$HN$11:$HN$19</definedName>
    <definedName name="A126005566R_Data">Data18!$HN$11:$HN$19</definedName>
    <definedName name="A126005566R_Latest">Data18!$HN$19</definedName>
    <definedName name="A126005570F">Data19!$T$1:$T$10,Data19!$T$11:$T$19</definedName>
    <definedName name="A126005570F_Data">Data19!$T$11:$T$19</definedName>
    <definedName name="A126005570F_Latest">Data19!$T$19</definedName>
    <definedName name="A126005574R">Data18!$CF$1:$CF$10,Data18!$CF$11:$CF$19</definedName>
    <definedName name="A126005574R_Data">Data18!$CF$11:$CF$19</definedName>
    <definedName name="A126005574R_Latest">Data18!$CF$19</definedName>
    <definedName name="A126005578X">Data18!$FR$1:$FR$10,Data18!$FR$11:$FR$19</definedName>
    <definedName name="A126005578X_Data">Data18!$FR$11:$FR$19</definedName>
    <definedName name="A126005578X_Latest">Data18!$FR$19</definedName>
    <definedName name="A126005582R">Data17!$GT$1:$GT$10,Data17!$GT$11:$GT$19</definedName>
    <definedName name="A126005582R_Data">Data17!$GT$11:$GT$19</definedName>
    <definedName name="A126005582R_Latest">Data17!$GT$19</definedName>
    <definedName name="A126005586X">Data18!$X$1:$X$10,Data18!$X$11:$X$19</definedName>
    <definedName name="A126005586X_Data">Data18!$X$11:$X$19</definedName>
    <definedName name="A126005586X_Latest">Data18!$X$19</definedName>
    <definedName name="A126005594X">Data18!$IL$1:$IL$10,Data18!$IL$11:$IL$19</definedName>
    <definedName name="A126005594X_Data">Data18!$IL$11:$IL$19</definedName>
    <definedName name="A126005594X_Latest">Data18!$IL$19</definedName>
    <definedName name="A126005598J">Data19!$AR$1:$AR$10,Data19!$AR$11:$AR$19</definedName>
    <definedName name="A126005598J_Data">Data19!$AR$11:$AR$19</definedName>
    <definedName name="A126005598J_Latest">Data19!$AR$19</definedName>
    <definedName name="A126005602L">Data17!$EX$1:$EX$10,Data17!$EX$11:$EX$19</definedName>
    <definedName name="A126005602L_Data">Data17!$EX$11:$EX$19</definedName>
    <definedName name="A126005602L_Latest">Data17!$EX$19</definedName>
    <definedName name="A126005614W">Data17!$FV$1:$FV$10,Data17!$FV$11:$FV$19</definedName>
    <definedName name="A126005614W_Data">Data17!$FV$11:$FV$19</definedName>
    <definedName name="A126005614W_Latest">Data17!$FV$19</definedName>
    <definedName name="A126005618F">Data17!$HR$1:$HR$10,Data17!$HR$11:$HR$19</definedName>
    <definedName name="A126005618F_Data">Data17!$HR$11:$HR$19</definedName>
    <definedName name="A126005618F_Latest">Data17!$HR$19</definedName>
    <definedName name="A126005622W">Data17!$IP$1:$IP$10,Data17!$IP$11:$IP$19</definedName>
    <definedName name="A126005622W_Data">Data17!$IP$11:$IP$19</definedName>
    <definedName name="A126005622W_Latest">Data17!$IP$19</definedName>
    <definedName name="A126005626F">Data18!$DD$1:$DD$10,Data18!$DD$11:$DD$19</definedName>
    <definedName name="A126005626F_Data">Data18!$DD$11:$DD$19</definedName>
    <definedName name="A126005626F_Latest">Data18!$DD$19</definedName>
    <definedName name="A126005630W">Data18!$ET$1:$ET$10,Data18!$ET$11:$ET$19</definedName>
    <definedName name="A126005630W_Data">Data18!$ET$11:$ET$19</definedName>
    <definedName name="A126005630W_Latest">Data18!$ET$19</definedName>
    <definedName name="A126005634F">Data20!$DH$1:$DH$10,Data20!$DH$11:$DH$19</definedName>
    <definedName name="A126005634F_Data">Data20!$DH$11:$DH$19</definedName>
    <definedName name="A126005634F_Latest">Data20!$DH$19</definedName>
    <definedName name="A126005638R">Data20!$EF$1:$EF$10,Data20!$EF$11:$EF$19</definedName>
    <definedName name="A126005638R_Data">Data20!$EF$11:$EF$19</definedName>
    <definedName name="A126005638R_Latest">Data20!$EF$19</definedName>
    <definedName name="A126005642F">Data20!$GB$1:$GB$10,Data20!$GB$11:$GB$19</definedName>
    <definedName name="A126005642F_Data">Data20!$GB$11:$GB$19</definedName>
    <definedName name="A126005642F_Latest">Data20!$GB$19</definedName>
    <definedName name="A126005646R">Data19!$IN$1:$IN$10,Data19!$IN$11:$IN$19</definedName>
    <definedName name="A126005646R_Data">Data19!$IN$11:$IN$19</definedName>
    <definedName name="A126005646R_Latest">Data19!$IN$19</definedName>
    <definedName name="A126005650F">Data20!$CJ$1:$CJ$10,Data20!$CJ$11:$CJ$19</definedName>
    <definedName name="A126005650F_Data">Data20!$CJ$11:$CJ$19</definedName>
    <definedName name="A126005650F_Latest">Data20!$CJ$19</definedName>
    <definedName name="A126005654R">Data19!$DL$1:$DL$10,Data19!$DL$11:$DL$19</definedName>
    <definedName name="A126005654R_Data">Data19!$DL$11:$DL$19</definedName>
    <definedName name="A126005654R_Latest">Data19!$DL$19</definedName>
    <definedName name="A126005658X">Data19!$GF$1:$GF$10,Data19!$GF$11:$GF$19</definedName>
    <definedName name="A126005658X_Data">Data19!$GF$11:$GF$19</definedName>
    <definedName name="A126005658X_Latest">Data19!$GF$19</definedName>
    <definedName name="A126005666X">Data20!$FD$1:$FD$10,Data20!$FD$11:$FD$19</definedName>
    <definedName name="A126005666X_Data">Data20!$FD$11:$FD$19</definedName>
    <definedName name="A126005666X_Latest">Data20!$FD$19</definedName>
    <definedName name="A126005670R">Data20!$GZ$1:$GZ$10,Data20!$GZ$11:$GZ$19</definedName>
    <definedName name="A126005670R_Data">Data20!$GZ$11:$GZ$19</definedName>
    <definedName name="A126005670R_Latest">Data20!$GZ$19</definedName>
    <definedName name="A126005674X">Data19!$BP$1:$BP$10,Data19!$BP$11:$BP$19</definedName>
    <definedName name="A126005674X_Data">Data19!$BP$11:$BP$19</definedName>
    <definedName name="A126005674X_Latest">Data19!$BP$19</definedName>
    <definedName name="A126005686J">Data19!$CN$1:$CN$10,Data19!$CN$11:$CN$19</definedName>
    <definedName name="A126005686J_Data">Data19!$CN$11:$CN$19</definedName>
    <definedName name="A126005686J_Latest">Data19!$CN$19</definedName>
    <definedName name="A126005690X">Data19!$EJ$1:$EJ$10,Data19!$EJ$11:$EJ$19</definedName>
    <definedName name="A126005690X_Data">Data19!$EJ$11:$EJ$19</definedName>
    <definedName name="A126005690X_Latest">Data19!$EJ$19</definedName>
    <definedName name="A126005694J">Data19!$FH$1:$FH$10,Data19!$FH$11:$FH$19</definedName>
    <definedName name="A126005694J_Data">Data19!$FH$11:$FH$19</definedName>
    <definedName name="A126005694J_Latest">Data19!$FH$19</definedName>
    <definedName name="A126005698T">Data20!$V$1:$V$10,Data20!$V$11:$V$19</definedName>
    <definedName name="A126005698T_Data">Data20!$V$11:$V$19</definedName>
    <definedName name="A126005698T_Latest">Data20!$V$19</definedName>
    <definedName name="A126005702W">Data20!$BL$1:$BL$10,Data20!$BL$11:$BL$19</definedName>
    <definedName name="A126005702W_Data">Data20!$BL$11:$BL$19</definedName>
    <definedName name="A126005702W_Latest">Data20!$BL$19</definedName>
    <definedName name="A126005706F">Data22!$Z$1:$Z$10,Data22!$Z$11:$Z$19</definedName>
    <definedName name="A126005706F_Data">Data22!$Z$11:$Z$19</definedName>
    <definedName name="A126005706F_Latest">Data22!$Z$19</definedName>
    <definedName name="A126005710W">Data22!$AX$1:$AX$10,Data22!$AX$11:$AX$19</definedName>
    <definedName name="A126005710W_Data">Data22!$AX$11:$AX$19</definedName>
    <definedName name="A126005710W_Latest">Data22!$AX$19</definedName>
    <definedName name="A126005714F">Data22!$CT$1:$CT$10,Data22!$CT$11:$CT$19</definedName>
    <definedName name="A126005714F_Data">Data22!$CT$11:$CT$19</definedName>
    <definedName name="A126005714F_Latest">Data22!$CT$19</definedName>
    <definedName name="A126005718R">Data21!$FF$1:$FF$10,Data21!$FF$11:$FF$19</definedName>
    <definedName name="A126005718R_Data">Data21!$FF$11:$FF$19</definedName>
    <definedName name="A126005718R_Latest">Data21!$FF$19</definedName>
    <definedName name="A126005722F">Data22!$B$1:$B$10,Data22!$B$11:$B$19</definedName>
    <definedName name="A126005722F_Data">Data22!$B$11:$B$19</definedName>
    <definedName name="A126005722F_Latest">Data22!$B$19</definedName>
    <definedName name="A126005726R">Data21!$AD$1:$AD$10,Data21!$AD$11:$AD$19</definedName>
    <definedName name="A126005726R_Data">Data21!$AD$11:$AD$19</definedName>
    <definedName name="A126005726R_Latest">Data21!$AD$19</definedName>
    <definedName name="A126005730F">Data21!$CX$1:$CX$10,Data21!$CX$11:$CX$19</definedName>
    <definedName name="A126005730F_Data">Data21!$CX$11:$CX$19</definedName>
    <definedName name="A126005730F_Latest">Data21!$CX$19</definedName>
    <definedName name="A126005738X">Data22!$BV$1:$BV$10,Data22!$BV$11:$BV$19</definedName>
    <definedName name="A126005738X_Data">Data22!$BV$11:$BV$19</definedName>
    <definedName name="A126005738X_Latest">Data22!$BV$19</definedName>
    <definedName name="A126005742R">Data22!$DR$1:$DR$10,Data22!$DR$11:$DR$19</definedName>
    <definedName name="A126005742R_Data">Data22!$DR$11:$DR$19</definedName>
    <definedName name="A126005742R_Latest">Data22!$DR$19</definedName>
    <definedName name="A126005746X">Data20!$HX$1:$HX$10,Data20!$HX$11:$HX$19</definedName>
    <definedName name="A126005746X_Data">Data20!$HX$11:$HX$19</definedName>
    <definedName name="A126005746X_Latest">Data20!$HX$19</definedName>
    <definedName name="A126005758J">Data21!$F$1:$F$10,Data21!$F$11:$F$19</definedName>
    <definedName name="A126005758J_Data">Data21!$F$11:$F$19</definedName>
    <definedName name="A126005758J_Latest">Data21!$F$19</definedName>
    <definedName name="A126005762X">Data21!$BB$1:$BB$10,Data21!$BB$11:$BB$19</definedName>
    <definedName name="A126005762X_Data">Data21!$BB$11:$BB$19</definedName>
    <definedName name="A126005762X_Latest">Data21!$BB$19</definedName>
    <definedName name="A126005766J">Data21!$BZ$1:$BZ$10,Data21!$BZ$11:$BZ$19</definedName>
    <definedName name="A126005766J_Data">Data21!$BZ$11:$BZ$19</definedName>
    <definedName name="A126005766J_Latest">Data21!$BZ$19</definedName>
    <definedName name="A126005770X">Data21!$GD$1:$GD$10,Data21!$GD$11:$GD$19</definedName>
    <definedName name="A126005770X_Data">Data21!$GD$11:$GD$19</definedName>
    <definedName name="A126005770X_Latest">Data21!$GD$19</definedName>
    <definedName name="A126005774J">Data21!$HT$1:$HT$10,Data21!$HT$11:$HT$19</definedName>
    <definedName name="A126005774J_Data">Data21!$HT$11:$HT$19</definedName>
    <definedName name="A126005774J_Latest">Data21!$HT$19</definedName>
    <definedName name="A126005778T">Data12!$AP$1:$AP$10,Data12!$AP$11:$AP$19</definedName>
    <definedName name="A126005778T_Data">Data12!$AP$11:$AP$19</definedName>
    <definedName name="A126005778T_Latest">Data12!$AP$19</definedName>
    <definedName name="A126005782J">Data12!$BN$1:$BN$10,Data12!$BN$11:$BN$19</definedName>
    <definedName name="A126005782J_Data">Data12!$BN$11:$BN$19</definedName>
    <definedName name="A126005782J_Latest">Data12!$BN$19</definedName>
    <definedName name="A126005786T">Data12!$DJ$1:$DJ$10,Data12!$DJ$11:$DJ$19</definedName>
    <definedName name="A126005786T_Data">Data12!$DJ$11:$DJ$19</definedName>
    <definedName name="A126005786T_Latest">Data12!$DJ$19</definedName>
    <definedName name="A126005790J">Data11!$FV$1:$FV$10,Data11!$FV$11:$FV$19</definedName>
    <definedName name="A126005790J_Data">Data11!$FV$11:$FV$19</definedName>
    <definedName name="A126005790J_Latest">Data11!$FV$19</definedName>
    <definedName name="A126005794T">Data12!$R$1:$R$10,Data12!$R$11:$R$19</definedName>
    <definedName name="A126005794T_Data">Data12!$R$11:$R$19</definedName>
    <definedName name="A126005794T_Latest">Data12!$R$19</definedName>
    <definedName name="A126005798A">Data11!$AT$1:$AT$10,Data11!$AT$11:$AT$19</definedName>
    <definedName name="A126005798A_Data">Data11!$AT$11:$AT$19</definedName>
    <definedName name="A126005798A_Latest">Data11!$AT$19</definedName>
    <definedName name="A126005802F">Data11!$DN$1:$DN$10,Data11!$DN$11:$DN$19</definedName>
    <definedName name="A126005802F_Data">Data11!$DN$11:$DN$19</definedName>
    <definedName name="A126005802F_Latest">Data11!$DN$19</definedName>
    <definedName name="A126005810F">Data12!$CL$1:$CL$10,Data12!$CL$11:$CL$19</definedName>
    <definedName name="A126005810F_Data">Data12!$CL$11:$CL$19</definedName>
    <definedName name="A126005810F_Latest">Data12!$CL$19</definedName>
    <definedName name="A126005814R">Data12!$EH$1:$EH$10,Data12!$EH$11:$EH$19</definedName>
    <definedName name="A126005814R_Data">Data12!$EH$11:$EH$19</definedName>
    <definedName name="A126005814R_Latest">Data12!$EH$19</definedName>
    <definedName name="A126005818X">Data10!$IN$1:$IN$10,Data10!$IN$11:$IN$19</definedName>
    <definedName name="A126005818X_Data">Data10!$IN$11:$IN$19</definedName>
    <definedName name="A126005818X_Latest">Data10!$IN$19</definedName>
    <definedName name="A126005830R">Data11!$V$1:$V$10,Data11!$V$11:$V$19</definedName>
    <definedName name="A126005830R_Data">Data11!$V$11:$V$19</definedName>
    <definedName name="A126005830R_Latest">Data11!$V$19</definedName>
    <definedName name="A126005834X">Data11!$BR$1:$BR$10,Data11!$BR$11:$BR$19</definedName>
    <definedName name="A126005834X_Data">Data11!$BR$11:$BR$19</definedName>
    <definedName name="A126005834X_Latest">Data11!$BR$19</definedName>
    <definedName name="A126005838J">Data11!$CP$1:$CP$10,Data11!$CP$11:$CP$19</definedName>
    <definedName name="A126005838J_Data">Data11!$CP$11:$CP$19</definedName>
    <definedName name="A126005838J_Latest">Data11!$CP$19</definedName>
    <definedName name="A126005842X">Data11!$GT$1:$GT$10,Data11!$GT$11:$GT$19</definedName>
    <definedName name="A126005842X_Data">Data11!$GT$11:$GT$19</definedName>
    <definedName name="A126005842X_Latest">Data11!$GT$19</definedName>
    <definedName name="A126005846J">Data11!$IJ$1:$IJ$10,Data11!$IJ$11:$IJ$19</definedName>
    <definedName name="A126005846J_Data">Data11!$IJ$11:$IJ$19</definedName>
    <definedName name="A126005846J_Latest">Data11!$IJ$19</definedName>
    <definedName name="A126005850X">Data15!$DP$1:$DP$10,Data15!$DP$11:$DP$19</definedName>
    <definedName name="A126005850X_Data">Data15!$DP$11:$DP$19</definedName>
    <definedName name="A126005850X_Latest">Data15!$DP$19</definedName>
    <definedName name="A126005854J">Data15!$EN$1:$EN$10,Data15!$EN$11:$EN$19</definedName>
    <definedName name="A126005854J_Data">Data15!$EN$11:$EN$19</definedName>
    <definedName name="A126005854J_Latest">Data15!$EN$19</definedName>
    <definedName name="A126005858T">Data15!$GJ$1:$GJ$10,Data15!$GJ$11:$GJ$19</definedName>
    <definedName name="A126005858T_Data">Data15!$GJ$11:$GJ$19</definedName>
    <definedName name="A126005858T_Latest">Data15!$GJ$19</definedName>
    <definedName name="A126005862J">Data15!$F$1:$F$10,Data15!$F$11:$F$19</definedName>
    <definedName name="A126005862J_Data">Data15!$F$11:$F$19</definedName>
    <definedName name="A126005862J_Latest">Data15!$F$19</definedName>
    <definedName name="A126005866T">Data15!$CR$1:$CR$10,Data15!$CR$11:$CR$19</definedName>
    <definedName name="A126005866T_Data">Data15!$CR$11:$CR$19</definedName>
    <definedName name="A126005866T_Latest">Data15!$CR$19</definedName>
    <definedName name="A126005870J">Data14!$DT$1:$DT$10,Data14!$DT$11:$DT$19</definedName>
    <definedName name="A126005870J_Data">Data14!$DT$11:$DT$19</definedName>
    <definedName name="A126005870J_Latest">Data14!$DT$19</definedName>
    <definedName name="A126005874T">Data14!$GN$1:$GN$10,Data14!$GN$11:$GN$19</definedName>
    <definedName name="A126005874T_Data">Data14!$GN$11:$GN$19</definedName>
    <definedName name="A126005874T_Latest">Data14!$GN$19</definedName>
    <definedName name="A126005882T">Data15!$FL$1:$FL$10,Data15!$FL$11:$FL$19</definedName>
    <definedName name="A126005882T_Data">Data15!$FL$11:$FL$19</definedName>
    <definedName name="A126005882T_Latest">Data15!$FL$19</definedName>
    <definedName name="A126005886A">Data15!$HH$1:$HH$10,Data15!$HH$11:$HH$19</definedName>
    <definedName name="A126005886A_Data">Data15!$HH$11:$HH$19</definedName>
    <definedName name="A126005886A_Latest">Data15!$HH$19</definedName>
    <definedName name="A126005890T">Data14!$BX$1:$BX$10,Data14!$BX$11:$BX$19</definedName>
    <definedName name="A126005890T_Data">Data14!$BX$11:$BX$19</definedName>
    <definedName name="A126005890T_Latest">Data14!$BX$19</definedName>
    <definedName name="A126005902R">Data14!$CV$1:$CV$10,Data14!$CV$11:$CV$19</definedName>
    <definedName name="A126005902R_Data">Data14!$CV$11:$CV$19</definedName>
    <definedName name="A126005902R_Latest">Data14!$CV$19</definedName>
    <definedName name="A126005906X">Data14!$ER$1:$ER$10,Data14!$ER$11:$ER$19</definedName>
    <definedName name="A126005906X_Data">Data14!$ER$11:$ER$19</definedName>
    <definedName name="A126005906X_Latest">Data14!$ER$19</definedName>
    <definedName name="A126005910R">Data14!$FP$1:$FP$10,Data14!$FP$11:$FP$19</definedName>
    <definedName name="A126005910R_Data">Data14!$FP$11:$FP$19</definedName>
    <definedName name="A126005910R_Latest">Data14!$FP$19</definedName>
    <definedName name="A126005914X">Data15!$AD$1:$AD$10,Data15!$AD$11:$AD$19</definedName>
    <definedName name="A126005914X_Data">Data15!$AD$11:$AD$19</definedName>
    <definedName name="A126005914X_Latest">Data15!$AD$19</definedName>
    <definedName name="A126005918J">Data15!$BT$1:$BT$10,Data15!$BT$11:$BT$19</definedName>
    <definedName name="A126005918J_Data">Data15!$BT$11:$BT$19</definedName>
    <definedName name="A126005918J_Latest">Data15!$BT$19</definedName>
    <definedName name="A126005922X">Data17!$AH$1:$AH$10,Data17!$AH$11:$AH$19</definedName>
    <definedName name="A126005922X_Data">Data17!$AH$11:$AH$19</definedName>
    <definedName name="A126005922X_Latest">Data17!$AH$19</definedName>
    <definedName name="A126005926J">Data17!$BF$1:$BF$10,Data17!$BF$11:$BF$19</definedName>
    <definedName name="A126005926J_Data">Data17!$BF$11:$BF$19</definedName>
    <definedName name="A126005926J_Latest">Data17!$BF$19</definedName>
    <definedName name="A126005930X">Data17!$DB$1:$DB$10,Data17!$DB$11:$DB$19</definedName>
    <definedName name="A126005930X_Data">Data17!$DB$11:$DB$19</definedName>
    <definedName name="A126005930X_Latest">Data17!$DB$19</definedName>
    <definedName name="A126005934J">Data16!$FN$1:$FN$10,Data16!$FN$11:$FN$19</definedName>
    <definedName name="A126005934J_Data">Data16!$FN$11:$FN$19</definedName>
    <definedName name="A126005934J_Latest">Data16!$FN$19</definedName>
    <definedName name="A126005938T">Data17!$J$1:$J$10,Data17!$J$11:$J$19</definedName>
    <definedName name="A126005938T_Data">Data17!$J$11:$J$19</definedName>
    <definedName name="A126005938T_Latest">Data17!$J$19</definedName>
    <definedName name="A126005942J">Data16!$AL$1:$AL$10,Data16!$AL$11:$AL$19</definedName>
    <definedName name="A126005942J_Data">Data16!$AL$11:$AL$19</definedName>
    <definedName name="A126005942J_Latest">Data16!$AL$19</definedName>
    <definedName name="A126005946T">Data16!$DF$1:$DF$10,Data16!$DF$11:$DF$19</definedName>
    <definedName name="A126005946T_Data">Data16!$DF$11:$DF$19</definedName>
    <definedName name="A126005946T_Latest">Data16!$DF$19</definedName>
    <definedName name="A126005954T">Data17!$CD$1:$CD$10,Data17!$CD$11:$CD$19</definedName>
    <definedName name="A126005954T_Data">Data17!$CD$11:$CD$19</definedName>
    <definedName name="A126005954T_Latest">Data17!$CD$19</definedName>
    <definedName name="A126005958A">Data17!$DZ$1:$DZ$10,Data17!$DZ$11:$DZ$19</definedName>
    <definedName name="A126005958A_Data">Data17!$DZ$11:$DZ$19</definedName>
    <definedName name="A126005958A_Latest">Data17!$DZ$19</definedName>
    <definedName name="A126005962T">Data15!$IF$1:$IF$10,Data15!$IF$11:$IF$19</definedName>
    <definedName name="A126005962T_Data">Data15!$IF$11:$IF$19</definedName>
    <definedName name="A126005962T_Latest">Data15!$IF$19</definedName>
    <definedName name="A126005974A">Data16!$N$1:$N$10,Data16!$N$11:$N$19</definedName>
    <definedName name="A126005974A_Data">Data16!$N$11:$N$19</definedName>
    <definedName name="A126005974A_Latest">Data16!$N$19</definedName>
    <definedName name="A126005978K">Data16!$BJ$1:$BJ$10,Data16!$BJ$11:$BJ$19</definedName>
    <definedName name="A126005978K_Data">Data16!$BJ$11:$BJ$19</definedName>
    <definedName name="A126005978K_Latest">Data16!$BJ$19</definedName>
    <definedName name="A126005982A">Data16!$CH$1:$CH$10,Data16!$CH$11:$CH$19</definedName>
    <definedName name="A126005982A_Data">Data16!$CH$11:$CH$19</definedName>
    <definedName name="A126005982A_Latest">Data16!$CH$19</definedName>
    <definedName name="A126005986K">Data16!$GL$1:$GL$10,Data16!$GL$11:$GL$19</definedName>
    <definedName name="A126005986K_Data">Data16!$GL$11:$GL$19</definedName>
    <definedName name="A126005986K_Latest">Data16!$GL$19</definedName>
    <definedName name="A126005990A">Data16!$IB$1:$IB$10,Data16!$IB$11:$IB$19</definedName>
    <definedName name="A126005990A_Data">Data16!$IB$11:$IB$19</definedName>
    <definedName name="A126005990A_Latest">Data16!$IB$19</definedName>
    <definedName name="A126005994K">Data2!$AW$1:$AW$10,Data2!$AW$11:$AW$19</definedName>
    <definedName name="A126005994K_Data">Data2!$AW$11:$AW$19</definedName>
    <definedName name="A126005994K_Latest">Data2!$AW$19</definedName>
    <definedName name="A126005998V">Data2!$BU$1:$BU$10,Data2!$BU$11:$BU$19</definedName>
    <definedName name="A126005998V_Data">Data2!$BU$11:$BU$19</definedName>
    <definedName name="A126005998V_Latest">Data2!$BU$19</definedName>
    <definedName name="A126006002A">Data2!$DQ$1:$DQ$10,Data2!$DQ$11:$DQ$19</definedName>
    <definedName name="A126006002A_Data">Data2!$DQ$11:$DQ$19</definedName>
    <definedName name="A126006002A_Latest">Data2!$DQ$19</definedName>
    <definedName name="A126006006K">Data1!$GC$1:$GC$10,Data1!$GC$11:$GC$19</definedName>
    <definedName name="A126006006K_Data">Data1!$GC$11:$GC$19</definedName>
    <definedName name="A126006006K_Latest">Data1!$GC$19</definedName>
    <definedName name="A126006010A">Data2!$Y$1:$Y$10,Data2!$Y$11:$Y$19</definedName>
    <definedName name="A126006010A_Data">Data2!$Y$11:$Y$19</definedName>
    <definedName name="A126006010A_Latest">Data2!$Y$19</definedName>
    <definedName name="A126006014K">Data1!$BA$1:$BA$10,Data1!$BA$11:$BA$19</definedName>
    <definedName name="A126006014K_Data">Data1!$BA$11:$BA$19</definedName>
    <definedName name="A126006014K_Latest">Data1!$BA$19</definedName>
    <definedName name="A126006018V">Data1!$DU$1:$DU$10,Data1!$DU$11:$DU$19</definedName>
    <definedName name="A126006018V_Data">Data1!$DU$11:$DU$19</definedName>
    <definedName name="A126006018V_Latest">Data1!$DU$19</definedName>
    <definedName name="A126006022K">Data1!$ES$1:$ES$10,Data1!$ES$11:$ES$19</definedName>
    <definedName name="A126006022K_Data">Data1!$ES$11:$ES$19</definedName>
    <definedName name="A126006022K_Latest">Data1!$ES$19</definedName>
    <definedName name="A126006026V">Data2!$CS$1:$CS$10,Data2!$CS$11:$CS$19</definedName>
    <definedName name="A126006026V_Data">Data2!$CS$11:$CS$19</definedName>
    <definedName name="A126006026V_Latest">Data2!$CS$19</definedName>
    <definedName name="A126006030K">Data2!$EO$1:$EO$10,Data2!$EO$11:$EO$19</definedName>
    <definedName name="A126006030K_Data">Data2!$EO$11:$EO$19</definedName>
    <definedName name="A126006030K_Latest">Data2!$EO$19</definedName>
    <definedName name="A126006034V">Data1!$E$1:$E$10,Data1!$E$11:$E$19</definedName>
    <definedName name="A126006034V_Data">Data1!$E$11:$E$19</definedName>
    <definedName name="A126006034V_Latest">Data1!$E$19</definedName>
    <definedName name="A126006038C">Data1!$FK$1:$FK$10,Data1!$FK$11:$FK$19</definedName>
    <definedName name="A126006038C_Data">Data1!$FK$11:$FK$19</definedName>
    <definedName name="A126006038C_Latest">Data1!$FK$19</definedName>
    <definedName name="A126006042V">Data1!$HY$1:$HY$10,Data1!$HY$11:$HY$19</definedName>
    <definedName name="A126006042V_Data">Data1!$HY$11:$HY$19</definedName>
    <definedName name="A126006042V_Latest">Data1!$HY$19</definedName>
    <definedName name="A126006046C">Data1!$AC$1:$AC$10,Data1!$AC$11:$AC$19</definedName>
    <definedName name="A126006046C_Data">Data1!$AC$11:$AC$19</definedName>
    <definedName name="A126006046C_Latest">Data1!$AC$19</definedName>
    <definedName name="A126006050V">Data1!$BY$1:$BY$10,Data1!$BY$11:$BY$19</definedName>
    <definedName name="A126006050V_Data">Data1!$BY$11:$BY$19</definedName>
    <definedName name="A126006050V_Latest">Data1!$BY$19</definedName>
    <definedName name="A126006054C">Data1!$CW$1:$CW$10,Data1!$CW$11:$CW$19</definedName>
    <definedName name="A126006054C_Data">Data1!$CW$11:$CW$19</definedName>
    <definedName name="A126006054C_Latest">Data1!$CW$19</definedName>
    <definedName name="A126006058L">Data1!$HA$1:$HA$10,Data1!$HA$11:$HA$19</definedName>
    <definedName name="A126006058L_Data">Data1!$HA$11:$HA$19</definedName>
    <definedName name="A126006058L_Latest">Data1!$HA$19</definedName>
    <definedName name="A126006062C">Data1!$IQ$1:$IQ$10,Data1!$IQ$11:$IQ$19</definedName>
    <definedName name="A126006062C_Data">Data1!$IQ$11:$IQ$19</definedName>
    <definedName name="A126006062C_Latest">Data1!$IQ$19</definedName>
    <definedName name="A126006066L">Data23!$FY$1:$FY$10,Data23!$FY$11:$FY$19</definedName>
    <definedName name="A126006066L_Data">Data23!$FY$11:$FY$19</definedName>
    <definedName name="A126006066L_Latest">Data23!$FY$19</definedName>
    <definedName name="A126006070C">Data23!$GW$1:$GW$10,Data23!$GW$11:$GW$19</definedName>
    <definedName name="A126006070C_Data">Data23!$GW$11:$GW$19</definedName>
    <definedName name="A126006070C_Latest">Data23!$GW$19</definedName>
    <definedName name="A126006074L">Data24!$C$1:$C$10,Data24!$C$11:$C$19</definedName>
    <definedName name="A126006074L_Data">Data24!$C$11:$C$19</definedName>
    <definedName name="A126006074L_Latest">Data24!$C$19</definedName>
    <definedName name="A126006078W">Data23!$BO$1:$BO$10,Data23!$BO$11:$BO$19</definedName>
    <definedName name="A126006078W_Data">Data23!$BO$11:$BO$19</definedName>
    <definedName name="A126006078W_Latest">Data23!$BO$19</definedName>
    <definedName name="A126006082L">Data23!$FA$1:$FA$10,Data23!$FA$11:$FA$19</definedName>
    <definedName name="A126006082L_Data">Data23!$FA$11:$FA$19</definedName>
    <definedName name="A126006082L_Latest">Data23!$FA$19</definedName>
    <definedName name="A126006086W">Data22!$GC$1:$GC$10,Data22!$GC$11:$GC$19</definedName>
    <definedName name="A126006086W_Data">Data22!$GC$11:$GC$19</definedName>
    <definedName name="A126006086W_Latest">Data22!$GC$19</definedName>
    <definedName name="A126006090L">Data23!$G$1:$G$10,Data23!$G$11:$G$19</definedName>
    <definedName name="A126006090L_Data">Data23!$G$11:$G$19</definedName>
    <definedName name="A126006090L_Latest">Data23!$G$19</definedName>
    <definedName name="A126006094W">Data23!$AE$1:$AE$10,Data23!$AE$11:$AE$19</definedName>
    <definedName name="A126006094W_Data">Data23!$AE$11:$AE$19</definedName>
    <definedName name="A126006094W_Latest">Data23!$AE$19</definedName>
    <definedName name="A126006098F">Data23!$HU$1:$HU$10,Data23!$HU$11:$HU$19</definedName>
    <definedName name="A126006098F_Data">Data23!$HU$11:$HU$19</definedName>
    <definedName name="A126006098F_Latest">Data23!$HU$19</definedName>
    <definedName name="A126006102K">Data24!$AA$1:$AA$10,Data24!$AA$11:$AA$19</definedName>
    <definedName name="A126006102K_Data">Data24!$AA$11:$AA$19</definedName>
    <definedName name="A126006102K_Latest">Data24!$AA$19</definedName>
    <definedName name="A126006106V">Data22!$EG$1:$EG$10,Data22!$EG$11:$EG$19</definedName>
    <definedName name="A126006106V_Data">Data22!$EG$11:$EG$19</definedName>
    <definedName name="A126006106V_Latest">Data22!$EG$19</definedName>
    <definedName name="A126006110K">Data23!$AW$1:$AW$10,Data23!$AW$11:$AW$19</definedName>
    <definedName name="A126006110K_Data">Data23!$AW$11:$AW$19</definedName>
    <definedName name="A126006110K_Latest">Data23!$AW$19</definedName>
    <definedName name="A126006114V">Data23!$DK$1:$DK$10,Data23!$DK$11:$DK$19</definedName>
    <definedName name="A126006114V_Data">Data23!$DK$11:$DK$19</definedName>
    <definedName name="A126006114V_Latest">Data23!$DK$19</definedName>
    <definedName name="A126006118C">Data22!$FE$1:$FE$10,Data22!$FE$11:$FE$19</definedName>
    <definedName name="A126006118C_Data">Data22!$FE$11:$FE$19</definedName>
    <definedName name="A126006118C_Latest">Data22!$FE$19</definedName>
    <definedName name="A126006122V">Data22!$HA$1:$HA$10,Data22!$HA$11:$HA$19</definedName>
    <definedName name="A126006122V_Data">Data22!$HA$11:$HA$19</definedName>
    <definedName name="A126006122V_Latest">Data22!$HA$19</definedName>
    <definedName name="A126006126C">Data22!$HY$1:$HY$10,Data22!$HY$11:$HY$19</definedName>
    <definedName name="A126006126C_Data">Data22!$HY$11:$HY$19</definedName>
    <definedName name="A126006126C_Latest">Data22!$HY$19</definedName>
    <definedName name="A126006130V">Data23!$CM$1:$CM$10,Data23!$CM$11:$CM$19</definedName>
    <definedName name="A126006130V_Data">Data23!$CM$11:$CM$19</definedName>
    <definedName name="A126006130V_Latest">Data23!$CM$19</definedName>
    <definedName name="A126006134C">Data23!$EC$1:$EC$10,Data23!$EC$11:$EC$19</definedName>
    <definedName name="A126006134C_Data">Data23!$EC$11:$EC$19</definedName>
    <definedName name="A126006134C_Latest">Data23!$EC$19</definedName>
    <definedName name="A126006138L">Data13!$GO$1:$GO$10,Data13!$GO$11:$GO$19</definedName>
    <definedName name="A126006138L_Data">Data13!$GO$11:$GO$19</definedName>
    <definedName name="A126006138L_Latest">Data13!$GO$19</definedName>
    <definedName name="A126006142C">Data13!$HM$1:$HM$10,Data13!$HM$11:$HM$19</definedName>
    <definedName name="A126006142C_Data">Data13!$HM$11:$HM$19</definedName>
    <definedName name="A126006142C_Latest">Data13!$HM$19</definedName>
    <definedName name="A126006146L">Data14!$S$1:$S$10,Data14!$S$11:$S$19</definedName>
    <definedName name="A126006146L_Data">Data14!$S$11:$S$19</definedName>
    <definedName name="A126006146L_Latest">Data14!$S$19</definedName>
    <definedName name="A126006150C">Data13!$CE$1:$CE$10,Data13!$CE$11:$CE$19</definedName>
    <definedName name="A126006150C_Data">Data13!$CE$11:$CE$19</definedName>
    <definedName name="A126006150C_Latest">Data13!$CE$19</definedName>
    <definedName name="A126006154L">Data13!$FQ$1:$FQ$10,Data13!$FQ$11:$FQ$19</definedName>
    <definedName name="A126006154L_Data">Data13!$FQ$11:$FQ$19</definedName>
    <definedName name="A126006154L_Latest">Data13!$FQ$19</definedName>
    <definedName name="A126006158W">Data12!$GS$1:$GS$10,Data12!$GS$11:$GS$19</definedName>
    <definedName name="A126006158W_Data">Data12!$GS$11:$GS$19</definedName>
    <definedName name="A126006158W_Latest">Data12!$GS$19</definedName>
    <definedName name="A126006162L">Data13!$W$1:$W$10,Data13!$W$11:$W$19</definedName>
    <definedName name="A126006162L_Data">Data13!$W$11:$W$19</definedName>
    <definedName name="A126006162L_Latest">Data13!$W$19</definedName>
    <definedName name="A126006166W">Data13!$AU$1:$AU$10,Data13!$AU$11:$AU$19</definedName>
    <definedName name="A126006166W_Data">Data13!$AU$11:$AU$19</definedName>
    <definedName name="A126006166W_Latest">Data13!$AU$19</definedName>
    <definedName name="A126006170L">Data13!$IK$1:$IK$10,Data13!$IK$11:$IK$19</definedName>
    <definedName name="A126006170L_Data">Data13!$IK$11:$IK$19</definedName>
    <definedName name="A126006170L_Latest">Data13!$IK$19</definedName>
    <definedName name="A126006174W">Data14!$AQ$1:$AQ$10,Data14!$AQ$11:$AQ$19</definedName>
    <definedName name="A126006174W_Data">Data14!$AQ$11:$AQ$19</definedName>
    <definedName name="A126006174W_Latest">Data14!$AQ$19</definedName>
    <definedName name="A126006178F">Data12!$EW$1:$EW$10,Data12!$EW$11:$EW$19</definedName>
    <definedName name="A126006178F_Data">Data12!$EW$11:$EW$19</definedName>
    <definedName name="A126006178F_Latest">Data12!$EW$19</definedName>
    <definedName name="A126006182W">Data13!$BM$1:$BM$10,Data13!$BM$11:$BM$19</definedName>
    <definedName name="A126006182W_Data">Data13!$BM$11:$BM$19</definedName>
    <definedName name="A126006182W_Latest">Data13!$BM$19</definedName>
    <definedName name="A126006186F">Data13!$EA$1:$EA$10,Data13!$EA$11:$EA$19</definedName>
    <definedName name="A126006186F_Data">Data13!$EA$11:$EA$19</definedName>
    <definedName name="A126006186F_Latest">Data13!$EA$19</definedName>
    <definedName name="A126006190W">Data12!$FU$1:$FU$10,Data12!$FU$11:$FU$19</definedName>
    <definedName name="A126006190W_Data">Data12!$FU$11:$FU$19</definedName>
    <definedName name="A126006190W_Latest">Data12!$FU$19</definedName>
    <definedName name="A126006194F">Data12!$HQ$1:$HQ$10,Data12!$HQ$11:$HQ$19</definedName>
    <definedName name="A126006194F_Data">Data12!$HQ$11:$HQ$19</definedName>
    <definedName name="A126006194F_Latest">Data12!$HQ$19</definedName>
    <definedName name="A126006198R">Data12!$IO$1:$IO$10,Data12!$IO$11:$IO$19</definedName>
    <definedName name="A126006198R_Data">Data12!$IO$11:$IO$19</definedName>
    <definedName name="A126006198R_Latest">Data12!$IO$19</definedName>
    <definedName name="A126006202V">Data13!$DC$1:$DC$10,Data13!$DC$11:$DC$19</definedName>
    <definedName name="A126006202V_Data">Data13!$DC$11:$DC$19</definedName>
    <definedName name="A126006202V_Latest">Data13!$DC$19</definedName>
    <definedName name="A126006206C">Data13!$ES$1:$ES$10,Data13!$ES$11:$ES$19</definedName>
    <definedName name="A126006206C_Data">Data13!$ES$11:$ES$19</definedName>
    <definedName name="A126006206C_Latest">Data13!$ES$19</definedName>
    <definedName name="A126006210V">Data18!$GG$1:$GG$10,Data18!$GG$11:$GG$19</definedName>
    <definedName name="A126006210V_Data">Data18!$GG$11:$GG$19</definedName>
    <definedName name="A126006210V_Latest">Data18!$GG$19</definedName>
    <definedName name="A126006214C">Data18!$HE$1:$HE$10,Data18!$HE$11:$HE$19</definedName>
    <definedName name="A126006214C_Data">Data18!$HE$11:$HE$19</definedName>
    <definedName name="A126006214C_Latest">Data18!$HE$19</definedName>
    <definedName name="A126006218L">Data19!$K$1:$K$10,Data19!$K$11:$K$19</definedName>
    <definedName name="A126006218L_Data">Data19!$K$11:$K$19</definedName>
    <definedName name="A126006218L_Latest">Data19!$K$19</definedName>
    <definedName name="A126006222C">Data18!$BW$1:$BW$10,Data18!$BW$11:$BW$19</definedName>
    <definedName name="A126006222C_Data">Data18!$BW$11:$BW$19</definedName>
    <definedName name="A126006222C_Latest">Data18!$BW$19</definedName>
    <definedName name="A126006226L">Data18!$FI$1:$FI$10,Data18!$FI$11:$FI$19</definedName>
    <definedName name="A126006226L_Data">Data18!$FI$11:$FI$19</definedName>
    <definedName name="A126006226L_Latest">Data18!$FI$19</definedName>
    <definedName name="A126006230C">Data17!$GK$1:$GK$10,Data17!$GK$11:$GK$19</definedName>
    <definedName name="A126006230C_Data">Data17!$GK$11:$GK$19</definedName>
    <definedName name="A126006230C_Latest">Data17!$GK$19</definedName>
    <definedName name="A126006234L">Data18!$O$1:$O$10,Data18!$O$11:$O$19</definedName>
    <definedName name="A126006234L_Data">Data18!$O$11:$O$19</definedName>
    <definedName name="A126006234L_Latest">Data18!$O$19</definedName>
    <definedName name="A126006238W">Data18!$AM$1:$AM$10,Data18!$AM$11:$AM$19</definedName>
    <definedName name="A126006238W_Data">Data18!$AM$11:$AM$19</definedName>
    <definedName name="A126006238W_Latest">Data18!$AM$19</definedName>
    <definedName name="A126006242L">Data18!$IC$1:$IC$10,Data18!$IC$11:$IC$19</definedName>
    <definedName name="A126006242L_Data">Data18!$IC$11:$IC$19</definedName>
    <definedName name="A126006242L_Latest">Data18!$IC$19</definedName>
    <definedName name="A126006246W">Data19!$AI$1:$AI$10,Data19!$AI$11:$AI$19</definedName>
    <definedName name="A126006246W_Data">Data19!$AI$11:$AI$19</definedName>
    <definedName name="A126006246W_Latest">Data19!$AI$19</definedName>
    <definedName name="A126006250L">Data17!$EO$1:$EO$10,Data17!$EO$11:$EO$19</definedName>
    <definedName name="A126006250L_Data">Data17!$EO$11:$EO$19</definedName>
    <definedName name="A126006250L_Latest">Data17!$EO$19</definedName>
    <definedName name="A126006254W">Data18!$BE$1:$BE$10,Data18!$BE$11:$BE$19</definedName>
    <definedName name="A126006254W_Data">Data18!$BE$11:$BE$19</definedName>
    <definedName name="A126006254W_Latest">Data18!$BE$19</definedName>
    <definedName name="A126006258F">Data18!$DS$1:$DS$10,Data18!$DS$11:$DS$19</definedName>
    <definedName name="A126006258F_Data">Data18!$DS$11:$DS$19</definedName>
    <definedName name="A126006258F_Latest">Data18!$DS$19</definedName>
    <definedName name="A126006262W">Data17!$FM$1:$FM$10,Data17!$FM$11:$FM$19</definedName>
    <definedName name="A126006262W_Data">Data17!$FM$11:$FM$19</definedName>
    <definedName name="A126006262W_Latest">Data17!$FM$19</definedName>
    <definedName name="A126006266F">Data17!$HI$1:$HI$10,Data17!$HI$11:$HI$19</definedName>
    <definedName name="A126006266F_Data">Data17!$HI$11:$HI$19</definedName>
    <definedName name="A126006266F_Latest">Data17!$HI$19</definedName>
    <definedName name="A126006270W">Data17!$IG$1:$IG$10,Data17!$IG$11:$IG$19</definedName>
    <definedName name="A126006270W_Data">Data17!$IG$11:$IG$19</definedName>
    <definedName name="A126006270W_Latest">Data17!$IG$19</definedName>
    <definedName name="A126006274F">Data18!$CU$1:$CU$10,Data18!$CU$11:$CU$19</definedName>
    <definedName name="A126006274F_Data">Data18!$CU$11:$CU$19</definedName>
    <definedName name="A126006274F_Latest">Data18!$CU$19</definedName>
    <definedName name="A126006278R">Data18!$EK$1:$EK$10,Data18!$EK$11:$EK$19</definedName>
    <definedName name="A126006278R_Data">Data18!$EK$11:$EK$19</definedName>
    <definedName name="A126006278R_Latest">Data18!$EK$19</definedName>
    <definedName name="A126006282F">Data20!$CY$1:$CY$10,Data20!$CY$11:$CY$19</definedName>
    <definedName name="A126006282F_Data">Data20!$CY$11:$CY$19</definedName>
    <definedName name="A126006282F_Latest">Data20!$CY$19</definedName>
    <definedName name="A126006286R">Data20!$DW$1:$DW$10,Data20!$DW$11:$DW$19</definedName>
    <definedName name="A126006286R_Data">Data20!$DW$11:$DW$19</definedName>
    <definedName name="A126006286R_Latest">Data20!$DW$19</definedName>
    <definedName name="A126006290F">Data20!$FS$1:$FS$10,Data20!$FS$11:$FS$19</definedName>
    <definedName name="A126006290F_Data">Data20!$FS$11:$FS$19</definedName>
    <definedName name="A126006290F_Latest">Data20!$FS$19</definedName>
    <definedName name="A126006294R">Data19!$IE$1:$IE$10,Data19!$IE$11:$IE$19</definedName>
    <definedName name="A126006294R_Data">Data19!$IE$11:$IE$19</definedName>
    <definedName name="A126006294R_Latest">Data19!$IE$19</definedName>
    <definedName name="A126006298X">Data20!$CA$1:$CA$10,Data20!$CA$11:$CA$19</definedName>
    <definedName name="A126006298X_Data">Data20!$CA$11:$CA$19</definedName>
    <definedName name="A126006298X_Latest">Data20!$CA$19</definedName>
    <definedName name="A126006302C">Data19!$DC$1:$DC$10,Data19!$DC$11:$DC$19</definedName>
    <definedName name="A126006302C_Data">Data19!$DC$11:$DC$19</definedName>
    <definedName name="A126006302C_Latest">Data19!$DC$19</definedName>
    <definedName name="A126006306L">Data19!$FW$1:$FW$10,Data19!$FW$11:$FW$19</definedName>
    <definedName name="A126006306L_Data">Data19!$FW$11:$FW$19</definedName>
    <definedName name="A126006306L_Latest">Data19!$FW$19</definedName>
    <definedName name="A126006310C">Data19!$GU$1:$GU$10,Data19!$GU$11:$GU$19</definedName>
    <definedName name="A126006310C_Data">Data19!$GU$11:$GU$19</definedName>
    <definedName name="A126006310C_Latest">Data19!$GU$19</definedName>
    <definedName name="A126006314L">Data20!$EU$1:$EU$10,Data20!$EU$11:$EU$19</definedName>
    <definedName name="A126006314L_Data">Data20!$EU$11:$EU$19</definedName>
    <definedName name="A126006314L_Latest">Data20!$EU$19</definedName>
    <definedName name="A126006318W">Data20!$GQ$1:$GQ$10,Data20!$GQ$11:$GQ$19</definedName>
    <definedName name="A126006318W_Data">Data20!$GQ$11:$GQ$19</definedName>
    <definedName name="A126006318W_Latest">Data20!$GQ$19</definedName>
    <definedName name="A126006322L">Data19!$BG$1:$BG$10,Data19!$BG$11:$BG$19</definedName>
    <definedName name="A126006322L_Data">Data19!$BG$11:$BG$19</definedName>
    <definedName name="A126006322L_Latest">Data19!$BG$19</definedName>
    <definedName name="A126006326W">Data19!$HM$1:$HM$10,Data19!$HM$11:$HM$19</definedName>
    <definedName name="A126006326W_Data">Data19!$HM$11:$HM$19</definedName>
    <definedName name="A126006326W_Latest">Data19!$HM$19</definedName>
    <definedName name="A126006330L">Data20!$AK$1:$AK$10,Data20!$AK$11:$AK$19</definedName>
    <definedName name="A126006330L_Data">Data20!$AK$11:$AK$19</definedName>
    <definedName name="A126006330L_Latest">Data20!$AK$19</definedName>
    <definedName name="A126006334W">Data19!$CE$1:$CE$10,Data19!$CE$11:$CE$19</definedName>
    <definedName name="A126006334W_Data">Data19!$CE$11:$CE$19</definedName>
    <definedName name="A126006334W_Latest">Data19!$CE$19</definedName>
    <definedName name="A126006338F">Data19!$EA$1:$EA$10,Data19!$EA$11:$EA$19</definedName>
    <definedName name="A126006338F_Data">Data19!$EA$11:$EA$19</definedName>
    <definedName name="A126006338F_Latest">Data19!$EA$19</definedName>
    <definedName name="A126006342W">Data19!$EY$1:$EY$10,Data19!$EY$11:$EY$19</definedName>
    <definedName name="A126006342W_Data">Data19!$EY$11:$EY$19</definedName>
    <definedName name="A126006342W_Latest">Data19!$EY$19</definedName>
    <definedName name="A126006346F">Data20!$M$1:$M$10,Data20!$M$11:$M$19</definedName>
    <definedName name="A126006346F_Data">Data20!$M$11:$M$19</definedName>
    <definedName name="A126006346F_Latest">Data20!$M$19</definedName>
    <definedName name="A126006350W">Data20!$BC$1:$BC$10,Data20!$BC$11:$BC$19</definedName>
    <definedName name="A126006350W_Data">Data20!$BC$11:$BC$19</definedName>
    <definedName name="A126006350W_Latest">Data20!$BC$19</definedName>
    <definedName name="A126006354F">Data22!$Q$1:$Q$10,Data22!$Q$11:$Q$19</definedName>
    <definedName name="A126006354F_Data">Data22!$Q$11:$Q$19</definedName>
    <definedName name="A126006354F_Latest">Data22!$Q$19</definedName>
    <definedName name="A126006358R">Data22!$AO$1:$AO$10,Data22!$AO$11:$AO$19</definedName>
    <definedName name="A126006358R_Data">Data22!$AO$11:$AO$19</definedName>
    <definedName name="A126006358R_Latest">Data22!$AO$19</definedName>
    <definedName name="A126006362F">Data22!$CK$1:$CK$10,Data22!$CK$11:$CK$19</definedName>
    <definedName name="A126006362F_Data">Data22!$CK$11:$CK$19</definedName>
    <definedName name="A126006362F_Latest">Data22!$CK$19</definedName>
    <definedName name="A126006366R">Data21!$EW$1:$EW$10,Data21!$EW$11:$EW$19</definedName>
    <definedName name="A126006366R_Data">Data21!$EW$11:$EW$19</definedName>
    <definedName name="A126006366R_Latest">Data21!$EW$19</definedName>
    <definedName name="A126006370F">Data21!$II$1:$II$10,Data21!$II$11:$II$19</definedName>
    <definedName name="A126006370F_Data">Data21!$II$11:$II$19</definedName>
    <definedName name="A126006370F_Latest">Data21!$II$19</definedName>
    <definedName name="A126006374R">Data21!$U$1:$U$10,Data21!$U$11:$U$19</definedName>
    <definedName name="A126006374R_Data">Data21!$U$11:$U$19</definedName>
    <definedName name="A126006374R_Latest">Data21!$U$19</definedName>
    <definedName name="A126006378X">Data21!$CO$1:$CO$10,Data21!$CO$11:$CO$19</definedName>
    <definedName name="A126006378X_Data">Data21!$CO$11:$CO$19</definedName>
    <definedName name="A126006378X_Latest">Data21!$CO$19</definedName>
    <definedName name="A126006382R">Data21!$DM$1:$DM$10,Data21!$DM$11:$DM$19</definedName>
    <definedName name="A126006382R_Data">Data21!$DM$11:$DM$19</definedName>
    <definedName name="A126006382R_Latest">Data21!$DM$19</definedName>
    <definedName name="A126006386X">Data22!$BM$1:$BM$10,Data22!$BM$11:$BM$19</definedName>
    <definedName name="A126006386X_Data">Data22!$BM$11:$BM$19</definedName>
    <definedName name="A126006386X_Latest">Data22!$BM$19</definedName>
    <definedName name="A126006390R">Data22!$DI$1:$DI$10,Data22!$DI$11:$DI$19</definedName>
    <definedName name="A126006390R_Data">Data22!$DI$11:$DI$19</definedName>
    <definedName name="A126006390R_Latest">Data22!$DI$19</definedName>
    <definedName name="A126006394X">Data20!$HO$1:$HO$10,Data20!$HO$11:$HO$19</definedName>
    <definedName name="A126006394X_Data">Data20!$HO$11:$HO$19</definedName>
    <definedName name="A126006394X_Latest">Data20!$HO$19</definedName>
    <definedName name="A126006398J">Data21!$EE$1:$EE$10,Data21!$EE$11:$EE$19</definedName>
    <definedName name="A126006398J_Data">Data21!$EE$11:$EE$19</definedName>
    <definedName name="A126006398J_Latest">Data21!$EE$19</definedName>
    <definedName name="A126006402L">Data21!$GS$1:$GS$10,Data21!$GS$11:$GS$19</definedName>
    <definedName name="A126006402L_Data">Data21!$GS$11:$GS$19</definedName>
    <definedName name="A126006402L_Latest">Data21!$GS$19</definedName>
    <definedName name="A126006406W">Data20!$IM$1:$IM$10,Data20!$IM$11:$IM$19</definedName>
    <definedName name="A126006406W_Data">Data20!$IM$11:$IM$19</definedName>
    <definedName name="A126006406W_Latest">Data20!$IM$19</definedName>
    <definedName name="A126006410L">Data21!$AS$1:$AS$10,Data21!$AS$11:$AS$19</definedName>
    <definedName name="A126006410L_Data">Data21!$AS$11:$AS$19</definedName>
    <definedName name="A126006410L_Latest">Data21!$AS$19</definedName>
    <definedName name="A126006414W">Data21!$BQ$1:$BQ$10,Data21!$BQ$11:$BQ$19</definedName>
    <definedName name="A126006414W_Data">Data21!$BQ$11:$BQ$19</definedName>
    <definedName name="A126006414W_Latest">Data21!$BQ$19</definedName>
    <definedName name="A126006418F">Data21!$FU$1:$FU$10,Data21!$FU$11:$FU$19</definedName>
    <definedName name="A126006418F_Data">Data21!$FU$11:$FU$19</definedName>
    <definedName name="A126006418F_Latest">Data21!$FU$19</definedName>
    <definedName name="A126006422W">Data21!$HK$1:$HK$10,Data21!$HK$11:$HK$19</definedName>
    <definedName name="A126006422W_Data">Data21!$HK$11:$HK$19</definedName>
    <definedName name="A126006422W_Latest">Data21!$HK$19</definedName>
    <definedName name="A126006426F">Data12!$AG$1:$AG$10,Data12!$AG$11:$AG$19</definedName>
    <definedName name="A126006426F_Data">Data12!$AG$11:$AG$19</definedName>
    <definedName name="A126006426F_Latest">Data12!$AG$19</definedName>
    <definedName name="A126006430W">Data12!$BE$1:$BE$10,Data12!$BE$11:$BE$19</definedName>
    <definedName name="A126006430W_Data">Data12!$BE$11:$BE$19</definedName>
    <definedName name="A126006430W_Latest">Data12!$BE$19</definedName>
    <definedName name="A126006434F">Data12!$DA$1:$DA$10,Data12!$DA$11:$DA$19</definedName>
    <definedName name="A126006434F_Data">Data12!$DA$11:$DA$19</definedName>
    <definedName name="A126006434F_Latest">Data12!$DA$19</definedName>
    <definedName name="A126006438R">Data11!$FM$1:$FM$10,Data11!$FM$11:$FM$19</definedName>
    <definedName name="A126006438R_Data">Data11!$FM$11:$FM$19</definedName>
    <definedName name="A126006438R_Latest">Data11!$FM$19</definedName>
    <definedName name="A126006442F">Data12!$I$1:$I$10,Data12!$I$11:$I$19</definedName>
    <definedName name="A126006442F_Data">Data12!$I$11:$I$19</definedName>
    <definedName name="A126006442F_Latest">Data12!$I$19</definedName>
    <definedName name="A126006446R">Data11!$AK$1:$AK$10,Data11!$AK$11:$AK$19</definedName>
    <definedName name="A126006446R_Data">Data11!$AK$11:$AK$19</definedName>
    <definedName name="A126006446R_Latest">Data11!$AK$19</definedName>
    <definedName name="A126006450F">Data11!$DE$1:$DE$10,Data11!$DE$11:$DE$19</definedName>
    <definedName name="A126006450F_Data">Data11!$DE$11:$DE$19</definedName>
    <definedName name="A126006450F_Latest">Data11!$DE$19</definedName>
    <definedName name="A126006454R">Data11!$EC$1:$EC$10,Data11!$EC$11:$EC$19</definedName>
    <definedName name="A126006454R_Data">Data11!$EC$11:$EC$19</definedName>
    <definedName name="A126006454R_Latest">Data11!$EC$19</definedName>
    <definedName name="A126006458X">Data12!$CC$1:$CC$10,Data12!$CC$11:$CC$19</definedName>
    <definedName name="A126006458X_Data">Data12!$CC$11:$CC$19</definedName>
    <definedName name="A126006458X_Latest">Data12!$CC$19</definedName>
    <definedName name="A126006462R">Data12!$DY$1:$DY$10,Data12!$DY$11:$DY$19</definedName>
    <definedName name="A126006462R_Data">Data12!$DY$11:$DY$19</definedName>
    <definedName name="A126006462R_Latest">Data12!$DY$19</definedName>
    <definedName name="A126006466X">Data10!$IE$1:$IE$10,Data10!$IE$11:$IE$19</definedName>
    <definedName name="A126006466X_Data">Data10!$IE$11:$IE$19</definedName>
    <definedName name="A126006466X_Latest">Data10!$IE$19</definedName>
    <definedName name="A126006470R">Data11!$EU$1:$EU$10,Data11!$EU$11:$EU$19</definedName>
    <definedName name="A126006470R_Data">Data11!$EU$11:$EU$19</definedName>
    <definedName name="A126006470R_Latest">Data11!$EU$19</definedName>
    <definedName name="A126006474X">Data11!$HI$1:$HI$10,Data11!$HI$11:$HI$19</definedName>
    <definedName name="A126006474X_Data">Data11!$HI$11:$HI$19</definedName>
    <definedName name="A126006474X_Latest">Data11!$HI$19</definedName>
    <definedName name="A126006478J">Data11!$M$1:$M$10,Data11!$M$11:$M$19</definedName>
    <definedName name="A126006478J_Data">Data11!$M$11:$M$19</definedName>
    <definedName name="A126006478J_Latest">Data11!$M$19</definedName>
    <definedName name="A126006482X">Data11!$BI$1:$BI$10,Data11!$BI$11:$BI$19</definedName>
    <definedName name="A126006482X_Data">Data11!$BI$11:$BI$19</definedName>
    <definedName name="A126006482X_Latest">Data11!$BI$19</definedName>
    <definedName name="A126006486J">Data11!$CG$1:$CG$10,Data11!$CG$11:$CG$19</definedName>
    <definedName name="A126006486J_Data">Data11!$CG$11:$CG$19</definedName>
    <definedName name="A126006486J_Latest">Data11!$CG$19</definedName>
    <definedName name="A126006490X">Data11!$GK$1:$GK$10,Data11!$GK$11:$GK$19</definedName>
    <definedName name="A126006490X_Data">Data11!$GK$11:$GK$19</definedName>
    <definedName name="A126006490X_Latest">Data11!$GK$19</definedName>
    <definedName name="A126006494J">Data11!$IA$1:$IA$10,Data11!$IA$11:$IA$19</definedName>
    <definedName name="A126006494J_Data">Data11!$IA$11:$IA$19</definedName>
    <definedName name="A126006494J_Latest">Data11!$IA$19</definedName>
    <definedName name="A126006498T">Data15!$DG$1:$DG$10,Data15!$DG$11:$DG$19</definedName>
    <definedName name="A126006498T_Data">Data15!$DG$11:$DG$19</definedName>
    <definedName name="A126006498T_Latest">Data15!$DG$19</definedName>
    <definedName name="A126006502W">Data15!$EE$1:$EE$10,Data15!$EE$11:$EE$19</definedName>
    <definedName name="A126006502W_Data">Data15!$EE$11:$EE$19</definedName>
    <definedName name="A126006502W_Latest">Data15!$EE$19</definedName>
    <definedName name="A126006506F">Data15!$GA$1:$GA$10,Data15!$GA$11:$GA$19</definedName>
    <definedName name="A126006506F_Data">Data15!$GA$11:$GA$19</definedName>
    <definedName name="A126006506F_Latest">Data15!$GA$19</definedName>
    <definedName name="A126006510W">Data14!$IM$1:$IM$10,Data14!$IM$11:$IM$19</definedName>
    <definedName name="A126006510W_Data">Data14!$IM$11:$IM$19</definedName>
    <definedName name="A126006510W_Latest">Data14!$IM$19</definedName>
    <definedName name="A126006514F">Data15!$CI$1:$CI$10,Data15!$CI$11:$CI$19</definedName>
    <definedName name="A126006514F_Data">Data15!$CI$11:$CI$19</definedName>
    <definedName name="A126006514F_Latest">Data15!$CI$19</definedName>
    <definedName name="A126006518R">Data14!$DK$1:$DK$10,Data14!$DK$11:$DK$19</definedName>
    <definedName name="A126006518R_Data">Data14!$DK$11:$DK$19</definedName>
    <definedName name="A126006518R_Latest">Data14!$DK$19</definedName>
    <definedName name="A126006522F">Data14!$GE$1:$GE$10,Data14!$GE$11:$GE$19</definedName>
    <definedName name="A126006522F_Data">Data14!$GE$11:$GE$19</definedName>
    <definedName name="A126006522F_Latest">Data14!$GE$19</definedName>
    <definedName name="A126006526R">Data14!$HC$1:$HC$10,Data14!$HC$11:$HC$19</definedName>
    <definedName name="A126006526R_Data">Data14!$HC$11:$HC$19</definedName>
    <definedName name="A126006526R_Latest">Data14!$HC$19</definedName>
    <definedName name="A126006530F">Data15!$FC$1:$FC$10,Data15!$FC$11:$FC$19</definedName>
    <definedName name="A126006530F_Data">Data15!$FC$11:$FC$19</definedName>
    <definedName name="A126006530F_Latest">Data15!$FC$19</definedName>
    <definedName name="A126006534R">Data15!$GY$1:$GY$10,Data15!$GY$11:$GY$19</definedName>
    <definedName name="A126006534R_Data">Data15!$GY$11:$GY$19</definedName>
    <definedName name="A126006534R_Latest">Data15!$GY$19</definedName>
    <definedName name="A126006538X">Data14!$BO$1:$BO$10,Data14!$BO$11:$BO$19</definedName>
    <definedName name="A126006538X_Data">Data14!$BO$11:$BO$19</definedName>
    <definedName name="A126006538X_Latest">Data14!$BO$19</definedName>
    <definedName name="A126006542R">Data14!$HU$1:$HU$10,Data14!$HU$11:$HU$19</definedName>
    <definedName name="A126006542R_Data">Data14!$HU$11:$HU$19</definedName>
    <definedName name="A126006542R_Latest">Data14!$HU$19</definedName>
    <definedName name="A126006546X">Data15!$AS$1:$AS$10,Data15!$AS$11:$AS$19</definedName>
    <definedName name="A126006546X_Data">Data15!$AS$11:$AS$19</definedName>
    <definedName name="A126006546X_Latest">Data15!$AS$19</definedName>
    <definedName name="A126006550R">Data14!$CM$1:$CM$10,Data14!$CM$11:$CM$19</definedName>
    <definedName name="A126006550R_Data">Data14!$CM$11:$CM$19</definedName>
    <definedName name="A126006550R_Latest">Data14!$CM$19</definedName>
    <definedName name="A126006554X">Data14!$EI$1:$EI$10,Data14!$EI$11:$EI$19</definedName>
    <definedName name="A126006554X_Data">Data14!$EI$11:$EI$19</definedName>
    <definedName name="A126006554X_Latest">Data14!$EI$19</definedName>
    <definedName name="A126006558J">Data14!$FG$1:$FG$10,Data14!$FG$11:$FG$19</definedName>
    <definedName name="A126006558J_Data">Data14!$FG$11:$FG$19</definedName>
    <definedName name="A126006558J_Latest">Data14!$FG$19</definedName>
    <definedName name="A126006562X">Data15!$U$1:$U$10,Data15!$U$11:$U$19</definedName>
    <definedName name="A126006562X_Data">Data15!$U$11:$U$19</definedName>
    <definedName name="A126006562X_Latest">Data15!$U$19</definedName>
    <definedName name="A126006566J">Data15!$BK$1:$BK$10,Data15!$BK$11:$BK$19</definedName>
    <definedName name="A126006566J_Data">Data15!$BK$11:$BK$19</definedName>
    <definedName name="A126006566J_Latest">Data15!$BK$19</definedName>
    <definedName name="A126006570X">Data17!$Y$1:$Y$10,Data17!$Y$11:$Y$19</definedName>
    <definedName name="A126006570X_Data">Data17!$Y$11:$Y$19</definedName>
    <definedName name="A126006570X_Latest">Data17!$Y$19</definedName>
    <definedName name="A126006574J">Data17!$AW$1:$AW$10,Data17!$AW$11:$AW$19</definedName>
    <definedName name="A126006574J_Data">Data17!$AW$11:$AW$19</definedName>
    <definedName name="A126006574J_Latest">Data17!$AW$19</definedName>
    <definedName name="A126006578T">Data17!$CS$1:$CS$10,Data17!$CS$11:$CS$19</definedName>
    <definedName name="A126006578T_Data">Data17!$CS$11:$CS$19</definedName>
    <definedName name="A126006578T_Latest">Data17!$CS$19</definedName>
    <definedName name="A126006582J">Data16!$FE$1:$FE$10,Data16!$FE$11:$FE$19</definedName>
    <definedName name="A126006582J_Data">Data16!$FE$11:$FE$19</definedName>
    <definedName name="A126006582J_Latest">Data16!$FE$19</definedName>
    <definedName name="A126006586T">Data16!$IQ$1:$IQ$10,Data16!$IQ$11:$IQ$19</definedName>
    <definedName name="A126006586T_Data">Data16!$IQ$11:$IQ$19</definedName>
    <definedName name="A126006586T_Latest">Data16!$IQ$19</definedName>
    <definedName name="A126006590J">Data16!$AC$1:$AC$10,Data16!$AC$11:$AC$19</definedName>
    <definedName name="A126006590J_Data">Data16!$AC$11:$AC$19</definedName>
    <definedName name="A126006590J_Latest">Data16!$AC$19</definedName>
    <definedName name="A126006594T">Data16!$CW$1:$CW$10,Data16!$CW$11:$CW$19</definedName>
    <definedName name="A126006594T_Data">Data16!$CW$11:$CW$19</definedName>
    <definedName name="A126006594T_Latest">Data16!$CW$19</definedName>
    <definedName name="A126006598A">Data16!$DU$1:$DU$10,Data16!$DU$11:$DU$19</definedName>
    <definedName name="A126006598A_Data">Data16!$DU$11:$DU$19</definedName>
    <definedName name="A126006598A_Latest">Data16!$DU$19</definedName>
    <definedName name="A126006602F">Data17!$BU$1:$BU$10,Data17!$BU$11:$BU$19</definedName>
    <definedName name="A126006602F_Data">Data17!$BU$11:$BU$19</definedName>
    <definedName name="A126006602F_Latest">Data17!$BU$19</definedName>
    <definedName name="A126006606R">Data17!$DQ$1:$DQ$10,Data17!$DQ$11:$DQ$19</definedName>
    <definedName name="A126006606R_Data">Data17!$DQ$11:$DQ$19</definedName>
    <definedName name="A126006606R_Latest">Data17!$DQ$19</definedName>
    <definedName name="A126006610F">Data15!$HW$1:$HW$10,Data15!$HW$11:$HW$19</definedName>
    <definedName name="A126006610F_Data">Data15!$HW$11:$HW$19</definedName>
    <definedName name="A126006610F_Latest">Data15!$HW$19</definedName>
    <definedName name="A126006614R">Data16!$EM$1:$EM$10,Data16!$EM$11:$EM$19</definedName>
    <definedName name="A126006614R_Data">Data16!$EM$11:$EM$19</definedName>
    <definedName name="A126006614R_Latest">Data16!$EM$19</definedName>
    <definedName name="A126006618X">Data16!$HA$1:$HA$10,Data16!$HA$11:$HA$19</definedName>
    <definedName name="A126006618X_Data">Data16!$HA$11:$HA$19</definedName>
    <definedName name="A126006618X_Latest">Data16!$HA$19</definedName>
    <definedName name="A126006622R">Data16!$E$1:$E$10,Data16!$E$11:$E$19</definedName>
    <definedName name="A126006622R_Data">Data16!$E$11:$E$19</definedName>
    <definedName name="A126006622R_Latest">Data16!$E$19</definedName>
    <definedName name="A126006626X">Data16!$BA$1:$BA$10,Data16!$BA$11:$BA$19</definedName>
    <definedName name="A126006626X_Data">Data16!$BA$11:$BA$19</definedName>
    <definedName name="A126006626X_Latest">Data16!$BA$19</definedName>
    <definedName name="A126006630R">Data16!$BY$1:$BY$10,Data16!$BY$11:$BY$19</definedName>
    <definedName name="A126006630R_Data">Data16!$BY$11:$BY$19</definedName>
    <definedName name="A126006630R_Latest">Data16!$BY$19</definedName>
    <definedName name="A126006634X">Data16!$GC$1:$GC$10,Data16!$GC$11:$GC$19</definedName>
    <definedName name="A126006634X_Data">Data16!$GC$11:$GC$19</definedName>
    <definedName name="A126006634X_Latest">Data16!$GC$19</definedName>
    <definedName name="A126006638J">Data16!$HS$1:$HS$10,Data16!$HS$11:$HS$19</definedName>
    <definedName name="A126006638J_Data">Data16!$HS$11:$HS$19</definedName>
    <definedName name="A126006638J_Latest">Data16!$HS$19</definedName>
    <definedName name="A126006642X">Data5!$DT$1:$DT$10,Data5!$DT$11:$DT$19</definedName>
    <definedName name="A126006642X_Data">Data5!$DT$11:$DT$19</definedName>
    <definedName name="A126006642X_Latest">Data5!$DT$19</definedName>
    <definedName name="A126006646J">Data5!$ER$1:$ER$10,Data5!$ER$11:$ER$19</definedName>
    <definedName name="A126006646J_Data">Data5!$ER$11:$ER$19</definedName>
    <definedName name="A126006646J_Latest">Data5!$ER$19</definedName>
    <definedName name="A126006650X">Data5!$GN$1:$GN$10,Data5!$GN$11:$GN$19</definedName>
    <definedName name="A126006650X_Data">Data5!$GN$11:$GN$19</definedName>
    <definedName name="A126006650X_Latest">Data5!$GN$19</definedName>
    <definedName name="A126006654J">Data5!$J$1:$J$10,Data5!$J$11:$J$19</definedName>
    <definedName name="A126006654J_Data">Data5!$J$11:$J$19</definedName>
    <definedName name="A126006654J_Latest">Data5!$J$19</definedName>
    <definedName name="A126006658T">Data5!$CV$1:$CV$10,Data5!$CV$11:$CV$19</definedName>
    <definedName name="A126006658T_Data">Data5!$CV$11:$CV$19</definedName>
    <definedName name="A126006658T_Latest">Data5!$CV$19</definedName>
    <definedName name="A126006662J">Data4!$DX$1:$DX$10,Data4!$DX$11:$DX$19</definedName>
    <definedName name="A126006662J_Data">Data4!$DX$11:$DX$19</definedName>
    <definedName name="A126006662J_Latest">Data4!$DX$19</definedName>
    <definedName name="A126006666T">Data4!$GR$1:$GR$10,Data4!$GR$11:$GR$19</definedName>
    <definedName name="A126006666T_Data">Data4!$GR$11:$GR$19</definedName>
    <definedName name="A126006666T_Latest">Data4!$GR$19</definedName>
    <definedName name="A126006670J">Data4!$HP$1:$HP$10,Data4!$HP$11:$HP$19</definedName>
    <definedName name="A126006670J_Data">Data4!$HP$11:$HP$19</definedName>
    <definedName name="A126006670J_Latest">Data4!$HP$19</definedName>
    <definedName name="A126006674T">Data5!$FP$1:$FP$10,Data5!$FP$11:$FP$19</definedName>
    <definedName name="A126006674T_Data">Data5!$FP$11:$FP$19</definedName>
    <definedName name="A126006674T_Latest">Data5!$FP$19</definedName>
    <definedName name="A126006678A">Data5!$HL$1:$HL$10,Data5!$HL$11:$HL$19</definedName>
    <definedName name="A126006678A_Data">Data5!$HL$11:$HL$19</definedName>
    <definedName name="A126006678A_Latest">Data5!$HL$19</definedName>
    <definedName name="A126006682T">Data4!$CB$1:$CB$10,Data4!$CB$11:$CB$19</definedName>
    <definedName name="A126006682T_Data">Data4!$CB$11:$CB$19</definedName>
    <definedName name="A126006682T_Latest">Data4!$CB$19</definedName>
    <definedName name="A126006686A">Data4!$IH$1:$IH$10,Data4!$IH$11:$IH$19</definedName>
    <definedName name="A126006686A_Data">Data4!$IH$11:$IH$19</definedName>
    <definedName name="A126006686A_Latest">Data4!$IH$19</definedName>
    <definedName name="A126006690T">Data5!$BF$1:$BF$10,Data5!$BF$11:$BF$19</definedName>
    <definedName name="A126006690T_Data">Data5!$BF$11:$BF$19</definedName>
    <definedName name="A126006690T_Latest">Data5!$BF$19</definedName>
    <definedName name="A126006694A">Data4!$CZ$1:$CZ$10,Data4!$CZ$11:$CZ$19</definedName>
    <definedName name="A126006694A_Data">Data4!$CZ$11:$CZ$19</definedName>
    <definedName name="A126006694A_Latest">Data4!$CZ$19</definedName>
    <definedName name="A126006698K">Data4!$EV$1:$EV$10,Data4!$EV$11:$EV$19</definedName>
    <definedName name="A126006698K_Data">Data4!$EV$11:$EV$19</definedName>
    <definedName name="A126006698K_Latest">Data4!$EV$19</definedName>
    <definedName name="A126006702R">Data4!$FT$1:$FT$10,Data4!$FT$11:$FT$19</definedName>
    <definedName name="A126006702R_Data">Data4!$FT$11:$FT$19</definedName>
    <definedName name="A126006702R_Latest">Data4!$FT$19</definedName>
    <definedName name="A126006706X">Data5!$AH$1:$AH$10,Data5!$AH$11:$AH$19</definedName>
    <definedName name="A126006706X_Data">Data5!$AH$11:$AH$19</definedName>
    <definedName name="A126006706X_Latest">Data5!$AH$19</definedName>
    <definedName name="A126006710R">Data5!$BX$1:$BX$10,Data5!$BX$11:$BX$19</definedName>
    <definedName name="A126006710R_Data">Data5!$BX$11:$BX$19</definedName>
    <definedName name="A126006710R_Latest">Data5!$BX$19</definedName>
    <definedName name="A126007290X">Data5!$EO$1:$EO$10,Data5!$EO$11:$EO$19</definedName>
    <definedName name="A126007290X_Data">Data5!$EO$11:$EO$19</definedName>
    <definedName name="A126007290X_Latest">Data5!$EO$19</definedName>
    <definedName name="A126007294J">Data5!$FM$1:$FM$10,Data5!$FM$11:$FM$19</definedName>
    <definedName name="A126007294J_Data">Data5!$FM$11:$FM$19</definedName>
    <definedName name="A126007294J_Latest">Data5!$FM$19</definedName>
    <definedName name="A126007298T">Data5!$HI$1:$HI$10,Data5!$HI$11:$HI$19</definedName>
    <definedName name="A126007298T_Data">Data5!$HI$11:$HI$19</definedName>
    <definedName name="A126007298T_Latest">Data5!$HI$19</definedName>
    <definedName name="A126007302W">Data5!$AE$1:$AE$10,Data5!$AE$11:$AE$19</definedName>
    <definedName name="A126007302W_Data">Data5!$AE$11:$AE$19</definedName>
    <definedName name="A126007302W_Latest">Data5!$AE$19</definedName>
    <definedName name="A126007306F">Data5!$DQ$1:$DQ$10,Data5!$DQ$11:$DQ$19</definedName>
    <definedName name="A126007306F_Data">Data5!$DQ$11:$DQ$19</definedName>
    <definedName name="A126007306F_Latest">Data5!$DQ$19</definedName>
    <definedName name="A126007310W">Data4!$ES$1:$ES$10,Data4!$ES$11:$ES$19</definedName>
    <definedName name="A126007310W_Data">Data4!$ES$11:$ES$19</definedName>
    <definedName name="A126007310W_Latest">Data4!$ES$19</definedName>
    <definedName name="A126007314F">Data4!$HM$1:$HM$10,Data4!$HM$11:$HM$19</definedName>
    <definedName name="A126007314F_Data">Data4!$HM$11:$HM$19</definedName>
    <definedName name="A126007314F_Latest">Data4!$HM$19</definedName>
    <definedName name="A126007322F">Data5!$GK$1:$GK$10,Data5!$GK$11:$GK$19</definedName>
    <definedName name="A126007322F_Data">Data5!$GK$11:$GK$19</definedName>
    <definedName name="A126007322F_Latest">Data5!$GK$19</definedName>
    <definedName name="A126007326R">Data5!$IG$1:$IG$10,Data5!$IG$11:$IG$19</definedName>
    <definedName name="A126007326R_Data">Data5!$IG$11:$IG$19</definedName>
    <definedName name="A126007326R_Latest">Data5!$IG$19</definedName>
    <definedName name="A126007330F">Data4!$CW$1:$CW$10,Data4!$CW$11:$CW$19</definedName>
    <definedName name="A126007330F_Data">Data4!$CW$11:$CW$19</definedName>
    <definedName name="A126007330F_Latest">Data4!$CW$19</definedName>
    <definedName name="A126007342R">Data4!$DU$1:$DU$10,Data4!$DU$11:$DU$19</definedName>
    <definedName name="A126007342R_Data">Data4!$DU$11:$DU$19</definedName>
    <definedName name="A126007342R_Latest">Data4!$DU$19</definedName>
    <definedName name="A126007346X">Data4!$FQ$1:$FQ$10,Data4!$FQ$11:$FQ$19</definedName>
    <definedName name="A126007346X_Data">Data4!$FQ$11:$FQ$19</definedName>
    <definedName name="A126007346X_Latest">Data4!$FQ$19</definedName>
    <definedName name="A126007350R">Data4!$GO$1:$GO$10,Data4!$GO$11:$GO$19</definedName>
    <definedName name="A126007350R_Data">Data4!$GO$11:$GO$19</definedName>
    <definedName name="A126007350R_Latest">Data4!$GO$19</definedName>
    <definedName name="A126007354X">Data5!$BC$1:$BC$10,Data5!$BC$11:$BC$19</definedName>
    <definedName name="A126007354X_Data">Data5!$BC$11:$BC$19</definedName>
    <definedName name="A126007354X_Latest">Data5!$BC$19</definedName>
    <definedName name="A126007358J">Data5!$CS$1:$CS$10,Data5!$CS$11:$CS$19</definedName>
    <definedName name="A126007358J_Data">Data5!$CS$11:$CS$19</definedName>
    <definedName name="A126007358J_Latest">Data5!$CS$19</definedName>
    <definedName name="A126007938C">Data5!$EC$1:$EC$10,Data5!$EC$11:$EC$19</definedName>
    <definedName name="A126007938C_Data">Data5!$EC$11:$EC$19</definedName>
    <definedName name="A126007938C_Latest">Data5!$EC$19</definedName>
    <definedName name="A126007942V">Data5!$FA$1:$FA$10,Data5!$FA$11:$FA$19</definedName>
    <definedName name="A126007942V_Data">Data5!$FA$11:$FA$19</definedName>
    <definedName name="A126007942V_Latest">Data5!$FA$19</definedName>
    <definedName name="A126007946C">Data5!$GW$1:$GW$10,Data5!$GW$11:$GW$19</definedName>
    <definedName name="A126007946C_Data">Data5!$GW$11:$GW$19</definedName>
    <definedName name="A126007946C_Latest">Data5!$GW$19</definedName>
    <definedName name="A126007950V">Data5!$S$1:$S$10,Data5!$S$11:$S$19</definedName>
    <definedName name="A126007950V_Data">Data5!$S$11:$S$19</definedName>
    <definedName name="A126007950V_Latest">Data5!$S$19</definedName>
    <definedName name="A126007954C">Data5!$DE$1:$DE$10,Data5!$DE$11:$DE$19</definedName>
    <definedName name="A126007954C_Data">Data5!$DE$11:$DE$19</definedName>
    <definedName name="A126007954C_Latest">Data5!$DE$19</definedName>
    <definedName name="A126007958L">Data4!$EG$1:$EG$10,Data4!$EG$11:$EG$19</definedName>
    <definedName name="A126007958L_Data">Data4!$EG$11:$EG$19</definedName>
    <definedName name="A126007958L_Latest">Data4!$EG$19</definedName>
    <definedName name="A126007962C">Data4!$HA$1:$HA$10,Data4!$HA$11:$HA$19</definedName>
    <definedName name="A126007962C_Data">Data4!$HA$11:$HA$19</definedName>
    <definedName name="A126007962C_Latest">Data4!$HA$19</definedName>
    <definedName name="A126007966L">Data4!$HY$1:$HY$10,Data4!$HY$11:$HY$19</definedName>
    <definedName name="A126007966L_Data">Data4!$HY$11:$HY$19</definedName>
    <definedName name="A126007966L_Latest">Data4!$HY$19</definedName>
    <definedName name="A126007970C">Data5!$FY$1:$FY$10,Data5!$FY$11:$FY$19</definedName>
    <definedName name="A126007970C_Data">Data5!$FY$11:$FY$19</definedName>
    <definedName name="A126007970C_Latest">Data5!$FY$19</definedName>
    <definedName name="A126007974L">Data5!$HU$1:$HU$10,Data5!$HU$11:$HU$19</definedName>
    <definedName name="A126007974L_Data">Data5!$HU$11:$HU$19</definedName>
    <definedName name="A126007974L_Latest">Data5!$HU$19</definedName>
    <definedName name="A126007978W">Data4!$CK$1:$CK$10,Data4!$CK$11:$CK$19</definedName>
    <definedName name="A126007978W_Data">Data4!$CK$11:$CK$19</definedName>
    <definedName name="A126007978W_Latest">Data4!$CK$19</definedName>
    <definedName name="A126007982L">Data4!$IQ$1:$IQ$10,Data4!$IQ$11:$IQ$19</definedName>
    <definedName name="A126007982L_Data">Data4!$IQ$11:$IQ$19</definedName>
    <definedName name="A126007982L_Latest">Data4!$IQ$19</definedName>
    <definedName name="A126007986W">Data5!$BO$1:$BO$10,Data5!$BO$11:$BO$19</definedName>
    <definedName name="A126007986W_Data">Data5!$BO$11:$BO$19</definedName>
    <definedName name="A126007986W_Latest">Data5!$BO$19</definedName>
    <definedName name="A126007990L">Data4!$DI$1:$DI$10,Data4!$DI$11:$DI$19</definedName>
    <definedName name="A126007990L_Data">Data4!$DI$11:$DI$19</definedName>
    <definedName name="A126007990L_Latest">Data4!$DI$19</definedName>
    <definedName name="A126007994W">Data4!$FE$1:$FE$10,Data4!$FE$11:$FE$19</definedName>
    <definedName name="A126007994W_Data">Data4!$FE$11:$FE$19</definedName>
    <definedName name="A126007994W_Latest">Data4!$FE$19</definedName>
    <definedName name="A126007998F">Data4!$GC$1:$GC$10,Data4!$GC$11:$GC$19</definedName>
    <definedName name="A126007998F_Data">Data4!$GC$11:$GC$19</definedName>
    <definedName name="A126007998F_Latest">Data4!$GC$19</definedName>
    <definedName name="A126008002L">Data5!$AQ$1:$AQ$10,Data5!$AQ$11:$AQ$19</definedName>
    <definedName name="A126008002L_Data">Data5!$AQ$11:$AQ$19</definedName>
    <definedName name="A126008002L_Latest">Data5!$AQ$19</definedName>
    <definedName name="A126008006W">Data5!$CG$1:$CG$10,Data5!$CG$11:$CG$19</definedName>
    <definedName name="A126008006W_Data">Data5!$CG$11:$CG$19</definedName>
    <definedName name="A126008006W_Latest">Data5!$CG$19</definedName>
    <definedName name="A126008586C">Data5!$EL$1:$EL$10,Data5!$EL$11:$EL$19</definedName>
    <definedName name="A126008586C_Data">Data5!$EL$11:$EL$19</definedName>
    <definedName name="A126008586C_Latest">Data5!$EL$19</definedName>
    <definedName name="A126008590V">Data5!$FJ$1:$FJ$10,Data5!$FJ$11:$FJ$19</definedName>
    <definedName name="A126008590V_Data">Data5!$FJ$11:$FJ$19</definedName>
    <definedName name="A126008590V_Latest">Data5!$FJ$19</definedName>
    <definedName name="A126008594C">Data5!$HF$1:$HF$10,Data5!$HF$11:$HF$19</definedName>
    <definedName name="A126008594C_Data">Data5!$HF$11:$HF$19</definedName>
    <definedName name="A126008594C_Latest">Data5!$HF$19</definedName>
    <definedName name="A126008598L">Data5!$AB$1:$AB$10,Data5!$AB$11:$AB$19</definedName>
    <definedName name="A126008598L_Data">Data5!$AB$11:$AB$19</definedName>
    <definedName name="A126008598L_Latest">Data5!$AB$19</definedName>
    <definedName name="A126008602T">Data5!$DN$1:$DN$10,Data5!$DN$11:$DN$19</definedName>
    <definedName name="A126008602T_Data">Data5!$DN$11:$DN$19</definedName>
    <definedName name="A126008602T_Latest">Data5!$DN$19</definedName>
    <definedName name="A126008606A">Data4!$EP$1:$EP$10,Data4!$EP$11:$EP$19</definedName>
    <definedName name="A126008606A_Data">Data4!$EP$11:$EP$19</definedName>
    <definedName name="A126008606A_Latest">Data4!$EP$19</definedName>
    <definedName name="A126008610T">Data4!$HJ$1:$HJ$10,Data4!$HJ$11:$HJ$19</definedName>
    <definedName name="A126008610T_Data">Data4!$HJ$11:$HJ$19</definedName>
    <definedName name="A126008610T_Latest">Data4!$HJ$19</definedName>
    <definedName name="A126008614A">Data4!$IE$1:$IE$10,Data4!$IE$11:$IE$19</definedName>
    <definedName name="A126008614A_Data">Data4!$IE$11:$IE$19</definedName>
    <definedName name="A126008614A_Latest">Data4!$IE$19</definedName>
    <definedName name="A126008618K">Data5!$GH$1:$GH$10,Data5!$GH$11:$GH$19</definedName>
    <definedName name="A126008618K_Data">Data5!$GH$11:$GH$19</definedName>
    <definedName name="A126008618K_Latest">Data5!$GH$19</definedName>
    <definedName name="A126008622A">Data5!$ID$1:$ID$10,Data5!$ID$11:$ID$19</definedName>
    <definedName name="A126008622A_Data">Data5!$ID$11:$ID$19</definedName>
    <definedName name="A126008622A_Latest">Data5!$ID$19</definedName>
    <definedName name="A126008626K">Data4!$CT$1:$CT$10,Data4!$CT$11:$CT$19</definedName>
    <definedName name="A126008626K_Data">Data4!$CT$11:$CT$19</definedName>
    <definedName name="A126008626K_Latest">Data4!$CT$19</definedName>
    <definedName name="A126008630A">Data5!$G$1:$G$10,Data5!$G$11:$G$19</definedName>
    <definedName name="A126008630A_Data">Data5!$G$11:$G$19</definedName>
    <definedName name="A126008630A_Latest">Data5!$G$19</definedName>
    <definedName name="A126008634K">Data5!$BU$1:$BU$10,Data5!$BU$11:$BU$19</definedName>
    <definedName name="A126008634K_Data">Data5!$BU$11:$BU$19</definedName>
    <definedName name="A126008634K_Latest">Data5!$BU$19</definedName>
    <definedName name="A126008638V">Data4!$DR$1:$DR$10,Data4!$DR$11:$DR$19</definedName>
    <definedName name="A126008638V_Data">Data4!$DR$11:$DR$19</definedName>
    <definedName name="A126008638V_Latest">Data4!$DR$19</definedName>
    <definedName name="A126008642K">Data4!$FN$1:$FN$10,Data4!$FN$11:$FN$19</definedName>
    <definedName name="A126008642K_Data">Data4!$FN$11:$FN$19</definedName>
    <definedName name="A126008642K_Latest">Data4!$FN$19</definedName>
    <definedName name="A126008646V">Data4!$GL$1:$GL$10,Data4!$GL$11:$GL$19</definedName>
    <definedName name="A126008646V_Data">Data4!$GL$11:$GL$19</definedName>
    <definedName name="A126008646V_Latest">Data4!$GL$19</definedName>
    <definedName name="A126008650K">Data5!$AZ$1:$AZ$10,Data5!$AZ$11:$AZ$19</definedName>
    <definedName name="A126008650K_Data">Data5!$AZ$11:$AZ$19</definedName>
    <definedName name="A126008650K_Latest">Data5!$AZ$19</definedName>
    <definedName name="A126008654V">Data5!$CP$1:$CP$10,Data5!$CP$11:$CP$19</definedName>
    <definedName name="A126008654V_Data">Data5!$CP$11:$CP$19</definedName>
    <definedName name="A126008654V_Latest">Data5!$CP$19</definedName>
    <definedName name="A126009234T">Data5!$EI$1:$EI$10,Data5!$EI$11:$EI$19</definedName>
    <definedName name="A126009234T_Data">Data5!$EI$11:$EI$19</definedName>
    <definedName name="A126009234T_Latest">Data5!$EI$19</definedName>
    <definedName name="A126009238A">Data5!$FG$1:$FG$10,Data5!$FG$11:$FG$19</definedName>
    <definedName name="A126009238A_Data">Data5!$FG$11:$FG$19</definedName>
    <definedName name="A126009238A_Latest">Data5!$FG$19</definedName>
    <definedName name="A126009242T">Data5!$HC$1:$HC$10,Data5!$HC$11:$HC$19</definedName>
    <definedName name="A126009242T_Data">Data5!$HC$11:$HC$19</definedName>
    <definedName name="A126009242T_Latest">Data5!$HC$19</definedName>
    <definedName name="A126009246A">Data5!$Y$1:$Y$10,Data5!$Y$11:$Y$19</definedName>
    <definedName name="A126009246A_Data">Data5!$Y$11:$Y$19</definedName>
    <definedName name="A126009246A_Latest">Data5!$Y$19</definedName>
    <definedName name="A126009250T">Data5!$DK$1:$DK$10,Data5!$DK$11:$DK$19</definedName>
    <definedName name="A126009250T_Data">Data5!$DK$11:$DK$19</definedName>
    <definedName name="A126009250T_Latest">Data5!$DK$19</definedName>
    <definedName name="A126009254A">Data4!$EM$1:$EM$10,Data4!$EM$11:$EM$19</definedName>
    <definedName name="A126009254A_Data">Data4!$EM$11:$EM$19</definedName>
    <definedName name="A126009254A_Latest">Data4!$EM$19</definedName>
    <definedName name="A126009258K">Data4!$HG$1:$HG$10,Data4!$HG$11:$HG$19</definedName>
    <definedName name="A126009258K_Data">Data4!$HG$11:$HG$19</definedName>
    <definedName name="A126009258K_Latest">Data4!$HG$19</definedName>
    <definedName name="A126009262A">Data4!$IB$1:$IB$10,Data4!$IB$11:$IB$19</definedName>
    <definedName name="A126009262A_Data">Data4!$IB$11:$IB$19</definedName>
    <definedName name="A126009262A_Latest">Data4!$IB$19</definedName>
    <definedName name="A126009266K">Data5!$GE$1:$GE$10,Data5!$GE$11:$GE$19</definedName>
    <definedName name="A126009266K_Data">Data5!$GE$11:$GE$19</definedName>
    <definedName name="A126009266K_Latest">Data5!$GE$19</definedName>
    <definedName name="A126009270A">Data5!$IA$1:$IA$10,Data5!$IA$11:$IA$19</definedName>
    <definedName name="A126009270A_Data">Data5!$IA$11:$IA$19</definedName>
    <definedName name="A126009270A_Latest">Data5!$IA$19</definedName>
    <definedName name="A126009274K">Data4!$CQ$1:$CQ$10,Data4!$CQ$11:$CQ$19</definedName>
    <definedName name="A126009274K_Data">Data4!$CQ$11:$CQ$19</definedName>
    <definedName name="A126009274K_Latest">Data4!$CQ$19</definedName>
    <definedName name="A126009278V">Data5!$D$1:$D$10,Data5!$D$11:$D$19</definedName>
    <definedName name="A126009278V_Data">Data5!$D$11:$D$19</definedName>
    <definedName name="A126009278V_Latest">Data5!$D$19</definedName>
    <definedName name="A126009282K">Data5!$BR$1:$BR$10,Data5!$BR$11:$BR$19</definedName>
    <definedName name="A126009282K_Data">Data5!$BR$11:$BR$19</definedName>
    <definedName name="A126009282K_Latest">Data5!$BR$19</definedName>
    <definedName name="A126009286V">Data4!$DO$1:$DO$10,Data4!$DO$11:$DO$19</definedName>
    <definedName name="A126009286V_Data">Data4!$DO$11:$DO$19</definedName>
    <definedName name="A126009286V_Latest">Data4!$DO$19</definedName>
    <definedName name="A126009290K">Data4!$FK$1:$FK$10,Data4!$FK$11:$FK$19</definedName>
    <definedName name="A126009290K_Data">Data4!$FK$11:$FK$19</definedName>
    <definedName name="A126009290K_Latest">Data4!$FK$19</definedName>
    <definedName name="A126009294V">Data4!$GI$1:$GI$10,Data4!$GI$11:$GI$19</definedName>
    <definedName name="A126009294V_Data">Data4!$GI$11:$GI$19</definedName>
    <definedName name="A126009294V_Latest">Data4!$GI$19</definedName>
    <definedName name="A126009298C">Data5!$AW$1:$AW$10,Data5!$AW$11:$AW$19</definedName>
    <definedName name="A126009298C_Data">Data5!$AW$11:$AW$19</definedName>
    <definedName name="A126009298C_Latest">Data5!$AW$19</definedName>
    <definedName name="A126009302J">Data5!$CM$1:$CM$10,Data5!$CM$11:$CM$19</definedName>
    <definedName name="A126009302J_Data">Data5!$CM$11:$CM$19</definedName>
    <definedName name="A126009302J_Latest">Data5!$CM$19</definedName>
    <definedName name="A126009882R">Data5!$DZ$1:$DZ$10,Data5!$DZ$11:$DZ$19</definedName>
    <definedName name="A126009882R_Data">Data5!$DZ$11:$DZ$19</definedName>
    <definedName name="A126009882R_Latest">Data5!$DZ$19</definedName>
    <definedName name="A126009886X">Data5!$EX$1:$EX$10,Data5!$EX$11:$EX$19</definedName>
    <definedName name="A126009886X_Data">Data5!$EX$11:$EX$19</definedName>
    <definedName name="A126009886X_Latest">Data5!$EX$19</definedName>
    <definedName name="A126009890R">Data5!$GT$1:$GT$10,Data5!$GT$11:$GT$19</definedName>
    <definedName name="A126009890R_Data">Data5!$GT$11:$GT$19</definedName>
    <definedName name="A126009890R_Latest">Data5!$GT$19</definedName>
    <definedName name="A126009894X">Data5!$P$1:$P$10,Data5!$P$11:$P$19</definedName>
    <definedName name="A126009894X_Data">Data5!$P$11:$P$19</definedName>
    <definedName name="A126009894X_Latest">Data5!$P$19</definedName>
    <definedName name="A126009898J">Data5!$DB$1:$DB$10,Data5!$DB$11:$DB$19</definedName>
    <definedName name="A126009898J_Data">Data5!$DB$11:$DB$19</definedName>
    <definedName name="A126009898J_Latest">Data5!$DB$19</definedName>
    <definedName name="A126009902L">Data4!$ED$1:$ED$10,Data4!$ED$11:$ED$19</definedName>
    <definedName name="A126009902L_Data">Data4!$ED$11:$ED$19</definedName>
    <definedName name="A126009902L_Latest">Data4!$ED$19</definedName>
    <definedName name="A126009906W">Data4!$GX$1:$GX$10,Data4!$GX$11:$GX$19</definedName>
    <definedName name="A126009906W_Data">Data4!$GX$11:$GX$19</definedName>
    <definedName name="A126009906W_Latest">Data4!$GX$19</definedName>
    <definedName name="A126009910L">Data4!$HV$1:$HV$10,Data4!$HV$11:$HV$19</definedName>
    <definedName name="A126009910L_Data">Data4!$HV$11:$HV$19</definedName>
    <definedName name="A126009910L_Latest">Data4!$HV$19</definedName>
    <definedName name="A126009914W">Data5!$FV$1:$FV$10,Data5!$FV$11:$FV$19</definedName>
    <definedName name="A126009914W_Data">Data5!$FV$11:$FV$19</definedName>
    <definedName name="A126009914W_Latest">Data5!$FV$19</definedName>
    <definedName name="A126009918F">Data5!$HR$1:$HR$10,Data5!$HR$11:$HR$19</definedName>
    <definedName name="A126009918F_Data">Data5!$HR$11:$HR$19</definedName>
    <definedName name="A126009918F_Latest">Data5!$HR$19</definedName>
    <definedName name="A126009922W">Data4!$CH$1:$CH$10,Data4!$CH$11:$CH$19</definedName>
    <definedName name="A126009922W_Data">Data4!$CH$11:$CH$19</definedName>
    <definedName name="A126009922W_Latest">Data4!$CH$19</definedName>
    <definedName name="A126009926F">Data4!$IN$1:$IN$10,Data4!$IN$11:$IN$19</definedName>
    <definedName name="A126009926F_Data">Data4!$IN$11:$IN$19</definedName>
    <definedName name="A126009926F_Latest">Data4!$IN$19</definedName>
    <definedName name="A126009930W">Data5!$BL$1:$BL$10,Data5!$BL$11:$BL$19</definedName>
    <definedName name="A126009930W_Data">Data5!$BL$11:$BL$19</definedName>
    <definedName name="A126009930W_Latest">Data5!$BL$19</definedName>
    <definedName name="A126009934F">Data4!$DF$1:$DF$10,Data4!$DF$11:$DF$19</definedName>
    <definedName name="A126009934F_Data">Data4!$DF$11:$DF$19</definedName>
    <definedName name="A126009934F_Latest">Data4!$DF$19</definedName>
    <definedName name="A126009938R">Data4!$FB$1:$FB$10,Data4!$FB$11:$FB$19</definedName>
    <definedName name="A126009938R_Data">Data4!$FB$11:$FB$19</definedName>
    <definedName name="A126009938R_Latest">Data4!$FB$19</definedName>
    <definedName name="A126009942F">Data4!$FZ$1:$FZ$10,Data4!$FZ$11:$FZ$19</definedName>
    <definedName name="A126009942F_Data">Data4!$FZ$11:$FZ$19</definedName>
    <definedName name="A126009942F_Latest">Data4!$FZ$19</definedName>
    <definedName name="A126009946R">Data5!$AN$1:$AN$10,Data5!$AN$11:$AN$19</definedName>
    <definedName name="A126009946R_Data">Data5!$AN$11:$AN$19</definedName>
    <definedName name="A126009946R_Latest">Data5!$AN$19</definedName>
    <definedName name="A126009950F">Data5!$CD$1:$CD$10,Data5!$CD$11:$CD$19</definedName>
    <definedName name="A126009950F_Data">Data5!$CD$11:$CD$19</definedName>
    <definedName name="A126009950F_Latest">Data5!$CD$19</definedName>
    <definedName name="A126010530J">Data5!$EF$1:$EF$10,Data5!$EF$11:$EF$19</definedName>
    <definedName name="A126010530J_Data">Data5!$EF$11:$EF$19</definedName>
    <definedName name="A126010530J_Latest">Data5!$EF$19</definedName>
    <definedName name="A126010534T">Data5!$FD$1:$FD$10,Data5!$FD$11:$FD$19</definedName>
    <definedName name="A126010534T_Data">Data5!$FD$11:$FD$19</definedName>
    <definedName name="A126010534T_Latest">Data5!$FD$19</definedName>
    <definedName name="A126010538A">Data5!$GZ$1:$GZ$10,Data5!$GZ$11:$GZ$19</definedName>
    <definedName name="A126010538A_Data">Data5!$GZ$11:$GZ$19</definedName>
    <definedName name="A126010538A_Latest">Data5!$GZ$19</definedName>
    <definedName name="A126010542T">Data5!$V$1:$V$10,Data5!$V$11:$V$19</definedName>
    <definedName name="A126010542T_Data">Data5!$V$11:$V$19</definedName>
    <definedName name="A126010542T_Latest">Data5!$V$19</definedName>
    <definedName name="A126010546A">Data5!$DH$1:$DH$10,Data5!$DH$11:$DH$19</definedName>
    <definedName name="A126010546A_Data">Data5!$DH$11:$DH$19</definedName>
    <definedName name="A126010546A_Latest">Data5!$DH$19</definedName>
    <definedName name="A126010550T">Data4!$EJ$1:$EJ$10,Data4!$EJ$11:$EJ$19</definedName>
    <definedName name="A126010550T_Data">Data4!$EJ$11:$EJ$19</definedName>
    <definedName name="A126010550T_Latest">Data4!$EJ$19</definedName>
    <definedName name="A126010554A">Data4!$HD$1:$HD$10,Data4!$HD$11:$HD$19</definedName>
    <definedName name="A126010554A_Data">Data4!$HD$11:$HD$19</definedName>
    <definedName name="A126010554A_Latest">Data4!$HD$19</definedName>
    <definedName name="A126010562A">Data5!$GB$1:$GB$10,Data5!$GB$11:$GB$19</definedName>
    <definedName name="A126010562A_Data">Data5!$GB$11:$GB$19</definedName>
    <definedName name="A126010562A_Latest">Data5!$GB$19</definedName>
    <definedName name="A126010566K">Data5!$HX$1:$HX$10,Data5!$HX$11:$HX$19</definedName>
    <definedName name="A126010566K_Data">Data5!$HX$11:$HX$19</definedName>
    <definedName name="A126010566K_Latest">Data5!$HX$19</definedName>
    <definedName name="A126010570A">Data4!$CN$1:$CN$10,Data4!$CN$11:$CN$19</definedName>
    <definedName name="A126010570A_Data">Data4!$CN$11:$CN$19</definedName>
    <definedName name="A126010570A_Latest">Data4!$CN$19</definedName>
    <definedName name="A126010582K">Data4!$DL$1:$DL$10,Data4!$DL$11:$DL$19</definedName>
    <definedName name="A126010582K_Data">Data4!$DL$11:$DL$19</definedName>
    <definedName name="A126010582K_Latest">Data4!$DL$19</definedName>
    <definedName name="A126010586V">Data4!$FH$1:$FH$10,Data4!$FH$11:$FH$19</definedName>
    <definedName name="A126010586V_Data">Data4!$FH$11:$FH$19</definedName>
    <definedName name="A126010586V_Latest">Data4!$FH$19</definedName>
    <definedName name="A126010590K">Data4!$GF$1:$GF$10,Data4!$GF$11:$GF$19</definedName>
    <definedName name="A126010590K_Data">Data4!$GF$11:$GF$19</definedName>
    <definedName name="A126010590K_Latest">Data4!$GF$19</definedName>
    <definedName name="A126010594V">Data5!$AT$1:$AT$10,Data5!$AT$11:$AT$19</definedName>
    <definedName name="A126010594V_Data">Data5!$AT$11:$AT$19</definedName>
    <definedName name="A126010594V_Latest">Data5!$AT$19</definedName>
    <definedName name="A126010598C">Data5!$CJ$1:$CJ$10,Data5!$CJ$11:$CJ$19</definedName>
    <definedName name="A126010598C_Data">Data5!$CJ$11:$CJ$19</definedName>
    <definedName name="A126010598C_Latest">Data5!$CJ$19</definedName>
    <definedName name="A126011178A">Data5!$DW$1:$DW$10,Data5!$DW$11:$DW$19</definedName>
    <definedName name="A126011178A_Data">Data5!$DW$11:$DW$19</definedName>
    <definedName name="A126011178A_Latest">Data5!$DW$19</definedName>
    <definedName name="A126011182T">Data5!$EU$1:$EU$10,Data5!$EU$11:$EU$19</definedName>
    <definedName name="A126011182T_Data">Data5!$EU$11:$EU$19</definedName>
    <definedName name="A126011182T_Latest">Data5!$EU$19</definedName>
    <definedName name="A126011186A">Data5!$GQ$1:$GQ$10,Data5!$GQ$11:$GQ$19</definedName>
    <definedName name="A126011186A_Data">Data5!$GQ$11:$GQ$19</definedName>
    <definedName name="A126011186A_Latest">Data5!$GQ$19</definedName>
    <definedName name="A126011190T">Data5!$M$1:$M$10,Data5!$M$11:$M$19</definedName>
    <definedName name="A126011190T_Data">Data5!$M$11:$M$19</definedName>
    <definedName name="A126011190T_Latest">Data5!$M$19</definedName>
    <definedName name="A126011194A">Data5!$CY$1:$CY$10,Data5!$CY$11:$CY$19</definedName>
    <definedName name="A126011194A_Data">Data5!$CY$11:$CY$19</definedName>
    <definedName name="A126011194A_Latest">Data5!$CY$19</definedName>
    <definedName name="A126011198K">Data4!$EA$1:$EA$10,Data4!$EA$11:$EA$19</definedName>
    <definedName name="A126011198K_Data">Data4!$EA$11:$EA$19</definedName>
    <definedName name="A126011198K_Latest">Data4!$EA$19</definedName>
    <definedName name="A126011202R">Data4!$GU$1:$GU$10,Data4!$GU$11:$GU$19</definedName>
    <definedName name="A126011202R_Data">Data4!$GU$11:$GU$19</definedName>
    <definedName name="A126011202R_Latest">Data4!$GU$19</definedName>
    <definedName name="A126011206X">Data4!$HS$1:$HS$10,Data4!$HS$11:$HS$19</definedName>
    <definedName name="A126011206X_Data">Data4!$HS$11:$HS$19</definedName>
    <definedName name="A126011206X_Latest">Data4!$HS$19</definedName>
    <definedName name="A126011210R">Data5!$FS$1:$FS$10,Data5!$FS$11:$FS$19</definedName>
    <definedName name="A126011210R_Data">Data5!$FS$11:$FS$19</definedName>
    <definedName name="A126011210R_Latest">Data5!$FS$19</definedName>
    <definedName name="A126011214X">Data5!$HO$1:$HO$10,Data5!$HO$11:$HO$19</definedName>
    <definedName name="A126011214X_Data">Data5!$HO$11:$HO$19</definedName>
    <definedName name="A126011214X_Latest">Data5!$HO$19</definedName>
    <definedName name="A126011218J">Data4!$CE$1:$CE$10,Data4!$CE$11:$CE$19</definedName>
    <definedName name="A126011218J_Data">Data4!$CE$11:$CE$19</definedName>
    <definedName name="A126011218J_Latest">Data4!$CE$19</definedName>
    <definedName name="A126011222X">Data4!$IK$1:$IK$10,Data4!$IK$11:$IK$19</definedName>
    <definedName name="A126011222X_Data">Data4!$IK$11:$IK$19</definedName>
    <definedName name="A126011222X_Latest">Data4!$IK$19</definedName>
    <definedName name="A126011226J">Data5!$BI$1:$BI$10,Data5!$BI$11:$BI$19</definedName>
    <definedName name="A126011226J_Data">Data5!$BI$11:$BI$19</definedName>
    <definedName name="A126011226J_Latest">Data5!$BI$19</definedName>
    <definedName name="A126011230X">Data4!$DC$1:$DC$10,Data4!$DC$11:$DC$19</definedName>
    <definedName name="A126011230X_Data">Data4!$DC$11:$DC$19</definedName>
    <definedName name="A126011230X_Latest">Data4!$DC$19</definedName>
    <definedName name="A126011234J">Data4!$EY$1:$EY$10,Data4!$EY$11:$EY$19</definedName>
    <definedName name="A126011234J_Data">Data4!$EY$11:$EY$19</definedName>
    <definedName name="A126011234J_Latest">Data4!$EY$19</definedName>
    <definedName name="A126011238T">Data4!$FW$1:$FW$10,Data4!$FW$11:$FW$19</definedName>
    <definedName name="A126011238T_Data">Data4!$FW$11:$FW$19</definedName>
    <definedName name="A126011238T_Latest">Data4!$FW$19</definedName>
    <definedName name="A126011242J">Data5!$AK$1:$AK$10,Data5!$AK$11:$AK$19</definedName>
    <definedName name="A126011242J_Data">Data5!$AK$11:$AK$19</definedName>
    <definedName name="A126011242J_Latest">Data5!$AK$19</definedName>
    <definedName name="A126011246T">Data5!$CA$1:$CA$10,Data5!$CA$11:$CA$19</definedName>
    <definedName name="A126011246T_Data">Data5!$CA$11:$CA$19</definedName>
    <definedName name="A126011246T_Latest">Data5!$CA$19</definedName>
    <definedName name="A126011826L">Data10!$DL$1:$DL$10,Data10!$DL$11:$DL$19</definedName>
    <definedName name="A126011826L_Data">Data10!$DL$11:$DL$19</definedName>
    <definedName name="A126011826L_Latest">Data10!$DL$19</definedName>
    <definedName name="A126011830C">Data10!$EJ$1:$EJ$10,Data10!$EJ$11:$EJ$19</definedName>
    <definedName name="A126011830C_Data">Data10!$EJ$11:$EJ$19</definedName>
    <definedName name="A126011830C_Latest">Data10!$EJ$19</definedName>
    <definedName name="A126011834L">Data10!$GF$1:$GF$10,Data10!$GF$11:$GF$19</definedName>
    <definedName name="A126011834L_Data">Data10!$GF$11:$GF$19</definedName>
    <definedName name="A126011834L_Latest">Data10!$GF$19</definedName>
    <definedName name="A126011838W">Data10!$B$1:$B$10,Data10!$B$11:$B$19</definedName>
    <definedName name="A126011838W_Data">Data10!$B$11:$B$19</definedName>
    <definedName name="A126011838W_Latest">Data10!$B$19</definedName>
    <definedName name="A126011842L">Data10!$CN$1:$CN$10,Data10!$CN$11:$CN$19</definedName>
    <definedName name="A126011842L_Data">Data10!$CN$11:$CN$19</definedName>
    <definedName name="A126011842L_Latest">Data10!$CN$19</definedName>
    <definedName name="A126011846W">Data9!$DP$1:$DP$10,Data9!$DP$11:$DP$19</definedName>
    <definedName name="A126011846W_Data">Data9!$DP$11:$DP$19</definedName>
    <definedName name="A126011846W_Latest">Data9!$DP$19</definedName>
    <definedName name="A126011850L">Data9!$GJ$1:$GJ$10,Data9!$GJ$11:$GJ$19</definedName>
    <definedName name="A126011850L_Data">Data9!$GJ$11:$GJ$19</definedName>
    <definedName name="A126011850L_Latest">Data9!$GJ$19</definedName>
    <definedName name="A126011854W">Data9!$HH$1:$HH$10,Data9!$HH$11:$HH$19</definedName>
    <definedName name="A126011854W_Data">Data9!$HH$11:$HH$19</definedName>
    <definedName name="A126011854W_Latest">Data9!$HH$19</definedName>
    <definedName name="A126011858F">Data10!$FH$1:$FH$10,Data10!$FH$11:$FH$19</definedName>
    <definedName name="A126011858F_Data">Data10!$FH$11:$FH$19</definedName>
    <definedName name="A126011858F_Latest">Data10!$FH$19</definedName>
    <definedName name="A126011862W">Data10!$HD$1:$HD$10,Data10!$HD$11:$HD$19</definedName>
    <definedName name="A126011862W_Data">Data10!$HD$11:$HD$19</definedName>
    <definedName name="A126011862W_Latest">Data10!$HD$19</definedName>
    <definedName name="A126011866F">Data9!$BT$1:$BT$10,Data9!$BT$11:$BT$19</definedName>
    <definedName name="A126011866F_Data">Data9!$BT$11:$BT$19</definedName>
    <definedName name="A126011866F_Latest">Data9!$BT$19</definedName>
    <definedName name="A126011870W">Data9!$HZ$1:$HZ$10,Data9!$HZ$11:$HZ$19</definedName>
    <definedName name="A126011870W_Data">Data9!$HZ$11:$HZ$19</definedName>
    <definedName name="A126011870W_Latest">Data9!$HZ$19</definedName>
    <definedName name="A126011874F">Data10!$AX$1:$AX$10,Data10!$AX$11:$AX$19</definedName>
    <definedName name="A126011874F_Data">Data10!$AX$11:$AX$19</definedName>
    <definedName name="A126011874F_Latest">Data10!$AX$19</definedName>
    <definedName name="A126011878R">Data9!$CR$1:$CR$10,Data9!$CR$11:$CR$19</definedName>
    <definedName name="A126011878R_Data">Data9!$CR$11:$CR$19</definedName>
    <definedName name="A126011878R_Latest">Data9!$CR$19</definedName>
    <definedName name="A126011882F">Data9!$EN$1:$EN$10,Data9!$EN$11:$EN$19</definedName>
    <definedName name="A126011882F_Data">Data9!$EN$11:$EN$19</definedName>
    <definedName name="A126011882F_Latest">Data9!$EN$19</definedName>
    <definedName name="A126011886R">Data9!$FL$1:$FL$10,Data9!$FL$11:$FL$19</definedName>
    <definedName name="A126011886R_Data">Data9!$FL$11:$FL$19</definedName>
    <definedName name="A126011886R_Latest">Data9!$FL$19</definedName>
    <definedName name="A126011890F">Data10!$Z$1:$Z$10,Data10!$Z$11:$Z$19</definedName>
    <definedName name="A126011890F_Data">Data10!$Z$11:$Z$19</definedName>
    <definedName name="A126011890F_Latest">Data10!$Z$19</definedName>
    <definedName name="A126011894R">Data10!$BP$1:$BP$10,Data10!$BP$11:$BP$19</definedName>
    <definedName name="A126011894R_Data">Data10!$BP$11:$BP$19</definedName>
    <definedName name="A126011894R_Latest">Data10!$BP$19</definedName>
    <definedName name="A126012474L">Data10!$EG$1:$EG$10,Data10!$EG$11:$EG$19</definedName>
    <definedName name="A126012474L_Data">Data10!$EG$11:$EG$19</definedName>
    <definedName name="A126012474L_Latest">Data10!$EG$19</definedName>
    <definedName name="A126012478W">Data10!$FE$1:$FE$10,Data10!$FE$11:$FE$19</definedName>
    <definedName name="A126012478W_Data">Data10!$FE$11:$FE$19</definedName>
    <definedName name="A126012478W_Latest">Data10!$FE$19</definedName>
    <definedName name="A126012482L">Data10!$HA$1:$HA$10,Data10!$HA$11:$HA$19</definedName>
    <definedName name="A126012482L_Data">Data10!$HA$11:$HA$19</definedName>
    <definedName name="A126012482L_Latest">Data10!$HA$19</definedName>
    <definedName name="A126012486W">Data10!$W$1:$W$10,Data10!$W$11:$W$19</definedName>
    <definedName name="A126012486W_Data">Data10!$W$11:$W$19</definedName>
    <definedName name="A126012486W_Latest">Data10!$W$19</definedName>
    <definedName name="A126012490L">Data10!$DI$1:$DI$10,Data10!$DI$11:$DI$19</definedName>
    <definedName name="A126012490L_Data">Data10!$DI$11:$DI$19</definedName>
    <definedName name="A126012490L_Latest">Data10!$DI$19</definedName>
    <definedName name="A126012494W">Data9!$EK$1:$EK$10,Data9!$EK$11:$EK$19</definedName>
    <definedName name="A126012494W_Data">Data9!$EK$11:$EK$19</definedName>
    <definedName name="A126012494W_Latest">Data9!$EK$19</definedName>
    <definedName name="A126012498F">Data9!$HE$1:$HE$10,Data9!$HE$11:$HE$19</definedName>
    <definedName name="A126012498F_Data">Data9!$HE$11:$HE$19</definedName>
    <definedName name="A126012498F_Latest">Data9!$HE$19</definedName>
    <definedName name="A126012506V">Data10!$GC$1:$GC$10,Data10!$GC$11:$GC$19</definedName>
    <definedName name="A126012506V_Data">Data10!$GC$11:$GC$19</definedName>
    <definedName name="A126012506V_Latest">Data10!$GC$19</definedName>
    <definedName name="A126012510K">Data10!$HY$1:$HY$10,Data10!$HY$11:$HY$19</definedName>
    <definedName name="A126012510K_Data">Data10!$HY$11:$HY$19</definedName>
    <definedName name="A126012510K_Latest">Data10!$HY$19</definedName>
    <definedName name="A126012514V">Data9!$CO$1:$CO$10,Data9!$CO$11:$CO$19</definedName>
    <definedName name="A126012514V_Data">Data9!$CO$11:$CO$19</definedName>
    <definedName name="A126012514V_Latest">Data9!$CO$19</definedName>
    <definedName name="A126012526C">Data9!$DM$1:$DM$10,Data9!$DM$11:$DM$19</definedName>
    <definedName name="A126012526C_Data">Data9!$DM$11:$DM$19</definedName>
    <definedName name="A126012526C_Latest">Data9!$DM$19</definedName>
    <definedName name="A126012530V">Data9!$FI$1:$FI$10,Data9!$FI$11:$FI$19</definedName>
    <definedName name="A126012530V_Data">Data9!$FI$11:$FI$19</definedName>
    <definedName name="A126012530V_Latest">Data9!$FI$19</definedName>
    <definedName name="A126012534C">Data9!$GG$1:$GG$10,Data9!$GG$11:$GG$19</definedName>
    <definedName name="A126012534C_Data">Data9!$GG$11:$GG$19</definedName>
    <definedName name="A126012534C_Latest">Data9!$GG$19</definedName>
    <definedName name="A126012538L">Data10!$AU$1:$AU$10,Data10!$AU$11:$AU$19</definedName>
    <definedName name="A126012538L_Data">Data10!$AU$11:$AU$19</definedName>
    <definedName name="A126012538L_Latest">Data10!$AU$19</definedName>
    <definedName name="A126012542C">Data10!$CK$1:$CK$10,Data10!$CK$11:$CK$19</definedName>
    <definedName name="A126012542C_Data">Data10!$CK$11:$CK$19</definedName>
    <definedName name="A126012542C_Latest">Data10!$CK$19</definedName>
    <definedName name="A126013122A">Data10!$DU$1:$DU$10,Data10!$DU$11:$DU$19</definedName>
    <definedName name="A126013122A_Data">Data10!$DU$11:$DU$19</definedName>
    <definedName name="A126013122A_Latest">Data10!$DU$19</definedName>
    <definedName name="A126013126K">Data10!$ES$1:$ES$10,Data10!$ES$11:$ES$19</definedName>
    <definedName name="A126013126K_Data">Data10!$ES$11:$ES$19</definedName>
    <definedName name="A126013126K_Latest">Data10!$ES$19</definedName>
    <definedName name="A126013130A">Data10!$GO$1:$GO$10,Data10!$GO$11:$GO$19</definedName>
    <definedName name="A126013130A_Data">Data10!$GO$11:$GO$19</definedName>
    <definedName name="A126013130A_Latest">Data10!$GO$19</definedName>
    <definedName name="A126013134K">Data10!$K$1:$K$10,Data10!$K$11:$K$19</definedName>
    <definedName name="A126013134K_Data">Data10!$K$11:$K$19</definedName>
    <definedName name="A126013134K_Latest">Data10!$K$19</definedName>
    <definedName name="A126013138V">Data10!$CW$1:$CW$10,Data10!$CW$11:$CW$19</definedName>
    <definedName name="A126013138V_Data">Data10!$CW$11:$CW$19</definedName>
    <definedName name="A126013138V_Latest">Data10!$CW$19</definedName>
    <definedName name="A126013142K">Data9!$DY$1:$DY$10,Data9!$DY$11:$DY$19</definedName>
    <definedName name="A126013142K_Data">Data9!$DY$11:$DY$19</definedName>
    <definedName name="A126013142K_Latest">Data9!$DY$19</definedName>
    <definedName name="A126013146V">Data9!$GS$1:$GS$10,Data9!$GS$11:$GS$19</definedName>
    <definedName name="A126013146V_Data">Data9!$GS$11:$GS$19</definedName>
    <definedName name="A126013146V_Latest">Data9!$GS$19</definedName>
    <definedName name="A126013150K">Data9!$HQ$1:$HQ$10,Data9!$HQ$11:$HQ$19</definedName>
    <definedName name="A126013150K_Data">Data9!$HQ$11:$HQ$19</definedName>
    <definedName name="A126013150K_Latest">Data9!$HQ$19</definedName>
    <definedName name="A126013154V">Data10!$FQ$1:$FQ$10,Data10!$FQ$11:$FQ$19</definedName>
    <definedName name="A126013154V_Data">Data10!$FQ$11:$FQ$19</definedName>
    <definedName name="A126013154V_Latest">Data10!$FQ$19</definedName>
    <definedName name="A126013158C">Data10!$HM$1:$HM$10,Data10!$HM$11:$HM$19</definedName>
    <definedName name="A126013158C_Data">Data10!$HM$11:$HM$19</definedName>
    <definedName name="A126013158C_Latest">Data10!$HM$19</definedName>
    <definedName name="A126013162V">Data9!$CC$1:$CC$10,Data9!$CC$11:$CC$19</definedName>
    <definedName name="A126013162V_Data">Data9!$CC$11:$CC$19</definedName>
    <definedName name="A126013162V_Latest">Data9!$CC$19</definedName>
    <definedName name="A126013166C">Data9!$II$1:$II$10,Data9!$II$11:$II$19</definedName>
    <definedName name="A126013166C_Data">Data9!$II$11:$II$19</definedName>
    <definedName name="A126013166C_Latest">Data9!$II$19</definedName>
    <definedName name="A126013170V">Data10!$BG$1:$BG$10,Data10!$BG$11:$BG$19</definedName>
    <definedName name="A126013170V_Data">Data10!$BG$11:$BG$19</definedName>
    <definedName name="A126013170V_Latest">Data10!$BG$19</definedName>
    <definedName name="A126013174C">Data9!$DA$1:$DA$10,Data9!$DA$11:$DA$19</definedName>
    <definedName name="A126013174C_Data">Data9!$DA$11:$DA$19</definedName>
    <definedName name="A126013174C_Latest">Data9!$DA$19</definedName>
    <definedName name="A126013178L">Data9!$EW$1:$EW$10,Data9!$EW$11:$EW$19</definedName>
    <definedName name="A126013178L_Data">Data9!$EW$11:$EW$19</definedName>
    <definedName name="A126013178L_Latest">Data9!$EW$19</definedName>
    <definedName name="A126013182C">Data9!$FU$1:$FU$10,Data9!$FU$11:$FU$19</definedName>
    <definedName name="A126013182C_Data">Data9!$FU$11:$FU$19</definedName>
    <definedName name="A126013182C_Latest">Data9!$FU$19</definedName>
    <definedName name="A126013186L">Data10!$AI$1:$AI$10,Data10!$AI$11:$AI$19</definedName>
    <definedName name="A126013186L_Data">Data10!$AI$11:$AI$19</definedName>
    <definedName name="A126013186L_Latest">Data10!$AI$19</definedName>
    <definedName name="A126013190C">Data10!$BY$1:$BY$10,Data10!$BY$11:$BY$19</definedName>
    <definedName name="A126013190C_Data">Data10!$BY$11:$BY$19</definedName>
    <definedName name="A126013190C_Latest">Data10!$BY$19</definedName>
    <definedName name="A126013770X">Data10!$ED$1:$ED$10,Data10!$ED$11:$ED$19</definedName>
    <definedName name="A126013770X_Data">Data10!$ED$11:$ED$19</definedName>
    <definedName name="A126013770X_Latest">Data10!$ED$19</definedName>
    <definedName name="A126013774J">Data10!$FB$1:$FB$10,Data10!$FB$11:$FB$19</definedName>
    <definedName name="A126013774J_Data">Data10!$FB$11:$FB$19</definedName>
    <definedName name="A126013774J_Latest">Data10!$FB$19</definedName>
    <definedName name="A126013778T">Data10!$GX$1:$GX$10,Data10!$GX$11:$GX$19</definedName>
    <definedName name="A126013778T_Data">Data10!$GX$11:$GX$19</definedName>
    <definedName name="A126013778T_Latest">Data10!$GX$19</definedName>
    <definedName name="A126013782J">Data10!$T$1:$T$10,Data10!$T$11:$T$19</definedName>
    <definedName name="A126013782J_Data">Data10!$T$11:$T$19</definedName>
    <definedName name="A126013782J_Latest">Data10!$T$19</definedName>
    <definedName name="A126013786T">Data10!$DF$1:$DF$10,Data10!$DF$11:$DF$19</definedName>
    <definedName name="A126013786T_Data">Data10!$DF$11:$DF$19</definedName>
    <definedName name="A126013786T_Latest">Data10!$DF$19</definedName>
    <definedName name="A126013790J">Data9!$EH$1:$EH$10,Data9!$EH$11:$EH$19</definedName>
    <definedName name="A126013790J_Data">Data9!$EH$11:$EH$19</definedName>
    <definedName name="A126013790J_Latest">Data9!$EH$19</definedName>
    <definedName name="A126013794T">Data9!$HB$1:$HB$10,Data9!$HB$11:$HB$19</definedName>
    <definedName name="A126013794T_Data">Data9!$HB$11:$HB$19</definedName>
    <definedName name="A126013794T_Latest">Data9!$HB$19</definedName>
    <definedName name="A126013798A">Data9!$HW$1:$HW$10,Data9!$HW$11:$HW$19</definedName>
    <definedName name="A126013798A_Data">Data9!$HW$11:$HW$19</definedName>
    <definedName name="A126013798A_Latest">Data9!$HW$19</definedName>
    <definedName name="A126013802F">Data10!$FZ$1:$FZ$10,Data10!$FZ$11:$FZ$19</definedName>
    <definedName name="A126013802F_Data">Data10!$FZ$11:$FZ$19</definedName>
    <definedName name="A126013802F_Latest">Data10!$FZ$19</definedName>
    <definedName name="A126013806R">Data10!$HV$1:$HV$10,Data10!$HV$11:$HV$19</definedName>
    <definedName name="A126013806R_Data">Data10!$HV$11:$HV$19</definedName>
    <definedName name="A126013806R_Latest">Data10!$HV$19</definedName>
    <definedName name="A126013810F">Data9!$CL$1:$CL$10,Data9!$CL$11:$CL$19</definedName>
    <definedName name="A126013810F_Data">Data9!$CL$11:$CL$19</definedName>
    <definedName name="A126013810F_Latest">Data9!$CL$19</definedName>
    <definedName name="A126013814R">Data9!$IO$1:$IO$10,Data9!$IO$11:$IO$19</definedName>
    <definedName name="A126013814R_Data">Data9!$IO$11:$IO$19</definedName>
    <definedName name="A126013814R_Latest">Data9!$IO$19</definedName>
    <definedName name="A126013818X">Data10!$BM$1:$BM$10,Data10!$BM$11:$BM$19</definedName>
    <definedName name="A126013818X_Data">Data10!$BM$11:$BM$19</definedName>
    <definedName name="A126013818X_Latest">Data10!$BM$19</definedName>
    <definedName name="A126013822R">Data9!$DJ$1:$DJ$10,Data9!$DJ$11:$DJ$19</definedName>
    <definedName name="A126013822R_Data">Data9!$DJ$11:$DJ$19</definedName>
    <definedName name="A126013822R_Latest">Data9!$DJ$19</definedName>
    <definedName name="A126013826X">Data9!$FF$1:$FF$10,Data9!$FF$11:$FF$19</definedName>
    <definedName name="A126013826X_Data">Data9!$FF$11:$FF$19</definedName>
    <definedName name="A126013826X_Latest">Data9!$FF$19</definedName>
    <definedName name="A126013830R">Data9!$GD$1:$GD$10,Data9!$GD$11:$GD$19</definedName>
    <definedName name="A126013830R_Data">Data9!$GD$11:$GD$19</definedName>
    <definedName name="A126013830R_Latest">Data9!$GD$19</definedName>
    <definedName name="A126013834X">Data10!$AR$1:$AR$10,Data10!$AR$11:$AR$19</definedName>
    <definedName name="A126013834X_Data">Data10!$AR$11:$AR$19</definedName>
    <definedName name="A126013834X_Latest">Data10!$AR$19</definedName>
    <definedName name="A126013838J">Data10!$CH$1:$CH$10,Data10!$CH$11:$CH$19</definedName>
    <definedName name="A126013838J_Data">Data10!$CH$11:$CH$19</definedName>
    <definedName name="A126013838J_Latest">Data10!$CH$19</definedName>
    <definedName name="A126014418F">Data10!$EA$1:$EA$10,Data10!$EA$11:$EA$19</definedName>
    <definedName name="A126014418F_Data">Data10!$EA$11:$EA$19</definedName>
    <definedName name="A126014418F_Latest">Data10!$EA$19</definedName>
    <definedName name="A126014422W">Data10!$EY$1:$EY$10,Data10!$EY$11:$EY$19</definedName>
    <definedName name="A126014422W_Data">Data10!$EY$11:$EY$19</definedName>
    <definedName name="A126014422W_Latest">Data10!$EY$19</definedName>
    <definedName name="A126014426F">Data10!$GU$1:$GU$10,Data10!$GU$11:$GU$19</definedName>
    <definedName name="A126014426F_Data">Data10!$GU$11:$GU$19</definedName>
    <definedName name="A126014426F_Latest">Data10!$GU$19</definedName>
    <definedName name="A126014430W">Data10!$Q$1:$Q$10,Data10!$Q$11:$Q$19</definedName>
    <definedName name="A126014430W_Data">Data10!$Q$11:$Q$19</definedName>
    <definedName name="A126014430W_Latest">Data10!$Q$19</definedName>
    <definedName name="A126014434F">Data10!$DC$1:$DC$10,Data10!$DC$11:$DC$19</definedName>
    <definedName name="A126014434F_Data">Data10!$DC$11:$DC$19</definedName>
    <definedName name="A126014434F_Latest">Data10!$DC$19</definedName>
    <definedName name="A126014438R">Data9!$EE$1:$EE$10,Data9!$EE$11:$EE$19</definedName>
    <definedName name="A126014438R_Data">Data9!$EE$11:$EE$19</definedName>
    <definedName name="A126014438R_Latest">Data9!$EE$19</definedName>
    <definedName name="A126014442F">Data9!$GY$1:$GY$10,Data9!$GY$11:$GY$19</definedName>
    <definedName name="A126014442F_Data">Data9!$GY$11:$GY$19</definedName>
    <definedName name="A126014442F_Latest">Data9!$GY$19</definedName>
    <definedName name="A126014446R">Data9!$HT$1:$HT$10,Data9!$HT$11:$HT$19</definedName>
    <definedName name="A126014446R_Data">Data9!$HT$11:$HT$19</definedName>
    <definedName name="A126014446R_Latest">Data9!$HT$19</definedName>
    <definedName name="A126014450F">Data10!$FW$1:$FW$10,Data10!$FW$11:$FW$19</definedName>
    <definedName name="A126014450F_Data">Data10!$FW$11:$FW$19</definedName>
    <definedName name="A126014450F_Latest">Data10!$FW$19</definedName>
    <definedName name="A126014454R">Data10!$HS$1:$HS$10,Data10!$HS$11:$HS$19</definedName>
    <definedName name="A126014454R_Data">Data10!$HS$11:$HS$19</definedName>
    <definedName name="A126014454R_Latest">Data10!$HS$19</definedName>
    <definedName name="A126014458X">Data9!$CI$1:$CI$10,Data9!$CI$11:$CI$19</definedName>
    <definedName name="A126014458X_Data">Data9!$CI$11:$CI$19</definedName>
    <definedName name="A126014458X_Latest">Data9!$CI$19</definedName>
    <definedName name="A126014462R">Data9!$IL$1:$IL$10,Data9!$IL$11:$IL$19</definedName>
    <definedName name="A126014462R_Data">Data9!$IL$11:$IL$19</definedName>
    <definedName name="A126014462R_Latest">Data9!$IL$19</definedName>
    <definedName name="A126014466X">Data10!$BJ$1:$BJ$10,Data10!$BJ$11:$BJ$19</definedName>
    <definedName name="A126014466X_Data">Data10!$BJ$11:$BJ$19</definedName>
    <definedName name="A126014466X_Latest">Data10!$BJ$19</definedName>
    <definedName name="A126014470R">Data9!$DG$1:$DG$10,Data9!$DG$11:$DG$19</definedName>
    <definedName name="A126014470R_Data">Data9!$DG$11:$DG$19</definedName>
    <definedName name="A126014470R_Latest">Data9!$DG$19</definedName>
    <definedName name="A126014474X">Data9!$FC$1:$FC$10,Data9!$FC$11:$FC$19</definedName>
    <definedName name="A126014474X_Data">Data9!$FC$11:$FC$19</definedName>
    <definedName name="A126014474X_Latest">Data9!$FC$19</definedName>
    <definedName name="A126014478J">Data9!$GA$1:$GA$10,Data9!$GA$11:$GA$19</definedName>
    <definedName name="A126014478J_Data">Data9!$GA$11:$GA$19</definedName>
    <definedName name="A126014478J_Latest">Data9!$GA$19</definedName>
    <definedName name="A126014482X">Data10!$AO$1:$AO$10,Data10!$AO$11:$AO$19</definedName>
    <definedName name="A126014482X_Data">Data10!$AO$11:$AO$19</definedName>
    <definedName name="A126014482X_Latest">Data10!$AO$19</definedName>
    <definedName name="A126014486J">Data10!$CE$1:$CE$10,Data10!$CE$11:$CE$19</definedName>
    <definedName name="A126014486J_Data">Data10!$CE$11:$CE$19</definedName>
    <definedName name="A126014486J_Latest">Data10!$CE$19</definedName>
    <definedName name="A126015066F">Data10!$DR$1:$DR$10,Data10!$DR$11:$DR$19</definedName>
    <definedName name="A126015066F_Data">Data10!$DR$11:$DR$19</definedName>
    <definedName name="A126015066F_Latest">Data10!$DR$19</definedName>
    <definedName name="A126015070W">Data10!$EP$1:$EP$10,Data10!$EP$11:$EP$19</definedName>
    <definedName name="A126015070W_Data">Data10!$EP$11:$EP$19</definedName>
    <definedName name="A126015070W_Latest">Data10!$EP$19</definedName>
    <definedName name="A126015074F">Data10!$GL$1:$GL$10,Data10!$GL$11:$GL$19</definedName>
    <definedName name="A126015074F_Data">Data10!$GL$11:$GL$19</definedName>
    <definedName name="A126015074F_Latest">Data10!$GL$19</definedName>
    <definedName name="A126015078R">Data10!$H$1:$H$10,Data10!$H$11:$H$19</definedName>
    <definedName name="A126015078R_Data">Data10!$H$11:$H$19</definedName>
    <definedName name="A126015078R_Latest">Data10!$H$19</definedName>
    <definedName name="A126015082F">Data10!$CT$1:$CT$10,Data10!$CT$11:$CT$19</definedName>
    <definedName name="A126015082F_Data">Data10!$CT$11:$CT$19</definedName>
    <definedName name="A126015082F_Latest">Data10!$CT$19</definedName>
    <definedName name="A126015086R">Data9!$DV$1:$DV$10,Data9!$DV$11:$DV$19</definedName>
    <definedName name="A126015086R_Data">Data9!$DV$11:$DV$19</definedName>
    <definedName name="A126015086R_Latest">Data9!$DV$19</definedName>
    <definedName name="A126015090F">Data9!$GP$1:$GP$10,Data9!$GP$11:$GP$19</definedName>
    <definedName name="A126015090F_Data">Data9!$GP$11:$GP$19</definedName>
    <definedName name="A126015090F_Latest">Data9!$GP$19</definedName>
    <definedName name="A126015094R">Data9!$HN$1:$HN$10,Data9!$HN$11:$HN$19</definedName>
    <definedName name="A126015094R_Data">Data9!$HN$11:$HN$19</definedName>
    <definedName name="A126015094R_Latest">Data9!$HN$19</definedName>
    <definedName name="A126015098X">Data10!$FN$1:$FN$10,Data10!$FN$11:$FN$19</definedName>
    <definedName name="A126015098X_Data">Data10!$FN$11:$FN$19</definedName>
    <definedName name="A126015098X_Latest">Data10!$FN$19</definedName>
    <definedName name="A126015102C">Data10!$HJ$1:$HJ$10,Data10!$HJ$11:$HJ$19</definedName>
    <definedName name="A126015102C_Data">Data10!$HJ$11:$HJ$19</definedName>
    <definedName name="A126015102C_Latest">Data10!$HJ$19</definedName>
    <definedName name="A126015106L">Data9!$BZ$1:$BZ$10,Data9!$BZ$11:$BZ$19</definedName>
    <definedName name="A126015106L_Data">Data9!$BZ$11:$BZ$19</definedName>
    <definedName name="A126015106L_Latest">Data9!$BZ$19</definedName>
    <definedName name="A126015110C">Data9!$IF$1:$IF$10,Data9!$IF$11:$IF$19</definedName>
    <definedName name="A126015110C_Data">Data9!$IF$11:$IF$19</definedName>
    <definedName name="A126015110C_Latest">Data9!$IF$19</definedName>
    <definedName name="A126015114L">Data10!$BD$1:$BD$10,Data10!$BD$11:$BD$19</definedName>
    <definedName name="A126015114L_Data">Data10!$BD$11:$BD$19</definedName>
    <definedName name="A126015114L_Latest">Data10!$BD$19</definedName>
    <definedName name="A126015118W">Data9!$CX$1:$CX$10,Data9!$CX$11:$CX$19</definedName>
    <definedName name="A126015118W_Data">Data9!$CX$11:$CX$19</definedName>
    <definedName name="A126015118W_Latest">Data9!$CX$19</definedName>
    <definedName name="A126015122L">Data9!$ET$1:$ET$10,Data9!$ET$11:$ET$19</definedName>
    <definedName name="A126015122L_Data">Data9!$ET$11:$ET$19</definedName>
    <definedName name="A126015122L_Latest">Data9!$ET$19</definedName>
    <definedName name="A126015126W">Data9!$FR$1:$FR$10,Data9!$FR$11:$FR$19</definedName>
    <definedName name="A126015126W_Data">Data9!$FR$11:$FR$19</definedName>
    <definedName name="A126015126W_Latest">Data9!$FR$19</definedName>
    <definedName name="A126015130L">Data10!$AF$1:$AF$10,Data10!$AF$11:$AF$19</definedName>
    <definedName name="A126015130L_Data">Data10!$AF$11:$AF$19</definedName>
    <definedName name="A126015130L_Latest">Data10!$AF$19</definedName>
    <definedName name="A126015134W">Data10!$BV$1:$BV$10,Data10!$BV$11:$BV$19</definedName>
    <definedName name="A126015134W_Data">Data10!$BV$11:$BV$19</definedName>
    <definedName name="A126015134W_Latest">Data10!$BV$19</definedName>
    <definedName name="A126015714T">Data10!$DX$1:$DX$10,Data10!$DX$11:$DX$19</definedName>
    <definedName name="A126015714T_Data">Data10!$DX$11:$DX$19</definedName>
    <definedName name="A126015714T_Latest">Data10!$DX$19</definedName>
    <definedName name="A126015718A">Data10!$EV$1:$EV$10,Data10!$EV$11:$EV$19</definedName>
    <definedName name="A126015718A_Data">Data10!$EV$11:$EV$19</definedName>
    <definedName name="A126015718A_Latest">Data10!$EV$19</definedName>
    <definedName name="A126015722T">Data10!$GR$1:$GR$10,Data10!$GR$11:$GR$19</definedName>
    <definedName name="A126015722T_Data">Data10!$GR$11:$GR$19</definedName>
    <definedName name="A126015722T_Latest">Data10!$GR$19</definedName>
    <definedName name="A126015726A">Data10!$N$1:$N$10,Data10!$N$11:$N$19</definedName>
    <definedName name="A126015726A_Data">Data10!$N$11:$N$19</definedName>
    <definedName name="A126015726A_Latest">Data10!$N$19</definedName>
    <definedName name="A126015730T">Data10!$CZ$1:$CZ$10,Data10!$CZ$11:$CZ$19</definedName>
    <definedName name="A126015730T_Data">Data10!$CZ$11:$CZ$19</definedName>
    <definedName name="A126015730T_Latest">Data10!$CZ$19</definedName>
    <definedName name="A126015734A">Data9!$EB$1:$EB$10,Data9!$EB$11:$EB$19</definedName>
    <definedName name="A126015734A_Data">Data9!$EB$11:$EB$19</definedName>
    <definedName name="A126015734A_Latest">Data9!$EB$19</definedName>
    <definedName name="A126015738K">Data9!$GV$1:$GV$10,Data9!$GV$11:$GV$19</definedName>
    <definedName name="A126015738K_Data">Data9!$GV$11:$GV$19</definedName>
    <definedName name="A126015738K_Latest">Data9!$GV$19</definedName>
    <definedName name="A126015746K">Data10!$FT$1:$FT$10,Data10!$FT$11:$FT$19</definedName>
    <definedName name="A126015746K_Data">Data10!$FT$11:$FT$19</definedName>
    <definedName name="A126015746K_Latest">Data10!$FT$19</definedName>
    <definedName name="A126015750A">Data10!$HP$1:$HP$10,Data10!$HP$11:$HP$19</definedName>
    <definedName name="A126015750A_Data">Data10!$HP$11:$HP$19</definedName>
    <definedName name="A126015750A_Latest">Data10!$HP$19</definedName>
    <definedName name="A126015754K">Data9!$CF$1:$CF$10,Data9!$CF$11:$CF$19</definedName>
    <definedName name="A126015754K_Data">Data9!$CF$11:$CF$19</definedName>
    <definedName name="A126015754K_Latest">Data9!$CF$19</definedName>
    <definedName name="A126015766V">Data9!$DD$1:$DD$10,Data9!$DD$11:$DD$19</definedName>
    <definedName name="A126015766V_Data">Data9!$DD$11:$DD$19</definedName>
    <definedName name="A126015766V_Latest">Data9!$DD$19</definedName>
    <definedName name="A126015770K">Data9!$EZ$1:$EZ$10,Data9!$EZ$11:$EZ$19</definedName>
    <definedName name="A126015770K_Data">Data9!$EZ$11:$EZ$19</definedName>
    <definedName name="A126015770K_Latest">Data9!$EZ$19</definedName>
    <definedName name="A126015774V">Data9!$FX$1:$FX$10,Data9!$FX$11:$FX$19</definedName>
    <definedName name="A126015774V_Data">Data9!$FX$11:$FX$19</definedName>
    <definedName name="A126015774V_Latest">Data9!$FX$19</definedName>
    <definedName name="A126015778C">Data10!$AL$1:$AL$10,Data10!$AL$11:$AL$19</definedName>
    <definedName name="A126015778C_Data">Data10!$AL$11:$AL$19</definedName>
    <definedName name="A126015778C_Latest">Data10!$AL$19</definedName>
    <definedName name="A126015782V">Data10!$CB$1:$CB$10,Data10!$CB$11:$CB$19</definedName>
    <definedName name="A126015782V_Data">Data10!$CB$11:$CB$19</definedName>
    <definedName name="A126015782V_Latest">Data10!$CB$19</definedName>
    <definedName name="A126016362T">Data10!$DO$1:$DO$10,Data10!$DO$11:$DO$19</definedName>
    <definedName name="A126016362T_Data">Data10!$DO$11:$DO$19</definedName>
    <definedName name="A126016362T_Latest">Data10!$DO$19</definedName>
    <definedName name="A126016366A">Data10!$EM$1:$EM$10,Data10!$EM$11:$EM$19</definedName>
    <definedName name="A126016366A_Data">Data10!$EM$11:$EM$19</definedName>
    <definedName name="A126016366A_Latest">Data10!$EM$19</definedName>
    <definedName name="A126016370T">Data10!$GI$1:$GI$10,Data10!$GI$11:$GI$19</definedName>
    <definedName name="A126016370T_Data">Data10!$GI$11:$GI$19</definedName>
    <definedName name="A126016370T_Latest">Data10!$GI$19</definedName>
    <definedName name="A126016374A">Data10!$E$1:$E$10,Data10!$E$11:$E$19</definedName>
    <definedName name="A126016374A_Data">Data10!$E$11:$E$19</definedName>
    <definedName name="A126016374A_Latest">Data10!$E$19</definedName>
    <definedName name="A126016378K">Data10!$CQ$1:$CQ$10,Data10!$CQ$11:$CQ$19</definedName>
    <definedName name="A126016378K_Data">Data10!$CQ$11:$CQ$19</definedName>
    <definedName name="A126016378K_Latest">Data10!$CQ$19</definedName>
    <definedName name="A126016382A">Data9!$DS$1:$DS$10,Data9!$DS$11:$DS$19</definedName>
    <definedName name="A126016382A_Data">Data9!$DS$11:$DS$19</definedName>
    <definedName name="A126016382A_Latest">Data9!$DS$19</definedName>
    <definedName name="A126016386K">Data9!$GM$1:$GM$10,Data9!$GM$11:$GM$19</definedName>
    <definedName name="A126016386K_Data">Data9!$GM$11:$GM$19</definedName>
    <definedName name="A126016386K_Latest">Data9!$GM$19</definedName>
    <definedName name="A126016390A">Data9!$HK$1:$HK$10,Data9!$HK$11:$HK$19</definedName>
    <definedName name="A126016390A_Data">Data9!$HK$11:$HK$19</definedName>
    <definedName name="A126016390A_Latest">Data9!$HK$19</definedName>
    <definedName name="A126016394K">Data10!$FK$1:$FK$10,Data10!$FK$11:$FK$19</definedName>
    <definedName name="A126016394K_Data">Data10!$FK$11:$FK$19</definedName>
    <definedName name="A126016394K_Latest">Data10!$FK$19</definedName>
    <definedName name="A126016398V">Data10!$HG$1:$HG$10,Data10!$HG$11:$HG$19</definedName>
    <definedName name="A126016398V_Data">Data10!$HG$11:$HG$19</definedName>
    <definedName name="A126016398V_Latest">Data10!$HG$19</definedName>
    <definedName name="A126016402X">Data9!$BW$1:$BW$10,Data9!$BW$11:$BW$19</definedName>
    <definedName name="A126016402X_Data">Data9!$BW$11:$BW$19</definedName>
    <definedName name="A126016402X_Latest">Data9!$BW$19</definedName>
    <definedName name="A126016406J">Data9!$IC$1:$IC$10,Data9!$IC$11:$IC$19</definedName>
    <definedName name="A126016406J_Data">Data9!$IC$11:$IC$19</definedName>
    <definedName name="A126016406J_Latest">Data9!$IC$19</definedName>
    <definedName name="A126016410X">Data10!$BA$1:$BA$10,Data10!$BA$11:$BA$19</definedName>
    <definedName name="A126016410X_Data">Data10!$BA$11:$BA$19</definedName>
    <definedName name="A126016410X_Latest">Data10!$BA$19</definedName>
    <definedName name="A126016414J">Data9!$CU$1:$CU$10,Data9!$CU$11:$CU$19</definedName>
    <definedName name="A126016414J_Data">Data9!$CU$11:$CU$19</definedName>
    <definedName name="A126016414J_Latest">Data9!$CU$19</definedName>
    <definedName name="A126016418T">Data9!$EQ$1:$EQ$10,Data9!$EQ$11:$EQ$19</definedName>
    <definedName name="A126016418T_Data">Data9!$EQ$11:$EQ$19</definedName>
    <definedName name="A126016418T_Latest">Data9!$EQ$19</definedName>
    <definedName name="A126016422J">Data9!$FO$1:$FO$10,Data9!$FO$11:$FO$19</definedName>
    <definedName name="A126016422J_Data">Data9!$FO$11:$FO$19</definedName>
    <definedName name="A126016422J_Latest">Data9!$FO$19</definedName>
    <definedName name="A126016426T">Data10!$AC$1:$AC$10,Data10!$AC$11:$AC$19</definedName>
    <definedName name="A126016426T_Data">Data10!$AC$11:$AC$19</definedName>
    <definedName name="A126016426T_Latest">Data10!$AC$19</definedName>
    <definedName name="A126016430J">Data10!$BS$1:$BS$10,Data10!$BS$11:$BS$19</definedName>
    <definedName name="A126016430J_Data">Data10!$BS$11:$BS$19</definedName>
    <definedName name="A126016430J_Latest">Data10!$BS$19</definedName>
    <definedName name="A126017010F">Data3!$HB$1:$HB$10,Data3!$HB$11:$HB$19</definedName>
    <definedName name="A126017010F_Data">Data3!$HB$11:$HB$19</definedName>
    <definedName name="A126017010F_Latest">Data3!$HB$19</definedName>
    <definedName name="A126017014R">Data3!$HZ$1:$HZ$10,Data3!$HZ$11:$HZ$19</definedName>
    <definedName name="A126017014R_Data">Data3!$HZ$11:$HZ$19</definedName>
    <definedName name="A126017014R_Latest">Data3!$HZ$19</definedName>
    <definedName name="A126017018X">Data4!$AF$1:$AF$10,Data4!$AF$11:$AF$19</definedName>
    <definedName name="A126017018X_Data">Data4!$AF$11:$AF$19</definedName>
    <definedName name="A126017018X_Latest">Data4!$AF$19</definedName>
    <definedName name="A126017022R">Data3!$CR$1:$CR$10,Data3!$CR$11:$CR$19</definedName>
    <definedName name="A126017022R_Data">Data3!$CR$11:$CR$19</definedName>
    <definedName name="A126017022R_Latest">Data3!$CR$19</definedName>
    <definedName name="A126017026X">Data3!$GD$1:$GD$10,Data3!$GD$11:$GD$19</definedName>
    <definedName name="A126017026X_Data">Data3!$GD$11:$GD$19</definedName>
    <definedName name="A126017026X_Latest">Data3!$GD$19</definedName>
    <definedName name="A126017030R">Data2!$HF$1:$HF$10,Data2!$HF$11:$HF$19</definedName>
    <definedName name="A126017030R_Data">Data2!$HF$11:$HF$19</definedName>
    <definedName name="A126017030R_Latest">Data2!$HF$19</definedName>
    <definedName name="A126017034X">Data3!$AJ$1:$AJ$10,Data3!$AJ$11:$AJ$19</definedName>
    <definedName name="A126017034X_Data">Data3!$AJ$11:$AJ$19</definedName>
    <definedName name="A126017034X_Latest">Data3!$AJ$19</definedName>
    <definedName name="A126017038J">Data3!$BH$1:$BH$10,Data3!$BH$11:$BH$19</definedName>
    <definedName name="A126017038J_Data">Data3!$BH$11:$BH$19</definedName>
    <definedName name="A126017038J_Latest">Data3!$BH$19</definedName>
    <definedName name="A126017042X">Data4!$H$1:$H$10,Data4!$H$11:$H$19</definedName>
    <definedName name="A126017042X_Data">Data4!$H$11:$H$19</definedName>
    <definedName name="A126017042X_Latest">Data4!$H$19</definedName>
    <definedName name="A126017046J">Data4!$BD$1:$BD$10,Data4!$BD$11:$BD$19</definedName>
    <definedName name="A126017046J_Data">Data4!$BD$11:$BD$19</definedName>
    <definedName name="A126017046J_Latest">Data4!$BD$19</definedName>
    <definedName name="A126017050X">Data2!$FJ$1:$FJ$10,Data2!$FJ$11:$FJ$19</definedName>
    <definedName name="A126017050X_Data">Data2!$FJ$11:$FJ$19</definedName>
    <definedName name="A126017050X_Latest">Data2!$FJ$19</definedName>
    <definedName name="A126017054J">Data3!$BZ$1:$BZ$10,Data3!$BZ$11:$BZ$19</definedName>
    <definedName name="A126017054J_Data">Data3!$BZ$11:$BZ$19</definedName>
    <definedName name="A126017054J_Latest">Data3!$BZ$19</definedName>
    <definedName name="A126017058T">Data3!$EN$1:$EN$10,Data3!$EN$11:$EN$19</definedName>
    <definedName name="A126017058T_Data">Data3!$EN$11:$EN$19</definedName>
    <definedName name="A126017058T_Latest">Data3!$EN$19</definedName>
    <definedName name="A126017062J">Data2!$GH$1:$GH$10,Data2!$GH$11:$GH$19</definedName>
    <definedName name="A126017062J_Data">Data2!$GH$11:$GH$19</definedName>
    <definedName name="A126017062J_Latest">Data2!$GH$19</definedName>
    <definedName name="A126017066T">Data2!$ID$1:$ID$10,Data2!$ID$11:$ID$19</definedName>
    <definedName name="A126017066T_Data">Data2!$ID$11:$ID$19</definedName>
    <definedName name="A126017066T_Latest">Data2!$ID$19</definedName>
    <definedName name="A126017070J">Data3!$L$1:$L$10,Data3!$L$11:$L$19</definedName>
    <definedName name="A126017070J_Data">Data3!$L$11:$L$19</definedName>
    <definedName name="A126017070J_Latest">Data3!$L$19</definedName>
    <definedName name="A126017074T">Data3!$DP$1:$DP$10,Data3!$DP$11:$DP$19</definedName>
    <definedName name="A126017074T_Data">Data3!$DP$11:$DP$19</definedName>
    <definedName name="A126017074T_Latest">Data3!$DP$19</definedName>
    <definedName name="A126017078A">Data3!$FF$1:$FF$10,Data3!$FF$11:$FF$19</definedName>
    <definedName name="A126017078A_Data">Data3!$FF$11:$FF$19</definedName>
    <definedName name="A126017078A_Latest">Data3!$FF$19</definedName>
    <definedName name="A126017658W">Data3!$HW$1:$HW$10,Data3!$HW$11:$HW$19</definedName>
    <definedName name="A126017658W_Data">Data3!$HW$11:$HW$19</definedName>
    <definedName name="A126017658W_Latest">Data3!$HW$19</definedName>
    <definedName name="A126017662L">Data4!$E$1:$E$10,Data4!$E$11:$E$19</definedName>
    <definedName name="A126017662L_Data">Data4!$E$11:$E$19</definedName>
    <definedName name="A126017662L_Latest">Data4!$E$19</definedName>
    <definedName name="A126017666W">Data4!$BA$1:$BA$10,Data4!$BA$11:$BA$19</definedName>
    <definedName name="A126017666W_Data">Data4!$BA$11:$BA$19</definedName>
    <definedName name="A126017666W_Latest">Data4!$BA$19</definedName>
    <definedName name="A126017670L">Data3!$DM$1:$DM$10,Data3!$DM$11:$DM$19</definedName>
    <definedName name="A126017670L_Data">Data3!$DM$11:$DM$19</definedName>
    <definedName name="A126017670L_Latest">Data3!$DM$19</definedName>
    <definedName name="A126017674W">Data3!$GY$1:$GY$10,Data3!$GY$11:$GY$19</definedName>
    <definedName name="A126017674W_Data">Data3!$GY$11:$GY$19</definedName>
    <definedName name="A126017674W_Latest">Data3!$GY$19</definedName>
    <definedName name="A126017678F">Data2!$IA$1:$IA$10,Data2!$IA$11:$IA$19</definedName>
    <definedName name="A126017678F_Data">Data2!$IA$11:$IA$19</definedName>
    <definedName name="A126017678F_Latest">Data2!$IA$19</definedName>
    <definedName name="A126017682W">Data3!$BE$1:$BE$10,Data3!$BE$11:$BE$19</definedName>
    <definedName name="A126017682W_Data">Data3!$BE$11:$BE$19</definedName>
    <definedName name="A126017682W_Latest">Data3!$BE$19</definedName>
    <definedName name="A126017690W">Data4!$AC$1:$AC$10,Data4!$AC$11:$AC$19</definedName>
    <definedName name="A126017690W_Data">Data4!$AC$11:$AC$19</definedName>
    <definedName name="A126017690W_Latest">Data4!$AC$19</definedName>
    <definedName name="A126017694F">Data4!$BY$1:$BY$10,Data4!$BY$11:$BY$19</definedName>
    <definedName name="A126017694F_Data">Data4!$BY$11:$BY$19</definedName>
    <definedName name="A126017694F_Latest">Data4!$BY$19</definedName>
    <definedName name="A126017698R">Data2!$GE$1:$GE$10,Data2!$GE$11:$GE$19</definedName>
    <definedName name="A126017698R_Data">Data2!$GE$11:$GE$19</definedName>
    <definedName name="A126017698R_Latest">Data2!$GE$19</definedName>
    <definedName name="A126017710V">Data2!$HC$1:$HC$10,Data2!$HC$11:$HC$19</definedName>
    <definedName name="A126017710V_Data">Data2!$HC$11:$HC$19</definedName>
    <definedName name="A126017710V_Latest">Data2!$HC$19</definedName>
    <definedName name="A126017714C">Data3!$I$1:$I$10,Data3!$I$11:$I$19</definedName>
    <definedName name="A126017714C_Data">Data3!$I$11:$I$19</definedName>
    <definedName name="A126017714C_Latest">Data3!$I$19</definedName>
    <definedName name="A126017718L">Data3!$AG$1:$AG$10,Data3!$AG$11:$AG$19</definedName>
    <definedName name="A126017718L_Data">Data3!$AG$11:$AG$19</definedName>
    <definedName name="A126017718L_Latest">Data3!$AG$19</definedName>
    <definedName name="A126017722C">Data3!$EK$1:$EK$10,Data3!$EK$11:$EK$19</definedName>
    <definedName name="A126017722C_Data">Data3!$EK$11:$EK$19</definedName>
    <definedName name="A126017722C_Latest">Data3!$EK$19</definedName>
    <definedName name="A126017726L">Data3!$GA$1:$GA$10,Data3!$GA$11:$GA$19</definedName>
    <definedName name="A126017726L_Data">Data3!$GA$11:$GA$19</definedName>
    <definedName name="A126017726L_Latest">Data3!$GA$19</definedName>
    <definedName name="A126018306K">Data3!$HK$1:$HK$10,Data3!$HK$11:$HK$19</definedName>
    <definedName name="A126018306K_Data">Data3!$HK$11:$HK$19</definedName>
    <definedName name="A126018306K_Latest">Data3!$HK$19</definedName>
    <definedName name="A126018310A">Data3!$II$1:$II$10,Data3!$II$11:$II$19</definedName>
    <definedName name="A126018310A_Data">Data3!$II$11:$II$19</definedName>
    <definedName name="A126018310A_Latest">Data3!$II$19</definedName>
    <definedName name="A126018314K">Data4!$AO$1:$AO$10,Data4!$AO$11:$AO$19</definedName>
    <definedName name="A126018314K_Data">Data4!$AO$11:$AO$19</definedName>
    <definedName name="A126018314K_Latest">Data4!$AO$19</definedName>
    <definedName name="A126018318V">Data3!$DA$1:$DA$10,Data3!$DA$11:$DA$19</definedName>
    <definedName name="A126018318V_Data">Data3!$DA$11:$DA$19</definedName>
    <definedName name="A126018318V_Latest">Data3!$DA$19</definedName>
    <definedName name="A126018322K">Data3!$GM$1:$GM$10,Data3!$GM$11:$GM$19</definedName>
    <definedName name="A126018322K_Data">Data3!$GM$11:$GM$19</definedName>
    <definedName name="A126018322K_Latest">Data3!$GM$19</definedName>
    <definedName name="A126018326V">Data2!$HO$1:$HO$10,Data2!$HO$11:$HO$19</definedName>
    <definedName name="A126018326V_Data">Data2!$HO$11:$HO$19</definedName>
    <definedName name="A126018326V_Latest">Data2!$HO$19</definedName>
    <definedName name="A126018330K">Data3!$AS$1:$AS$10,Data3!$AS$11:$AS$19</definedName>
    <definedName name="A126018330K_Data">Data3!$AS$11:$AS$19</definedName>
    <definedName name="A126018330K_Latest">Data3!$AS$19</definedName>
    <definedName name="A126018334V">Data3!$BQ$1:$BQ$10,Data3!$BQ$11:$BQ$19</definedName>
    <definedName name="A126018334V_Data">Data3!$BQ$11:$BQ$19</definedName>
    <definedName name="A126018334V_Latest">Data3!$BQ$19</definedName>
    <definedName name="A126018338C">Data4!$Q$1:$Q$10,Data4!$Q$11:$Q$19</definedName>
    <definedName name="A126018338C_Data">Data4!$Q$11:$Q$19</definedName>
    <definedName name="A126018338C_Latest">Data4!$Q$19</definedName>
    <definedName name="A126018342V">Data4!$BM$1:$BM$10,Data4!$BM$11:$BM$19</definedName>
    <definedName name="A126018342V_Data">Data4!$BM$11:$BM$19</definedName>
    <definedName name="A126018342V_Latest">Data4!$BM$19</definedName>
    <definedName name="A126018346C">Data2!$FS$1:$FS$10,Data2!$FS$11:$FS$19</definedName>
    <definedName name="A126018346C_Data">Data2!$FS$11:$FS$19</definedName>
    <definedName name="A126018346C_Latest">Data2!$FS$19</definedName>
    <definedName name="A126018350V">Data3!$CI$1:$CI$10,Data3!$CI$11:$CI$19</definedName>
    <definedName name="A126018350V_Data">Data3!$CI$11:$CI$19</definedName>
    <definedName name="A126018350V_Latest">Data3!$CI$19</definedName>
    <definedName name="A126018354C">Data3!$EW$1:$EW$10,Data3!$EW$11:$EW$19</definedName>
    <definedName name="A126018354C_Data">Data3!$EW$11:$EW$19</definedName>
    <definedName name="A126018354C_Latest">Data3!$EW$19</definedName>
    <definedName name="A126018358L">Data2!$GQ$1:$GQ$10,Data2!$GQ$11:$GQ$19</definedName>
    <definedName name="A126018358L_Data">Data2!$GQ$11:$GQ$19</definedName>
    <definedName name="A126018358L_Latest">Data2!$GQ$19</definedName>
    <definedName name="A126018362C">Data2!$IM$1:$IM$10,Data2!$IM$11:$IM$19</definedName>
    <definedName name="A126018362C_Data">Data2!$IM$11:$IM$19</definedName>
    <definedName name="A126018362C_Latest">Data2!$IM$19</definedName>
    <definedName name="A126018366L">Data3!$U$1:$U$10,Data3!$U$11:$U$19</definedName>
    <definedName name="A126018366L_Data">Data3!$U$11:$U$19</definedName>
    <definedName name="A126018366L_Latest">Data3!$U$19</definedName>
    <definedName name="A126018370C">Data3!$DY$1:$DY$10,Data3!$DY$11:$DY$19</definedName>
    <definedName name="A126018370C_Data">Data3!$DY$11:$DY$19</definedName>
    <definedName name="A126018370C_Latest">Data3!$DY$19</definedName>
    <definedName name="A126018374L">Data3!$FO$1:$FO$10,Data3!$FO$11:$FO$19</definedName>
    <definedName name="A126018374L_Data">Data3!$FO$11:$FO$19</definedName>
    <definedName name="A126018374L_Latest">Data3!$FO$19</definedName>
    <definedName name="A126018954J">Data3!$HT$1:$HT$10,Data3!$HT$11:$HT$19</definedName>
    <definedName name="A126018954J_Data">Data3!$HT$11:$HT$19</definedName>
    <definedName name="A126018954J_Latest">Data3!$HT$19</definedName>
    <definedName name="A126018958T">Data4!$B$1:$B$10,Data4!$B$11:$B$19</definedName>
    <definedName name="A126018958T_Data">Data4!$B$11:$B$19</definedName>
    <definedName name="A126018958T_Latest">Data4!$B$19</definedName>
    <definedName name="A126018962J">Data4!$AX$1:$AX$10,Data4!$AX$11:$AX$19</definedName>
    <definedName name="A126018962J_Data">Data4!$AX$11:$AX$19</definedName>
    <definedName name="A126018962J_Latest">Data4!$AX$19</definedName>
    <definedName name="A126018966T">Data3!$DJ$1:$DJ$10,Data3!$DJ$11:$DJ$19</definedName>
    <definedName name="A126018966T_Data">Data3!$DJ$11:$DJ$19</definedName>
    <definedName name="A126018966T_Latest">Data3!$DJ$19</definedName>
    <definedName name="A126018970J">Data3!$GV$1:$GV$10,Data3!$GV$11:$GV$19</definedName>
    <definedName name="A126018970J_Data">Data3!$GV$11:$GV$19</definedName>
    <definedName name="A126018970J_Latest">Data3!$GV$19</definedName>
    <definedName name="A126018974T">Data2!$HX$1:$HX$10,Data2!$HX$11:$HX$19</definedName>
    <definedName name="A126018974T_Data">Data2!$HX$11:$HX$19</definedName>
    <definedName name="A126018974T_Latest">Data2!$HX$19</definedName>
    <definedName name="A126018978A">Data3!$BB$1:$BB$10,Data3!$BB$11:$BB$19</definedName>
    <definedName name="A126018978A_Data">Data3!$BB$11:$BB$19</definedName>
    <definedName name="A126018978A_Latest">Data3!$BB$19</definedName>
    <definedName name="A126018982T">Data3!$BW$1:$BW$10,Data3!$BW$11:$BW$19</definedName>
    <definedName name="A126018982T_Data">Data3!$BW$11:$BW$19</definedName>
    <definedName name="A126018982T_Latest">Data3!$BW$19</definedName>
    <definedName name="A126018986A">Data4!$Z$1:$Z$10,Data4!$Z$11:$Z$19</definedName>
    <definedName name="A126018986A_Data">Data4!$Z$11:$Z$19</definedName>
    <definedName name="A126018986A_Latest">Data4!$Z$19</definedName>
    <definedName name="A126018990T">Data4!$BV$1:$BV$10,Data4!$BV$11:$BV$19</definedName>
    <definedName name="A126018990T_Data">Data4!$BV$11:$BV$19</definedName>
    <definedName name="A126018990T_Latest">Data4!$BV$19</definedName>
    <definedName name="A126018994A">Data2!$GB$1:$GB$10,Data2!$GB$11:$GB$19</definedName>
    <definedName name="A126018994A_Data">Data2!$GB$11:$GB$19</definedName>
    <definedName name="A126018994A_Latest">Data2!$GB$19</definedName>
    <definedName name="A126018998K">Data3!$CO$1:$CO$10,Data3!$CO$11:$CO$19</definedName>
    <definedName name="A126018998K_Data">Data3!$CO$11:$CO$19</definedName>
    <definedName name="A126018998K_Latest">Data3!$CO$19</definedName>
    <definedName name="A126019002T">Data3!$FC$1:$FC$10,Data3!$FC$11:$FC$19</definedName>
    <definedName name="A126019002T_Data">Data3!$FC$11:$FC$19</definedName>
    <definedName name="A126019002T_Latest">Data3!$FC$19</definedName>
    <definedName name="A126019006A">Data2!$GZ$1:$GZ$10,Data2!$GZ$11:$GZ$19</definedName>
    <definedName name="A126019006A_Data">Data2!$GZ$11:$GZ$19</definedName>
    <definedName name="A126019006A_Latest">Data2!$GZ$19</definedName>
    <definedName name="A126019010T">Data3!$F$1:$F$10,Data3!$F$11:$F$19</definedName>
    <definedName name="A126019010T_Data">Data3!$F$11:$F$19</definedName>
    <definedName name="A126019010T_Latest">Data3!$F$19</definedName>
    <definedName name="A126019014A">Data3!$AD$1:$AD$10,Data3!$AD$11:$AD$19</definedName>
    <definedName name="A126019014A_Data">Data3!$AD$11:$AD$19</definedName>
    <definedName name="A126019014A_Latest">Data3!$AD$19</definedName>
    <definedName name="A126019018K">Data3!$EH$1:$EH$10,Data3!$EH$11:$EH$19</definedName>
    <definedName name="A126019018K_Data">Data3!$EH$11:$EH$19</definedName>
    <definedName name="A126019018K_Latest">Data3!$EH$19</definedName>
    <definedName name="A126019022A">Data3!$FX$1:$FX$10,Data3!$FX$11:$FX$19</definedName>
    <definedName name="A126019022A_Data">Data3!$FX$11:$FX$19</definedName>
    <definedName name="A126019022A_Latest">Data3!$FX$19</definedName>
    <definedName name="A126019602W">Data3!$HQ$1:$HQ$10,Data3!$HQ$11:$HQ$19</definedName>
    <definedName name="A126019602W_Data">Data3!$HQ$11:$HQ$19</definedName>
    <definedName name="A126019602W_Latest">Data3!$HQ$19</definedName>
    <definedName name="A126019606F">Data3!$IO$1:$IO$10,Data3!$IO$11:$IO$19</definedName>
    <definedName name="A126019606F_Data">Data3!$IO$11:$IO$19</definedName>
    <definedName name="A126019606F_Latest">Data3!$IO$19</definedName>
    <definedName name="A126019610W">Data4!$AU$1:$AU$10,Data4!$AU$11:$AU$19</definedName>
    <definedName name="A126019610W_Data">Data4!$AU$11:$AU$19</definedName>
    <definedName name="A126019610W_Latest">Data4!$AU$19</definedName>
    <definedName name="A126019614F">Data3!$DG$1:$DG$10,Data3!$DG$11:$DG$19</definedName>
    <definedName name="A126019614F_Data">Data3!$DG$11:$DG$19</definedName>
    <definedName name="A126019614F_Latest">Data3!$DG$19</definedName>
    <definedName name="A126019618R">Data3!$GS$1:$GS$10,Data3!$GS$11:$GS$19</definedName>
    <definedName name="A126019618R_Data">Data3!$GS$11:$GS$19</definedName>
    <definedName name="A126019618R_Latest">Data3!$GS$19</definedName>
    <definedName name="A126019622F">Data2!$HU$1:$HU$10,Data2!$HU$11:$HU$19</definedName>
    <definedName name="A126019622F_Data">Data2!$HU$11:$HU$19</definedName>
    <definedName name="A126019622F_Latest">Data2!$HU$19</definedName>
    <definedName name="A126019626R">Data3!$AY$1:$AY$10,Data3!$AY$11:$AY$19</definedName>
    <definedName name="A126019626R_Data">Data3!$AY$11:$AY$19</definedName>
    <definedName name="A126019626R_Latest">Data3!$AY$19</definedName>
    <definedName name="A126019630F">Data3!$BT$1:$BT$10,Data3!$BT$11:$BT$19</definedName>
    <definedName name="A126019630F_Data">Data3!$BT$11:$BT$19</definedName>
    <definedName name="A126019630F_Latest">Data3!$BT$19</definedName>
    <definedName name="A126019634R">Data4!$W$1:$W$10,Data4!$W$11:$W$19</definedName>
    <definedName name="A126019634R_Data">Data4!$W$11:$W$19</definedName>
    <definedName name="A126019634R_Latest">Data4!$W$19</definedName>
    <definedName name="A126019638X">Data4!$BS$1:$BS$10,Data4!$BS$11:$BS$19</definedName>
    <definedName name="A126019638X_Data">Data4!$BS$11:$BS$19</definedName>
    <definedName name="A126019638X_Latest">Data4!$BS$19</definedName>
    <definedName name="A126019642R">Data2!$FY$1:$FY$10,Data2!$FY$11:$FY$19</definedName>
    <definedName name="A126019642R_Data">Data2!$FY$11:$FY$19</definedName>
    <definedName name="A126019642R_Latest">Data2!$FY$19</definedName>
    <definedName name="A126019646X">Data3!$CL$1:$CL$10,Data3!$CL$11:$CL$19</definedName>
    <definedName name="A126019646X_Data">Data3!$CL$11:$CL$19</definedName>
    <definedName name="A126019646X_Latest">Data3!$CL$19</definedName>
    <definedName name="A126019650R">Data3!$EZ$1:$EZ$10,Data3!$EZ$11:$EZ$19</definedName>
    <definedName name="A126019650R_Data">Data3!$EZ$11:$EZ$19</definedName>
    <definedName name="A126019650R_Latest">Data3!$EZ$19</definedName>
    <definedName name="A126019654X">Data2!$GW$1:$GW$10,Data2!$GW$11:$GW$19</definedName>
    <definedName name="A126019654X_Data">Data2!$GW$11:$GW$19</definedName>
    <definedName name="A126019654X_Latest">Data2!$GW$19</definedName>
    <definedName name="A126019658J">Data3!$C$1:$C$10,Data3!$C$11:$C$19</definedName>
    <definedName name="A126019658J_Data">Data3!$C$11:$C$19</definedName>
    <definedName name="A126019658J_Latest">Data3!$C$19</definedName>
    <definedName name="A126019662X">Data3!$AA$1:$AA$10,Data3!$AA$11:$AA$19</definedName>
    <definedName name="A126019662X_Data">Data3!$AA$11:$AA$19</definedName>
    <definedName name="A126019662X_Latest">Data3!$AA$19</definedName>
    <definedName name="A126019666J">Data3!$EE$1:$EE$10,Data3!$EE$11:$EE$19</definedName>
    <definedName name="A126019666J_Data">Data3!$EE$11:$EE$19</definedName>
    <definedName name="A126019666J_Latest">Data3!$EE$19</definedName>
    <definedName name="A126019670X">Data3!$FU$1:$FU$10,Data3!$FU$11:$FU$19</definedName>
    <definedName name="A126019670X_Data">Data3!$FU$11:$FU$19</definedName>
    <definedName name="A126019670X_Latest">Data3!$FU$19</definedName>
    <definedName name="A126020250A">Data3!$HH$1:$HH$10,Data3!$HH$11:$HH$19</definedName>
    <definedName name="A126020250A_Data">Data3!$HH$11:$HH$19</definedName>
    <definedName name="A126020250A_Latest">Data3!$HH$19</definedName>
    <definedName name="A126020254K">Data3!$IF$1:$IF$10,Data3!$IF$11:$IF$19</definedName>
    <definedName name="A126020254K_Data">Data3!$IF$11:$IF$19</definedName>
    <definedName name="A126020254K_Latest">Data3!$IF$19</definedName>
    <definedName name="A126020258V">Data4!$AL$1:$AL$10,Data4!$AL$11:$AL$19</definedName>
    <definedName name="A126020258V_Data">Data4!$AL$11:$AL$19</definedName>
    <definedName name="A126020258V_Latest">Data4!$AL$19</definedName>
    <definedName name="A126020262K">Data3!$CX$1:$CX$10,Data3!$CX$11:$CX$19</definedName>
    <definedName name="A126020262K_Data">Data3!$CX$11:$CX$19</definedName>
    <definedName name="A126020262K_Latest">Data3!$CX$19</definedName>
    <definedName name="A126020266V">Data3!$GJ$1:$GJ$10,Data3!$GJ$11:$GJ$19</definedName>
    <definedName name="A126020266V_Data">Data3!$GJ$11:$GJ$19</definedName>
    <definedName name="A126020266V_Latest">Data3!$GJ$19</definedName>
    <definedName name="A126020270K">Data2!$HL$1:$HL$10,Data2!$HL$11:$HL$19</definedName>
    <definedName name="A126020270K_Data">Data2!$HL$11:$HL$19</definedName>
    <definedName name="A126020270K_Latest">Data2!$HL$19</definedName>
    <definedName name="A126020274V">Data3!$AP$1:$AP$10,Data3!$AP$11:$AP$19</definedName>
    <definedName name="A126020274V_Data">Data3!$AP$11:$AP$19</definedName>
    <definedName name="A126020274V_Latest">Data3!$AP$19</definedName>
    <definedName name="A126020278C">Data3!$BN$1:$BN$10,Data3!$BN$11:$BN$19</definedName>
    <definedName name="A126020278C_Data">Data3!$BN$11:$BN$19</definedName>
    <definedName name="A126020278C_Latest">Data3!$BN$19</definedName>
    <definedName name="A126020282V">Data4!$N$1:$N$10,Data4!$N$11:$N$19</definedName>
    <definedName name="A126020282V_Data">Data4!$N$11:$N$19</definedName>
    <definedName name="A126020282V_Latest">Data4!$N$19</definedName>
    <definedName name="A126020286C">Data4!$BJ$1:$BJ$10,Data4!$BJ$11:$BJ$19</definedName>
    <definedName name="A126020286C_Data">Data4!$BJ$11:$BJ$19</definedName>
    <definedName name="A126020286C_Latest">Data4!$BJ$19</definedName>
    <definedName name="A126020290V">Data2!$FP$1:$FP$10,Data2!$FP$11:$FP$19</definedName>
    <definedName name="A126020290V_Data">Data2!$FP$11:$FP$19</definedName>
    <definedName name="A126020290V_Latest">Data2!$FP$19</definedName>
    <definedName name="A126020294C">Data3!$CF$1:$CF$10,Data3!$CF$11:$CF$19</definedName>
    <definedName name="A126020294C_Data">Data3!$CF$11:$CF$19</definedName>
    <definedName name="A126020294C_Latest">Data3!$CF$19</definedName>
    <definedName name="A126020298L">Data3!$ET$1:$ET$10,Data3!$ET$11:$ET$19</definedName>
    <definedName name="A126020298L_Data">Data3!$ET$11:$ET$19</definedName>
    <definedName name="A126020298L_Latest">Data3!$ET$19</definedName>
    <definedName name="A126020302T">Data2!$GN$1:$GN$10,Data2!$GN$11:$GN$19</definedName>
    <definedName name="A126020302T_Data">Data2!$GN$11:$GN$19</definedName>
    <definedName name="A126020302T_Latest">Data2!$GN$19</definedName>
    <definedName name="A126020306A">Data2!$IJ$1:$IJ$10,Data2!$IJ$11:$IJ$19</definedName>
    <definedName name="A126020306A_Data">Data2!$IJ$11:$IJ$19</definedName>
    <definedName name="A126020306A_Latest">Data2!$IJ$19</definedName>
    <definedName name="A126020310T">Data3!$R$1:$R$10,Data3!$R$11:$R$19</definedName>
    <definedName name="A126020310T_Data">Data3!$R$11:$R$19</definedName>
    <definedName name="A126020310T_Latest">Data3!$R$19</definedName>
    <definedName name="A126020314A">Data3!$DV$1:$DV$10,Data3!$DV$11:$DV$19</definedName>
    <definedName name="A126020314A_Data">Data3!$DV$11:$DV$19</definedName>
    <definedName name="A126020314A_Latest">Data3!$DV$19</definedName>
    <definedName name="A126020318K">Data3!$FL$1:$FL$10,Data3!$FL$11:$FL$19</definedName>
    <definedName name="A126020318K_Data">Data3!$FL$11:$FL$19</definedName>
    <definedName name="A126020318K_Latest">Data3!$FL$19</definedName>
    <definedName name="A126020898T">Data3!$HN$1:$HN$10,Data3!$HN$11:$HN$19</definedName>
    <definedName name="A126020898T_Data">Data3!$HN$11:$HN$19</definedName>
    <definedName name="A126020898T_Latest">Data3!$HN$19</definedName>
    <definedName name="A126020902W">Data3!$IL$1:$IL$10,Data3!$IL$11:$IL$19</definedName>
    <definedName name="A126020902W_Data">Data3!$IL$11:$IL$19</definedName>
    <definedName name="A126020902W_Latest">Data3!$IL$19</definedName>
    <definedName name="A126020906F">Data4!$AR$1:$AR$10,Data4!$AR$11:$AR$19</definedName>
    <definedName name="A126020906F_Data">Data4!$AR$11:$AR$19</definedName>
    <definedName name="A126020906F_Latest">Data4!$AR$19</definedName>
    <definedName name="A126020910W">Data3!$DD$1:$DD$10,Data3!$DD$11:$DD$19</definedName>
    <definedName name="A126020910W_Data">Data3!$DD$11:$DD$19</definedName>
    <definedName name="A126020910W_Latest">Data3!$DD$19</definedName>
    <definedName name="A126020914F">Data3!$GP$1:$GP$10,Data3!$GP$11:$GP$19</definedName>
    <definedName name="A126020914F_Data">Data3!$GP$11:$GP$19</definedName>
    <definedName name="A126020914F_Latest">Data3!$GP$19</definedName>
    <definedName name="A126020918R">Data2!$HR$1:$HR$10,Data2!$HR$11:$HR$19</definedName>
    <definedName name="A126020918R_Data">Data2!$HR$11:$HR$19</definedName>
    <definedName name="A126020918R_Latest">Data2!$HR$19</definedName>
    <definedName name="A126020922F">Data3!$AV$1:$AV$10,Data3!$AV$11:$AV$19</definedName>
    <definedName name="A126020922F_Data">Data3!$AV$11:$AV$19</definedName>
    <definedName name="A126020922F_Latest">Data3!$AV$19</definedName>
    <definedName name="A126020930F">Data4!$T$1:$T$10,Data4!$T$11:$T$19</definedName>
    <definedName name="A126020930F_Data">Data4!$T$11:$T$19</definedName>
    <definedName name="A126020930F_Latest">Data4!$T$19</definedName>
    <definedName name="A126020934R">Data4!$BP$1:$BP$10,Data4!$BP$11:$BP$19</definedName>
    <definedName name="A126020934R_Data">Data4!$BP$11:$BP$19</definedName>
    <definedName name="A126020934R_Latest">Data4!$BP$19</definedName>
    <definedName name="A126020938X">Data2!$FV$1:$FV$10,Data2!$FV$11:$FV$19</definedName>
    <definedName name="A126020938X_Data">Data2!$FV$11:$FV$19</definedName>
    <definedName name="A126020938X_Latest">Data2!$FV$19</definedName>
    <definedName name="A126020950R">Data2!$GT$1:$GT$10,Data2!$GT$11:$GT$19</definedName>
    <definedName name="A126020950R_Data">Data2!$GT$11:$GT$19</definedName>
    <definedName name="A126020950R_Latest">Data2!$GT$19</definedName>
    <definedName name="A126020954X">Data2!$IP$1:$IP$10,Data2!$IP$11:$IP$19</definedName>
    <definedName name="A126020954X_Data">Data2!$IP$11:$IP$19</definedName>
    <definedName name="A126020954X_Latest">Data2!$IP$19</definedName>
    <definedName name="A126020958J">Data3!$X$1:$X$10,Data3!$X$11:$X$19</definedName>
    <definedName name="A126020958J_Data">Data3!$X$11:$X$19</definedName>
    <definedName name="A126020958J_Latest">Data3!$X$19</definedName>
    <definedName name="A126020962X">Data3!$EB$1:$EB$10,Data3!$EB$11:$EB$19</definedName>
    <definedName name="A126020962X_Data">Data3!$EB$11:$EB$19</definedName>
    <definedName name="A126020962X_Latest">Data3!$EB$19</definedName>
    <definedName name="A126020966J">Data3!$FR$1:$FR$10,Data3!$FR$11:$FR$19</definedName>
    <definedName name="A126020966J_Data">Data3!$FR$11:$FR$19</definedName>
    <definedName name="A126020966J_Latest">Data3!$FR$19</definedName>
    <definedName name="A126021546F">Data3!$HE$1:$HE$10,Data3!$HE$11:$HE$19</definedName>
    <definedName name="A126021546F_Data">Data3!$HE$11:$HE$19</definedName>
    <definedName name="A126021546F_Latest">Data3!$HE$19</definedName>
    <definedName name="A126021550W">Data3!$IC$1:$IC$10,Data3!$IC$11:$IC$19</definedName>
    <definedName name="A126021550W_Data">Data3!$IC$11:$IC$19</definedName>
    <definedName name="A126021550W_Latest">Data3!$IC$19</definedName>
    <definedName name="A126021554F">Data4!$AI$1:$AI$10,Data4!$AI$11:$AI$19</definedName>
    <definedName name="A126021554F_Data">Data4!$AI$11:$AI$19</definedName>
    <definedName name="A126021554F_Latest">Data4!$AI$19</definedName>
    <definedName name="A126021558R">Data3!$CU$1:$CU$10,Data3!$CU$11:$CU$19</definedName>
    <definedName name="A126021558R_Data">Data3!$CU$11:$CU$19</definedName>
    <definedName name="A126021558R_Latest">Data3!$CU$19</definedName>
    <definedName name="A126021562F">Data3!$GG$1:$GG$10,Data3!$GG$11:$GG$19</definedName>
    <definedName name="A126021562F_Data">Data3!$GG$11:$GG$19</definedName>
    <definedName name="A126021562F_Latest">Data3!$GG$19</definedName>
    <definedName name="A126021566R">Data2!$HI$1:$HI$10,Data2!$HI$11:$HI$19</definedName>
    <definedName name="A126021566R_Data">Data2!$HI$11:$HI$19</definedName>
    <definedName name="A126021566R_Latest">Data2!$HI$19</definedName>
    <definedName name="A126021570F">Data3!$AM$1:$AM$10,Data3!$AM$11:$AM$19</definedName>
    <definedName name="A126021570F_Data">Data3!$AM$11:$AM$19</definedName>
    <definedName name="A126021570F_Latest">Data3!$AM$19</definedName>
    <definedName name="A126021574R">Data3!$BK$1:$BK$10,Data3!$BK$11:$BK$19</definedName>
    <definedName name="A126021574R_Data">Data3!$BK$11:$BK$19</definedName>
    <definedName name="A126021574R_Latest">Data3!$BK$19</definedName>
    <definedName name="A126021578X">Data4!$K$1:$K$10,Data4!$K$11:$K$19</definedName>
    <definedName name="A126021578X_Data">Data4!$K$11:$K$19</definedName>
    <definedName name="A126021578X_Latest">Data4!$K$19</definedName>
    <definedName name="A126021582R">Data4!$BG$1:$BG$10,Data4!$BG$11:$BG$19</definedName>
    <definedName name="A126021582R_Data">Data4!$BG$11:$BG$19</definedName>
    <definedName name="A126021582R_Latest">Data4!$BG$19</definedName>
    <definedName name="A126021586X">Data2!$FM$1:$FM$10,Data2!$FM$11:$FM$19</definedName>
    <definedName name="A126021586X_Data">Data2!$FM$11:$FM$19</definedName>
    <definedName name="A126021586X_Latest">Data2!$FM$19</definedName>
    <definedName name="A126021590R">Data3!$CC$1:$CC$10,Data3!$CC$11:$CC$19</definedName>
    <definedName name="A126021590R_Data">Data3!$CC$11:$CC$19</definedName>
    <definedName name="A126021590R_Latest">Data3!$CC$19</definedName>
    <definedName name="A126021594X">Data3!$EQ$1:$EQ$10,Data3!$EQ$11:$EQ$19</definedName>
    <definedName name="A126021594X_Data">Data3!$EQ$11:$EQ$19</definedName>
    <definedName name="A126021594X_Latest">Data3!$EQ$19</definedName>
    <definedName name="A126021598J">Data2!$GK$1:$GK$10,Data2!$GK$11:$GK$19</definedName>
    <definedName name="A126021598J_Data">Data2!$GK$11:$GK$19</definedName>
    <definedName name="A126021598J_Latest">Data2!$GK$19</definedName>
    <definedName name="A126021602L">Data2!$IG$1:$IG$10,Data2!$IG$11:$IG$19</definedName>
    <definedName name="A126021602L_Data">Data2!$IG$11:$IG$19</definedName>
    <definedName name="A126021602L_Latest">Data2!$IG$19</definedName>
    <definedName name="A126021606W">Data3!$O$1:$O$10,Data3!$O$11:$O$19</definedName>
    <definedName name="A126021606W_Data">Data3!$O$11:$O$19</definedName>
    <definedName name="A126021606W_Latest">Data3!$O$19</definedName>
    <definedName name="A126021610L">Data3!$DS$1:$DS$10,Data3!$DS$11:$DS$19</definedName>
    <definedName name="A126021610L_Data">Data3!$DS$11:$DS$19</definedName>
    <definedName name="A126021610L_Latest">Data3!$DS$19</definedName>
    <definedName name="A126021614W">Data3!$FI$1:$FI$10,Data3!$FI$11:$FI$19</definedName>
    <definedName name="A126021614W_Data">Data3!$FI$11:$FI$19</definedName>
    <definedName name="A126021614W_Latest">Data3!$FI$19</definedName>
    <definedName name="A126022194F">Data7!$AL$1:$AL$10,Data7!$AL$11:$AL$19</definedName>
    <definedName name="A126022194F_Data">Data7!$AL$11:$AL$19</definedName>
    <definedName name="A126022194F_Latest">Data7!$AL$19</definedName>
    <definedName name="A126022198R">Data7!$BJ$1:$BJ$10,Data7!$BJ$11:$BJ$19</definedName>
    <definedName name="A126022198R_Data">Data7!$BJ$11:$BJ$19</definedName>
    <definedName name="A126022198R_Latest">Data7!$BJ$19</definedName>
    <definedName name="A126022202V">Data7!$DF$1:$DF$10,Data7!$DF$11:$DF$19</definedName>
    <definedName name="A126022202V_Data">Data7!$DF$11:$DF$19</definedName>
    <definedName name="A126022202V_Latest">Data7!$DF$19</definedName>
    <definedName name="A126022206C">Data6!$FR$1:$FR$10,Data6!$FR$11:$FR$19</definedName>
    <definedName name="A126022206C_Data">Data6!$FR$11:$FR$19</definedName>
    <definedName name="A126022206C_Latest">Data6!$FR$19</definedName>
    <definedName name="A126022210V">Data7!$N$1:$N$10,Data7!$N$11:$N$19</definedName>
    <definedName name="A126022210V_Data">Data7!$N$11:$N$19</definedName>
    <definedName name="A126022210V_Latest">Data7!$N$19</definedName>
    <definedName name="A126022214C">Data6!$AP$1:$AP$10,Data6!$AP$11:$AP$19</definedName>
    <definedName name="A126022214C_Data">Data6!$AP$11:$AP$19</definedName>
    <definedName name="A126022214C_Latest">Data6!$AP$19</definedName>
    <definedName name="A126022218L">Data6!$DJ$1:$DJ$10,Data6!$DJ$11:$DJ$19</definedName>
    <definedName name="A126022218L_Data">Data6!$DJ$11:$DJ$19</definedName>
    <definedName name="A126022218L_Latest">Data6!$DJ$19</definedName>
    <definedName name="A126022222C">Data6!$EH$1:$EH$10,Data6!$EH$11:$EH$19</definedName>
    <definedName name="A126022222C_Data">Data6!$EH$11:$EH$19</definedName>
    <definedName name="A126022222C_Latest">Data6!$EH$19</definedName>
    <definedName name="A126022226L">Data7!$CH$1:$CH$10,Data7!$CH$11:$CH$19</definedName>
    <definedName name="A126022226L_Data">Data7!$CH$11:$CH$19</definedName>
    <definedName name="A126022226L_Latest">Data7!$CH$19</definedName>
    <definedName name="A126022230C">Data7!$ED$1:$ED$10,Data7!$ED$11:$ED$19</definedName>
    <definedName name="A126022230C_Data">Data7!$ED$11:$ED$19</definedName>
    <definedName name="A126022230C_Latest">Data7!$ED$19</definedName>
    <definedName name="A126022234L">Data5!$IJ$1:$IJ$10,Data5!$IJ$11:$IJ$19</definedName>
    <definedName name="A126022234L_Data">Data5!$IJ$11:$IJ$19</definedName>
    <definedName name="A126022234L_Latest">Data5!$IJ$19</definedName>
    <definedName name="A126022238W">Data6!$EZ$1:$EZ$10,Data6!$EZ$11:$EZ$19</definedName>
    <definedName name="A126022238W_Data">Data6!$EZ$11:$EZ$19</definedName>
    <definedName name="A126022238W_Latest">Data6!$EZ$19</definedName>
    <definedName name="A126022242L">Data6!$HN$1:$HN$10,Data6!$HN$11:$HN$19</definedName>
    <definedName name="A126022242L_Data">Data6!$HN$11:$HN$19</definedName>
    <definedName name="A126022242L_Latest">Data6!$HN$19</definedName>
    <definedName name="A126022246W">Data6!$R$1:$R$10,Data6!$R$11:$R$19</definedName>
    <definedName name="A126022246W_Data">Data6!$R$11:$R$19</definedName>
    <definedName name="A126022246W_Latest">Data6!$R$19</definedName>
    <definedName name="A126022250L">Data6!$BN$1:$BN$10,Data6!$BN$11:$BN$19</definedName>
    <definedName name="A126022250L_Data">Data6!$BN$11:$BN$19</definedName>
    <definedName name="A126022250L_Latest">Data6!$BN$19</definedName>
    <definedName name="A126022254W">Data6!$CL$1:$CL$10,Data6!$CL$11:$CL$19</definedName>
    <definedName name="A126022254W_Data">Data6!$CL$11:$CL$19</definedName>
    <definedName name="A126022254W_Latest">Data6!$CL$19</definedName>
    <definedName name="A126022258F">Data6!$GP$1:$GP$10,Data6!$GP$11:$GP$19</definedName>
    <definedName name="A126022258F_Data">Data6!$GP$11:$GP$19</definedName>
    <definedName name="A126022258F_Latest">Data6!$GP$19</definedName>
    <definedName name="A126022262W">Data6!$IF$1:$IF$10,Data6!$IF$11:$IF$19</definedName>
    <definedName name="A126022262W_Data">Data6!$IF$11:$IF$19</definedName>
    <definedName name="A126022262W_Latest">Data6!$IF$19</definedName>
    <definedName name="A126022842T">Data7!$BG$1:$BG$10,Data7!$BG$11:$BG$19</definedName>
    <definedName name="A126022842T_Data">Data7!$BG$11:$BG$19</definedName>
    <definedName name="A126022842T_Latest">Data7!$BG$19</definedName>
    <definedName name="A126022846A">Data7!$CE$1:$CE$10,Data7!$CE$11:$CE$19</definedName>
    <definedName name="A126022846A_Data">Data7!$CE$11:$CE$19</definedName>
    <definedName name="A126022846A_Latest">Data7!$CE$19</definedName>
    <definedName name="A126022850T">Data7!$EA$1:$EA$10,Data7!$EA$11:$EA$19</definedName>
    <definedName name="A126022850T_Data">Data7!$EA$11:$EA$19</definedName>
    <definedName name="A126022850T_Latest">Data7!$EA$19</definedName>
    <definedName name="A126022854A">Data6!$GM$1:$GM$10,Data6!$GM$11:$GM$19</definedName>
    <definedName name="A126022854A_Data">Data6!$GM$11:$GM$19</definedName>
    <definedName name="A126022854A_Latest">Data6!$GM$19</definedName>
    <definedName name="A126022858K">Data7!$AI$1:$AI$10,Data7!$AI$11:$AI$19</definedName>
    <definedName name="A126022858K_Data">Data7!$AI$11:$AI$19</definedName>
    <definedName name="A126022858K_Latest">Data7!$AI$19</definedName>
    <definedName name="A126022862A">Data6!$BK$1:$BK$10,Data6!$BK$11:$BK$19</definedName>
    <definedName name="A126022862A_Data">Data6!$BK$11:$BK$19</definedName>
    <definedName name="A126022862A_Latest">Data6!$BK$19</definedName>
    <definedName name="A126022866K">Data6!$EE$1:$EE$10,Data6!$EE$11:$EE$19</definedName>
    <definedName name="A126022866K_Data">Data6!$EE$11:$EE$19</definedName>
    <definedName name="A126022866K_Latest">Data6!$EE$19</definedName>
    <definedName name="A126022874K">Data7!$DC$1:$DC$10,Data7!$DC$11:$DC$19</definedName>
    <definedName name="A126022874K_Data">Data7!$DC$11:$DC$19</definedName>
    <definedName name="A126022874K_Latest">Data7!$DC$19</definedName>
    <definedName name="A126022878V">Data7!$EY$1:$EY$10,Data7!$EY$11:$EY$19</definedName>
    <definedName name="A126022878V_Data">Data7!$EY$11:$EY$19</definedName>
    <definedName name="A126022878V_Latest">Data7!$EY$19</definedName>
    <definedName name="A126022882K">Data6!$O$1:$O$10,Data6!$O$11:$O$19</definedName>
    <definedName name="A126022882K_Data">Data6!$O$11:$O$19</definedName>
    <definedName name="A126022882K_Latest">Data6!$O$19</definedName>
    <definedName name="A126022894V">Data6!$AM$1:$AM$10,Data6!$AM$11:$AM$19</definedName>
    <definedName name="A126022894V_Data">Data6!$AM$11:$AM$19</definedName>
    <definedName name="A126022894V_Latest">Data6!$AM$19</definedName>
    <definedName name="A126022898C">Data6!$CI$1:$CI$10,Data6!$CI$11:$CI$19</definedName>
    <definedName name="A126022898C_Data">Data6!$CI$11:$CI$19</definedName>
    <definedName name="A126022898C_Latest">Data6!$CI$19</definedName>
    <definedName name="A126022902J">Data6!$DG$1:$DG$10,Data6!$DG$11:$DG$19</definedName>
    <definedName name="A126022902J_Data">Data6!$DG$11:$DG$19</definedName>
    <definedName name="A126022902J_Latest">Data6!$DG$19</definedName>
    <definedName name="A126022906T">Data6!$HK$1:$HK$10,Data6!$HK$11:$HK$19</definedName>
    <definedName name="A126022906T_Data">Data6!$HK$11:$HK$19</definedName>
    <definedName name="A126022906T_Latest">Data6!$HK$19</definedName>
    <definedName name="A126022910J">Data7!$K$1:$K$10,Data7!$K$11:$K$19</definedName>
    <definedName name="A126022910J_Data">Data7!$K$11:$K$19</definedName>
    <definedName name="A126022910J_Latest">Data7!$K$19</definedName>
    <definedName name="A126023490T">Data7!$AU$1:$AU$10,Data7!$AU$11:$AU$19</definedName>
    <definedName name="A126023490T_Data">Data7!$AU$11:$AU$19</definedName>
    <definedName name="A126023490T_Latest">Data7!$AU$19</definedName>
    <definedName name="A126023494A">Data7!$BS$1:$BS$10,Data7!$BS$11:$BS$19</definedName>
    <definedName name="A126023494A_Data">Data7!$BS$11:$BS$19</definedName>
    <definedName name="A126023494A_Latest">Data7!$BS$19</definedName>
    <definedName name="A126023498K">Data7!$DO$1:$DO$10,Data7!$DO$11:$DO$19</definedName>
    <definedName name="A126023498K_Data">Data7!$DO$11:$DO$19</definedName>
    <definedName name="A126023498K_Latest">Data7!$DO$19</definedName>
    <definedName name="A126023502R">Data6!$GA$1:$GA$10,Data6!$GA$11:$GA$19</definedName>
    <definedName name="A126023502R_Data">Data6!$GA$11:$GA$19</definedName>
    <definedName name="A126023502R_Latest">Data6!$GA$19</definedName>
    <definedName name="A126023506X">Data7!$W$1:$W$10,Data7!$W$11:$W$19</definedName>
    <definedName name="A126023506X_Data">Data7!$W$11:$W$19</definedName>
    <definedName name="A126023506X_Latest">Data7!$W$19</definedName>
    <definedName name="A126023510R">Data6!$AY$1:$AY$10,Data6!$AY$11:$AY$19</definedName>
    <definedName name="A126023510R_Data">Data6!$AY$11:$AY$19</definedName>
    <definedName name="A126023510R_Latest">Data6!$AY$19</definedName>
    <definedName name="A126023514X">Data6!$DS$1:$DS$10,Data6!$DS$11:$DS$19</definedName>
    <definedName name="A126023514X_Data">Data6!$DS$11:$DS$19</definedName>
    <definedName name="A126023514X_Latest">Data6!$DS$19</definedName>
    <definedName name="A126023518J">Data6!$EQ$1:$EQ$10,Data6!$EQ$11:$EQ$19</definedName>
    <definedName name="A126023518J_Data">Data6!$EQ$11:$EQ$19</definedName>
    <definedName name="A126023518J_Latest">Data6!$EQ$19</definedName>
    <definedName name="A126023522X">Data7!$CQ$1:$CQ$10,Data7!$CQ$11:$CQ$19</definedName>
    <definedName name="A126023522X_Data">Data7!$CQ$11:$CQ$19</definedName>
    <definedName name="A126023522X_Latest">Data7!$CQ$19</definedName>
    <definedName name="A126023526J">Data7!$EM$1:$EM$10,Data7!$EM$11:$EM$19</definedName>
    <definedName name="A126023526J_Data">Data7!$EM$11:$EM$19</definedName>
    <definedName name="A126023526J_Latest">Data7!$EM$19</definedName>
    <definedName name="A126023530X">Data6!$C$1:$C$10,Data6!$C$11:$C$19</definedName>
    <definedName name="A126023530X_Data">Data6!$C$11:$C$19</definedName>
    <definedName name="A126023530X_Latest">Data6!$C$19</definedName>
    <definedName name="A126023534J">Data6!$FI$1:$FI$10,Data6!$FI$11:$FI$19</definedName>
    <definedName name="A126023534J_Data">Data6!$FI$11:$FI$19</definedName>
    <definedName name="A126023534J_Latest">Data6!$FI$19</definedName>
    <definedName name="A126023538T">Data6!$HW$1:$HW$10,Data6!$HW$11:$HW$19</definedName>
    <definedName name="A126023538T_Data">Data6!$HW$11:$HW$19</definedName>
    <definedName name="A126023538T_Latest">Data6!$HW$19</definedName>
    <definedName name="A126023542J">Data6!$AA$1:$AA$10,Data6!$AA$11:$AA$19</definedName>
    <definedName name="A126023542J_Data">Data6!$AA$11:$AA$19</definedName>
    <definedName name="A126023542J_Latest">Data6!$AA$19</definedName>
    <definedName name="A126023546T">Data6!$BW$1:$BW$10,Data6!$BW$11:$BW$19</definedName>
    <definedName name="A126023546T_Data">Data6!$BW$11:$BW$19</definedName>
    <definedName name="A126023546T_Latest">Data6!$BW$19</definedName>
    <definedName name="A126023550J">Data6!$CU$1:$CU$10,Data6!$CU$11:$CU$19</definedName>
    <definedName name="A126023550J_Data">Data6!$CU$11:$CU$19</definedName>
    <definedName name="A126023550J_Latest">Data6!$CU$19</definedName>
    <definedName name="A126023554T">Data6!$GY$1:$GY$10,Data6!$GY$11:$GY$19</definedName>
    <definedName name="A126023554T_Data">Data6!$GY$11:$GY$19</definedName>
    <definedName name="A126023554T_Latest">Data6!$GY$19</definedName>
    <definedName name="A126023558A">Data6!$IO$1:$IO$10,Data6!$IO$11:$IO$19</definedName>
    <definedName name="A126023558A_Data">Data6!$IO$11:$IO$19</definedName>
    <definedName name="A126023558A_Latest">Data6!$IO$19</definedName>
    <definedName name="A126024138X">Data7!$BD$1:$BD$10,Data7!$BD$11:$BD$19</definedName>
    <definedName name="A126024138X_Data">Data7!$BD$11:$BD$19</definedName>
    <definedName name="A126024138X_Latest">Data7!$BD$19</definedName>
    <definedName name="A126024142R">Data7!$CB$1:$CB$10,Data7!$CB$11:$CB$19</definedName>
    <definedName name="A126024142R_Data">Data7!$CB$11:$CB$19</definedName>
    <definedName name="A126024142R_Latest">Data7!$CB$19</definedName>
    <definedName name="A126024146X">Data7!$DX$1:$DX$10,Data7!$DX$11:$DX$19</definedName>
    <definedName name="A126024146X_Data">Data7!$DX$11:$DX$19</definedName>
    <definedName name="A126024146X_Latest">Data7!$DX$19</definedName>
    <definedName name="A126024150R">Data6!$GJ$1:$GJ$10,Data6!$GJ$11:$GJ$19</definedName>
    <definedName name="A126024150R_Data">Data6!$GJ$11:$GJ$19</definedName>
    <definedName name="A126024150R_Latest">Data6!$GJ$19</definedName>
    <definedName name="A126024154X">Data7!$AF$1:$AF$10,Data7!$AF$11:$AF$19</definedName>
    <definedName name="A126024154X_Data">Data7!$AF$11:$AF$19</definedName>
    <definedName name="A126024154X_Latest">Data7!$AF$19</definedName>
    <definedName name="A126024158J">Data6!$BH$1:$BH$10,Data6!$BH$11:$BH$19</definedName>
    <definedName name="A126024158J_Data">Data6!$BH$11:$BH$19</definedName>
    <definedName name="A126024158J_Latest">Data6!$BH$19</definedName>
    <definedName name="A126024162X">Data6!$EB$1:$EB$10,Data6!$EB$11:$EB$19</definedName>
    <definedName name="A126024162X_Data">Data6!$EB$11:$EB$19</definedName>
    <definedName name="A126024162X_Latest">Data6!$EB$19</definedName>
    <definedName name="A126024166J">Data6!$EW$1:$EW$10,Data6!$EW$11:$EW$19</definedName>
    <definedName name="A126024166J_Data">Data6!$EW$11:$EW$19</definedName>
    <definedName name="A126024166J_Latest">Data6!$EW$19</definedName>
    <definedName name="A126024170X">Data7!$CZ$1:$CZ$10,Data7!$CZ$11:$CZ$19</definedName>
    <definedName name="A126024170X_Data">Data7!$CZ$11:$CZ$19</definedName>
    <definedName name="A126024170X_Latest">Data7!$CZ$19</definedName>
    <definedName name="A126024174J">Data7!$EV$1:$EV$10,Data7!$EV$11:$EV$19</definedName>
    <definedName name="A126024174J_Data">Data7!$EV$11:$EV$19</definedName>
    <definedName name="A126024174J_Latest">Data7!$EV$19</definedName>
    <definedName name="A126024178T">Data6!$L$1:$L$10,Data6!$L$11:$L$19</definedName>
    <definedName name="A126024178T_Data">Data6!$L$11:$L$19</definedName>
    <definedName name="A126024178T_Latest">Data6!$L$19</definedName>
    <definedName name="A126024182J">Data6!$FO$1:$FO$10,Data6!$FO$11:$FO$19</definedName>
    <definedName name="A126024182J_Data">Data6!$FO$11:$FO$19</definedName>
    <definedName name="A126024182J_Latest">Data6!$FO$19</definedName>
    <definedName name="A126024186T">Data6!$IC$1:$IC$10,Data6!$IC$11:$IC$19</definedName>
    <definedName name="A126024186T_Data">Data6!$IC$11:$IC$19</definedName>
    <definedName name="A126024186T_Latest">Data6!$IC$19</definedName>
    <definedName name="A126024190J">Data6!$AJ$1:$AJ$10,Data6!$AJ$11:$AJ$19</definedName>
    <definedName name="A126024190J_Data">Data6!$AJ$11:$AJ$19</definedName>
    <definedName name="A126024190J_Latest">Data6!$AJ$19</definedName>
    <definedName name="A126024194T">Data6!$CF$1:$CF$10,Data6!$CF$11:$CF$19</definedName>
    <definedName name="A126024194T_Data">Data6!$CF$11:$CF$19</definedName>
    <definedName name="A126024194T_Latest">Data6!$CF$19</definedName>
    <definedName name="A126024198A">Data6!$DD$1:$DD$10,Data6!$DD$11:$DD$19</definedName>
    <definedName name="A126024198A_Data">Data6!$DD$11:$DD$19</definedName>
    <definedName name="A126024198A_Latest">Data6!$DD$19</definedName>
    <definedName name="A126024202F">Data6!$HH$1:$HH$10,Data6!$HH$11:$HH$19</definedName>
    <definedName name="A126024202F_Data">Data6!$HH$11:$HH$19</definedName>
    <definedName name="A126024202F_Latest">Data6!$HH$19</definedName>
    <definedName name="A126024206R">Data7!$H$1:$H$10,Data7!$H$11:$H$19</definedName>
    <definedName name="A126024206R_Data">Data7!$H$11:$H$19</definedName>
    <definedName name="A126024206R_Latest">Data7!$H$19</definedName>
    <definedName name="A126024786W">Data7!$BA$1:$BA$10,Data7!$BA$11:$BA$19</definedName>
    <definedName name="A126024786W_Data">Data7!$BA$11:$BA$19</definedName>
    <definedName name="A126024786W_Latest">Data7!$BA$19</definedName>
    <definedName name="A126024790L">Data7!$BY$1:$BY$10,Data7!$BY$11:$BY$19</definedName>
    <definedName name="A126024790L_Data">Data7!$BY$11:$BY$19</definedName>
    <definedName name="A126024790L_Latest">Data7!$BY$19</definedName>
    <definedName name="A126024794W">Data7!$DU$1:$DU$10,Data7!$DU$11:$DU$19</definedName>
    <definedName name="A126024794W_Data">Data7!$DU$11:$DU$19</definedName>
    <definedName name="A126024794W_Latest">Data7!$DU$19</definedName>
    <definedName name="A126024798F">Data6!$GG$1:$GG$10,Data6!$GG$11:$GG$19</definedName>
    <definedName name="A126024798F_Data">Data6!$GG$11:$GG$19</definedName>
    <definedName name="A126024798F_Latest">Data6!$GG$19</definedName>
    <definedName name="A126024802K">Data7!$AC$1:$AC$10,Data7!$AC$11:$AC$19</definedName>
    <definedName name="A126024802K_Data">Data7!$AC$11:$AC$19</definedName>
    <definedName name="A126024802K_Latest">Data7!$AC$19</definedName>
    <definedName name="A126024806V">Data6!$BE$1:$BE$10,Data6!$BE$11:$BE$19</definedName>
    <definedName name="A126024806V_Data">Data6!$BE$11:$BE$19</definedName>
    <definedName name="A126024806V_Latest">Data6!$BE$19</definedName>
    <definedName name="A126024810K">Data6!$DY$1:$DY$10,Data6!$DY$11:$DY$19</definedName>
    <definedName name="A126024810K_Data">Data6!$DY$11:$DY$19</definedName>
    <definedName name="A126024810K_Latest">Data6!$DY$19</definedName>
    <definedName name="A126024814V">Data6!$ET$1:$ET$10,Data6!$ET$11:$ET$19</definedName>
    <definedName name="A126024814V_Data">Data6!$ET$11:$ET$19</definedName>
    <definedName name="A126024814V_Latest">Data6!$ET$19</definedName>
    <definedName name="A126024818C">Data7!$CW$1:$CW$10,Data7!$CW$11:$CW$19</definedName>
    <definedName name="A126024818C_Data">Data7!$CW$11:$CW$19</definedName>
    <definedName name="A126024818C_Latest">Data7!$CW$19</definedName>
    <definedName name="A126024822V">Data7!$ES$1:$ES$10,Data7!$ES$11:$ES$19</definedName>
    <definedName name="A126024822V_Data">Data7!$ES$11:$ES$19</definedName>
    <definedName name="A126024822V_Latest">Data7!$ES$19</definedName>
    <definedName name="A126024826C">Data6!$I$1:$I$10,Data6!$I$11:$I$19</definedName>
    <definedName name="A126024826C_Data">Data6!$I$11:$I$19</definedName>
    <definedName name="A126024826C_Latest">Data6!$I$19</definedName>
    <definedName name="A126024830V">Data6!$FL$1:$FL$10,Data6!$FL$11:$FL$19</definedName>
    <definedName name="A126024830V_Data">Data6!$FL$11:$FL$19</definedName>
    <definedName name="A126024830V_Latest">Data6!$FL$19</definedName>
    <definedName name="A126024834C">Data6!$HZ$1:$HZ$10,Data6!$HZ$11:$HZ$19</definedName>
    <definedName name="A126024834C_Data">Data6!$HZ$11:$HZ$19</definedName>
    <definedName name="A126024834C_Latest">Data6!$HZ$19</definedName>
    <definedName name="A126024838L">Data6!$AG$1:$AG$10,Data6!$AG$11:$AG$19</definedName>
    <definedName name="A126024838L_Data">Data6!$AG$11:$AG$19</definedName>
    <definedName name="A126024838L_Latest">Data6!$AG$19</definedName>
    <definedName name="A126024842C">Data6!$CC$1:$CC$10,Data6!$CC$11:$CC$19</definedName>
    <definedName name="A126024842C_Data">Data6!$CC$11:$CC$19</definedName>
    <definedName name="A126024842C_Latest">Data6!$CC$19</definedName>
    <definedName name="A126024846L">Data6!$DA$1:$DA$10,Data6!$DA$11:$DA$19</definedName>
    <definedName name="A126024846L_Data">Data6!$DA$11:$DA$19</definedName>
    <definedName name="A126024846L_Latest">Data6!$DA$19</definedName>
    <definedName name="A126024850C">Data6!$HE$1:$HE$10,Data6!$HE$11:$HE$19</definedName>
    <definedName name="A126024850C_Data">Data6!$HE$11:$HE$19</definedName>
    <definedName name="A126024850C_Latest">Data6!$HE$19</definedName>
    <definedName name="A126024854L">Data7!$E$1:$E$10,Data7!$E$11:$E$19</definedName>
    <definedName name="A126024854L_Data">Data7!$E$11:$E$19</definedName>
    <definedName name="A126024854L_Latest">Data7!$E$19</definedName>
    <definedName name="A126025434K">Data7!$AR$1:$AR$10,Data7!$AR$11:$AR$19</definedName>
    <definedName name="A126025434K_Data">Data7!$AR$11:$AR$19</definedName>
    <definedName name="A126025434K_Latest">Data7!$AR$19</definedName>
    <definedName name="A126025438V">Data7!$BP$1:$BP$10,Data7!$BP$11:$BP$19</definedName>
    <definedName name="A126025438V_Data">Data7!$BP$11:$BP$19</definedName>
    <definedName name="A126025438V_Latest">Data7!$BP$19</definedName>
    <definedName name="A126025442K">Data7!$DL$1:$DL$10,Data7!$DL$11:$DL$19</definedName>
    <definedName name="A126025442K_Data">Data7!$DL$11:$DL$19</definedName>
    <definedName name="A126025442K_Latest">Data7!$DL$19</definedName>
    <definedName name="A126025446V">Data6!$FX$1:$FX$10,Data6!$FX$11:$FX$19</definedName>
    <definedName name="A126025446V_Data">Data6!$FX$11:$FX$19</definedName>
    <definedName name="A126025446V_Latest">Data6!$FX$19</definedName>
    <definedName name="A126025450K">Data7!$T$1:$T$10,Data7!$T$11:$T$19</definedName>
    <definedName name="A126025450K_Data">Data7!$T$11:$T$19</definedName>
    <definedName name="A126025450K_Latest">Data7!$T$19</definedName>
    <definedName name="A126025454V">Data6!$AV$1:$AV$10,Data6!$AV$11:$AV$19</definedName>
    <definedName name="A126025454V_Data">Data6!$AV$11:$AV$19</definedName>
    <definedName name="A126025454V_Latest">Data6!$AV$19</definedName>
    <definedName name="A126025458C">Data6!$DP$1:$DP$10,Data6!$DP$11:$DP$19</definedName>
    <definedName name="A126025458C_Data">Data6!$DP$11:$DP$19</definedName>
    <definedName name="A126025458C_Latest">Data6!$DP$19</definedName>
    <definedName name="A126025462V">Data6!$EN$1:$EN$10,Data6!$EN$11:$EN$19</definedName>
    <definedName name="A126025462V_Data">Data6!$EN$11:$EN$19</definedName>
    <definedName name="A126025462V_Latest">Data6!$EN$19</definedName>
    <definedName name="A126025466C">Data7!$CN$1:$CN$10,Data7!$CN$11:$CN$19</definedName>
    <definedName name="A126025466C_Data">Data7!$CN$11:$CN$19</definedName>
    <definedName name="A126025466C_Latest">Data7!$CN$19</definedName>
    <definedName name="A126025470V">Data7!$EJ$1:$EJ$10,Data7!$EJ$11:$EJ$19</definedName>
    <definedName name="A126025470V_Data">Data7!$EJ$11:$EJ$19</definedName>
    <definedName name="A126025470V_Latest">Data7!$EJ$19</definedName>
    <definedName name="A126025474C">Data5!$IP$1:$IP$10,Data5!$IP$11:$IP$19</definedName>
    <definedName name="A126025474C_Data">Data5!$IP$11:$IP$19</definedName>
    <definedName name="A126025474C_Latest">Data5!$IP$19</definedName>
    <definedName name="A126025478L">Data6!$FF$1:$FF$10,Data6!$FF$11:$FF$19</definedName>
    <definedName name="A126025478L_Data">Data6!$FF$11:$FF$19</definedName>
    <definedName name="A126025478L_Latest">Data6!$FF$19</definedName>
    <definedName name="A126025482C">Data6!$HT$1:$HT$10,Data6!$HT$11:$HT$19</definedName>
    <definedName name="A126025482C_Data">Data6!$HT$11:$HT$19</definedName>
    <definedName name="A126025482C_Latest">Data6!$HT$19</definedName>
    <definedName name="A126025486L">Data6!$X$1:$X$10,Data6!$X$11:$X$19</definedName>
    <definedName name="A126025486L_Data">Data6!$X$11:$X$19</definedName>
    <definedName name="A126025486L_Latest">Data6!$X$19</definedName>
    <definedName name="A126025490C">Data6!$BT$1:$BT$10,Data6!$BT$11:$BT$19</definedName>
    <definedName name="A126025490C_Data">Data6!$BT$11:$BT$19</definedName>
    <definedName name="A126025490C_Latest">Data6!$BT$19</definedName>
    <definedName name="A126025494L">Data6!$CR$1:$CR$10,Data6!$CR$11:$CR$19</definedName>
    <definedName name="A126025494L_Data">Data6!$CR$11:$CR$19</definedName>
    <definedName name="A126025494L_Latest">Data6!$CR$19</definedName>
    <definedName name="A126025498W">Data6!$GV$1:$GV$10,Data6!$GV$11:$GV$19</definedName>
    <definedName name="A126025498W_Data">Data6!$GV$11:$GV$19</definedName>
    <definedName name="A126025498W_Latest">Data6!$GV$19</definedName>
    <definedName name="A126025502A">Data6!$IL$1:$IL$10,Data6!$IL$11:$IL$19</definedName>
    <definedName name="A126025502A_Data">Data6!$IL$11:$IL$19</definedName>
    <definedName name="A126025502A_Latest">Data6!$IL$19</definedName>
    <definedName name="A126026082K">Data7!$AX$1:$AX$10,Data7!$AX$11:$AX$19</definedName>
    <definedName name="A126026082K_Data">Data7!$AX$11:$AX$19</definedName>
    <definedName name="A126026082K_Latest">Data7!$AX$19</definedName>
    <definedName name="A126026086V">Data7!$BV$1:$BV$10,Data7!$BV$11:$BV$19</definedName>
    <definedName name="A126026086V_Data">Data7!$BV$11:$BV$19</definedName>
    <definedName name="A126026086V_Latest">Data7!$BV$19</definedName>
    <definedName name="A126026090K">Data7!$DR$1:$DR$10,Data7!$DR$11:$DR$19</definedName>
    <definedName name="A126026090K_Data">Data7!$DR$11:$DR$19</definedName>
    <definedName name="A126026090K_Latest">Data7!$DR$19</definedName>
    <definedName name="A126026094V">Data6!$GD$1:$GD$10,Data6!$GD$11:$GD$19</definedName>
    <definedName name="A126026094V_Data">Data6!$GD$11:$GD$19</definedName>
    <definedName name="A126026094V_Latest">Data6!$GD$19</definedName>
    <definedName name="A126026098C">Data7!$Z$1:$Z$10,Data7!$Z$11:$Z$19</definedName>
    <definedName name="A126026098C_Data">Data7!$Z$11:$Z$19</definedName>
    <definedName name="A126026098C_Latest">Data7!$Z$19</definedName>
    <definedName name="A126026102J">Data6!$BB$1:$BB$10,Data6!$BB$11:$BB$19</definedName>
    <definedName name="A126026102J_Data">Data6!$BB$11:$BB$19</definedName>
    <definedName name="A126026102J_Latest">Data6!$BB$19</definedName>
    <definedName name="A126026106T">Data6!$DV$1:$DV$10,Data6!$DV$11:$DV$19</definedName>
    <definedName name="A126026106T_Data">Data6!$DV$11:$DV$19</definedName>
    <definedName name="A126026106T_Latest">Data6!$DV$19</definedName>
    <definedName name="A126026114T">Data7!$CT$1:$CT$10,Data7!$CT$11:$CT$19</definedName>
    <definedName name="A126026114T_Data">Data7!$CT$11:$CT$19</definedName>
    <definedName name="A126026114T_Latest">Data7!$CT$19</definedName>
    <definedName name="A126026118A">Data7!$EP$1:$EP$10,Data7!$EP$11:$EP$19</definedName>
    <definedName name="A126026118A_Data">Data7!$EP$11:$EP$19</definedName>
    <definedName name="A126026118A_Latest">Data7!$EP$19</definedName>
    <definedName name="A126026122T">Data6!$F$1:$F$10,Data6!$F$11:$F$19</definedName>
    <definedName name="A126026122T_Data">Data6!$F$11:$F$19</definedName>
    <definedName name="A126026122T_Latest">Data6!$F$19</definedName>
    <definedName name="A126026134A">Data6!$AD$1:$AD$10,Data6!$AD$11:$AD$19</definedName>
    <definedName name="A126026134A_Data">Data6!$AD$11:$AD$19</definedName>
    <definedName name="A126026134A_Latest">Data6!$AD$19</definedName>
    <definedName name="A126026138K">Data6!$BZ$1:$BZ$10,Data6!$BZ$11:$BZ$19</definedName>
    <definedName name="A126026138K_Data">Data6!$BZ$11:$BZ$19</definedName>
    <definedName name="A126026138K_Latest">Data6!$BZ$19</definedName>
    <definedName name="A126026142A">Data6!$CX$1:$CX$10,Data6!$CX$11:$CX$19</definedName>
    <definedName name="A126026142A_Data">Data6!$CX$11:$CX$19</definedName>
    <definedName name="A126026142A_Latest">Data6!$CX$19</definedName>
    <definedName name="A126026146K">Data6!$HB$1:$HB$10,Data6!$HB$11:$HB$19</definedName>
    <definedName name="A126026146K_Data">Data6!$HB$11:$HB$19</definedName>
    <definedName name="A126026146K_Latest">Data6!$HB$19</definedName>
    <definedName name="A126026150A">Data7!$B$1:$B$10,Data7!$B$11:$B$19</definedName>
    <definedName name="A126026150A_Data">Data7!$B$11:$B$19</definedName>
    <definedName name="A126026150A_Latest">Data7!$B$19</definedName>
    <definedName name="A126026730W">Data7!$AO$1:$AO$10,Data7!$AO$11:$AO$19</definedName>
    <definedName name="A126026730W_Data">Data7!$AO$11:$AO$19</definedName>
    <definedName name="A126026730W_Latest">Data7!$AO$19</definedName>
    <definedName name="A126026734F">Data7!$BM$1:$BM$10,Data7!$BM$11:$BM$19</definedName>
    <definedName name="A126026734F_Data">Data7!$BM$11:$BM$19</definedName>
    <definedName name="A126026734F_Latest">Data7!$BM$19</definedName>
    <definedName name="A126026738R">Data7!$DI$1:$DI$10,Data7!$DI$11:$DI$19</definedName>
    <definedName name="A126026738R_Data">Data7!$DI$11:$DI$19</definedName>
    <definedName name="A126026738R_Latest">Data7!$DI$19</definedName>
    <definedName name="A126026742F">Data6!$FU$1:$FU$10,Data6!$FU$11:$FU$19</definedName>
    <definedName name="A126026742F_Data">Data6!$FU$11:$FU$19</definedName>
    <definedName name="A126026742F_Latest">Data6!$FU$19</definedName>
    <definedName name="A126026746R">Data7!$Q$1:$Q$10,Data7!$Q$11:$Q$19</definedName>
    <definedName name="A126026746R_Data">Data7!$Q$11:$Q$19</definedName>
    <definedName name="A126026746R_Latest">Data7!$Q$19</definedName>
    <definedName name="A126026750F">Data6!$AS$1:$AS$10,Data6!$AS$11:$AS$19</definedName>
    <definedName name="A126026750F_Data">Data6!$AS$11:$AS$19</definedName>
    <definedName name="A126026750F_Latest">Data6!$AS$19</definedName>
    <definedName name="A126026754R">Data6!$DM$1:$DM$10,Data6!$DM$11:$DM$19</definedName>
    <definedName name="A126026754R_Data">Data6!$DM$11:$DM$19</definedName>
    <definedName name="A126026754R_Latest">Data6!$DM$19</definedName>
    <definedName name="A126026758X">Data6!$EK$1:$EK$10,Data6!$EK$11:$EK$19</definedName>
    <definedName name="A126026758X_Data">Data6!$EK$11:$EK$19</definedName>
    <definedName name="A126026758X_Latest">Data6!$EK$19</definedName>
    <definedName name="A126026762R">Data7!$CK$1:$CK$10,Data7!$CK$11:$CK$19</definedName>
    <definedName name="A126026762R_Data">Data7!$CK$11:$CK$19</definedName>
    <definedName name="A126026762R_Latest">Data7!$CK$19</definedName>
    <definedName name="A126026766X">Data7!$EG$1:$EG$10,Data7!$EG$11:$EG$19</definedName>
    <definedName name="A126026766X_Data">Data7!$EG$11:$EG$19</definedName>
    <definedName name="A126026766X_Latest">Data7!$EG$19</definedName>
    <definedName name="A126026770R">Data5!$IM$1:$IM$10,Data5!$IM$11:$IM$19</definedName>
    <definedName name="A126026770R_Data">Data5!$IM$11:$IM$19</definedName>
    <definedName name="A126026770R_Latest">Data5!$IM$19</definedName>
    <definedName name="A126026774X">Data6!$FC$1:$FC$10,Data6!$FC$11:$FC$19</definedName>
    <definedName name="A126026774X_Data">Data6!$FC$11:$FC$19</definedName>
    <definedName name="A126026774X_Latest">Data6!$FC$19</definedName>
    <definedName name="A126026778J">Data6!$HQ$1:$HQ$10,Data6!$HQ$11:$HQ$19</definedName>
    <definedName name="A126026778J_Data">Data6!$HQ$11:$HQ$19</definedName>
    <definedName name="A126026778J_Latest">Data6!$HQ$19</definedName>
    <definedName name="A126026782X">Data6!$U$1:$U$10,Data6!$U$11:$U$19</definedName>
    <definedName name="A126026782X_Data">Data6!$U$11:$U$19</definedName>
    <definedName name="A126026782X_Latest">Data6!$U$19</definedName>
    <definedName name="A126026786J">Data6!$BQ$1:$BQ$10,Data6!$BQ$11:$BQ$19</definedName>
    <definedName name="A126026786J_Data">Data6!$BQ$11:$BQ$19</definedName>
    <definedName name="A126026786J_Latest">Data6!$BQ$19</definedName>
    <definedName name="A126026790X">Data6!$CO$1:$CO$10,Data6!$CO$11:$CO$19</definedName>
    <definedName name="A126026790X_Data">Data6!$CO$11:$CO$19</definedName>
    <definedName name="A126026790X_Latest">Data6!$CO$19</definedName>
    <definedName name="A126026794J">Data6!$GS$1:$GS$10,Data6!$GS$11:$GS$19</definedName>
    <definedName name="A126026794J_Data">Data6!$GS$11:$GS$19</definedName>
    <definedName name="A126026794J_Latest">Data6!$GS$19</definedName>
    <definedName name="A126026798T">Data6!$II$1:$II$10,Data6!$II$11:$II$19</definedName>
    <definedName name="A126026798T_Data">Data6!$II$11:$II$19</definedName>
    <definedName name="A126026798T_Latest">Data6!$II$19</definedName>
    <definedName name="A126027378R">Data8!$GT$1:$GT$10,Data8!$GT$11:$GT$19</definedName>
    <definedName name="A126027378R_Data">Data8!$GT$11:$GT$19</definedName>
    <definedName name="A126027378R_Latest">Data8!$GT$19</definedName>
    <definedName name="A126027382F">Data8!$HR$1:$HR$10,Data8!$HR$11:$HR$19</definedName>
    <definedName name="A126027382F_Data">Data8!$HR$11:$HR$19</definedName>
    <definedName name="A126027382F_Latest">Data8!$HR$19</definedName>
    <definedName name="A126027386R">Data9!$X$1:$X$10,Data9!$X$11:$X$19</definedName>
    <definedName name="A126027386R_Data">Data9!$X$11:$X$19</definedName>
    <definedName name="A126027386R_Latest">Data9!$X$19</definedName>
    <definedName name="A126027390F">Data8!$CJ$1:$CJ$10,Data8!$CJ$11:$CJ$19</definedName>
    <definedName name="A126027390F_Data">Data8!$CJ$11:$CJ$19</definedName>
    <definedName name="A126027390F_Latest">Data8!$CJ$19</definedName>
    <definedName name="A126027394R">Data8!$FV$1:$FV$10,Data8!$FV$11:$FV$19</definedName>
    <definedName name="A126027394R_Data">Data8!$FV$11:$FV$19</definedName>
    <definedName name="A126027394R_Latest">Data8!$FV$19</definedName>
    <definedName name="A126027398X">Data7!$GX$1:$GX$10,Data7!$GX$11:$GX$19</definedName>
    <definedName name="A126027398X_Data">Data7!$GX$11:$GX$19</definedName>
    <definedName name="A126027398X_Latest">Data7!$GX$19</definedName>
    <definedName name="A126027402C">Data8!$AB$1:$AB$10,Data8!$AB$11:$AB$19</definedName>
    <definedName name="A126027402C_Data">Data8!$AB$11:$AB$19</definedName>
    <definedName name="A126027402C_Latest">Data8!$AB$19</definedName>
    <definedName name="A126027406L">Data8!$AZ$1:$AZ$10,Data8!$AZ$11:$AZ$19</definedName>
    <definedName name="A126027406L_Data">Data8!$AZ$11:$AZ$19</definedName>
    <definedName name="A126027406L_Latest">Data8!$AZ$19</definedName>
    <definedName name="A126027410C">Data8!$IP$1:$IP$10,Data8!$IP$11:$IP$19</definedName>
    <definedName name="A126027410C_Data">Data8!$IP$11:$IP$19</definedName>
    <definedName name="A126027410C_Latest">Data8!$IP$19</definedName>
    <definedName name="A126027414L">Data9!$AV$1:$AV$10,Data9!$AV$11:$AV$19</definedName>
    <definedName name="A126027414L_Data">Data9!$AV$11:$AV$19</definedName>
    <definedName name="A126027414L_Latest">Data9!$AV$19</definedName>
    <definedName name="A126027418W">Data7!$FB$1:$FB$10,Data7!$FB$11:$FB$19</definedName>
    <definedName name="A126027418W_Data">Data7!$FB$11:$FB$19</definedName>
    <definedName name="A126027418W_Latest">Data7!$FB$19</definedName>
    <definedName name="A126027422L">Data8!$BR$1:$BR$10,Data8!$BR$11:$BR$19</definedName>
    <definedName name="A126027422L_Data">Data8!$BR$11:$BR$19</definedName>
    <definedName name="A126027422L_Latest">Data8!$BR$19</definedName>
    <definedName name="A126027426W">Data8!$EF$1:$EF$10,Data8!$EF$11:$EF$19</definedName>
    <definedName name="A126027426W_Data">Data8!$EF$11:$EF$19</definedName>
    <definedName name="A126027426W_Latest">Data8!$EF$19</definedName>
    <definedName name="A126027430L">Data7!$FZ$1:$FZ$10,Data7!$FZ$11:$FZ$19</definedName>
    <definedName name="A126027430L_Data">Data7!$FZ$11:$FZ$19</definedName>
    <definedName name="A126027430L_Latest">Data7!$FZ$19</definedName>
    <definedName name="A126027434W">Data7!$HV$1:$HV$10,Data7!$HV$11:$HV$19</definedName>
    <definedName name="A126027434W_Data">Data7!$HV$11:$HV$19</definedName>
    <definedName name="A126027434W_Latest">Data7!$HV$19</definedName>
    <definedName name="A126027438F">Data8!$D$1:$D$10,Data8!$D$11:$D$19</definedName>
    <definedName name="A126027438F_Data">Data8!$D$11:$D$19</definedName>
    <definedName name="A126027438F_Latest">Data8!$D$19</definedName>
    <definedName name="A126027442W">Data8!$DH$1:$DH$10,Data8!$DH$11:$DH$19</definedName>
    <definedName name="A126027442W_Data">Data8!$DH$11:$DH$19</definedName>
    <definedName name="A126027442W_Latest">Data8!$DH$19</definedName>
    <definedName name="A126027446F">Data8!$EX$1:$EX$10,Data8!$EX$11:$EX$19</definedName>
    <definedName name="A126027446F_Data">Data8!$EX$11:$EX$19</definedName>
    <definedName name="A126027446F_Latest">Data8!$EX$19</definedName>
    <definedName name="A126028026C">Data8!$HO$1:$HO$10,Data8!$HO$11:$HO$19</definedName>
    <definedName name="A126028026C_Data">Data8!$HO$11:$HO$19</definedName>
    <definedName name="A126028026C_Latest">Data8!$HO$19</definedName>
    <definedName name="A126028030V">Data8!$IM$1:$IM$10,Data8!$IM$11:$IM$19</definedName>
    <definedName name="A126028030V_Data">Data8!$IM$11:$IM$19</definedName>
    <definedName name="A126028030V_Latest">Data8!$IM$19</definedName>
    <definedName name="A126028034C">Data9!$AS$1:$AS$10,Data9!$AS$11:$AS$19</definedName>
    <definedName name="A126028034C_Data">Data9!$AS$11:$AS$19</definedName>
    <definedName name="A126028034C_Latest">Data9!$AS$19</definedName>
    <definedName name="A126028038L">Data8!$DE$1:$DE$10,Data8!$DE$11:$DE$19</definedName>
    <definedName name="A126028038L_Data">Data8!$DE$11:$DE$19</definedName>
    <definedName name="A126028038L_Latest">Data8!$DE$19</definedName>
    <definedName name="A126028042C">Data8!$GQ$1:$GQ$10,Data8!$GQ$11:$GQ$19</definedName>
    <definedName name="A126028042C_Data">Data8!$GQ$11:$GQ$19</definedName>
    <definedName name="A126028042C_Latest">Data8!$GQ$19</definedName>
    <definedName name="A126028046L">Data7!$HS$1:$HS$10,Data7!$HS$11:$HS$19</definedName>
    <definedName name="A126028046L_Data">Data7!$HS$11:$HS$19</definedName>
    <definedName name="A126028046L_Latest">Data7!$HS$19</definedName>
    <definedName name="A126028050C">Data8!$AW$1:$AW$10,Data8!$AW$11:$AW$19</definedName>
    <definedName name="A126028050C_Data">Data8!$AW$11:$AW$19</definedName>
    <definedName name="A126028050C_Latest">Data8!$AW$19</definedName>
    <definedName name="A126028058W">Data9!$U$1:$U$10,Data9!$U$11:$U$19</definedName>
    <definedName name="A126028058W_Data">Data9!$U$11:$U$19</definedName>
    <definedName name="A126028058W_Latest">Data9!$U$19</definedName>
    <definedName name="A126028062L">Data9!$BQ$1:$BQ$10,Data9!$BQ$11:$BQ$19</definedName>
    <definedName name="A126028062L_Data">Data9!$BQ$11:$BQ$19</definedName>
    <definedName name="A126028062L_Latest">Data9!$BQ$19</definedName>
    <definedName name="A126028066W">Data7!$FW$1:$FW$10,Data7!$FW$11:$FW$19</definedName>
    <definedName name="A126028066W_Data">Data7!$FW$11:$FW$19</definedName>
    <definedName name="A126028066W_Latest">Data7!$FW$19</definedName>
    <definedName name="A126028078F">Data7!$GU$1:$GU$10,Data7!$GU$11:$GU$19</definedName>
    <definedName name="A126028078F_Data">Data7!$GU$11:$GU$19</definedName>
    <definedName name="A126028078F_Latest">Data7!$GU$19</definedName>
    <definedName name="A126028082W">Data7!$IQ$1:$IQ$10,Data7!$IQ$11:$IQ$19</definedName>
    <definedName name="A126028082W_Data">Data7!$IQ$11:$IQ$19</definedName>
    <definedName name="A126028082W_Latest">Data7!$IQ$19</definedName>
    <definedName name="A126028086F">Data8!$Y$1:$Y$10,Data8!$Y$11:$Y$19</definedName>
    <definedName name="A126028086F_Data">Data8!$Y$11:$Y$19</definedName>
    <definedName name="A126028086F_Latest">Data8!$Y$19</definedName>
    <definedName name="A126028090W">Data8!$EC$1:$EC$10,Data8!$EC$11:$EC$19</definedName>
    <definedName name="A126028090W_Data">Data8!$EC$11:$EC$19</definedName>
    <definedName name="A126028090W_Latest">Data8!$EC$19</definedName>
    <definedName name="A126028094F">Data8!$FS$1:$FS$10,Data8!$FS$11:$FS$19</definedName>
    <definedName name="A126028094F_Data">Data8!$FS$11:$FS$19</definedName>
    <definedName name="A126028094F_Latest">Data8!$FS$19</definedName>
    <definedName name="A126028674A">Data8!$HC$1:$HC$10,Data8!$HC$11:$HC$19</definedName>
    <definedName name="A126028674A_Data">Data8!$HC$11:$HC$19</definedName>
    <definedName name="A126028674A_Latest">Data8!$HC$19</definedName>
    <definedName name="A126028678K">Data8!$IA$1:$IA$10,Data8!$IA$11:$IA$19</definedName>
    <definedName name="A126028678K_Data">Data8!$IA$11:$IA$19</definedName>
    <definedName name="A126028678K_Latest">Data8!$IA$19</definedName>
    <definedName name="A126028682A">Data9!$AG$1:$AG$10,Data9!$AG$11:$AG$19</definedName>
    <definedName name="A126028682A_Data">Data9!$AG$11:$AG$19</definedName>
    <definedName name="A126028682A_Latest">Data9!$AG$19</definedName>
    <definedName name="A126028686K">Data8!$CS$1:$CS$10,Data8!$CS$11:$CS$19</definedName>
    <definedName name="A126028686K_Data">Data8!$CS$11:$CS$19</definedName>
    <definedName name="A126028686K_Latest">Data8!$CS$19</definedName>
    <definedName name="A126028690A">Data8!$GE$1:$GE$10,Data8!$GE$11:$GE$19</definedName>
    <definedName name="A126028690A_Data">Data8!$GE$11:$GE$19</definedName>
    <definedName name="A126028690A_Latest">Data8!$GE$19</definedName>
    <definedName name="A126028694K">Data7!$HG$1:$HG$10,Data7!$HG$11:$HG$19</definedName>
    <definedName name="A126028694K_Data">Data7!$HG$11:$HG$19</definedName>
    <definedName name="A126028694K_Latest">Data7!$HG$19</definedName>
    <definedName name="A126028698V">Data8!$AK$1:$AK$10,Data8!$AK$11:$AK$19</definedName>
    <definedName name="A126028698V_Data">Data8!$AK$11:$AK$19</definedName>
    <definedName name="A126028698V_Latest">Data8!$AK$19</definedName>
    <definedName name="A126028702X">Data8!$BI$1:$BI$10,Data8!$BI$11:$BI$19</definedName>
    <definedName name="A126028702X_Data">Data8!$BI$11:$BI$19</definedName>
    <definedName name="A126028702X_Latest">Data8!$BI$19</definedName>
    <definedName name="A126028706J">Data9!$I$1:$I$10,Data9!$I$11:$I$19</definedName>
    <definedName name="A126028706J_Data">Data9!$I$11:$I$19</definedName>
    <definedName name="A126028706J_Latest">Data9!$I$19</definedName>
    <definedName name="A126028710X">Data9!$BE$1:$BE$10,Data9!$BE$11:$BE$19</definedName>
    <definedName name="A126028710X_Data">Data9!$BE$11:$BE$19</definedName>
    <definedName name="A126028710X_Latest">Data9!$BE$19</definedName>
    <definedName name="A126028714J">Data7!$FK$1:$FK$10,Data7!$FK$11:$FK$19</definedName>
    <definedName name="A126028714J_Data">Data7!$FK$11:$FK$19</definedName>
    <definedName name="A126028714J_Latest">Data7!$FK$19</definedName>
    <definedName name="A126028718T">Data8!$CA$1:$CA$10,Data8!$CA$11:$CA$19</definedName>
    <definedName name="A126028718T_Data">Data8!$CA$11:$CA$19</definedName>
    <definedName name="A126028718T_Latest">Data8!$CA$19</definedName>
    <definedName name="A126028722J">Data8!$EO$1:$EO$10,Data8!$EO$11:$EO$19</definedName>
    <definedName name="A126028722J_Data">Data8!$EO$11:$EO$19</definedName>
    <definedName name="A126028722J_Latest">Data8!$EO$19</definedName>
    <definedName name="A126028726T">Data7!$GI$1:$GI$10,Data7!$GI$11:$GI$19</definedName>
    <definedName name="A126028726T_Data">Data7!$GI$11:$GI$19</definedName>
    <definedName name="A126028726T_Latest">Data7!$GI$19</definedName>
    <definedName name="A126028730J">Data7!$IE$1:$IE$10,Data7!$IE$11:$IE$19</definedName>
    <definedName name="A126028730J_Data">Data7!$IE$11:$IE$19</definedName>
    <definedName name="A126028730J_Latest">Data7!$IE$19</definedName>
    <definedName name="A126028734T">Data8!$M$1:$M$10,Data8!$M$11:$M$19</definedName>
    <definedName name="A126028734T_Data">Data8!$M$11:$M$19</definedName>
    <definedName name="A126028734T_Latest">Data8!$M$19</definedName>
    <definedName name="A126028738A">Data8!$DQ$1:$DQ$10,Data8!$DQ$11:$DQ$19</definedName>
    <definedName name="A126028738A_Data">Data8!$DQ$11:$DQ$19</definedName>
    <definedName name="A126028738A_Latest">Data8!$DQ$19</definedName>
    <definedName name="A126028742T">Data8!$FG$1:$FG$10,Data8!$FG$11:$FG$19</definedName>
    <definedName name="A126028742T_Data">Data8!$FG$11:$FG$19</definedName>
    <definedName name="A126028742T_Latest">Data8!$FG$19</definedName>
    <definedName name="A126029322R">Data8!$HL$1:$HL$10,Data8!$HL$11:$HL$19</definedName>
    <definedName name="A126029322R_Data">Data8!$HL$11:$HL$19</definedName>
    <definedName name="A126029322R_Latest">Data8!$HL$19</definedName>
    <definedName name="A126029326X">Data8!$IJ$1:$IJ$10,Data8!$IJ$11:$IJ$19</definedName>
    <definedName name="A126029326X_Data">Data8!$IJ$11:$IJ$19</definedName>
    <definedName name="A126029326X_Latest">Data8!$IJ$19</definedName>
    <definedName name="A126029330R">Data9!$AP$1:$AP$10,Data9!$AP$11:$AP$19</definedName>
    <definedName name="A126029330R_Data">Data9!$AP$11:$AP$19</definedName>
    <definedName name="A126029330R_Latest">Data9!$AP$19</definedName>
    <definedName name="A126029334X">Data8!$DB$1:$DB$10,Data8!$DB$11:$DB$19</definedName>
    <definedName name="A126029334X_Data">Data8!$DB$11:$DB$19</definedName>
    <definedName name="A126029334X_Latest">Data8!$DB$19</definedName>
    <definedName name="A126029338J">Data8!$GN$1:$GN$10,Data8!$GN$11:$GN$19</definedName>
    <definedName name="A126029338J_Data">Data8!$GN$11:$GN$19</definedName>
    <definedName name="A126029338J_Latest">Data8!$GN$19</definedName>
    <definedName name="A126029342X">Data7!$HP$1:$HP$10,Data7!$HP$11:$HP$19</definedName>
    <definedName name="A126029342X_Data">Data7!$HP$11:$HP$19</definedName>
    <definedName name="A126029342X_Latest">Data7!$HP$19</definedName>
    <definedName name="A126029346J">Data8!$AT$1:$AT$10,Data8!$AT$11:$AT$19</definedName>
    <definedName name="A126029346J_Data">Data8!$AT$11:$AT$19</definedName>
    <definedName name="A126029346J_Latest">Data8!$AT$19</definedName>
    <definedName name="A126029350X">Data8!$BO$1:$BO$10,Data8!$BO$11:$BO$19</definedName>
    <definedName name="A126029350X_Data">Data8!$BO$11:$BO$19</definedName>
    <definedName name="A126029350X_Latest">Data8!$BO$19</definedName>
    <definedName name="A126029354J">Data9!$R$1:$R$10,Data9!$R$11:$R$19</definedName>
    <definedName name="A126029354J_Data">Data9!$R$11:$R$19</definedName>
    <definedName name="A126029354J_Latest">Data9!$R$19</definedName>
    <definedName name="A126029358T">Data9!$BN$1:$BN$10,Data9!$BN$11:$BN$19</definedName>
    <definedName name="A126029358T_Data">Data9!$BN$11:$BN$19</definedName>
    <definedName name="A126029358T_Latest">Data9!$BN$19</definedName>
    <definedName name="A126029362J">Data7!$FT$1:$FT$10,Data7!$FT$11:$FT$19</definedName>
    <definedName name="A126029362J_Data">Data7!$FT$11:$FT$19</definedName>
    <definedName name="A126029362J_Latest">Data7!$FT$19</definedName>
    <definedName name="A126029366T">Data8!$CG$1:$CG$10,Data8!$CG$11:$CG$19</definedName>
    <definedName name="A126029366T_Data">Data8!$CG$11:$CG$19</definedName>
    <definedName name="A126029366T_Latest">Data8!$CG$19</definedName>
    <definedName name="A126029370J">Data8!$EU$1:$EU$10,Data8!$EU$11:$EU$19</definedName>
    <definedName name="A126029370J_Data">Data8!$EU$11:$EU$19</definedName>
    <definedName name="A126029370J_Latest">Data8!$EU$19</definedName>
    <definedName name="A126029374T">Data7!$GR$1:$GR$10,Data7!$GR$11:$GR$19</definedName>
    <definedName name="A126029374T_Data">Data7!$GR$11:$GR$19</definedName>
    <definedName name="A126029374T_Latest">Data7!$GR$19</definedName>
    <definedName name="A126029378A">Data7!$IN$1:$IN$10,Data7!$IN$11:$IN$19</definedName>
    <definedName name="A126029378A_Data">Data7!$IN$11:$IN$19</definedName>
    <definedName name="A126029378A_Latest">Data7!$IN$19</definedName>
    <definedName name="A126029382T">Data8!$V$1:$V$10,Data8!$V$11:$V$19</definedName>
    <definedName name="A126029382T_Data">Data8!$V$11:$V$19</definedName>
    <definedName name="A126029382T_Latest">Data8!$V$19</definedName>
    <definedName name="A126029386A">Data8!$DZ$1:$DZ$10,Data8!$DZ$11:$DZ$19</definedName>
    <definedName name="A126029386A_Data">Data8!$DZ$11:$DZ$19</definedName>
    <definedName name="A126029386A_Latest">Data8!$DZ$19</definedName>
    <definedName name="A126029390T">Data8!$FP$1:$FP$10,Data8!$FP$11:$FP$19</definedName>
    <definedName name="A126029390T_Data">Data8!$FP$11:$FP$19</definedName>
    <definedName name="A126029390T_Latest">Data8!$FP$19</definedName>
    <definedName name="A126029970L">Data8!$HI$1:$HI$10,Data8!$HI$11:$HI$19</definedName>
    <definedName name="A126029970L_Data">Data8!$HI$11:$HI$19</definedName>
    <definedName name="A126029970L_Latest">Data8!$HI$19</definedName>
    <definedName name="A126029974W">Data8!$IG$1:$IG$10,Data8!$IG$11:$IG$19</definedName>
    <definedName name="A126029974W_Data">Data8!$IG$11:$IG$19</definedName>
    <definedName name="A126029974W_Latest">Data8!$IG$19</definedName>
    <definedName name="A126029978F">Data9!$AM$1:$AM$10,Data9!$AM$11:$AM$19</definedName>
    <definedName name="A126029978F_Data">Data9!$AM$11:$AM$19</definedName>
    <definedName name="A126029978F_Latest">Data9!$AM$19</definedName>
    <definedName name="A126029982W">Data8!$CY$1:$CY$10,Data8!$CY$11:$CY$19</definedName>
    <definedName name="A126029982W_Data">Data8!$CY$11:$CY$19</definedName>
    <definedName name="A126029982W_Latest">Data8!$CY$19</definedName>
    <definedName name="A126029986F">Data8!$GK$1:$GK$10,Data8!$GK$11:$GK$19</definedName>
    <definedName name="A126029986F_Data">Data8!$GK$11:$GK$19</definedName>
    <definedName name="A126029986F_Latest">Data8!$GK$19</definedName>
    <definedName name="A126029990W">Data7!$HM$1:$HM$10,Data7!$HM$11:$HM$19</definedName>
    <definedName name="A126029990W_Data">Data7!$HM$11:$HM$19</definedName>
    <definedName name="A126029990W_Latest">Data7!$HM$19</definedName>
    <definedName name="A126029994F">Data8!$AQ$1:$AQ$10,Data8!$AQ$11:$AQ$19</definedName>
    <definedName name="A126029994F_Data">Data8!$AQ$11:$AQ$19</definedName>
    <definedName name="A126029994F_Latest">Data8!$AQ$19</definedName>
    <definedName name="A126029998R">Data8!$BL$1:$BL$10,Data8!$BL$11:$BL$19</definedName>
    <definedName name="A126029998R_Data">Data8!$BL$11:$BL$19</definedName>
    <definedName name="A126029998R_Latest">Data8!$BL$19</definedName>
    <definedName name="A126030002A">Data9!$O$1:$O$10,Data9!$O$11:$O$19</definedName>
    <definedName name="A126030002A_Data">Data9!$O$11:$O$19</definedName>
    <definedName name="A126030002A_Latest">Data9!$O$19</definedName>
    <definedName name="A126030006K">Data9!$BK$1:$BK$10,Data9!$BK$11:$BK$19</definedName>
    <definedName name="A126030006K_Data">Data9!$BK$11:$BK$19</definedName>
    <definedName name="A126030006K_Latest">Data9!$BK$19</definedName>
    <definedName name="A126030010A">Data7!$FQ$1:$FQ$10,Data7!$FQ$11:$FQ$19</definedName>
    <definedName name="A126030010A_Data">Data7!$FQ$11:$FQ$19</definedName>
    <definedName name="A126030010A_Latest">Data7!$FQ$19</definedName>
    <definedName name="A126030014K">Data8!$CD$1:$CD$10,Data8!$CD$11:$CD$19</definedName>
    <definedName name="A126030014K_Data">Data8!$CD$11:$CD$19</definedName>
    <definedName name="A126030014K_Latest">Data8!$CD$19</definedName>
    <definedName name="A126030018V">Data8!$ER$1:$ER$10,Data8!$ER$11:$ER$19</definedName>
    <definedName name="A126030018V_Data">Data8!$ER$11:$ER$19</definedName>
    <definedName name="A126030018V_Latest">Data8!$ER$19</definedName>
    <definedName name="A126030022K">Data7!$GO$1:$GO$10,Data7!$GO$11:$GO$19</definedName>
    <definedName name="A126030022K_Data">Data7!$GO$11:$GO$19</definedName>
    <definedName name="A126030022K_Latest">Data7!$GO$19</definedName>
    <definedName name="A126030026V">Data7!$IK$1:$IK$10,Data7!$IK$11:$IK$19</definedName>
    <definedName name="A126030026V_Data">Data7!$IK$11:$IK$19</definedName>
    <definedName name="A126030026V_Latest">Data7!$IK$19</definedName>
    <definedName name="A126030030K">Data8!$S$1:$S$10,Data8!$S$11:$S$19</definedName>
    <definedName name="A126030030K_Data">Data8!$S$11:$S$19</definedName>
    <definedName name="A126030030K_Latest">Data8!$S$19</definedName>
    <definedName name="A126030034V">Data8!$DW$1:$DW$10,Data8!$DW$11:$DW$19</definedName>
    <definedName name="A126030034V_Data">Data8!$DW$11:$DW$19</definedName>
    <definedName name="A126030034V_Latest">Data8!$DW$19</definedName>
    <definedName name="A126030038C">Data8!$FM$1:$FM$10,Data8!$FM$11:$FM$19</definedName>
    <definedName name="A126030038C_Data">Data8!$FM$11:$FM$19</definedName>
    <definedName name="A126030038C_Latest">Data8!$FM$19</definedName>
    <definedName name="A126030618X">Data8!$GZ$1:$GZ$10,Data8!$GZ$11:$GZ$19</definedName>
    <definedName name="A126030618X_Data">Data8!$GZ$11:$GZ$19</definedName>
    <definedName name="A126030618X_Latest">Data8!$GZ$19</definedName>
    <definedName name="A126030622R">Data8!$HX$1:$HX$10,Data8!$HX$11:$HX$19</definedName>
    <definedName name="A126030622R_Data">Data8!$HX$11:$HX$19</definedName>
    <definedName name="A126030622R_Latest">Data8!$HX$19</definedName>
    <definedName name="A126030626X">Data9!$AD$1:$AD$10,Data9!$AD$11:$AD$19</definedName>
    <definedName name="A126030626X_Data">Data9!$AD$11:$AD$19</definedName>
    <definedName name="A126030626X_Latest">Data9!$AD$19</definedName>
    <definedName name="A126030630R">Data8!$CP$1:$CP$10,Data8!$CP$11:$CP$19</definedName>
    <definedName name="A126030630R_Data">Data8!$CP$11:$CP$19</definedName>
    <definedName name="A126030630R_Latest">Data8!$CP$19</definedName>
    <definedName name="A126030634X">Data8!$GB$1:$GB$10,Data8!$GB$11:$GB$19</definedName>
    <definedName name="A126030634X_Data">Data8!$GB$11:$GB$19</definedName>
    <definedName name="A126030634X_Latest">Data8!$GB$19</definedName>
    <definedName name="A126030638J">Data7!$HD$1:$HD$10,Data7!$HD$11:$HD$19</definedName>
    <definedName name="A126030638J_Data">Data7!$HD$11:$HD$19</definedName>
    <definedName name="A126030638J_Latest">Data7!$HD$19</definedName>
    <definedName name="A126030642X">Data8!$AH$1:$AH$10,Data8!$AH$11:$AH$19</definedName>
    <definedName name="A126030642X_Data">Data8!$AH$11:$AH$19</definedName>
    <definedName name="A126030642X_Latest">Data8!$AH$19</definedName>
    <definedName name="A126030646J">Data8!$BF$1:$BF$10,Data8!$BF$11:$BF$19</definedName>
    <definedName name="A126030646J_Data">Data8!$BF$11:$BF$19</definedName>
    <definedName name="A126030646J_Latest">Data8!$BF$19</definedName>
    <definedName name="A126030650X">Data9!$F$1:$F$10,Data9!$F$11:$F$19</definedName>
    <definedName name="A126030650X_Data">Data9!$F$11:$F$19</definedName>
    <definedName name="A126030650X_Latest">Data9!$F$19</definedName>
    <definedName name="A126030654J">Data9!$BB$1:$BB$10,Data9!$BB$11:$BB$19</definedName>
    <definedName name="A126030654J_Data">Data9!$BB$11:$BB$19</definedName>
    <definedName name="A126030654J_Latest">Data9!$BB$19</definedName>
    <definedName name="A126030658T">Data7!$FH$1:$FH$10,Data7!$FH$11:$FH$19</definedName>
    <definedName name="A126030658T_Data">Data7!$FH$11:$FH$19</definedName>
    <definedName name="A126030658T_Latest">Data7!$FH$19</definedName>
    <definedName name="A126030662J">Data8!$BX$1:$BX$10,Data8!$BX$11:$BX$19</definedName>
    <definedName name="A126030662J_Data">Data8!$BX$11:$BX$19</definedName>
    <definedName name="A126030662J_Latest">Data8!$BX$19</definedName>
    <definedName name="A126030666T">Data8!$EL$1:$EL$10,Data8!$EL$11:$EL$19</definedName>
    <definedName name="A126030666T_Data">Data8!$EL$11:$EL$19</definedName>
    <definedName name="A126030666T_Latest">Data8!$EL$19</definedName>
    <definedName name="A126030670J">Data7!$GF$1:$GF$10,Data7!$GF$11:$GF$19</definedName>
    <definedName name="A126030670J_Data">Data7!$GF$11:$GF$19</definedName>
    <definedName name="A126030670J_Latest">Data7!$GF$19</definedName>
    <definedName name="A126030674T">Data7!$IB$1:$IB$10,Data7!$IB$11:$IB$19</definedName>
    <definedName name="A126030674T_Data">Data7!$IB$11:$IB$19</definedName>
    <definedName name="A126030674T_Latest">Data7!$IB$19</definedName>
    <definedName name="A126030678A">Data8!$J$1:$J$10,Data8!$J$11:$J$19</definedName>
    <definedName name="A126030678A_Data">Data8!$J$11:$J$19</definedName>
    <definedName name="A126030678A_Latest">Data8!$J$19</definedName>
    <definedName name="A126030682T">Data8!$DN$1:$DN$10,Data8!$DN$11:$DN$19</definedName>
    <definedName name="A126030682T_Data">Data8!$DN$11:$DN$19</definedName>
    <definedName name="A126030682T_Latest">Data8!$DN$19</definedName>
    <definedName name="A126030686A">Data8!$FD$1:$FD$10,Data8!$FD$11:$FD$19</definedName>
    <definedName name="A126030686A_Data">Data8!$FD$11:$FD$19</definedName>
    <definedName name="A126030686A_Latest">Data8!$FD$19</definedName>
    <definedName name="A126031266X">Data8!$HF$1:$HF$10,Data8!$HF$11:$HF$19</definedName>
    <definedName name="A126031266X_Data">Data8!$HF$11:$HF$19</definedName>
    <definedName name="A126031266X_Latest">Data8!$HF$19</definedName>
    <definedName name="A126031270R">Data8!$ID$1:$ID$10,Data8!$ID$11:$ID$19</definedName>
    <definedName name="A126031270R_Data">Data8!$ID$11:$ID$19</definedName>
    <definedName name="A126031270R_Latest">Data8!$ID$19</definedName>
    <definedName name="A126031274X">Data9!$AJ$1:$AJ$10,Data9!$AJ$11:$AJ$19</definedName>
    <definedName name="A126031274X_Data">Data9!$AJ$11:$AJ$19</definedName>
    <definedName name="A126031274X_Latest">Data9!$AJ$19</definedName>
    <definedName name="A126031278J">Data8!$CV$1:$CV$10,Data8!$CV$11:$CV$19</definedName>
    <definedName name="A126031278J_Data">Data8!$CV$11:$CV$19</definedName>
    <definedName name="A126031278J_Latest">Data8!$CV$19</definedName>
    <definedName name="A126031282X">Data8!$GH$1:$GH$10,Data8!$GH$11:$GH$19</definedName>
    <definedName name="A126031282X_Data">Data8!$GH$11:$GH$19</definedName>
    <definedName name="A126031282X_Latest">Data8!$GH$19</definedName>
    <definedName name="A126031286J">Data7!$HJ$1:$HJ$10,Data7!$HJ$11:$HJ$19</definedName>
    <definedName name="A126031286J_Data">Data7!$HJ$11:$HJ$19</definedName>
    <definedName name="A126031286J_Latest">Data7!$HJ$19</definedName>
    <definedName name="A126031290X">Data8!$AN$1:$AN$10,Data8!$AN$11:$AN$19</definedName>
    <definedName name="A126031290X_Data">Data8!$AN$11:$AN$19</definedName>
    <definedName name="A126031290X_Latest">Data8!$AN$19</definedName>
    <definedName name="A126031298T">Data9!$L$1:$L$10,Data9!$L$11:$L$19</definedName>
    <definedName name="A126031298T_Data">Data9!$L$11:$L$19</definedName>
    <definedName name="A126031298T_Latest">Data9!$L$19</definedName>
    <definedName name="A126031302W">Data9!$BH$1:$BH$10,Data9!$BH$11:$BH$19</definedName>
    <definedName name="A126031302W_Data">Data9!$BH$11:$BH$19</definedName>
    <definedName name="A126031302W_Latest">Data9!$BH$19</definedName>
    <definedName name="A126031306F">Data7!$FN$1:$FN$10,Data7!$FN$11:$FN$19</definedName>
    <definedName name="A126031306F_Data">Data7!$FN$11:$FN$19</definedName>
    <definedName name="A126031306F_Latest">Data7!$FN$19</definedName>
    <definedName name="A126031318R">Data7!$GL$1:$GL$10,Data7!$GL$11:$GL$19</definedName>
    <definedName name="A126031318R_Data">Data7!$GL$11:$GL$19</definedName>
    <definedName name="A126031318R_Latest">Data7!$GL$19</definedName>
    <definedName name="A126031322F">Data7!$IH$1:$IH$10,Data7!$IH$11:$IH$19</definedName>
    <definedName name="A126031322F_Data">Data7!$IH$11:$IH$19</definedName>
    <definedName name="A126031322F_Latest">Data7!$IH$19</definedName>
    <definedName name="A126031326R">Data8!$P$1:$P$10,Data8!$P$11:$P$19</definedName>
    <definedName name="A126031326R_Data">Data8!$P$11:$P$19</definedName>
    <definedName name="A126031326R_Latest">Data8!$P$19</definedName>
    <definedName name="A126031330F">Data8!$DT$1:$DT$10,Data8!$DT$11:$DT$19</definedName>
    <definedName name="A126031330F_Data">Data8!$DT$11:$DT$19</definedName>
    <definedName name="A126031330F_Latest">Data8!$DT$19</definedName>
    <definedName name="A126031334R">Data8!$FJ$1:$FJ$10,Data8!$FJ$11:$FJ$19</definedName>
    <definedName name="A126031334R_Data">Data8!$FJ$11:$FJ$19</definedName>
    <definedName name="A126031334R_Latest">Data8!$FJ$19</definedName>
    <definedName name="A126031914K">Data8!$GW$1:$GW$10,Data8!$GW$11:$GW$19</definedName>
    <definedName name="A126031914K_Data">Data8!$GW$11:$GW$19</definedName>
    <definedName name="A126031914K_Latest">Data8!$GW$19</definedName>
    <definedName name="A126031918V">Data8!$HU$1:$HU$10,Data8!$HU$11:$HU$19</definedName>
    <definedName name="A126031918V_Data">Data8!$HU$11:$HU$19</definedName>
    <definedName name="A126031918V_Latest">Data8!$HU$19</definedName>
    <definedName name="A126031922K">Data9!$AA$1:$AA$10,Data9!$AA$11:$AA$19</definedName>
    <definedName name="A126031922K_Data">Data9!$AA$11:$AA$19</definedName>
    <definedName name="A126031922K_Latest">Data9!$AA$19</definedName>
    <definedName name="A126031926V">Data8!$CM$1:$CM$10,Data8!$CM$11:$CM$19</definedName>
    <definedName name="A126031926V_Data">Data8!$CM$11:$CM$19</definedName>
    <definedName name="A126031926V_Latest">Data8!$CM$19</definedName>
    <definedName name="A126031930K">Data8!$FY$1:$FY$10,Data8!$FY$11:$FY$19</definedName>
    <definedName name="A126031930K_Data">Data8!$FY$11:$FY$19</definedName>
    <definedName name="A126031930K_Latest">Data8!$FY$19</definedName>
    <definedName name="A126031934V">Data7!$HA$1:$HA$10,Data7!$HA$11:$HA$19</definedName>
    <definedName name="A126031934V_Data">Data7!$HA$11:$HA$19</definedName>
    <definedName name="A126031934V_Latest">Data7!$HA$19</definedName>
    <definedName name="A126031938C">Data8!$AE$1:$AE$10,Data8!$AE$11:$AE$19</definedName>
    <definedName name="A126031938C_Data">Data8!$AE$11:$AE$19</definedName>
    <definedName name="A126031938C_Latest">Data8!$AE$19</definedName>
    <definedName name="A126031942V">Data8!$BC$1:$BC$10,Data8!$BC$11:$BC$19</definedName>
    <definedName name="A126031942V_Data">Data8!$BC$11:$BC$19</definedName>
    <definedName name="A126031942V_Latest">Data8!$BC$19</definedName>
    <definedName name="A126031946C">Data9!$C$1:$C$10,Data9!$C$11:$C$19</definedName>
    <definedName name="A126031946C_Data">Data9!$C$11:$C$19</definedName>
    <definedName name="A126031946C_Latest">Data9!$C$19</definedName>
    <definedName name="A126031950V">Data9!$AY$1:$AY$10,Data9!$AY$11:$AY$19</definedName>
    <definedName name="A126031950V_Data">Data9!$AY$11:$AY$19</definedName>
    <definedName name="A126031950V_Latest">Data9!$AY$19</definedName>
    <definedName name="A126031954C">Data7!$FE$1:$FE$10,Data7!$FE$11:$FE$19</definedName>
    <definedName name="A126031954C_Data">Data7!$FE$11:$FE$19</definedName>
    <definedName name="A126031954C_Latest">Data7!$FE$19</definedName>
    <definedName name="A126031958L">Data8!$BU$1:$BU$10,Data8!$BU$11:$BU$19</definedName>
    <definedName name="A126031958L_Data">Data8!$BU$11:$BU$19</definedName>
    <definedName name="A126031958L_Latest">Data8!$BU$19</definedName>
    <definedName name="A126031962C">Data8!$EI$1:$EI$10,Data8!$EI$11:$EI$19</definedName>
    <definedName name="A126031962C_Data">Data8!$EI$11:$EI$19</definedName>
    <definedName name="A126031962C_Latest">Data8!$EI$19</definedName>
    <definedName name="A126031966L">Data7!$GC$1:$GC$10,Data7!$GC$11:$GC$19</definedName>
    <definedName name="A126031966L_Data">Data7!$GC$11:$GC$19</definedName>
    <definedName name="A126031966L_Latest">Data7!$GC$19</definedName>
    <definedName name="A126031970C">Data7!$HY$1:$HY$10,Data7!$HY$11:$HY$19</definedName>
    <definedName name="A126031970C_Data">Data7!$HY$11:$HY$19</definedName>
    <definedName name="A126031970C_Latest">Data7!$HY$19</definedName>
    <definedName name="A126031974L">Data8!$G$1:$G$10,Data8!$G$11:$G$19</definedName>
    <definedName name="A126031974L_Data">Data8!$G$11:$G$19</definedName>
    <definedName name="A126031974L_Latest">Data8!$G$19</definedName>
    <definedName name="A126031978W">Data8!$DK$1:$DK$10,Data8!$DK$11:$DK$19</definedName>
    <definedName name="A126031978W_Data">Data8!$DK$11:$DK$19</definedName>
    <definedName name="A126031978W_Latest">Data8!$DK$19</definedName>
    <definedName name="A126031982L">Data8!$FA$1:$FA$10,Data8!$FA$11:$FA$19</definedName>
    <definedName name="A126031982L_Data">Data8!$FA$11:$FA$19</definedName>
    <definedName name="A126031982L_Latest">Data8!$FA$19</definedName>
    <definedName name="A126032562K">Data2!$AV$1:$AV$10,Data2!$AV$11:$AV$19</definedName>
    <definedName name="A126032562K_Data">Data2!$AV$11:$AV$19</definedName>
    <definedName name="A126032562K_Latest">Data2!$AV$19</definedName>
    <definedName name="A126032566V">Data2!$BT$1:$BT$10,Data2!$BT$11:$BT$19</definedName>
    <definedName name="A126032566V_Data">Data2!$BT$11:$BT$19</definedName>
    <definedName name="A126032566V_Latest">Data2!$BT$19</definedName>
    <definedName name="A126032570K">Data2!$DP$1:$DP$10,Data2!$DP$11:$DP$19</definedName>
    <definedName name="A126032570K_Data">Data2!$DP$11:$DP$19</definedName>
    <definedName name="A126032570K_Latest">Data2!$DP$19</definedName>
    <definedName name="A126032574V">Data1!$GB$1:$GB$10,Data1!$GB$11:$GB$19</definedName>
    <definedName name="A126032574V_Data">Data1!$GB$11:$GB$19</definedName>
    <definedName name="A126032574V_Latest">Data1!$GB$19</definedName>
    <definedName name="A126032578C">Data2!$X$1:$X$10,Data2!$X$11:$X$19</definedName>
    <definedName name="A126032578C_Data">Data2!$X$11:$X$19</definedName>
    <definedName name="A126032578C_Latest">Data2!$X$19</definedName>
    <definedName name="A126032582V">Data1!$AZ$1:$AZ$10,Data1!$AZ$11:$AZ$19</definedName>
    <definedName name="A126032582V_Data">Data1!$AZ$11:$AZ$19</definedName>
    <definedName name="A126032582V_Latest">Data1!$AZ$19</definedName>
    <definedName name="A126032586C">Data1!$DT$1:$DT$10,Data1!$DT$11:$DT$19</definedName>
    <definedName name="A126032586C_Data">Data1!$DT$11:$DT$19</definedName>
    <definedName name="A126032586C_Latest">Data1!$DT$19</definedName>
    <definedName name="A126032590V">Data1!$ER$1:$ER$10,Data1!$ER$11:$ER$19</definedName>
    <definedName name="A126032590V_Data">Data1!$ER$11:$ER$19</definedName>
    <definedName name="A126032590V_Latest">Data1!$ER$19</definedName>
    <definedName name="A126032594C">Data2!$CR$1:$CR$10,Data2!$CR$11:$CR$19</definedName>
    <definedName name="A126032594C_Data">Data2!$CR$11:$CR$19</definedName>
    <definedName name="A126032594C_Latest">Data2!$CR$19</definedName>
    <definedName name="A126032598L">Data2!$EN$1:$EN$10,Data2!$EN$11:$EN$19</definedName>
    <definedName name="A126032598L_Data">Data2!$EN$11:$EN$19</definedName>
    <definedName name="A126032598L_Latest">Data2!$EN$19</definedName>
    <definedName name="A126032602T">Data1!$D$1:$D$10,Data1!$D$11:$D$19</definedName>
    <definedName name="A126032602T_Data">Data1!$D$11:$D$19</definedName>
    <definedName name="A126032602T_Latest">Data1!$D$19</definedName>
    <definedName name="A126032606A">Data1!$FJ$1:$FJ$10,Data1!$FJ$11:$FJ$19</definedName>
    <definedName name="A126032606A_Data">Data1!$FJ$11:$FJ$19</definedName>
    <definedName name="A126032606A_Latest">Data1!$FJ$19</definedName>
    <definedName name="A126032610T">Data1!$HX$1:$HX$10,Data1!$HX$11:$HX$19</definedName>
    <definedName name="A126032610T_Data">Data1!$HX$11:$HX$19</definedName>
    <definedName name="A126032610T_Latest">Data1!$HX$19</definedName>
    <definedName name="A126032614A">Data1!$AB$1:$AB$10,Data1!$AB$11:$AB$19</definedName>
    <definedName name="A126032614A_Data">Data1!$AB$11:$AB$19</definedName>
    <definedName name="A126032614A_Latest">Data1!$AB$19</definedName>
    <definedName name="A126032618K">Data1!$BX$1:$BX$10,Data1!$BX$11:$BX$19</definedName>
    <definedName name="A126032618K_Data">Data1!$BX$11:$BX$19</definedName>
    <definedName name="A126032618K_Latest">Data1!$BX$19</definedName>
    <definedName name="A126032622A">Data1!$CV$1:$CV$10,Data1!$CV$11:$CV$19</definedName>
    <definedName name="A126032622A_Data">Data1!$CV$11:$CV$19</definedName>
    <definedName name="A126032622A_Latest">Data1!$CV$19</definedName>
    <definedName name="A126032626K">Data1!$GZ$1:$GZ$10,Data1!$GZ$11:$GZ$19</definedName>
    <definedName name="A126032626K_Data">Data1!$GZ$11:$GZ$19</definedName>
    <definedName name="A126032626K_Latest">Data1!$GZ$19</definedName>
    <definedName name="A126032630A">Data1!$IP$1:$IP$10,Data1!$IP$11:$IP$19</definedName>
    <definedName name="A126032630A_Data">Data1!$IP$11:$IP$19</definedName>
    <definedName name="A126032630A_Latest">Data1!$IP$19</definedName>
    <definedName name="A126032634K">Data23!$FX$1:$FX$10,Data23!$FX$11:$FX$19</definedName>
    <definedName name="A126032634K_Data">Data23!$FX$11:$FX$19</definedName>
    <definedName name="A126032634K_Latest">Data23!$FX$19</definedName>
    <definedName name="A126032638V">Data23!$GV$1:$GV$10,Data23!$GV$11:$GV$19</definedName>
    <definedName name="A126032638V_Data">Data23!$GV$11:$GV$19</definedName>
    <definedName name="A126032638V_Latest">Data23!$GV$19</definedName>
    <definedName name="A126032642K">Data24!$B$1:$B$10,Data24!$B$11:$B$19</definedName>
    <definedName name="A126032642K_Data">Data24!$B$11:$B$19</definedName>
    <definedName name="A126032642K_Latest">Data24!$B$19</definedName>
    <definedName name="A126032646V">Data23!$BN$1:$BN$10,Data23!$BN$11:$BN$19</definedName>
    <definedName name="A126032646V_Data">Data23!$BN$11:$BN$19</definedName>
    <definedName name="A126032646V_Latest">Data23!$BN$19</definedName>
    <definedName name="A126032650K">Data23!$EZ$1:$EZ$10,Data23!$EZ$11:$EZ$19</definedName>
    <definedName name="A126032650K_Data">Data23!$EZ$11:$EZ$19</definedName>
    <definedName name="A126032650K_Latest">Data23!$EZ$19</definedName>
    <definedName name="A126032654V">Data22!$GB$1:$GB$10,Data22!$GB$11:$GB$19</definedName>
    <definedName name="A126032654V_Data">Data22!$GB$11:$GB$19</definedName>
    <definedName name="A126032654V_Latest">Data22!$GB$19</definedName>
    <definedName name="A126032658C">Data23!$F$1:$F$10,Data23!$F$11:$F$19</definedName>
    <definedName name="A126032658C_Data">Data23!$F$11:$F$19</definedName>
    <definedName name="A126032658C_Latest">Data23!$F$19</definedName>
    <definedName name="A126032662V">Data23!$AD$1:$AD$10,Data23!$AD$11:$AD$19</definedName>
    <definedName name="A126032662V_Data">Data23!$AD$11:$AD$19</definedName>
    <definedName name="A126032662V_Latest">Data23!$AD$19</definedName>
    <definedName name="A126032666C">Data23!$HT$1:$HT$10,Data23!$HT$11:$HT$19</definedName>
    <definedName name="A126032666C_Data">Data23!$HT$11:$HT$19</definedName>
    <definedName name="A126032666C_Latest">Data23!$HT$19</definedName>
    <definedName name="A126032670V">Data24!$Z$1:$Z$10,Data24!$Z$11:$Z$19</definedName>
    <definedName name="A126032670V_Data">Data24!$Z$11:$Z$19</definedName>
    <definedName name="A126032670V_Latest">Data24!$Z$19</definedName>
    <definedName name="A126032674C">Data22!$EF$1:$EF$10,Data22!$EF$11:$EF$19</definedName>
    <definedName name="A126032674C_Data">Data22!$EF$11:$EF$19</definedName>
    <definedName name="A126032674C_Latest">Data22!$EF$19</definedName>
    <definedName name="A126032678L">Data23!$AV$1:$AV$10,Data23!$AV$11:$AV$19</definedName>
    <definedName name="A126032678L_Data">Data23!$AV$11:$AV$19</definedName>
    <definedName name="A126032678L_Latest">Data23!$AV$19</definedName>
    <definedName name="A126032682C">Data23!$DJ$1:$DJ$10,Data23!$DJ$11:$DJ$19</definedName>
    <definedName name="A126032682C_Data">Data23!$DJ$11:$DJ$19</definedName>
    <definedName name="A126032682C_Latest">Data23!$DJ$19</definedName>
    <definedName name="A126032686L">Data22!$FD$1:$FD$10,Data22!$FD$11:$FD$19</definedName>
    <definedName name="A126032686L_Data">Data22!$FD$11:$FD$19</definedName>
    <definedName name="A126032686L_Latest">Data22!$FD$19</definedName>
    <definedName name="A126032690C">Data22!$GZ$1:$GZ$10,Data22!$GZ$11:$GZ$19</definedName>
    <definedName name="A126032690C_Data">Data22!$GZ$11:$GZ$19</definedName>
    <definedName name="A126032690C_Latest">Data22!$GZ$19</definedName>
    <definedName name="A126032694L">Data22!$HX$1:$HX$10,Data22!$HX$11:$HX$19</definedName>
    <definedName name="A126032694L_Data">Data22!$HX$11:$HX$19</definedName>
    <definedName name="A126032694L_Latest">Data22!$HX$19</definedName>
    <definedName name="A126032698W">Data23!$CL$1:$CL$10,Data23!$CL$11:$CL$19</definedName>
    <definedName name="A126032698W_Data">Data23!$CL$11:$CL$19</definedName>
    <definedName name="A126032698W_Latest">Data23!$CL$19</definedName>
    <definedName name="A126032702A">Data23!$EB$1:$EB$10,Data23!$EB$11:$EB$19</definedName>
    <definedName name="A126032702A_Data">Data23!$EB$11:$EB$19</definedName>
    <definedName name="A126032702A_Latest">Data23!$EB$19</definedName>
    <definedName name="A126032706K">Data13!$GN$1:$GN$10,Data13!$GN$11:$GN$19</definedName>
    <definedName name="A126032706K_Data">Data13!$GN$11:$GN$19</definedName>
    <definedName name="A126032706K_Latest">Data13!$GN$19</definedName>
    <definedName name="A126032710A">Data13!$HL$1:$HL$10,Data13!$HL$11:$HL$19</definedName>
    <definedName name="A126032710A_Data">Data13!$HL$11:$HL$19</definedName>
    <definedName name="A126032710A_Latest">Data13!$HL$19</definedName>
    <definedName name="A126032714K">Data14!$R$1:$R$10,Data14!$R$11:$R$19</definedName>
    <definedName name="A126032714K_Data">Data14!$R$11:$R$19</definedName>
    <definedName name="A126032714K_Latest">Data14!$R$19</definedName>
    <definedName name="A126032718V">Data13!$CD$1:$CD$10,Data13!$CD$11:$CD$19</definedName>
    <definedName name="A126032718V_Data">Data13!$CD$11:$CD$19</definedName>
    <definedName name="A126032718V_Latest">Data13!$CD$19</definedName>
    <definedName name="A126032722K">Data13!$FP$1:$FP$10,Data13!$FP$11:$FP$19</definedName>
    <definedName name="A126032722K_Data">Data13!$FP$11:$FP$19</definedName>
    <definedName name="A126032722K_Latest">Data13!$FP$19</definedName>
    <definedName name="A126032726V">Data12!$GR$1:$GR$10,Data12!$GR$11:$GR$19</definedName>
    <definedName name="A126032726V_Data">Data12!$GR$11:$GR$19</definedName>
    <definedName name="A126032726V_Latest">Data12!$GR$19</definedName>
    <definedName name="A126032730K">Data13!$V$1:$V$10,Data13!$V$11:$V$19</definedName>
    <definedName name="A126032730K_Data">Data13!$V$11:$V$19</definedName>
    <definedName name="A126032730K_Latest">Data13!$V$19</definedName>
    <definedName name="A126032734V">Data13!$AT$1:$AT$10,Data13!$AT$11:$AT$19</definedName>
    <definedName name="A126032734V_Data">Data13!$AT$11:$AT$19</definedName>
    <definedName name="A126032734V_Latest">Data13!$AT$19</definedName>
    <definedName name="A126032738C">Data13!$IJ$1:$IJ$10,Data13!$IJ$11:$IJ$19</definedName>
    <definedName name="A126032738C_Data">Data13!$IJ$11:$IJ$19</definedName>
    <definedName name="A126032738C_Latest">Data13!$IJ$19</definedName>
    <definedName name="A126032742V">Data14!$AP$1:$AP$10,Data14!$AP$11:$AP$19</definedName>
    <definedName name="A126032742V_Data">Data14!$AP$11:$AP$19</definedName>
    <definedName name="A126032742V_Latest">Data14!$AP$19</definedName>
    <definedName name="A126032746C">Data12!$EV$1:$EV$10,Data12!$EV$11:$EV$19</definedName>
    <definedName name="A126032746C_Data">Data12!$EV$11:$EV$19</definedName>
    <definedName name="A126032746C_Latest">Data12!$EV$19</definedName>
    <definedName name="A126032750V">Data13!$BL$1:$BL$10,Data13!$BL$11:$BL$19</definedName>
    <definedName name="A126032750V_Data">Data13!$BL$11:$BL$19</definedName>
    <definedName name="A126032750V_Latest">Data13!$BL$19</definedName>
    <definedName name="A126032754C">Data13!$DZ$1:$DZ$10,Data13!$DZ$11:$DZ$19</definedName>
    <definedName name="A126032754C_Data">Data13!$DZ$11:$DZ$19</definedName>
    <definedName name="A126032754C_Latest">Data13!$DZ$19</definedName>
    <definedName name="A126032758L">Data12!$FT$1:$FT$10,Data12!$FT$11:$FT$19</definedName>
    <definedName name="A126032758L_Data">Data12!$FT$11:$FT$19</definedName>
    <definedName name="A126032758L_Latest">Data12!$FT$19</definedName>
    <definedName name="A126032762C">Data12!$HP$1:$HP$10,Data12!$HP$11:$HP$19</definedName>
    <definedName name="A126032762C_Data">Data12!$HP$11:$HP$19</definedName>
    <definedName name="A126032762C_Latest">Data12!$HP$19</definedName>
    <definedName name="A126032766L">Data12!$IN$1:$IN$10,Data12!$IN$11:$IN$19</definedName>
    <definedName name="A126032766L_Data">Data12!$IN$11:$IN$19</definedName>
    <definedName name="A126032766L_Latest">Data12!$IN$19</definedName>
    <definedName name="A126032770C">Data13!$DB$1:$DB$10,Data13!$DB$11:$DB$19</definedName>
    <definedName name="A126032770C_Data">Data13!$DB$11:$DB$19</definedName>
    <definedName name="A126032770C_Latest">Data13!$DB$19</definedName>
    <definedName name="A126032774L">Data13!$ER$1:$ER$10,Data13!$ER$11:$ER$19</definedName>
    <definedName name="A126032774L_Data">Data13!$ER$11:$ER$19</definedName>
    <definedName name="A126032774L_Latest">Data13!$ER$19</definedName>
    <definedName name="A126032778W">Data18!$GF$1:$GF$10,Data18!$GF$11:$GF$19</definedName>
    <definedName name="A126032778W_Data">Data18!$GF$11:$GF$19</definedName>
    <definedName name="A126032778W_Latest">Data18!$GF$19</definedName>
    <definedName name="A126032782L">Data18!$HD$1:$HD$10,Data18!$HD$11:$HD$19</definedName>
    <definedName name="A126032782L_Data">Data18!$HD$11:$HD$19</definedName>
    <definedName name="A126032782L_Latest">Data18!$HD$19</definedName>
    <definedName name="A126032786W">Data19!$J$1:$J$10,Data19!$J$11:$J$19</definedName>
    <definedName name="A126032786W_Data">Data19!$J$11:$J$19</definedName>
    <definedName name="A126032786W_Latest">Data19!$J$19</definedName>
    <definedName name="A126032790L">Data18!$BV$1:$BV$10,Data18!$BV$11:$BV$19</definedName>
    <definedName name="A126032790L_Data">Data18!$BV$11:$BV$19</definedName>
    <definedName name="A126032790L_Latest">Data18!$BV$19</definedName>
    <definedName name="A126032794W">Data18!$FH$1:$FH$10,Data18!$FH$11:$FH$19</definedName>
    <definedName name="A126032794W_Data">Data18!$FH$11:$FH$19</definedName>
    <definedName name="A126032794W_Latest">Data18!$FH$19</definedName>
    <definedName name="A126032798F">Data17!$GJ$1:$GJ$10,Data17!$GJ$11:$GJ$19</definedName>
    <definedName name="A126032798F_Data">Data17!$GJ$11:$GJ$19</definedName>
    <definedName name="A126032798F_Latest">Data17!$GJ$19</definedName>
    <definedName name="A126032802K">Data18!$N$1:$N$10,Data18!$N$11:$N$19</definedName>
    <definedName name="A126032802K_Data">Data18!$N$11:$N$19</definedName>
    <definedName name="A126032802K_Latest">Data18!$N$19</definedName>
    <definedName name="A126032806V">Data18!$AL$1:$AL$10,Data18!$AL$11:$AL$19</definedName>
    <definedName name="A126032806V_Data">Data18!$AL$11:$AL$19</definedName>
    <definedName name="A126032806V_Latest">Data18!$AL$19</definedName>
    <definedName name="A126032810K">Data18!$IB$1:$IB$10,Data18!$IB$11:$IB$19</definedName>
    <definedName name="A126032810K_Data">Data18!$IB$11:$IB$19</definedName>
    <definedName name="A126032810K_Latest">Data18!$IB$19</definedName>
    <definedName name="A126032814V">Data19!$AH$1:$AH$10,Data19!$AH$11:$AH$19</definedName>
    <definedName name="A126032814V_Data">Data19!$AH$11:$AH$19</definedName>
    <definedName name="A126032814V_Latest">Data19!$AH$19</definedName>
    <definedName name="A126032818C">Data17!$EN$1:$EN$10,Data17!$EN$11:$EN$19</definedName>
    <definedName name="A126032818C_Data">Data17!$EN$11:$EN$19</definedName>
    <definedName name="A126032818C_Latest">Data17!$EN$19</definedName>
    <definedName name="A126032822V">Data18!$BD$1:$BD$10,Data18!$BD$11:$BD$19</definedName>
    <definedName name="A126032822V_Data">Data18!$BD$11:$BD$19</definedName>
    <definedName name="A126032822V_Latest">Data18!$BD$19</definedName>
    <definedName name="A126032826C">Data18!$DR$1:$DR$10,Data18!$DR$11:$DR$19</definedName>
    <definedName name="A126032826C_Data">Data18!$DR$11:$DR$19</definedName>
    <definedName name="A126032826C_Latest">Data18!$DR$19</definedName>
    <definedName name="A126032830V">Data17!$FL$1:$FL$10,Data17!$FL$11:$FL$19</definedName>
    <definedName name="A126032830V_Data">Data17!$FL$11:$FL$19</definedName>
    <definedName name="A126032830V_Latest">Data17!$FL$19</definedName>
    <definedName name="A126032834C">Data17!$HH$1:$HH$10,Data17!$HH$11:$HH$19</definedName>
    <definedName name="A126032834C_Data">Data17!$HH$11:$HH$19</definedName>
    <definedName name="A126032834C_Latest">Data17!$HH$19</definedName>
    <definedName name="A126032838L">Data17!$IF$1:$IF$10,Data17!$IF$11:$IF$19</definedName>
    <definedName name="A126032838L_Data">Data17!$IF$11:$IF$19</definedName>
    <definedName name="A126032838L_Latest">Data17!$IF$19</definedName>
    <definedName name="A126032842C">Data18!$CT$1:$CT$10,Data18!$CT$11:$CT$19</definedName>
    <definedName name="A126032842C_Data">Data18!$CT$11:$CT$19</definedName>
    <definedName name="A126032842C_Latest">Data18!$CT$19</definedName>
    <definedName name="A126032846L">Data18!$EJ$1:$EJ$10,Data18!$EJ$11:$EJ$19</definedName>
    <definedName name="A126032846L_Data">Data18!$EJ$11:$EJ$19</definedName>
    <definedName name="A126032846L_Latest">Data18!$EJ$19</definedName>
    <definedName name="A126032850C">Data20!$CX$1:$CX$10,Data20!$CX$11:$CX$19</definedName>
    <definedName name="A126032850C_Data">Data20!$CX$11:$CX$19</definedName>
    <definedName name="A126032850C_Latest">Data20!$CX$19</definedName>
    <definedName name="A126032854L">Data20!$DV$1:$DV$10,Data20!$DV$11:$DV$19</definedName>
    <definedName name="A126032854L_Data">Data20!$DV$11:$DV$19</definedName>
    <definedName name="A126032854L_Latest">Data20!$DV$19</definedName>
    <definedName name="A126032858W">Data20!$FR$1:$FR$10,Data20!$FR$11:$FR$19</definedName>
    <definedName name="A126032858W_Data">Data20!$FR$11:$FR$19</definedName>
    <definedName name="A126032858W_Latest">Data20!$FR$19</definedName>
    <definedName name="A126032862L">Data19!$ID$1:$ID$10,Data19!$ID$11:$ID$19</definedName>
    <definedName name="A126032862L_Data">Data19!$ID$11:$ID$19</definedName>
    <definedName name="A126032862L_Latest">Data19!$ID$19</definedName>
    <definedName name="A126032866W">Data20!$BZ$1:$BZ$10,Data20!$BZ$11:$BZ$19</definedName>
    <definedName name="A126032866W_Data">Data20!$BZ$11:$BZ$19</definedName>
    <definedName name="A126032866W_Latest">Data20!$BZ$19</definedName>
    <definedName name="A126032870L">Data19!$DB$1:$DB$10,Data19!$DB$11:$DB$19</definedName>
    <definedName name="A126032870L_Data">Data19!$DB$11:$DB$19</definedName>
    <definedName name="A126032870L_Latest">Data19!$DB$19</definedName>
    <definedName name="A126032874W">Data19!$FV$1:$FV$10,Data19!$FV$11:$FV$19</definedName>
    <definedName name="A126032874W_Data">Data19!$FV$11:$FV$19</definedName>
    <definedName name="A126032874W_Latest">Data19!$FV$19</definedName>
    <definedName name="A126032878F">Data19!$GT$1:$GT$10,Data19!$GT$11:$GT$19</definedName>
    <definedName name="A126032878F_Data">Data19!$GT$11:$GT$19</definedName>
    <definedName name="A126032878F_Latest">Data19!$GT$19</definedName>
    <definedName name="A126032882W">Data20!$ET$1:$ET$10,Data20!$ET$11:$ET$19</definedName>
    <definedName name="A126032882W_Data">Data20!$ET$11:$ET$19</definedName>
    <definedName name="A126032882W_Latest">Data20!$ET$19</definedName>
    <definedName name="A126032886F">Data20!$GP$1:$GP$10,Data20!$GP$11:$GP$19</definedName>
    <definedName name="A126032886F_Data">Data20!$GP$11:$GP$19</definedName>
    <definedName name="A126032886F_Latest">Data20!$GP$19</definedName>
    <definedName name="A126032890W">Data19!$BF$1:$BF$10,Data19!$BF$11:$BF$19</definedName>
    <definedName name="A126032890W_Data">Data19!$BF$11:$BF$19</definedName>
    <definedName name="A126032890W_Latest">Data19!$BF$19</definedName>
    <definedName name="A126032894F">Data19!$HL$1:$HL$10,Data19!$HL$11:$HL$19</definedName>
    <definedName name="A126032894F_Data">Data19!$HL$11:$HL$19</definedName>
    <definedName name="A126032894F_Latest">Data19!$HL$19</definedName>
    <definedName name="A126032898R">Data20!$AJ$1:$AJ$10,Data20!$AJ$11:$AJ$19</definedName>
    <definedName name="A126032898R_Data">Data20!$AJ$11:$AJ$19</definedName>
    <definedName name="A126032898R_Latest">Data20!$AJ$19</definedName>
    <definedName name="A126032902V">Data19!$CD$1:$CD$10,Data19!$CD$11:$CD$19</definedName>
    <definedName name="A126032902V_Data">Data19!$CD$11:$CD$19</definedName>
    <definedName name="A126032902V_Latest">Data19!$CD$19</definedName>
    <definedName name="A126032906C">Data19!$DZ$1:$DZ$10,Data19!$DZ$11:$DZ$19</definedName>
    <definedName name="A126032906C_Data">Data19!$DZ$11:$DZ$19</definedName>
    <definedName name="A126032906C_Latest">Data19!$DZ$19</definedName>
    <definedName name="A126032910V">Data19!$EX$1:$EX$10,Data19!$EX$11:$EX$19</definedName>
    <definedName name="A126032910V_Data">Data19!$EX$11:$EX$19</definedName>
    <definedName name="A126032910V_Latest">Data19!$EX$19</definedName>
    <definedName name="A126032914C">Data20!$L$1:$L$10,Data20!$L$11:$L$19</definedName>
    <definedName name="A126032914C_Data">Data20!$L$11:$L$19</definedName>
    <definedName name="A126032914C_Latest">Data20!$L$19</definedName>
    <definedName name="A126032918L">Data20!$BB$1:$BB$10,Data20!$BB$11:$BB$19</definedName>
    <definedName name="A126032918L_Data">Data20!$BB$11:$BB$19</definedName>
    <definedName name="A126032918L_Latest">Data20!$BB$19</definedName>
    <definedName name="A126032922C">Data22!$P$1:$P$10,Data22!$P$11:$P$19</definedName>
    <definedName name="A126032922C_Data">Data22!$P$11:$P$19</definedName>
    <definedName name="A126032922C_Latest">Data22!$P$19</definedName>
    <definedName name="A126032926L">Data22!$AN$1:$AN$10,Data22!$AN$11:$AN$19</definedName>
    <definedName name="A126032926L_Data">Data22!$AN$11:$AN$19</definedName>
    <definedName name="A126032926L_Latest">Data22!$AN$19</definedName>
    <definedName name="A126032930C">Data22!$CJ$1:$CJ$10,Data22!$CJ$11:$CJ$19</definedName>
    <definedName name="A126032930C_Data">Data22!$CJ$11:$CJ$19</definedName>
    <definedName name="A126032930C_Latest">Data22!$CJ$19</definedName>
    <definedName name="A126032934L">Data21!$EV$1:$EV$10,Data21!$EV$11:$EV$19</definedName>
    <definedName name="A126032934L_Data">Data21!$EV$11:$EV$19</definedName>
    <definedName name="A126032934L_Latest">Data21!$EV$19</definedName>
    <definedName name="A126032938W">Data21!$IH$1:$IH$10,Data21!$IH$11:$IH$19</definedName>
    <definedName name="A126032938W_Data">Data21!$IH$11:$IH$19</definedName>
    <definedName name="A126032938W_Latest">Data21!$IH$19</definedName>
    <definedName name="A126032942L">Data21!$T$1:$T$10,Data21!$T$11:$T$19</definedName>
    <definedName name="A126032942L_Data">Data21!$T$11:$T$19</definedName>
    <definedName name="A126032942L_Latest">Data21!$T$19</definedName>
    <definedName name="A126032946W">Data21!$CN$1:$CN$10,Data21!$CN$11:$CN$19</definedName>
    <definedName name="A126032946W_Data">Data21!$CN$11:$CN$19</definedName>
    <definedName name="A126032946W_Latest">Data21!$CN$19</definedName>
    <definedName name="A126032950L">Data21!$DL$1:$DL$10,Data21!$DL$11:$DL$19</definedName>
    <definedName name="A126032950L_Data">Data21!$DL$11:$DL$19</definedName>
    <definedName name="A126032950L_Latest">Data21!$DL$19</definedName>
    <definedName name="A126032954W">Data22!$BL$1:$BL$10,Data22!$BL$11:$BL$19</definedName>
    <definedName name="A126032954W_Data">Data22!$BL$11:$BL$19</definedName>
    <definedName name="A126032954W_Latest">Data22!$BL$19</definedName>
    <definedName name="A126032958F">Data22!$DH$1:$DH$10,Data22!$DH$11:$DH$19</definedName>
    <definedName name="A126032958F_Data">Data22!$DH$11:$DH$19</definedName>
    <definedName name="A126032958F_Latest">Data22!$DH$19</definedName>
    <definedName name="A126032962W">Data20!$HN$1:$HN$10,Data20!$HN$11:$HN$19</definedName>
    <definedName name="A126032962W_Data">Data20!$HN$11:$HN$19</definedName>
    <definedName name="A126032962W_Latest">Data20!$HN$19</definedName>
    <definedName name="A126032966F">Data21!$ED$1:$ED$10,Data21!$ED$11:$ED$19</definedName>
    <definedName name="A126032966F_Data">Data21!$ED$11:$ED$19</definedName>
    <definedName name="A126032966F_Latest">Data21!$ED$19</definedName>
    <definedName name="A126032970W">Data21!$GR$1:$GR$10,Data21!$GR$11:$GR$19</definedName>
    <definedName name="A126032970W_Data">Data21!$GR$11:$GR$19</definedName>
    <definedName name="A126032970W_Latest">Data21!$GR$19</definedName>
    <definedName name="A126032974F">Data20!$IL$1:$IL$10,Data20!$IL$11:$IL$19</definedName>
    <definedName name="A126032974F_Data">Data20!$IL$11:$IL$19</definedName>
    <definedName name="A126032974F_Latest">Data20!$IL$19</definedName>
    <definedName name="A126032978R">Data21!$AR$1:$AR$10,Data21!$AR$11:$AR$19</definedName>
    <definedName name="A126032978R_Data">Data21!$AR$11:$AR$19</definedName>
    <definedName name="A126032978R_Latest">Data21!$AR$19</definedName>
    <definedName name="A126032982F">Data21!$BP$1:$BP$10,Data21!$BP$11:$BP$19</definedName>
    <definedName name="A126032982F_Data">Data21!$BP$11:$BP$19</definedName>
    <definedName name="A126032982F_Latest">Data21!$BP$19</definedName>
    <definedName name="A126032986R">Data21!$FT$1:$FT$10,Data21!$FT$11:$FT$19</definedName>
    <definedName name="A126032986R_Data">Data21!$FT$11:$FT$19</definedName>
    <definedName name="A126032986R_Latest">Data21!$FT$19</definedName>
    <definedName name="A126032990F">Data21!$HJ$1:$HJ$10,Data21!$HJ$11:$HJ$19</definedName>
    <definedName name="A126032990F_Data">Data21!$HJ$11:$HJ$19</definedName>
    <definedName name="A126032990F_Latest">Data21!$HJ$19</definedName>
    <definedName name="A126032994R">Data12!$AF$1:$AF$10,Data12!$AF$11:$AF$19</definedName>
    <definedName name="A126032994R_Data">Data12!$AF$11:$AF$19</definedName>
    <definedName name="A126032994R_Latest">Data12!$AF$19</definedName>
    <definedName name="A126032998X">Data12!$BD$1:$BD$10,Data12!$BD$11:$BD$19</definedName>
    <definedName name="A126032998X_Data">Data12!$BD$11:$BD$19</definedName>
    <definedName name="A126032998X_Latest">Data12!$BD$19</definedName>
    <definedName name="A126033002F">Data12!$CZ$1:$CZ$10,Data12!$CZ$11:$CZ$19</definedName>
    <definedName name="A126033002F_Data">Data12!$CZ$11:$CZ$19</definedName>
    <definedName name="A126033002F_Latest">Data12!$CZ$19</definedName>
    <definedName name="A126033006R">Data11!$FL$1:$FL$10,Data11!$FL$11:$FL$19</definedName>
    <definedName name="A126033006R_Data">Data11!$FL$11:$FL$19</definedName>
    <definedName name="A126033006R_Latest">Data11!$FL$19</definedName>
    <definedName name="A126033010F">Data12!$H$1:$H$10,Data12!$H$11:$H$19</definedName>
    <definedName name="A126033010F_Data">Data12!$H$11:$H$19</definedName>
    <definedName name="A126033010F_Latest">Data12!$H$19</definedName>
    <definedName name="A126033014R">Data11!$AJ$1:$AJ$10,Data11!$AJ$11:$AJ$19</definedName>
    <definedName name="A126033014R_Data">Data11!$AJ$11:$AJ$19</definedName>
    <definedName name="A126033014R_Latest">Data11!$AJ$19</definedName>
    <definedName name="A126033018X">Data11!$DD$1:$DD$10,Data11!$DD$11:$DD$19</definedName>
    <definedName name="A126033018X_Data">Data11!$DD$11:$DD$19</definedName>
    <definedName name="A126033018X_Latest">Data11!$DD$19</definedName>
    <definedName name="A126033022R">Data11!$EB$1:$EB$10,Data11!$EB$11:$EB$19</definedName>
    <definedName name="A126033022R_Data">Data11!$EB$11:$EB$19</definedName>
    <definedName name="A126033022R_Latest">Data11!$EB$19</definedName>
    <definedName name="A126033026X">Data12!$CB$1:$CB$10,Data12!$CB$11:$CB$19</definedName>
    <definedName name="A126033026X_Data">Data12!$CB$11:$CB$19</definedName>
    <definedName name="A126033026X_Latest">Data12!$CB$19</definedName>
    <definedName name="A126033030R">Data12!$DX$1:$DX$10,Data12!$DX$11:$DX$19</definedName>
    <definedName name="A126033030R_Data">Data12!$DX$11:$DX$19</definedName>
    <definedName name="A126033030R_Latest">Data12!$DX$19</definedName>
    <definedName name="A126033034X">Data10!$ID$1:$ID$10,Data10!$ID$11:$ID$19</definedName>
    <definedName name="A126033034X_Data">Data10!$ID$11:$ID$19</definedName>
    <definedName name="A126033034X_Latest">Data10!$ID$19</definedName>
    <definedName name="A126033038J">Data11!$ET$1:$ET$10,Data11!$ET$11:$ET$19</definedName>
    <definedName name="A126033038J_Data">Data11!$ET$11:$ET$19</definedName>
    <definedName name="A126033038J_Latest">Data11!$ET$19</definedName>
    <definedName name="A126033042X">Data11!$HH$1:$HH$10,Data11!$HH$11:$HH$19</definedName>
    <definedName name="A126033042X_Data">Data11!$HH$11:$HH$19</definedName>
    <definedName name="A126033042X_Latest">Data11!$HH$19</definedName>
    <definedName name="A126033046J">Data11!$L$1:$L$10,Data11!$L$11:$L$19</definedName>
    <definedName name="A126033046J_Data">Data11!$L$11:$L$19</definedName>
    <definedName name="A126033046J_Latest">Data11!$L$19</definedName>
    <definedName name="A126033050X">Data11!$BH$1:$BH$10,Data11!$BH$11:$BH$19</definedName>
    <definedName name="A126033050X_Data">Data11!$BH$11:$BH$19</definedName>
    <definedName name="A126033050X_Latest">Data11!$BH$19</definedName>
    <definedName name="A126033054J">Data11!$CF$1:$CF$10,Data11!$CF$11:$CF$19</definedName>
    <definedName name="A126033054J_Data">Data11!$CF$11:$CF$19</definedName>
    <definedName name="A126033054J_Latest">Data11!$CF$19</definedName>
    <definedName name="A126033058T">Data11!$GJ$1:$GJ$10,Data11!$GJ$11:$GJ$19</definedName>
    <definedName name="A126033058T_Data">Data11!$GJ$11:$GJ$19</definedName>
    <definedName name="A126033058T_Latest">Data11!$GJ$19</definedName>
    <definedName name="A126033062J">Data11!$HZ$1:$HZ$10,Data11!$HZ$11:$HZ$19</definedName>
    <definedName name="A126033062J_Data">Data11!$HZ$11:$HZ$19</definedName>
    <definedName name="A126033062J_Latest">Data11!$HZ$19</definedName>
    <definedName name="A126033066T">Data15!$DF$1:$DF$10,Data15!$DF$11:$DF$19</definedName>
    <definedName name="A126033066T_Data">Data15!$DF$11:$DF$19</definedName>
    <definedName name="A126033066T_Latest">Data15!$DF$19</definedName>
    <definedName name="A126033070J">Data15!$ED$1:$ED$10,Data15!$ED$11:$ED$19</definedName>
    <definedName name="A126033070J_Data">Data15!$ED$11:$ED$19</definedName>
    <definedName name="A126033070J_Latest">Data15!$ED$19</definedName>
    <definedName name="A126033074T">Data15!$FZ$1:$FZ$10,Data15!$FZ$11:$FZ$19</definedName>
    <definedName name="A126033074T_Data">Data15!$FZ$11:$FZ$19</definedName>
    <definedName name="A126033074T_Latest">Data15!$FZ$19</definedName>
    <definedName name="A126033078A">Data14!$IL$1:$IL$10,Data14!$IL$11:$IL$19</definedName>
    <definedName name="A126033078A_Data">Data14!$IL$11:$IL$19</definedName>
    <definedName name="A126033078A_Latest">Data14!$IL$19</definedName>
    <definedName name="A126033082T">Data15!$CH$1:$CH$10,Data15!$CH$11:$CH$19</definedName>
    <definedName name="A126033082T_Data">Data15!$CH$11:$CH$19</definedName>
    <definedName name="A126033082T_Latest">Data15!$CH$19</definedName>
    <definedName name="A126033086A">Data14!$DJ$1:$DJ$10,Data14!$DJ$11:$DJ$19</definedName>
    <definedName name="A126033086A_Data">Data14!$DJ$11:$DJ$19</definedName>
    <definedName name="A126033086A_Latest">Data14!$DJ$19</definedName>
    <definedName name="A126033090T">Data14!$GD$1:$GD$10,Data14!$GD$11:$GD$19</definedName>
    <definedName name="A126033090T_Data">Data14!$GD$11:$GD$19</definedName>
    <definedName name="A126033090T_Latest">Data14!$GD$19</definedName>
    <definedName name="A126033094A">Data14!$HB$1:$HB$10,Data14!$HB$11:$HB$19</definedName>
    <definedName name="A126033094A_Data">Data14!$HB$11:$HB$19</definedName>
    <definedName name="A126033094A_Latest">Data14!$HB$19</definedName>
    <definedName name="A126033098K">Data15!$FB$1:$FB$10,Data15!$FB$11:$FB$19</definedName>
    <definedName name="A126033098K_Data">Data15!$FB$11:$FB$19</definedName>
    <definedName name="A126033098K_Latest">Data15!$FB$19</definedName>
    <definedName name="A126033102R">Data15!$GX$1:$GX$10,Data15!$GX$11:$GX$19</definedName>
    <definedName name="A126033102R_Data">Data15!$GX$11:$GX$19</definedName>
    <definedName name="A126033102R_Latest">Data15!$GX$19</definedName>
    <definedName name="A126033106X">Data14!$BN$1:$BN$10,Data14!$BN$11:$BN$19</definedName>
    <definedName name="A126033106X_Data">Data14!$BN$11:$BN$19</definedName>
    <definedName name="A126033106X_Latest">Data14!$BN$19</definedName>
    <definedName name="A126033110R">Data14!$HT$1:$HT$10,Data14!$HT$11:$HT$19</definedName>
    <definedName name="A126033110R_Data">Data14!$HT$11:$HT$19</definedName>
    <definedName name="A126033110R_Latest">Data14!$HT$19</definedName>
    <definedName name="A126033114X">Data15!$AR$1:$AR$10,Data15!$AR$11:$AR$19</definedName>
    <definedName name="A126033114X_Data">Data15!$AR$11:$AR$19</definedName>
    <definedName name="A126033114X_Latest">Data15!$AR$19</definedName>
    <definedName name="A126033118J">Data14!$CL$1:$CL$10,Data14!$CL$11:$CL$19</definedName>
    <definedName name="A126033118J_Data">Data14!$CL$11:$CL$19</definedName>
    <definedName name="A126033118J_Latest">Data14!$CL$19</definedName>
    <definedName name="A126033122X">Data14!$EH$1:$EH$10,Data14!$EH$11:$EH$19</definedName>
    <definedName name="A126033122X_Data">Data14!$EH$11:$EH$19</definedName>
    <definedName name="A126033122X_Latest">Data14!$EH$19</definedName>
    <definedName name="A126033126J">Data14!$FF$1:$FF$10,Data14!$FF$11:$FF$19</definedName>
    <definedName name="A126033126J_Data">Data14!$FF$11:$FF$19</definedName>
    <definedName name="A126033126J_Latest">Data14!$FF$19</definedName>
    <definedName name="A126033130X">Data15!$T$1:$T$10,Data15!$T$11:$T$19</definedName>
    <definedName name="A126033130X_Data">Data15!$T$11:$T$19</definedName>
    <definedName name="A126033130X_Latest">Data15!$T$19</definedName>
    <definedName name="A126033134J">Data15!$BJ$1:$BJ$10,Data15!$BJ$11:$BJ$19</definedName>
    <definedName name="A126033134J_Data">Data15!$BJ$11:$BJ$19</definedName>
    <definedName name="A126033134J_Latest">Data15!$BJ$19</definedName>
    <definedName name="A126033138T">Data17!$X$1:$X$10,Data17!$X$11:$X$19</definedName>
    <definedName name="A126033138T_Data">Data17!$X$11:$X$19</definedName>
    <definedName name="A126033138T_Latest">Data17!$X$19</definedName>
    <definedName name="A126033142J">Data17!$AV$1:$AV$10,Data17!$AV$11:$AV$19</definedName>
    <definedName name="A126033142J_Data">Data17!$AV$11:$AV$19</definedName>
    <definedName name="A126033142J_Latest">Data17!$AV$19</definedName>
    <definedName name="A126033146T">Data17!$CR$1:$CR$10,Data17!$CR$11:$CR$19</definedName>
    <definedName name="A126033146T_Data">Data17!$CR$11:$CR$19</definedName>
    <definedName name="A126033146T_Latest">Data17!$CR$19</definedName>
    <definedName name="A126033150J">Data16!$FD$1:$FD$10,Data16!$FD$11:$FD$19</definedName>
    <definedName name="A126033150J_Data">Data16!$FD$11:$FD$19</definedName>
    <definedName name="A126033150J_Latest">Data16!$FD$19</definedName>
    <definedName name="A126033154T">Data16!$IP$1:$IP$10,Data16!$IP$11:$IP$19</definedName>
    <definedName name="A126033154T_Data">Data16!$IP$11:$IP$19</definedName>
    <definedName name="A126033154T_Latest">Data16!$IP$19</definedName>
    <definedName name="A126033158A">Data16!$AB$1:$AB$10,Data16!$AB$11:$AB$19</definedName>
    <definedName name="A126033158A_Data">Data16!$AB$11:$AB$19</definedName>
    <definedName name="A126033158A_Latest">Data16!$AB$19</definedName>
    <definedName name="A126033162T">Data16!$CV$1:$CV$10,Data16!$CV$11:$CV$19</definedName>
    <definedName name="A126033162T_Data">Data16!$CV$11:$CV$19</definedName>
    <definedName name="A126033162T_Latest">Data16!$CV$19</definedName>
    <definedName name="A126033166A">Data16!$DT$1:$DT$10,Data16!$DT$11:$DT$19</definedName>
    <definedName name="A126033166A_Data">Data16!$DT$11:$DT$19</definedName>
    <definedName name="A126033166A_Latest">Data16!$DT$19</definedName>
    <definedName name="A126033170T">Data17!$BT$1:$BT$10,Data17!$BT$11:$BT$19</definedName>
    <definedName name="A126033170T_Data">Data17!$BT$11:$BT$19</definedName>
    <definedName name="A126033170T_Latest">Data17!$BT$19</definedName>
    <definedName name="A126033174A">Data17!$DP$1:$DP$10,Data17!$DP$11:$DP$19</definedName>
    <definedName name="A126033174A_Data">Data17!$DP$11:$DP$19</definedName>
    <definedName name="A126033174A_Latest">Data17!$DP$19</definedName>
    <definedName name="A126033178K">Data15!$HV$1:$HV$10,Data15!$HV$11:$HV$19</definedName>
    <definedName name="A126033178K_Data">Data15!$HV$11:$HV$19</definedName>
    <definedName name="A126033178K_Latest">Data15!$HV$19</definedName>
    <definedName name="A126033182A">Data16!$EL$1:$EL$10,Data16!$EL$11:$EL$19</definedName>
    <definedName name="A126033182A_Data">Data16!$EL$11:$EL$19</definedName>
    <definedName name="A126033182A_Latest">Data16!$EL$19</definedName>
    <definedName name="A126033186K">Data16!$GZ$1:$GZ$10,Data16!$GZ$11:$GZ$19</definedName>
    <definedName name="A126033186K_Data">Data16!$GZ$11:$GZ$19</definedName>
    <definedName name="A126033186K_Latest">Data16!$GZ$19</definedName>
    <definedName name="A126033190A">Data16!$D$1:$D$10,Data16!$D$11:$D$19</definedName>
    <definedName name="A126033190A_Data">Data16!$D$11:$D$19</definedName>
    <definedName name="A126033190A_Latest">Data16!$D$19</definedName>
    <definedName name="A126033194K">Data16!$AZ$1:$AZ$10,Data16!$AZ$11:$AZ$19</definedName>
    <definedName name="A126033194K_Data">Data16!$AZ$11:$AZ$19</definedName>
    <definedName name="A126033194K_Latest">Data16!$AZ$19</definedName>
    <definedName name="A126033198V">Data16!$BX$1:$BX$10,Data16!$BX$11:$BX$19</definedName>
    <definedName name="A126033198V_Data">Data16!$BX$11:$BX$19</definedName>
    <definedName name="A126033198V_Latest">Data16!$BX$19</definedName>
    <definedName name="A126033202X">Data16!$GB$1:$GB$10,Data16!$GB$11:$GB$19</definedName>
    <definedName name="A126033202X_Data">Data16!$GB$11:$GB$19</definedName>
    <definedName name="A126033202X_Latest">Data16!$GB$19</definedName>
    <definedName name="A126033206J">Data16!$HR$1:$HR$10,Data16!$HR$11:$HR$19</definedName>
    <definedName name="A126033206J_Data">Data16!$HR$11:$HR$19</definedName>
    <definedName name="A126033206J_Latest">Data16!$HR$19</definedName>
    <definedName name="A126033210X">Data2!$BQ$1:$BQ$10,Data2!$BQ$11:$BQ$19</definedName>
    <definedName name="A126033210X_Data">Data2!$BQ$11:$BQ$19</definedName>
    <definedName name="A126033210X_Latest">Data2!$BQ$19</definedName>
    <definedName name="A126033214J">Data2!$CO$1:$CO$10,Data2!$CO$11:$CO$19</definedName>
    <definedName name="A126033214J_Data">Data2!$CO$11:$CO$19</definedName>
    <definedName name="A126033214J_Latest">Data2!$CO$19</definedName>
    <definedName name="A126033218T">Data2!$EK$1:$EK$10,Data2!$EK$11:$EK$19</definedName>
    <definedName name="A126033218T_Data">Data2!$EK$11:$EK$19</definedName>
    <definedName name="A126033218T_Latest">Data2!$EK$19</definedName>
    <definedName name="A126033222J">Data1!$GW$1:$GW$10,Data1!$GW$11:$GW$19</definedName>
    <definedName name="A126033222J_Data">Data1!$GW$11:$GW$19</definedName>
    <definedName name="A126033222J_Latest">Data1!$GW$19</definedName>
    <definedName name="A126033226T">Data2!$AS$1:$AS$10,Data2!$AS$11:$AS$19</definedName>
    <definedName name="A126033226T_Data">Data2!$AS$11:$AS$19</definedName>
    <definedName name="A126033226T_Latest">Data2!$AS$19</definedName>
    <definedName name="A126033230J">Data1!$BU$1:$BU$10,Data1!$BU$11:$BU$19</definedName>
    <definedName name="A126033230J_Data">Data1!$BU$11:$BU$19</definedName>
    <definedName name="A126033230J_Latest">Data1!$BU$19</definedName>
    <definedName name="A126033234T">Data1!$EO$1:$EO$10,Data1!$EO$11:$EO$19</definedName>
    <definedName name="A126033234T_Data">Data1!$EO$11:$EO$19</definedName>
    <definedName name="A126033234T_Latest">Data1!$EO$19</definedName>
    <definedName name="A126033242T">Data2!$DM$1:$DM$10,Data2!$DM$11:$DM$19</definedName>
    <definedName name="A126033242T_Data">Data2!$DM$11:$DM$19</definedName>
    <definedName name="A126033242T_Latest">Data2!$DM$19</definedName>
    <definedName name="A126033246A">Data2!$FI$1:$FI$10,Data2!$FI$11:$FI$19</definedName>
    <definedName name="A126033246A_Data">Data2!$FI$11:$FI$19</definedName>
    <definedName name="A126033246A_Latest">Data2!$FI$19</definedName>
    <definedName name="A126033250T">Data1!$Y$1:$Y$10,Data1!$Y$11:$Y$19</definedName>
    <definedName name="A126033250T_Data">Data1!$Y$11:$Y$19</definedName>
    <definedName name="A126033250T_Latest">Data1!$Y$19</definedName>
    <definedName name="A126033262A">Data1!$AW$1:$AW$10,Data1!$AW$11:$AW$19</definedName>
    <definedName name="A126033262A_Data">Data1!$AW$11:$AW$19</definedName>
    <definedName name="A126033262A_Latest">Data1!$AW$19</definedName>
    <definedName name="A126033266K">Data1!$CS$1:$CS$10,Data1!$CS$11:$CS$19</definedName>
    <definedName name="A126033266K_Data">Data1!$CS$11:$CS$19</definedName>
    <definedName name="A126033266K_Latest">Data1!$CS$19</definedName>
    <definedName name="A126033270A">Data1!$DQ$1:$DQ$10,Data1!$DQ$11:$DQ$19</definedName>
    <definedName name="A126033270A_Data">Data1!$DQ$11:$DQ$19</definedName>
    <definedName name="A126033270A_Latest">Data1!$DQ$19</definedName>
    <definedName name="A126033274K">Data1!$HU$1:$HU$10,Data1!$HU$11:$HU$19</definedName>
    <definedName name="A126033274K_Data">Data1!$HU$11:$HU$19</definedName>
    <definedName name="A126033274K_Latest">Data1!$HU$19</definedName>
    <definedName name="A126033278V">Data2!$U$1:$U$10,Data2!$U$11:$U$19</definedName>
    <definedName name="A126033278V_Data">Data2!$U$11:$U$19</definedName>
    <definedName name="A126033278V_Latest">Data2!$U$19</definedName>
    <definedName name="A126033282K">Data23!$GS$1:$GS$10,Data23!$GS$11:$GS$19</definedName>
    <definedName name="A126033282K_Data">Data23!$GS$11:$GS$19</definedName>
    <definedName name="A126033282K_Latest">Data23!$GS$19</definedName>
    <definedName name="A126033286V">Data23!$HQ$1:$HQ$10,Data23!$HQ$11:$HQ$19</definedName>
    <definedName name="A126033286V_Data">Data23!$HQ$11:$HQ$19</definedName>
    <definedName name="A126033286V_Latest">Data23!$HQ$19</definedName>
    <definedName name="A126033290K">Data24!$W$1:$W$10,Data24!$W$11:$W$19</definedName>
    <definedName name="A126033290K_Data">Data24!$W$11:$W$19</definedName>
    <definedName name="A126033290K_Latest">Data24!$W$19</definedName>
    <definedName name="A126033294V">Data23!$CI$1:$CI$10,Data23!$CI$11:$CI$19</definedName>
    <definedName name="A126033294V_Data">Data23!$CI$11:$CI$19</definedName>
    <definedName name="A126033294V_Latest">Data23!$CI$19</definedName>
    <definedName name="A126033298C">Data23!$FU$1:$FU$10,Data23!$FU$11:$FU$19</definedName>
    <definedName name="A126033298C_Data">Data23!$FU$11:$FU$19</definedName>
    <definedName name="A126033298C_Latest">Data23!$FU$19</definedName>
    <definedName name="A126033302J">Data22!$GW$1:$GW$10,Data22!$GW$11:$GW$19</definedName>
    <definedName name="A126033302J_Data">Data22!$GW$11:$GW$19</definedName>
    <definedName name="A126033302J_Latest">Data22!$GW$19</definedName>
    <definedName name="A126033306T">Data23!$AA$1:$AA$10,Data23!$AA$11:$AA$19</definedName>
    <definedName name="A126033306T_Data">Data23!$AA$11:$AA$19</definedName>
    <definedName name="A126033306T_Latest">Data23!$AA$19</definedName>
    <definedName name="A126033314T">Data23!$IO$1:$IO$10,Data23!$IO$11:$IO$19</definedName>
    <definedName name="A126033314T_Data">Data23!$IO$11:$IO$19</definedName>
    <definedName name="A126033314T_Latest">Data23!$IO$19</definedName>
    <definedName name="A126033318A">Data24!$AU$1:$AU$10,Data24!$AU$11:$AU$19</definedName>
    <definedName name="A126033318A_Data">Data24!$AU$11:$AU$19</definedName>
    <definedName name="A126033318A_Latest">Data24!$AU$19</definedName>
    <definedName name="A126033322T">Data22!$FA$1:$FA$10,Data22!$FA$11:$FA$19</definedName>
    <definedName name="A126033322T_Data">Data22!$FA$11:$FA$19</definedName>
    <definedName name="A126033322T_Latest">Data22!$FA$19</definedName>
    <definedName name="A126033334A">Data22!$FY$1:$FY$10,Data22!$FY$11:$FY$19</definedName>
    <definedName name="A126033334A_Data">Data22!$FY$11:$FY$19</definedName>
    <definedName name="A126033334A_Latest">Data22!$FY$19</definedName>
    <definedName name="A126033338K">Data22!$HU$1:$HU$10,Data22!$HU$11:$HU$19</definedName>
    <definedName name="A126033338K_Data">Data22!$HU$11:$HU$19</definedName>
    <definedName name="A126033338K_Latest">Data22!$HU$19</definedName>
    <definedName name="A126033342A">Data23!$C$1:$C$10,Data23!$C$11:$C$19</definedName>
    <definedName name="A126033342A_Data">Data23!$C$11:$C$19</definedName>
    <definedName name="A126033342A_Latest">Data23!$C$19</definedName>
    <definedName name="A126033346K">Data23!$DG$1:$DG$10,Data23!$DG$11:$DG$19</definedName>
    <definedName name="A126033346K_Data">Data23!$DG$11:$DG$19</definedName>
    <definedName name="A126033346K_Latest">Data23!$DG$19</definedName>
    <definedName name="A126033350A">Data23!$EW$1:$EW$10,Data23!$EW$11:$EW$19</definedName>
    <definedName name="A126033350A_Data">Data23!$EW$11:$EW$19</definedName>
    <definedName name="A126033350A_Latest">Data23!$EW$19</definedName>
    <definedName name="A126033354K">Data13!$HI$1:$HI$10,Data13!$HI$11:$HI$19</definedName>
    <definedName name="A126033354K_Data">Data13!$HI$11:$HI$19</definedName>
    <definedName name="A126033354K_Latest">Data13!$HI$19</definedName>
    <definedName name="A126033358V">Data13!$IG$1:$IG$10,Data13!$IG$11:$IG$19</definedName>
    <definedName name="A126033358V_Data">Data13!$IG$11:$IG$19</definedName>
    <definedName name="A126033358V_Latest">Data13!$IG$19</definedName>
    <definedName name="A126033362K">Data14!$AM$1:$AM$10,Data14!$AM$11:$AM$19</definedName>
    <definedName name="A126033362K_Data">Data14!$AM$11:$AM$19</definedName>
    <definedName name="A126033362K_Latest">Data14!$AM$19</definedName>
    <definedName name="A126033366V">Data13!$CY$1:$CY$10,Data13!$CY$11:$CY$19</definedName>
    <definedName name="A126033366V_Data">Data13!$CY$11:$CY$19</definedName>
    <definedName name="A126033366V_Latest">Data13!$CY$19</definedName>
    <definedName name="A126033370K">Data13!$GK$1:$GK$10,Data13!$GK$11:$GK$19</definedName>
    <definedName name="A126033370K_Data">Data13!$GK$11:$GK$19</definedName>
    <definedName name="A126033370K_Latest">Data13!$GK$19</definedName>
    <definedName name="A126033374V">Data12!$HM$1:$HM$10,Data12!$HM$11:$HM$19</definedName>
    <definedName name="A126033374V_Data">Data12!$HM$11:$HM$19</definedName>
    <definedName name="A126033374V_Latest">Data12!$HM$19</definedName>
    <definedName name="A126033378C">Data13!$AQ$1:$AQ$10,Data13!$AQ$11:$AQ$19</definedName>
    <definedName name="A126033378C_Data">Data13!$AQ$11:$AQ$19</definedName>
    <definedName name="A126033378C_Latest">Data13!$AQ$19</definedName>
    <definedName name="A126033386C">Data14!$O$1:$O$10,Data14!$O$11:$O$19</definedName>
    <definedName name="A126033386C_Data">Data14!$O$11:$O$19</definedName>
    <definedName name="A126033386C_Latest">Data14!$O$19</definedName>
    <definedName name="A126033390V">Data14!$BK$1:$BK$10,Data14!$BK$11:$BK$19</definedName>
    <definedName name="A126033390V_Data">Data14!$BK$11:$BK$19</definedName>
    <definedName name="A126033390V_Latest">Data14!$BK$19</definedName>
    <definedName name="A126033394C">Data12!$FQ$1:$FQ$10,Data12!$FQ$11:$FQ$19</definedName>
    <definedName name="A126033394C_Data">Data12!$FQ$11:$FQ$19</definedName>
    <definedName name="A126033394C_Latest">Data12!$FQ$19</definedName>
    <definedName name="A126033406A">Data12!$GO$1:$GO$10,Data12!$GO$11:$GO$19</definedName>
    <definedName name="A126033406A_Data">Data12!$GO$11:$GO$19</definedName>
    <definedName name="A126033406A_Latest">Data12!$GO$19</definedName>
    <definedName name="A126033410T">Data12!$IK$1:$IK$10,Data12!$IK$11:$IK$19</definedName>
    <definedName name="A126033410T_Data">Data12!$IK$11:$IK$19</definedName>
    <definedName name="A126033410T_Latest">Data12!$IK$19</definedName>
    <definedName name="A126033414A">Data13!$S$1:$S$10,Data13!$S$11:$S$19</definedName>
    <definedName name="A126033414A_Data">Data13!$S$11:$S$19</definedName>
    <definedName name="A126033414A_Latest">Data13!$S$19</definedName>
    <definedName name="A126033418K">Data13!$DW$1:$DW$10,Data13!$DW$11:$DW$19</definedName>
    <definedName name="A126033418K_Data">Data13!$DW$11:$DW$19</definedName>
    <definedName name="A126033418K_Latest">Data13!$DW$19</definedName>
    <definedName name="A126033422A">Data13!$FM$1:$FM$10,Data13!$FM$11:$FM$19</definedName>
    <definedName name="A126033422A_Data">Data13!$FM$11:$FM$19</definedName>
    <definedName name="A126033422A_Latest">Data13!$FM$19</definedName>
    <definedName name="A126033426K">Data18!$HA$1:$HA$10,Data18!$HA$11:$HA$19</definedName>
    <definedName name="A126033426K_Data">Data18!$HA$11:$HA$19</definedName>
    <definedName name="A126033426K_Latest">Data18!$HA$19</definedName>
    <definedName name="A126033430A">Data18!$HY$1:$HY$10,Data18!$HY$11:$HY$19</definedName>
    <definedName name="A126033430A_Data">Data18!$HY$11:$HY$19</definedName>
    <definedName name="A126033430A_Latest">Data18!$HY$19</definedName>
    <definedName name="A126033434K">Data19!$AE$1:$AE$10,Data19!$AE$11:$AE$19</definedName>
    <definedName name="A126033434K_Data">Data19!$AE$11:$AE$19</definedName>
    <definedName name="A126033434K_Latest">Data19!$AE$19</definedName>
    <definedName name="A126033438V">Data18!$CQ$1:$CQ$10,Data18!$CQ$11:$CQ$19</definedName>
    <definedName name="A126033438V_Data">Data18!$CQ$11:$CQ$19</definedName>
    <definedName name="A126033438V_Latest">Data18!$CQ$19</definedName>
    <definedName name="A126033442K">Data18!$GC$1:$GC$10,Data18!$GC$11:$GC$19</definedName>
    <definedName name="A126033442K_Data">Data18!$GC$11:$GC$19</definedName>
    <definedName name="A126033442K_Latest">Data18!$GC$19</definedName>
    <definedName name="A126033446V">Data17!$HE$1:$HE$10,Data17!$HE$11:$HE$19</definedName>
    <definedName name="A126033446V_Data">Data17!$HE$11:$HE$19</definedName>
    <definedName name="A126033446V_Latest">Data17!$HE$19</definedName>
    <definedName name="A126033450K">Data18!$AI$1:$AI$10,Data18!$AI$11:$AI$19</definedName>
    <definedName name="A126033450K_Data">Data18!$AI$11:$AI$19</definedName>
    <definedName name="A126033450K_Latest">Data18!$AI$19</definedName>
    <definedName name="A126033458C">Data19!$G$1:$G$10,Data19!$G$11:$G$19</definedName>
    <definedName name="A126033458C_Data">Data19!$G$11:$G$19</definedName>
    <definedName name="A126033458C_Latest">Data19!$G$19</definedName>
    <definedName name="A126033462V">Data19!$BC$1:$BC$10,Data19!$BC$11:$BC$19</definedName>
    <definedName name="A126033462V_Data">Data19!$BC$11:$BC$19</definedName>
    <definedName name="A126033462V_Latest">Data19!$BC$19</definedName>
    <definedName name="A126033466C">Data17!$FI$1:$FI$10,Data17!$FI$11:$FI$19</definedName>
    <definedName name="A126033466C_Data">Data17!$FI$11:$FI$19</definedName>
    <definedName name="A126033466C_Latest">Data17!$FI$19</definedName>
    <definedName name="A126033478L">Data17!$GG$1:$GG$10,Data17!$GG$11:$GG$19</definedName>
    <definedName name="A126033478L_Data">Data17!$GG$11:$GG$19</definedName>
    <definedName name="A126033478L_Latest">Data17!$GG$19</definedName>
    <definedName name="A126033482C">Data17!$IC$1:$IC$10,Data17!$IC$11:$IC$19</definedName>
    <definedName name="A126033482C_Data">Data17!$IC$11:$IC$19</definedName>
    <definedName name="A126033482C_Latest">Data17!$IC$19</definedName>
    <definedName name="A126033486L">Data18!$K$1:$K$10,Data18!$K$11:$K$19</definedName>
    <definedName name="A126033486L_Data">Data18!$K$11:$K$19</definedName>
    <definedName name="A126033486L_Latest">Data18!$K$19</definedName>
    <definedName name="A126033490C">Data18!$DO$1:$DO$10,Data18!$DO$11:$DO$19</definedName>
    <definedName name="A126033490C_Data">Data18!$DO$11:$DO$19</definedName>
    <definedName name="A126033490C_Latest">Data18!$DO$19</definedName>
    <definedName name="A126033494L">Data18!$FE$1:$FE$10,Data18!$FE$11:$FE$19</definedName>
    <definedName name="A126033494L_Data">Data18!$FE$11:$FE$19</definedName>
    <definedName name="A126033494L_Latest">Data18!$FE$19</definedName>
    <definedName name="A126033498W">Data20!$DS$1:$DS$10,Data20!$DS$11:$DS$19</definedName>
    <definedName name="A126033498W_Data">Data20!$DS$11:$DS$19</definedName>
    <definedName name="A126033498W_Latest">Data20!$DS$19</definedName>
    <definedName name="A126033502A">Data20!$EQ$1:$EQ$10,Data20!$EQ$11:$EQ$19</definedName>
    <definedName name="A126033502A_Data">Data20!$EQ$11:$EQ$19</definedName>
    <definedName name="A126033502A_Latest">Data20!$EQ$19</definedName>
    <definedName name="A126033506K">Data20!$GM$1:$GM$10,Data20!$GM$11:$GM$19</definedName>
    <definedName name="A126033506K_Data">Data20!$GM$11:$GM$19</definedName>
    <definedName name="A126033506K_Latest">Data20!$GM$19</definedName>
    <definedName name="A126033510A">Data20!$I$1:$I$10,Data20!$I$11:$I$19</definedName>
    <definedName name="A126033510A_Data">Data20!$I$11:$I$19</definedName>
    <definedName name="A126033510A_Latest">Data20!$I$19</definedName>
    <definedName name="A126033514K">Data20!$CU$1:$CU$10,Data20!$CU$11:$CU$19</definedName>
    <definedName name="A126033514K_Data">Data20!$CU$11:$CU$19</definedName>
    <definedName name="A126033514K_Latest">Data20!$CU$19</definedName>
    <definedName name="A126033518V">Data19!$DW$1:$DW$10,Data19!$DW$11:$DW$19</definedName>
    <definedName name="A126033518V_Data">Data19!$DW$11:$DW$19</definedName>
    <definedName name="A126033518V_Latest">Data19!$DW$19</definedName>
    <definedName name="A126033522K">Data19!$GQ$1:$GQ$10,Data19!$GQ$11:$GQ$19</definedName>
    <definedName name="A126033522K_Data">Data19!$GQ$11:$GQ$19</definedName>
    <definedName name="A126033522K_Latest">Data19!$GQ$19</definedName>
    <definedName name="A126033530K">Data20!$FO$1:$FO$10,Data20!$FO$11:$FO$19</definedName>
    <definedName name="A126033530K_Data">Data20!$FO$11:$FO$19</definedName>
    <definedName name="A126033530K_Latest">Data20!$FO$19</definedName>
    <definedName name="A126033534V">Data20!$HK$1:$HK$10,Data20!$HK$11:$HK$19</definedName>
    <definedName name="A126033534V_Data">Data20!$HK$11:$HK$19</definedName>
    <definedName name="A126033534V_Latest">Data20!$HK$19</definedName>
    <definedName name="A126033538C">Data19!$CA$1:$CA$10,Data19!$CA$11:$CA$19</definedName>
    <definedName name="A126033538C_Data">Data19!$CA$11:$CA$19</definedName>
    <definedName name="A126033538C_Latest">Data19!$CA$19</definedName>
    <definedName name="A126033550V">Data19!$CY$1:$CY$10,Data19!$CY$11:$CY$19</definedName>
    <definedName name="A126033550V_Data">Data19!$CY$11:$CY$19</definedName>
    <definedName name="A126033550V_Latest">Data19!$CY$19</definedName>
    <definedName name="A126033554C">Data19!$EU$1:$EU$10,Data19!$EU$11:$EU$19</definedName>
    <definedName name="A126033554C_Data">Data19!$EU$11:$EU$19</definedName>
    <definedName name="A126033554C_Latest">Data19!$EU$19</definedName>
    <definedName name="A126033558L">Data19!$FS$1:$FS$10,Data19!$FS$11:$FS$19</definedName>
    <definedName name="A126033558L_Data">Data19!$FS$11:$FS$19</definedName>
    <definedName name="A126033558L_Latest">Data19!$FS$19</definedName>
    <definedName name="A126033562C">Data20!$AG$1:$AG$10,Data20!$AG$11:$AG$19</definedName>
    <definedName name="A126033562C_Data">Data20!$AG$11:$AG$19</definedName>
    <definedName name="A126033562C_Latest">Data20!$AG$19</definedName>
    <definedName name="A126033566L">Data20!$BW$1:$BW$10,Data20!$BW$11:$BW$19</definedName>
    <definedName name="A126033566L_Data">Data20!$BW$11:$BW$19</definedName>
    <definedName name="A126033566L_Latest">Data20!$BW$19</definedName>
    <definedName name="A126033570C">Data22!$AK$1:$AK$10,Data22!$AK$11:$AK$19</definedName>
    <definedName name="A126033570C_Data">Data22!$AK$11:$AK$19</definedName>
    <definedName name="A126033570C_Latest">Data22!$AK$19</definedName>
    <definedName name="A126033574L">Data22!$BI$1:$BI$10,Data22!$BI$11:$BI$19</definedName>
    <definedName name="A126033574L_Data">Data22!$BI$11:$BI$19</definedName>
    <definedName name="A126033574L_Latest">Data22!$BI$19</definedName>
    <definedName name="A126033578W">Data22!$DE$1:$DE$10,Data22!$DE$11:$DE$19</definedName>
    <definedName name="A126033578W_Data">Data22!$DE$11:$DE$19</definedName>
    <definedName name="A126033578W_Latest">Data22!$DE$19</definedName>
    <definedName name="A126033582L">Data21!$FQ$1:$FQ$10,Data21!$FQ$11:$FQ$19</definedName>
    <definedName name="A126033582L_Data">Data21!$FQ$11:$FQ$19</definedName>
    <definedName name="A126033582L_Latest">Data21!$FQ$19</definedName>
    <definedName name="A126033586W">Data22!$M$1:$M$10,Data22!$M$11:$M$19</definedName>
    <definedName name="A126033586W_Data">Data22!$M$11:$M$19</definedName>
    <definedName name="A126033586W_Latest">Data22!$M$19</definedName>
    <definedName name="A126033590L">Data21!$AO$1:$AO$10,Data21!$AO$11:$AO$19</definedName>
    <definedName name="A126033590L_Data">Data21!$AO$11:$AO$19</definedName>
    <definedName name="A126033590L_Latest">Data21!$AO$19</definedName>
    <definedName name="A126033594W">Data21!$DI$1:$DI$10,Data21!$DI$11:$DI$19</definedName>
    <definedName name="A126033594W_Data">Data21!$DI$11:$DI$19</definedName>
    <definedName name="A126033594W_Latest">Data21!$DI$19</definedName>
    <definedName name="A126033602K">Data22!$CG$1:$CG$10,Data22!$CG$11:$CG$19</definedName>
    <definedName name="A126033602K_Data">Data22!$CG$11:$CG$19</definedName>
    <definedName name="A126033602K_Latest">Data22!$CG$19</definedName>
    <definedName name="A126033606V">Data22!$EC$1:$EC$10,Data22!$EC$11:$EC$19</definedName>
    <definedName name="A126033606V_Data">Data22!$EC$11:$EC$19</definedName>
    <definedName name="A126033606V_Latest">Data22!$EC$19</definedName>
    <definedName name="A126033610K">Data20!$II$1:$II$10,Data20!$II$11:$II$19</definedName>
    <definedName name="A126033610K_Data">Data20!$II$11:$II$19</definedName>
    <definedName name="A126033610K_Latest">Data20!$II$19</definedName>
    <definedName name="A126033622V">Data21!$Q$1:$Q$10,Data21!$Q$11:$Q$19</definedName>
    <definedName name="A126033622V_Data">Data21!$Q$11:$Q$19</definedName>
    <definedName name="A126033622V_Latest">Data21!$Q$19</definedName>
    <definedName name="A126033626C">Data21!$BM$1:$BM$10,Data21!$BM$11:$BM$19</definedName>
    <definedName name="A126033626C_Data">Data21!$BM$11:$BM$19</definedName>
    <definedName name="A126033626C_Latest">Data21!$BM$19</definedName>
    <definedName name="A126033630V">Data21!$CK$1:$CK$10,Data21!$CK$11:$CK$19</definedName>
    <definedName name="A126033630V_Data">Data21!$CK$11:$CK$19</definedName>
    <definedName name="A126033630V_Latest">Data21!$CK$19</definedName>
    <definedName name="A126033634C">Data21!$GO$1:$GO$10,Data21!$GO$11:$GO$19</definedName>
    <definedName name="A126033634C_Data">Data21!$GO$11:$GO$19</definedName>
    <definedName name="A126033634C_Latest">Data21!$GO$19</definedName>
    <definedName name="A126033638L">Data21!$IE$1:$IE$10,Data21!$IE$11:$IE$19</definedName>
    <definedName name="A126033638L_Data">Data21!$IE$11:$IE$19</definedName>
    <definedName name="A126033638L_Latest">Data21!$IE$19</definedName>
    <definedName name="A126033642C">Data12!$BA$1:$BA$10,Data12!$BA$11:$BA$19</definedName>
    <definedName name="A126033642C_Data">Data12!$BA$11:$BA$19</definedName>
    <definedName name="A126033642C_Latest">Data12!$BA$19</definedName>
    <definedName name="A126033646L">Data12!$BY$1:$BY$10,Data12!$BY$11:$BY$19</definedName>
    <definedName name="A126033646L_Data">Data12!$BY$11:$BY$19</definedName>
    <definedName name="A126033646L_Latest">Data12!$BY$19</definedName>
    <definedName name="A126033650C">Data12!$DU$1:$DU$10,Data12!$DU$11:$DU$19</definedName>
    <definedName name="A126033650C_Data">Data12!$DU$11:$DU$19</definedName>
    <definedName name="A126033650C_Latest">Data12!$DU$19</definedName>
    <definedName name="A126033654L">Data11!$GG$1:$GG$10,Data11!$GG$11:$GG$19</definedName>
    <definedName name="A126033654L_Data">Data11!$GG$11:$GG$19</definedName>
    <definedName name="A126033654L_Latest">Data11!$GG$19</definedName>
    <definedName name="A126033658W">Data12!$AC$1:$AC$10,Data12!$AC$11:$AC$19</definedName>
    <definedName name="A126033658W_Data">Data12!$AC$11:$AC$19</definedName>
    <definedName name="A126033658W_Latest">Data12!$AC$19</definedName>
    <definedName name="A126033662L">Data11!$BE$1:$BE$10,Data11!$BE$11:$BE$19</definedName>
    <definedName name="A126033662L_Data">Data11!$BE$11:$BE$19</definedName>
    <definedName name="A126033662L_Latest">Data11!$BE$19</definedName>
    <definedName name="A126033666W">Data11!$DY$1:$DY$10,Data11!$DY$11:$DY$19</definedName>
    <definedName name="A126033666W_Data">Data11!$DY$11:$DY$19</definedName>
    <definedName name="A126033666W_Latest">Data11!$DY$19</definedName>
    <definedName name="A126033674W">Data12!$CW$1:$CW$10,Data12!$CW$11:$CW$19</definedName>
    <definedName name="A126033674W_Data">Data12!$CW$11:$CW$19</definedName>
    <definedName name="A126033674W_Latest">Data12!$CW$19</definedName>
    <definedName name="A126033678F">Data12!$ES$1:$ES$10,Data12!$ES$11:$ES$19</definedName>
    <definedName name="A126033678F_Data">Data12!$ES$11:$ES$19</definedName>
    <definedName name="A126033678F_Latest">Data12!$ES$19</definedName>
    <definedName name="A126033682W">Data11!$I$1:$I$10,Data11!$I$11:$I$19</definedName>
    <definedName name="A126033682W_Data">Data11!$I$11:$I$19</definedName>
    <definedName name="A126033682W_Latest">Data11!$I$19</definedName>
    <definedName name="A126033694F">Data11!$AG$1:$AG$10,Data11!$AG$11:$AG$19</definedName>
    <definedName name="A126033694F_Data">Data11!$AG$11:$AG$19</definedName>
    <definedName name="A126033694F_Latest">Data11!$AG$19</definedName>
    <definedName name="A126033698R">Data11!$CC$1:$CC$10,Data11!$CC$11:$CC$19</definedName>
    <definedName name="A126033698R_Data">Data11!$CC$11:$CC$19</definedName>
    <definedName name="A126033698R_Latest">Data11!$CC$19</definedName>
    <definedName name="A126033702V">Data11!$DA$1:$DA$10,Data11!$DA$11:$DA$19</definedName>
    <definedName name="A126033702V_Data">Data11!$DA$11:$DA$19</definedName>
    <definedName name="A126033702V_Latest">Data11!$DA$19</definedName>
    <definedName name="A126033706C">Data11!$HE$1:$HE$10,Data11!$HE$11:$HE$19</definedName>
    <definedName name="A126033706C_Data">Data11!$HE$11:$HE$19</definedName>
    <definedName name="A126033706C_Latest">Data11!$HE$19</definedName>
    <definedName name="A126033710V">Data12!$E$1:$E$10,Data12!$E$11:$E$19</definedName>
    <definedName name="A126033710V_Data">Data12!$E$11:$E$19</definedName>
    <definedName name="A126033710V_Latest">Data12!$E$19</definedName>
    <definedName name="A126033714C">Data15!$EA$1:$EA$10,Data15!$EA$11:$EA$19</definedName>
    <definedName name="A126033714C_Data">Data15!$EA$11:$EA$19</definedName>
    <definedName name="A126033714C_Latest">Data15!$EA$19</definedName>
    <definedName name="A126033718L">Data15!$EY$1:$EY$10,Data15!$EY$11:$EY$19</definedName>
    <definedName name="A126033718L_Data">Data15!$EY$11:$EY$19</definedName>
    <definedName name="A126033718L_Latest">Data15!$EY$19</definedName>
    <definedName name="A126033722C">Data15!$GU$1:$GU$10,Data15!$GU$11:$GU$19</definedName>
    <definedName name="A126033722C_Data">Data15!$GU$11:$GU$19</definedName>
    <definedName name="A126033722C_Latest">Data15!$GU$19</definedName>
    <definedName name="A126033726L">Data15!$Q$1:$Q$10,Data15!$Q$11:$Q$19</definedName>
    <definedName name="A126033726L_Data">Data15!$Q$11:$Q$19</definedName>
    <definedName name="A126033726L_Latest">Data15!$Q$19</definedName>
    <definedName name="A126033730C">Data15!$DC$1:$DC$10,Data15!$DC$11:$DC$19</definedName>
    <definedName name="A126033730C_Data">Data15!$DC$11:$DC$19</definedName>
    <definedName name="A126033730C_Latest">Data15!$DC$19</definedName>
    <definedName name="A126033734L">Data14!$EE$1:$EE$10,Data14!$EE$11:$EE$19</definedName>
    <definedName name="A126033734L_Data">Data14!$EE$11:$EE$19</definedName>
    <definedName name="A126033734L_Latest">Data14!$EE$19</definedName>
    <definedName name="A126033738W">Data14!$GY$1:$GY$10,Data14!$GY$11:$GY$19</definedName>
    <definedName name="A126033738W_Data">Data14!$GY$11:$GY$19</definedName>
    <definedName name="A126033738W_Latest">Data14!$GY$19</definedName>
    <definedName name="A126033746W">Data15!$FW$1:$FW$10,Data15!$FW$11:$FW$19</definedName>
    <definedName name="A126033746W_Data">Data15!$FW$11:$FW$19</definedName>
    <definedName name="A126033746W_Latest">Data15!$FW$19</definedName>
    <definedName name="A126033750L">Data15!$HS$1:$HS$10,Data15!$HS$11:$HS$19</definedName>
    <definedName name="A126033750L_Data">Data15!$HS$11:$HS$19</definedName>
    <definedName name="A126033750L_Latest">Data15!$HS$19</definedName>
    <definedName name="A126033754W">Data14!$CI$1:$CI$10,Data14!$CI$11:$CI$19</definedName>
    <definedName name="A126033754W_Data">Data14!$CI$11:$CI$19</definedName>
    <definedName name="A126033754W_Latest">Data14!$CI$19</definedName>
    <definedName name="A126033766F">Data14!$DG$1:$DG$10,Data14!$DG$11:$DG$19</definedName>
    <definedName name="A126033766F_Data">Data14!$DG$11:$DG$19</definedName>
    <definedName name="A126033766F_Latest">Data14!$DG$19</definedName>
    <definedName name="A126033770W">Data14!$FC$1:$FC$10,Data14!$FC$11:$FC$19</definedName>
    <definedName name="A126033770W_Data">Data14!$FC$11:$FC$19</definedName>
    <definedName name="A126033770W_Latest">Data14!$FC$19</definedName>
    <definedName name="A126033774F">Data14!$GA$1:$GA$10,Data14!$GA$11:$GA$19</definedName>
    <definedName name="A126033774F_Data">Data14!$GA$11:$GA$19</definedName>
    <definedName name="A126033774F_Latest">Data14!$GA$19</definedName>
    <definedName name="A126033778R">Data15!$AO$1:$AO$10,Data15!$AO$11:$AO$19</definedName>
    <definedName name="A126033778R_Data">Data15!$AO$11:$AO$19</definedName>
    <definedName name="A126033778R_Latest">Data15!$AO$19</definedName>
    <definedName name="A126033782F">Data15!$CE$1:$CE$10,Data15!$CE$11:$CE$19</definedName>
    <definedName name="A126033782F_Data">Data15!$CE$11:$CE$19</definedName>
    <definedName name="A126033782F_Latest">Data15!$CE$19</definedName>
    <definedName name="A126033786R">Data17!$AS$1:$AS$10,Data17!$AS$11:$AS$19</definedName>
    <definedName name="A126033786R_Data">Data17!$AS$11:$AS$19</definedName>
    <definedName name="A126033786R_Latest">Data17!$AS$19</definedName>
    <definedName name="A126033790F">Data17!$BQ$1:$BQ$10,Data17!$BQ$11:$BQ$19</definedName>
    <definedName name="A126033790F_Data">Data17!$BQ$11:$BQ$19</definedName>
    <definedName name="A126033790F_Latest">Data17!$BQ$19</definedName>
    <definedName name="A126033794R">Data17!$DM$1:$DM$10,Data17!$DM$11:$DM$19</definedName>
    <definedName name="A126033794R_Data">Data17!$DM$11:$DM$19</definedName>
    <definedName name="A126033794R_Latest">Data17!$DM$19</definedName>
    <definedName name="A126033798X">Data16!$FY$1:$FY$10,Data16!$FY$11:$FY$19</definedName>
    <definedName name="A126033798X_Data">Data16!$FY$11:$FY$19</definedName>
    <definedName name="A126033798X_Latest">Data16!$FY$19</definedName>
    <definedName name="A126033802C">Data17!$U$1:$U$10,Data17!$U$11:$U$19</definedName>
    <definedName name="A126033802C_Data">Data17!$U$11:$U$19</definedName>
    <definedName name="A126033802C_Latest">Data17!$U$19</definedName>
    <definedName name="A126033806L">Data16!$AW$1:$AW$10,Data16!$AW$11:$AW$19</definedName>
    <definedName name="A126033806L_Data">Data16!$AW$11:$AW$19</definedName>
    <definedName name="A126033806L_Latest">Data16!$AW$19</definedName>
    <definedName name="A126033810C">Data16!$DQ$1:$DQ$10,Data16!$DQ$11:$DQ$19</definedName>
    <definedName name="A126033810C_Data">Data16!$DQ$11:$DQ$19</definedName>
    <definedName name="A126033810C_Latest">Data16!$DQ$19</definedName>
    <definedName name="A126033818W">Data17!$CO$1:$CO$10,Data17!$CO$11:$CO$19</definedName>
    <definedName name="A126033818W_Data">Data17!$CO$11:$CO$19</definedName>
    <definedName name="A126033818W_Latest">Data17!$CO$19</definedName>
    <definedName name="A126033822L">Data17!$EK$1:$EK$10,Data17!$EK$11:$EK$19</definedName>
    <definedName name="A126033822L_Data">Data17!$EK$11:$EK$19</definedName>
    <definedName name="A126033822L_Latest">Data17!$EK$19</definedName>
    <definedName name="A126033826W">Data15!$IQ$1:$IQ$10,Data15!$IQ$11:$IQ$19</definedName>
    <definedName name="A126033826W_Data">Data15!$IQ$11:$IQ$19</definedName>
    <definedName name="A126033826W_Latest">Data15!$IQ$19</definedName>
    <definedName name="A126033838F">Data16!$Y$1:$Y$10,Data16!$Y$11:$Y$19</definedName>
    <definedName name="A126033838F_Data">Data16!$Y$11:$Y$19</definedName>
    <definedName name="A126033838F_Latest">Data16!$Y$19</definedName>
    <definedName name="A126033842W">Data16!$BU$1:$BU$10,Data16!$BU$11:$BU$19</definedName>
    <definedName name="A126033842W_Data">Data16!$BU$11:$BU$19</definedName>
    <definedName name="A126033842W_Latest">Data16!$BU$19</definedName>
    <definedName name="A126033846F">Data16!$CS$1:$CS$10,Data16!$CS$11:$CS$19</definedName>
    <definedName name="A126033846F_Data">Data16!$CS$11:$CS$19</definedName>
    <definedName name="A126033846F_Latest">Data16!$CS$19</definedName>
    <definedName name="A126033850W">Data16!$GW$1:$GW$10,Data16!$GW$11:$GW$19</definedName>
    <definedName name="A126033850W_Data">Data16!$GW$11:$GW$19</definedName>
    <definedName name="A126033850W_Latest">Data16!$GW$19</definedName>
    <definedName name="A126033854F">Data16!$IM$1:$IM$10,Data16!$IM$11:$IM$19</definedName>
    <definedName name="A126033854F_Data">Data16!$IM$11:$IM$19</definedName>
    <definedName name="A126033854F_Latest">Data16!$IM$19</definedName>
    <definedName name="A126033858R">Data2!$BE$1:$BE$10,Data2!$BE$11:$BE$19</definedName>
    <definedName name="A126033858R_Data">Data2!$BE$11:$BE$19</definedName>
    <definedName name="A126033858R_Latest">Data2!$BE$19</definedName>
    <definedName name="A126033862F">Data2!$CC$1:$CC$10,Data2!$CC$11:$CC$19</definedName>
    <definedName name="A126033862F_Data">Data2!$CC$11:$CC$19</definedName>
    <definedName name="A126033862F_Latest">Data2!$CC$19</definedName>
    <definedName name="A126033866R">Data2!$DY$1:$DY$10,Data2!$DY$11:$DY$19</definedName>
    <definedName name="A126033866R_Data">Data2!$DY$11:$DY$19</definedName>
    <definedName name="A126033866R_Latest">Data2!$DY$19</definedName>
    <definedName name="A126033870F">Data1!$GK$1:$GK$10,Data1!$GK$11:$GK$19</definedName>
    <definedName name="A126033870F_Data">Data1!$GK$11:$GK$19</definedName>
    <definedName name="A126033870F_Latest">Data1!$GK$19</definedName>
    <definedName name="A126033874R">Data2!$AG$1:$AG$10,Data2!$AG$11:$AG$19</definedName>
    <definedName name="A126033874R_Data">Data2!$AG$11:$AG$19</definedName>
    <definedName name="A126033874R_Latest">Data2!$AG$19</definedName>
    <definedName name="A126033878X">Data1!$BI$1:$BI$10,Data1!$BI$11:$BI$19</definedName>
    <definedName name="A126033878X_Data">Data1!$BI$11:$BI$19</definedName>
    <definedName name="A126033878X_Latest">Data1!$BI$19</definedName>
    <definedName name="A126033882R">Data1!$EC$1:$EC$10,Data1!$EC$11:$EC$19</definedName>
    <definedName name="A126033882R_Data">Data1!$EC$11:$EC$19</definedName>
    <definedName name="A126033882R_Latest">Data1!$EC$19</definedName>
    <definedName name="A126033886X">Data1!$FA$1:$FA$10,Data1!$FA$11:$FA$19</definedName>
    <definedName name="A126033886X_Data">Data1!$FA$11:$FA$19</definedName>
    <definedName name="A126033886X_Latest">Data1!$FA$19</definedName>
    <definedName name="A126033890R">Data2!$DA$1:$DA$10,Data2!$DA$11:$DA$19</definedName>
    <definedName name="A126033890R_Data">Data2!$DA$11:$DA$19</definedName>
    <definedName name="A126033890R_Latest">Data2!$DA$19</definedName>
    <definedName name="A126033894X">Data2!$EW$1:$EW$10,Data2!$EW$11:$EW$19</definedName>
    <definedName name="A126033894X_Data">Data2!$EW$11:$EW$19</definedName>
    <definedName name="A126033894X_Latest">Data2!$EW$19</definedName>
    <definedName name="A126033898J">Data1!$M$1:$M$10,Data1!$M$11:$M$19</definedName>
    <definedName name="A126033898J_Data">Data1!$M$11:$M$19</definedName>
    <definedName name="A126033898J_Latest">Data1!$M$19</definedName>
    <definedName name="A126033902L">Data1!$FS$1:$FS$10,Data1!$FS$11:$FS$19</definedName>
    <definedName name="A126033902L_Data">Data1!$FS$11:$FS$19</definedName>
    <definedName name="A126033902L_Latest">Data1!$FS$19</definedName>
    <definedName name="A126033906W">Data1!$IG$1:$IG$10,Data1!$IG$11:$IG$19</definedName>
    <definedName name="A126033906W_Data">Data1!$IG$11:$IG$19</definedName>
    <definedName name="A126033906W_Latest">Data1!$IG$19</definedName>
    <definedName name="A126033910L">Data1!$AK$1:$AK$10,Data1!$AK$11:$AK$19</definedName>
    <definedName name="A126033910L_Data">Data1!$AK$11:$AK$19</definedName>
    <definedName name="A126033910L_Latest">Data1!$AK$19</definedName>
    <definedName name="A126033914W">Data1!$CG$1:$CG$10,Data1!$CG$11:$CG$19</definedName>
    <definedName name="A126033914W_Data">Data1!$CG$11:$CG$19</definedName>
    <definedName name="A126033914W_Latest">Data1!$CG$19</definedName>
    <definedName name="A126033918F">Data1!$DE$1:$DE$10,Data1!$DE$11:$DE$19</definedName>
    <definedName name="A126033918F_Data">Data1!$DE$11:$DE$19</definedName>
    <definedName name="A126033918F_Latest">Data1!$DE$19</definedName>
    <definedName name="A126033922W">Data1!$HI$1:$HI$10,Data1!$HI$11:$HI$19</definedName>
    <definedName name="A126033922W_Data">Data1!$HI$11:$HI$19</definedName>
    <definedName name="A126033922W_Latest">Data1!$HI$19</definedName>
    <definedName name="A126033926F">Data2!$I$1:$I$10,Data2!$I$11:$I$19</definedName>
    <definedName name="A126033926F_Data">Data2!$I$11:$I$19</definedName>
    <definedName name="A126033926F_Latest">Data2!$I$19</definedName>
    <definedName name="A126033930W">Data23!$GG$1:$GG$10,Data23!$GG$11:$GG$19</definedName>
    <definedName name="A126033930W_Data">Data23!$GG$11:$GG$19</definedName>
    <definedName name="A126033930W_Latest">Data23!$GG$19</definedName>
    <definedName name="A126033934F">Data23!$HE$1:$HE$10,Data23!$HE$11:$HE$19</definedName>
    <definedName name="A126033934F_Data">Data23!$HE$11:$HE$19</definedName>
    <definedName name="A126033934F_Latest">Data23!$HE$19</definedName>
    <definedName name="A126033938R">Data24!$K$1:$K$10,Data24!$K$11:$K$19</definedName>
    <definedName name="A126033938R_Data">Data24!$K$11:$K$19</definedName>
    <definedName name="A126033938R_Latest">Data24!$K$19</definedName>
    <definedName name="A126033942F">Data23!$BW$1:$BW$10,Data23!$BW$11:$BW$19</definedName>
    <definedName name="A126033942F_Data">Data23!$BW$11:$BW$19</definedName>
    <definedName name="A126033942F_Latest">Data23!$BW$19</definedName>
    <definedName name="A126033946R">Data23!$FI$1:$FI$10,Data23!$FI$11:$FI$19</definedName>
    <definedName name="A126033946R_Data">Data23!$FI$11:$FI$19</definedName>
    <definedName name="A126033946R_Latest">Data23!$FI$19</definedName>
    <definedName name="A126033950F">Data22!$GK$1:$GK$10,Data22!$GK$11:$GK$19</definedName>
    <definedName name="A126033950F_Data">Data22!$GK$11:$GK$19</definedName>
    <definedName name="A126033950F_Latest">Data22!$GK$19</definedName>
    <definedName name="A126033954R">Data23!$O$1:$O$10,Data23!$O$11:$O$19</definedName>
    <definedName name="A126033954R_Data">Data23!$O$11:$O$19</definedName>
    <definedName name="A126033954R_Latest">Data23!$O$19</definedName>
    <definedName name="A126033958X">Data23!$AM$1:$AM$10,Data23!$AM$11:$AM$19</definedName>
    <definedName name="A126033958X_Data">Data23!$AM$11:$AM$19</definedName>
    <definedName name="A126033958X_Latest">Data23!$AM$19</definedName>
    <definedName name="A126033962R">Data23!$IC$1:$IC$10,Data23!$IC$11:$IC$19</definedName>
    <definedName name="A126033962R_Data">Data23!$IC$11:$IC$19</definedName>
    <definedName name="A126033962R_Latest">Data23!$IC$19</definedName>
    <definedName name="A126033966X">Data24!$AI$1:$AI$10,Data24!$AI$11:$AI$19</definedName>
    <definedName name="A126033966X_Data">Data24!$AI$11:$AI$19</definedName>
    <definedName name="A126033966X_Latest">Data24!$AI$19</definedName>
    <definedName name="A126033970R">Data22!$EO$1:$EO$10,Data22!$EO$11:$EO$19</definedName>
    <definedName name="A126033970R_Data">Data22!$EO$11:$EO$19</definedName>
    <definedName name="A126033970R_Latest">Data22!$EO$19</definedName>
    <definedName name="A126033974X">Data23!$BE$1:$BE$10,Data23!$BE$11:$BE$19</definedName>
    <definedName name="A126033974X_Data">Data23!$BE$11:$BE$19</definedName>
    <definedName name="A126033974X_Latest">Data23!$BE$19</definedName>
    <definedName name="A126033978J">Data23!$DS$1:$DS$10,Data23!$DS$11:$DS$19</definedName>
    <definedName name="A126033978J_Data">Data23!$DS$11:$DS$19</definedName>
    <definedName name="A126033978J_Latest">Data23!$DS$19</definedName>
    <definedName name="A126033982X">Data22!$FM$1:$FM$10,Data22!$FM$11:$FM$19</definedName>
    <definedName name="A126033982X_Data">Data22!$FM$11:$FM$19</definedName>
    <definedName name="A126033982X_Latest">Data22!$FM$19</definedName>
    <definedName name="A126033986J">Data22!$HI$1:$HI$10,Data22!$HI$11:$HI$19</definedName>
    <definedName name="A126033986J_Data">Data22!$HI$11:$HI$19</definedName>
    <definedName name="A126033986J_Latest">Data22!$HI$19</definedName>
    <definedName name="A126033990X">Data22!$IG$1:$IG$10,Data22!$IG$11:$IG$19</definedName>
    <definedName name="A126033990X_Data">Data22!$IG$11:$IG$19</definedName>
    <definedName name="A126033990X_Latest">Data22!$IG$19</definedName>
    <definedName name="A126033994J">Data23!$CU$1:$CU$10,Data23!$CU$11:$CU$19</definedName>
    <definedName name="A126033994J_Data">Data23!$CU$11:$CU$19</definedName>
    <definedName name="A126033994J_Latest">Data23!$CU$19</definedName>
    <definedName name="A126033998T">Data23!$EK$1:$EK$10,Data23!$EK$11:$EK$19</definedName>
    <definedName name="A126033998T_Data">Data23!$EK$11:$EK$19</definedName>
    <definedName name="A126033998T_Latest">Data23!$EK$19</definedName>
    <definedName name="A126034002X">Data13!$GW$1:$GW$10,Data13!$GW$11:$GW$19</definedName>
    <definedName name="A126034002X_Data">Data13!$GW$11:$GW$19</definedName>
    <definedName name="A126034002X_Latest">Data13!$GW$19</definedName>
    <definedName name="A126034006J">Data13!$HU$1:$HU$10,Data13!$HU$11:$HU$19</definedName>
    <definedName name="A126034006J_Data">Data13!$HU$11:$HU$19</definedName>
    <definedName name="A126034006J_Latest">Data13!$HU$19</definedName>
    <definedName name="A126034010X">Data14!$AA$1:$AA$10,Data14!$AA$11:$AA$19</definedName>
    <definedName name="A126034010X_Data">Data14!$AA$11:$AA$19</definedName>
    <definedName name="A126034010X_Latest">Data14!$AA$19</definedName>
    <definedName name="A126034014J">Data13!$CM$1:$CM$10,Data13!$CM$11:$CM$19</definedName>
    <definedName name="A126034014J_Data">Data13!$CM$11:$CM$19</definedName>
    <definedName name="A126034014J_Latest">Data13!$CM$19</definedName>
    <definedName name="A126034018T">Data13!$FY$1:$FY$10,Data13!$FY$11:$FY$19</definedName>
    <definedName name="A126034018T_Data">Data13!$FY$11:$FY$19</definedName>
    <definedName name="A126034018T_Latest">Data13!$FY$19</definedName>
    <definedName name="A126034022J">Data12!$HA$1:$HA$10,Data12!$HA$11:$HA$19</definedName>
    <definedName name="A126034022J_Data">Data12!$HA$11:$HA$19</definedName>
    <definedName name="A126034022J_Latest">Data12!$HA$19</definedName>
    <definedName name="A126034026T">Data13!$AE$1:$AE$10,Data13!$AE$11:$AE$19</definedName>
    <definedName name="A126034026T_Data">Data13!$AE$11:$AE$19</definedName>
    <definedName name="A126034026T_Latest">Data13!$AE$19</definedName>
    <definedName name="A126034030J">Data13!$BC$1:$BC$10,Data13!$BC$11:$BC$19</definedName>
    <definedName name="A126034030J_Data">Data13!$BC$11:$BC$19</definedName>
    <definedName name="A126034030J_Latest">Data13!$BC$19</definedName>
    <definedName name="A126034034T">Data14!$C$1:$C$10,Data14!$C$11:$C$19</definedName>
    <definedName name="A126034034T_Data">Data14!$C$11:$C$19</definedName>
    <definedName name="A126034034T_Latest">Data14!$C$19</definedName>
    <definedName name="A126034038A">Data14!$AY$1:$AY$10,Data14!$AY$11:$AY$19</definedName>
    <definedName name="A126034038A_Data">Data14!$AY$11:$AY$19</definedName>
    <definedName name="A126034038A_Latest">Data14!$AY$19</definedName>
    <definedName name="A126034042T">Data12!$FE$1:$FE$10,Data12!$FE$11:$FE$19</definedName>
    <definedName name="A126034042T_Data">Data12!$FE$11:$FE$19</definedName>
    <definedName name="A126034042T_Latest">Data12!$FE$19</definedName>
    <definedName name="A126034046A">Data13!$BU$1:$BU$10,Data13!$BU$11:$BU$19</definedName>
    <definedName name="A126034046A_Data">Data13!$BU$11:$BU$19</definedName>
    <definedName name="A126034046A_Latest">Data13!$BU$19</definedName>
    <definedName name="A126034050T">Data13!$EI$1:$EI$10,Data13!$EI$11:$EI$19</definedName>
    <definedName name="A126034050T_Data">Data13!$EI$11:$EI$19</definedName>
    <definedName name="A126034050T_Latest">Data13!$EI$19</definedName>
    <definedName name="A126034054A">Data12!$GC$1:$GC$10,Data12!$GC$11:$GC$19</definedName>
    <definedName name="A126034054A_Data">Data12!$GC$11:$GC$19</definedName>
    <definedName name="A126034054A_Latest">Data12!$GC$19</definedName>
    <definedName name="A126034058K">Data12!$HY$1:$HY$10,Data12!$HY$11:$HY$19</definedName>
    <definedName name="A126034058K_Data">Data12!$HY$11:$HY$19</definedName>
    <definedName name="A126034058K_Latest">Data12!$HY$19</definedName>
    <definedName name="A126034062A">Data13!$G$1:$G$10,Data13!$G$11:$G$19</definedName>
    <definedName name="A126034062A_Data">Data13!$G$11:$G$19</definedName>
    <definedName name="A126034062A_Latest">Data13!$G$19</definedName>
    <definedName name="A126034066K">Data13!$DK$1:$DK$10,Data13!$DK$11:$DK$19</definedName>
    <definedName name="A126034066K_Data">Data13!$DK$11:$DK$19</definedName>
    <definedName name="A126034066K_Latest">Data13!$DK$19</definedName>
    <definedName name="A126034070A">Data13!$FA$1:$FA$10,Data13!$FA$11:$FA$19</definedName>
    <definedName name="A126034070A_Data">Data13!$FA$11:$FA$19</definedName>
    <definedName name="A126034070A_Latest">Data13!$FA$19</definedName>
    <definedName name="A126034074K">Data18!$GO$1:$GO$10,Data18!$GO$11:$GO$19</definedName>
    <definedName name="A126034074K_Data">Data18!$GO$11:$GO$19</definedName>
    <definedName name="A126034074K_Latest">Data18!$GO$19</definedName>
    <definedName name="A126034078V">Data18!$HM$1:$HM$10,Data18!$HM$11:$HM$19</definedName>
    <definedName name="A126034078V_Data">Data18!$HM$11:$HM$19</definedName>
    <definedName name="A126034078V_Latest">Data18!$HM$19</definedName>
    <definedName name="A126034082K">Data19!$S$1:$S$10,Data19!$S$11:$S$19</definedName>
    <definedName name="A126034082K_Data">Data19!$S$11:$S$19</definedName>
    <definedName name="A126034082K_Latest">Data19!$S$19</definedName>
    <definedName name="A126034086V">Data18!$CE$1:$CE$10,Data18!$CE$11:$CE$19</definedName>
    <definedName name="A126034086V_Data">Data18!$CE$11:$CE$19</definedName>
    <definedName name="A126034086V_Latest">Data18!$CE$19</definedName>
    <definedName name="A126034090K">Data18!$FQ$1:$FQ$10,Data18!$FQ$11:$FQ$19</definedName>
    <definedName name="A126034090K_Data">Data18!$FQ$11:$FQ$19</definedName>
    <definedName name="A126034090K_Latest">Data18!$FQ$19</definedName>
    <definedName name="A126034094V">Data17!$GS$1:$GS$10,Data17!$GS$11:$GS$19</definedName>
    <definedName name="A126034094V_Data">Data17!$GS$11:$GS$19</definedName>
    <definedName name="A126034094V_Latest">Data17!$GS$19</definedName>
    <definedName name="A126034098C">Data18!$W$1:$W$10,Data18!$W$11:$W$19</definedName>
    <definedName name="A126034098C_Data">Data18!$W$11:$W$19</definedName>
    <definedName name="A126034098C_Latest">Data18!$W$19</definedName>
    <definedName name="A126034102J">Data18!$AU$1:$AU$10,Data18!$AU$11:$AU$19</definedName>
    <definedName name="A126034102J_Data">Data18!$AU$11:$AU$19</definedName>
    <definedName name="A126034102J_Latest">Data18!$AU$19</definedName>
    <definedName name="A126034106T">Data18!$IK$1:$IK$10,Data18!$IK$11:$IK$19</definedName>
    <definedName name="A126034106T_Data">Data18!$IK$11:$IK$19</definedName>
    <definedName name="A126034106T_Latest">Data18!$IK$19</definedName>
    <definedName name="A126034110J">Data19!$AQ$1:$AQ$10,Data19!$AQ$11:$AQ$19</definedName>
    <definedName name="A126034110J_Data">Data19!$AQ$11:$AQ$19</definedName>
    <definedName name="A126034110J_Latest">Data19!$AQ$19</definedName>
    <definedName name="A126034114T">Data17!$EW$1:$EW$10,Data17!$EW$11:$EW$19</definedName>
    <definedName name="A126034114T_Data">Data17!$EW$11:$EW$19</definedName>
    <definedName name="A126034114T_Latest">Data17!$EW$19</definedName>
    <definedName name="A126034118A">Data18!$BM$1:$BM$10,Data18!$BM$11:$BM$19</definedName>
    <definedName name="A126034118A_Data">Data18!$BM$11:$BM$19</definedName>
    <definedName name="A126034118A_Latest">Data18!$BM$19</definedName>
    <definedName name="A126034122T">Data18!$EA$1:$EA$10,Data18!$EA$11:$EA$19</definedName>
    <definedName name="A126034122T_Data">Data18!$EA$11:$EA$19</definedName>
    <definedName name="A126034122T_Latest">Data18!$EA$19</definedName>
    <definedName name="A126034126A">Data17!$FU$1:$FU$10,Data17!$FU$11:$FU$19</definedName>
    <definedName name="A126034126A_Data">Data17!$FU$11:$FU$19</definedName>
    <definedName name="A126034126A_Latest">Data17!$FU$19</definedName>
    <definedName name="A126034130T">Data17!$HQ$1:$HQ$10,Data17!$HQ$11:$HQ$19</definedName>
    <definedName name="A126034130T_Data">Data17!$HQ$11:$HQ$19</definedName>
    <definedName name="A126034130T_Latest">Data17!$HQ$19</definedName>
    <definedName name="A126034134A">Data17!$IO$1:$IO$10,Data17!$IO$11:$IO$19</definedName>
    <definedName name="A126034134A_Data">Data17!$IO$11:$IO$19</definedName>
    <definedName name="A126034134A_Latest">Data17!$IO$19</definedName>
    <definedName name="A126034138K">Data18!$DC$1:$DC$10,Data18!$DC$11:$DC$19</definedName>
    <definedName name="A126034138K_Data">Data18!$DC$11:$DC$19</definedName>
    <definedName name="A126034138K_Latest">Data18!$DC$19</definedName>
    <definedName name="A126034142A">Data18!$ES$1:$ES$10,Data18!$ES$11:$ES$19</definedName>
    <definedName name="A126034142A_Data">Data18!$ES$11:$ES$19</definedName>
    <definedName name="A126034142A_Latest">Data18!$ES$19</definedName>
    <definedName name="A126034146K">Data20!$DG$1:$DG$10,Data20!$DG$11:$DG$19</definedName>
    <definedName name="A126034146K_Data">Data20!$DG$11:$DG$19</definedName>
    <definedName name="A126034146K_Latest">Data20!$DG$19</definedName>
    <definedName name="A126034150A">Data20!$EE$1:$EE$10,Data20!$EE$11:$EE$19</definedName>
    <definedName name="A126034150A_Data">Data20!$EE$11:$EE$19</definedName>
    <definedName name="A126034150A_Latest">Data20!$EE$19</definedName>
    <definedName name="A126034154K">Data20!$GA$1:$GA$10,Data20!$GA$11:$GA$19</definedName>
    <definedName name="A126034154K_Data">Data20!$GA$11:$GA$19</definedName>
    <definedName name="A126034154K_Latest">Data20!$GA$19</definedName>
    <definedName name="A126034158V">Data19!$IM$1:$IM$10,Data19!$IM$11:$IM$19</definedName>
    <definedName name="A126034158V_Data">Data19!$IM$11:$IM$19</definedName>
    <definedName name="A126034158V_Latest">Data19!$IM$19</definedName>
    <definedName name="A126034162K">Data20!$CI$1:$CI$10,Data20!$CI$11:$CI$19</definedName>
    <definedName name="A126034162K_Data">Data20!$CI$11:$CI$19</definedName>
    <definedName name="A126034162K_Latest">Data20!$CI$19</definedName>
    <definedName name="A126034166V">Data19!$DK$1:$DK$10,Data19!$DK$11:$DK$19</definedName>
    <definedName name="A126034166V_Data">Data19!$DK$11:$DK$19</definedName>
    <definedName name="A126034166V_Latest">Data19!$DK$19</definedName>
    <definedName name="A126034170K">Data19!$GE$1:$GE$10,Data19!$GE$11:$GE$19</definedName>
    <definedName name="A126034170K_Data">Data19!$GE$11:$GE$19</definedName>
    <definedName name="A126034170K_Latest">Data19!$GE$19</definedName>
    <definedName name="A126034174V">Data19!$HC$1:$HC$10,Data19!$HC$11:$HC$19</definedName>
    <definedName name="A126034174V_Data">Data19!$HC$11:$HC$19</definedName>
    <definedName name="A126034174V_Latest">Data19!$HC$19</definedName>
    <definedName name="A126034178C">Data20!$FC$1:$FC$10,Data20!$FC$11:$FC$19</definedName>
    <definedName name="A126034178C_Data">Data20!$FC$11:$FC$19</definedName>
    <definedName name="A126034178C_Latest">Data20!$FC$19</definedName>
    <definedName name="A126034182V">Data20!$GY$1:$GY$10,Data20!$GY$11:$GY$19</definedName>
    <definedName name="A126034182V_Data">Data20!$GY$11:$GY$19</definedName>
    <definedName name="A126034182V_Latest">Data20!$GY$19</definedName>
    <definedName name="A126034186C">Data19!$BO$1:$BO$10,Data19!$BO$11:$BO$19</definedName>
    <definedName name="A126034186C_Data">Data19!$BO$11:$BO$19</definedName>
    <definedName name="A126034186C_Latest">Data19!$BO$19</definedName>
    <definedName name="A126034190V">Data19!$HU$1:$HU$10,Data19!$HU$11:$HU$19</definedName>
    <definedName name="A126034190V_Data">Data19!$HU$11:$HU$19</definedName>
    <definedName name="A126034190V_Latest">Data19!$HU$19</definedName>
    <definedName name="A126034194C">Data20!$AS$1:$AS$10,Data20!$AS$11:$AS$19</definedName>
    <definedName name="A126034194C_Data">Data20!$AS$11:$AS$19</definedName>
    <definedName name="A126034194C_Latest">Data20!$AS$19</definedName>
    <definedName name="A126034198L">Data19!$CM$1:$CM$10,Data19!$CM$11:$CM$19</definedName>
    <definedName name="A126034198L_Data">Data19!$CM$11:$CM$19</definedName>
    <definedName name="A126034198L_Latest">Data19!$CM$19</definedName>
    <definedName name="A126034202T">Data19!$EI$1:$EI$10,Data19!$EI$11:$EI$19</definedName>
    <definedName name="A126034202T_Data">Data19!$EI$11:$EI$19</definedName>
    <definedName name="A126034202T_Latest">Data19!$EI$19</definedName>
    <definedName name="A126034206A">Data19!$FG$1:$FG$10,Data19!$FG$11:$FG$19</definedName>
    <definedName name="A126034206A_Data">Data19!$FG$11:$FG$19</definedName>
    <definedName name="A126034206A_Latest">Data19!$FG$19</definedName>
    <definedName name="A126034210T">Data20!$U$1:$U$10,Data20!$U$11:$U$19</definedName>
    <definedName name="A126034210T_Data">Data20!$U$11:$U$19</definedName>
    <definedName name="A126034210T_Latest">Data20!$U$19</definedName>
    <definedName name="A126034214A">Data20!$BK$1:$BK$10,Data20!$BK$11:$BK$19</definedName>
    <definedName name="A126034214A_Data">Data20!$BK$11:$BK$19</definedName>
    <definedName name="A126034214A_Latest">Data20!$BK$19</definedName>
    <definedName name="A126034218K">Data22!$Y$1:$Y$10,Data22!$Y$11:$Y$19</definedName>
    <definedName name="A126034218K_Data">Data22!$Y$11:$Y$19</definedName>
    <definedName name="A126034218K_Latest">Data22!$Y$19</definedName>
    <definedName name="A126034222A">Data22!$AW$1:$AW$10,Data22!$AW$11:$AW$19</definedName>
    <definedName name="A126034222A_Data">Data22!$AW$11:$AW$19</definedName>
    <definedName name="A126034222A_Latest">Data22!$AW$19</definedName>
    <definedName name="A126034226K">Data22!$CS$1:$CS$10,Data22!$CS$11:$CS$19</definedName>
    <definedName name="A126034226K_Data">Data22!$CS$11:$CS$19</definedName>
    <definedName name="A126034226K_Latest">Data22!$CS$19</definedName>
    <definedName name="A126034230A">Data21!$FE$1:$FE$10,Data21!$FE$11:$FE$19</definedName>
    <definedName name="A126034230A_Data">Data21!$FE$11:$FE$19</definedName>
    <definedName name="A126034230A_Latest">Data21!$FE$19</definedName>
    <definedName name="A126034234K">Data21!$IQ$1:$IQ$10,Data21!$IQ$11:$IQ$19</definedName>
    <definedName name="A126034234K_Data">Data21!$IQ$11:$IQ$19</definedName>
    <definedName name="A126034234K_Latest">Data21!$IQ$19</definedName>
    <definedName name="A126034238V">Data21!$AC$1:$AC$10,Data21!$AC$11:$AC$19</definedName>
    <definedName name="A126034238V_Data">Data21!$AC$11:$AC$19</definedName>
    <definedName name="A126034238V_Latest">Data21!$AC$19</definedName>
    <definedName name="A126034242K">Data21!$CW$1:$CW$10,Data21!$CW$11:$CW$19</definedName>
    <definedName name="A126034242K_Data">Data21!$CW$11:$CW$19</definedName>
    <definedName name="A126034242K_Latest">Data21!$CW$19</definedName>
    <definedName name="A126034246V">Data21!$DU$1:$DU$10,Data21!$DU$11:$DU$19</definedName>
    <definedName name="A126034246V_Data">Data21!$DU$11:$DU$19</definedName>
    <definedName name="A126034246V_Latest">Data21!$DU$19</definedName>
    <definedName name="A126034250K">Data22!$BU$1:$BU$10,Data22!$BU$11:$BU$19</definedName>
    <definedName name="A126034250K_Data">Data22!$BU$11:$BU$19</definedName>
    <definedName name="A126034250K_Latest">Data22!$BU$19</definedName>
    <definedName name="A126034254V">Data22!$DQ$1:$DQ$10,Data22!$DQ$11:$DQ$19</definedName>
    <definedName name="A126034254V_Data">Data22!$DQ$11:$DQ$19</definedName>
    <definedName name="A126034254V_Latest">Data22!$DQ$19</definedName>
    <definedName name="A126034258C">Data20!$HW$1:$HW$10,Data20!$HW$11:$HW$19</definedName>
    <definedName name="A126034258C_Data">Data20!$HW$11:$HW$19</definedName>
    <definedName name="A126034258C_Latest">Data20!$HW$19</definedName>
    <definedName name="A126034262V">Data21!$EM$1:$EM$10,Data21!$EM$11:$EM$19</definedName>
    <definedName name="A126034262V_Data">Data21!$EM$11:$EM$19</definedName>
    <definedName name="A126034262V_Latest">Data21!$EM$19</definedName>
    <definedName name="A126034266C">Data21!$HA$1:$HA$10,Data21!$HA$11:$HA$19</definedName>
    <definedName name="A126034266C_Data">Data21!$HA$11:$HA$19</definedName>
    <definedName name="A126034266C_Latest">Data21!$HA$19</definedName>
    <definedName name="A126034270V">Data21!$E$1:$E$10,Data21!$E$11:$E$19</definedName>
    <definedName name="A126034270V_Data">Data21!$E$11:$E$19</definedName>
    <definedName name="A126034270V_Latest">Data21!$E$19</definedName>
    <definedName name="A126034274C">Data21!$BA$1:$BA$10,Data21!$BA$11:$BA$19</definedName>
    <definedName name="A126034274C_Data">Data21!$BA$11:$BA$19</definedName>
    <definedName name="A126034274C_Latest">Data21!$BA$19</definedName>
    <definedName name="A126034278L">Data21!$BY$1:$BY$10,Data21!$BY$11:$BY$19</definedName>
    <definedName name="A126034278L_Data">Data21!$BY$11:$BY$19</definedName>
    <definedName name="A126034278L_Latest">Data21!$BY$19</definedName>
    <definedName name="A126034282C">Data21!$GC$1:$GC$10,Data21!$GC$11:$GC$19</definedName>
    <definedName name="A126034282C_Data">Data21!$GC$11:$GC$19</definedName>
    <definedName name="A126034282C_Latest">Data21!$GC$19</definedName>
    <definedName name="A126034286L">Data21!$HS$1:$HS$10,Data21!$HS$11:$HS$19</definedName>
    <definedName name="A126034286L_Data">Data21!$HS$11:$HS$19</definedName>
    <definedName name="A126034286L_Latest">Data21!$HS$19</definedName>
    <definedName name="A126034290C">Data12!$AO$1:$AO$10,Data12!$AO$11:$AO$19</definedName>
    <definedName name="A126034290C_Data">Data12!$AO$11:$AO$19</definedName>
    <definedName name="A126034290C_Latest">Data12!$AO$19</definedName>
    <definedName name="A126034294L">Data12!$BM$1:$BM$10,Data12!$BM$11:$BM$19</definedName>
    <definedName name="A126034294L_Data">Data12!$BM$11:$BM$19</definedName>
    <definedName name="A126034294L_Latest">Data12!$BM$19</definedName>
    <definedName name="A126034298W">Data12!$DI$1:$DI$10,Data12!$DI$11:$DI$19</definedName>
    <definedName name="A126034298W_Data">Data12!$DI$11:$DI$19</definedName>
    <definedName name="A126034298W_Latest">Data12!$DI$19</definedName>
    <definedName name="A126034302A">Data11!$FU$1:$FU$10,Data11!$FU$11:$FU$19</definedName>
    <definedName name="A126034302A_Data">Data11!$FU$11:$FU$19</definedName>
    <definedName name="A126034302A_Latest">Data11!$FU$19</definedName>
    <definedName name="A126034306K">Data12!$Q$1:$Q$10,Data12!$Q$11:$Q$19</definedName>
    <definedName name="A126034306K_Data">Data12!$Q$11:$Q$19</definedName>
    <definedName name="A126034306K_Latest">Data12!$Q$19</definedName>
    <definedName name="A126034310A">Data11!$AS$1:$AS$10,Data11!$AS$11:$AS$19</definedName>
    <definedName name="A126034310A_Data">Data11!$AS$11:$AS$19</definedName>
    <definedName name="A126034310A_Latest">Data11!$AS$19</definedName>
    <definedName name="A126034314K">Data11!$DM$1:$DM$10,Data11!$DM$11:$DM$19</definedName>
    <definedName name="A126034314K_Data">Data11!$DM$11:$DM$19</definedName>
    <definedName name="A126034314K_Latest">Data11!$DM$19</definedName>
    <definedName name="A126034318V">Data11!$EK$1:$EK$10,Data11!$EK$11:$EK$19</definedName>
    <definedName name="A126034318V_Data">Data11!$EK$11:$EK$19</definedName>
    <definedName name="A126034318V_Latest">Data11!$EK$19</definedName>
    <definedName name="A126034322K">Data12!$CK$1:$CK$10,Data12!$CK$11:$CK$19</definedName>
    <definedName name="A126034322K_Data">Data12!$CK$11:$CK$19</definedName>
    <definedName name="A126034322K_Latest">Data12!$CK$19</definedName>
    <definedName name="A126034326V">Data12!$EG$1:$EG$10,Data12!$EG$11:$EG$19</definedName>
    <definedName name="A126034326V_Data">Data12!$EG$11:$EG$19</definedName>
    <definedName name="A126034326V_Latest">Data12!$EG$19</definedName>
    <definedName name="A126034330K">Data10!$IM$1:$IM$10,Data10!$IM$11:$IM$19</definedName>
    <definedName name="A126034330K_Data">Data10!$IM$11:$IM$19</definedName>
    <definedName name="A126034330K_Latest">Data10!$IM$19</definedName>
    <definedName name="A126034334V">Data11!$FC$1:$FC$10,Data11!$FC$11:$FC$19</definedName>
    <definedName name="A126034334V_Data">Data11!$FC$11:$FC$19</definedName>
    <definedName name="A126034334V_Latest">Data11!$FC$19</definedName>
    <definedName name="A126034338C">Data11!$HQ$1:$HQ$10,Data11!$HQ$11:$HQ$19</definedName>
    <definedName name="A126034338C_Data">Data11!$HQ$11:$HQ$19</definedName>
    <definedName name="A126034338C_Latest">Data11!$HQ$19</definedName>
    <definedName name="A126034342V">Data11!$U$1:$U$10,Data11!$U$11:$U$19</definedName>
    <definedName name="A126034342V_Data">Data11!$U$11:$U$19</definedName>
    <definedName name="A126034342V_Latest">Data11!$U$19</definedName>
    <definedName name="A126034346C">Data11!$BQ$1:$BQ$10,Data11!$BQ$11:$BQ$19</definedName>
    <definedName name="A126034346C_Data">Data11!$BQ$11:$BQ$19</definedName>
    <definedName name="A126034346C_Latest">Data11!$BQ$19</definedName>
    <definedName name="A126034350V">Data11!$CO$1:$CO$10,Data11!$CO$11:$CO$19</definedName>
    <definedName name="A126034350V_Data">Data11!$CO$11:$CO$19</definedName>
    <definedName name="A126034350V_Latest">Data11!$CO$19</definedName>
    <definedName name="A126034354C">Data11!$GS$1:$GS$10,Data11!$GS$11:$GS$19</definedName>
    <definedName name="A126034354C_Data">Data11!$GS$11:$GS$19</definedName>
    <definedName name="A126034354C_Latest">Data11!$GS$19</definedName>
    <definedName name="A126034358L">Data11!$II$1:$II$10,Data11!$II$11:$II$19</definedName>
    <definedName name="A126034358L_Data">Data11!$II$11:$II$19</definedName>
    <definedName name="A126034358L_Latest">Data11!$II$19</definedName>
    <definedName name="A126034362C">Data15!$DO$1:$DO$10,Data15!$DO$11:$DO$19</definedName>
    <definedName name="A126034362C_Data">Data15!$DO$11:$DO$19</definedName>
    <definedName name="A126034362C_Latest">Data15!$DO$19</definedName>
    <definedName name="A126034366L">Data15!$EM$1:$EM$10,Data15!$EM$11:$EM$19</definedName>
    <definedName name="A126034366L_Data">Data15!$EM$11:$EM$19</definedName>
    <definedName name="A126034366L_Latest">Data15!$EM$19</definedName>
    <definedName name="A126034370C">Data15!$GI$1:$GI$10,Data15!$GI$11:$GI$19</definedName>
    <definedName name="A126034370C_Data">Data15!$GI$11:$GI$19</definedName>
    <definedName name="A126034370C_Latest">Data15!$GI$19</definedName>
    <definedName name="A126034374L">Data15!$E$1:$E$10,Data15!$E$11:$E$19</definedName>
    <definedName name="A126034374L_Data">Data15!$E$11:$E$19</definedName>
    <definedName name="A126034374L_Latest">Data15!$E$19</definedName>
    <definedName name="A126034378W">Data15!$CQ$1:$CQ$10,Data15!$CQ$11:$CQ$19</definedName>
    <definedName name="A126034378W_Data">Data15!$CQ$11:$CQ$19</definedName>
    <definedName name="A126034378W_Latest">Data15!$CQ$19</definedName>
    <definedName name="A126034382L">Data14!$DS$1:$DS$10,Data14!$DS$11:$DS$19</definedName>
    <definedName name="A126034382L_Data">Data14!$DS$11:$DS$19</definedName>
    <definedName name="A126034382L_Latest">Data14!$DS$19</definedName>
    <definedName name="A126034386W">Data14!$GM$1:$GM$10,Data14!$GM$11:$GM$19</definedName>
    <definedName name="A126034386W_Data">Data14!$GM$11:$GM$19</definedName>
    <definedName name="A126034386W_Latest">Data14!$GM$19</definedName>
    <definedName name="A126034390L">Data14!$HK$1:$HK$10,Data14!$HK$11:$HK$19</definedName>
    <definedName name="A126034390L_Data">Data14!$HK$11:$HK$19</definedName>
    <definedName name="A126034390L_Latest">Data14!$HK$19</definedName>
    <definedName name="A126034394W">Data15!$FK$1:$FK$10,Data15!$FK$11:$FK$19</definedName>
    <definedName name="A126034394W_Data">Data15!$FK$11:$FK$19</definedName>
    <definedName name="A126034394W_Latest">Data15!$FK$19</definedName>
    <definedName name="A126034398F">Data15!$HG$1:$HG$10,Data15!$HG$11:$HG$19</definedName>
    <definedName name="A126034398F_Data">Data15!$HG$11:$HG$19</definedName>
    <definedName name="A126034398F_Latest">Data15!$HG$19</definedName>
    <definedName name="A126034402K">Data14!$BW$1:$BW$10,Data14!$BW$11:$BW$19</definedName>
    <definedName name="A126034402K_Data">Data14!$BW$11:$BW$19</definedName>
    <definedName name="A126034402K_Latest">Data14!$BW$19</definedName>
    <definedName name="A126034406V">Data14!$IC$1:$IC$10,Data14!$IC$11:$IC$19</definedName>
    <definedName name="A126034406V_Data">Data14!$IC$11:$IC$19</definedName>
    <definedName name="A126034406V_Latest">Data14!$IC$19</definedName>
    <definedName name="A126034410K">Data15!$BA$1:$BA$10,Data15!$BA$11:$BA$19</definedName>
    <definedName name="A126034410K_Data">Data15!$BA$11:$BA$19</definedName>
    <definedName name="A126034410K_Latest">Data15!$BA$19</definedName>
    <definedName name="A126034414V">Data14!$CU$1:$CU$10,Data14!$CU$11:$CU$19</definedName>
    <definedName name="A126034414V_Data">Data14!$CU$11:$CU$19</definedName>
    <definedName name="A126034414V_Latest">Data14!$CU$19</definedName>
    <definedName name="A126034418C">Data14!$EQ$1:$EQ$10,Data14!$EQ$11:$EQ$19</definedName>
    <definedName name="A126034418C_Data">Data14!$EQ$11:$EQ$19</definedName>
    <definedName name="A126034418C_Latest">Data14!$EQ$19</definedName>
    <definedName name="A126034422V">Data14!$FO$1:$FO$10,Data14!$FO$11:$FO$19</definedName>
    <definedName name="A126034422V_Data">Data14!$FO$11:$FO$19</definedName>
    <definedName name="A126034422V_Latest">Data14!$FO$19</definedName>
    <definedName name="A126034426C">Data15!$AC$1:$AC$10,Data15!$AC$11:$AC$19</definedName>
    <definedName name="A126034426C_Data">Data15!$AC$11:$AC$19</definedName>
    <definedName name="A126034426C_Latest">Data15!$AC$19</definedName>
    <definedName name="A126034430V">Data15!$BS$1:$BS$10,Data15!$BS$11:$BS$19</definedName>
    <definedName name="A126034430V_Data">Data15!$BS$11:$BS$19</definedName>
    <definedName name="A126034430V_Latest">Data15!$BS$19</definedName>
    <definedName name="A126034434C">Data17!$AG$1:$AG$10,Data17!$AG$11:$AG$19</definedName>
    <definedName name="A126034434C_Data">Data17!$AG$11:$AG$19</definedName>
    <definedName name="A126034434C_Latest">Data17!$AG$19</definedName>
    <definedName name="A126034438L">Data17!$BE$1:$BE$10,Data17!$BE$11:$BE$19</definedName>
    <definedName name="A126034438L_Data">Data17!$BE$11:$BE$19</definedName>
    <definedName name="A126034438L_Latest">Data17!$BE$19</definedName>
    <definedName name="A126034442C">Data17!$DA$1:$DA$10,Data17!$DA$11:$DA$19</definedName>
    <definedName name="A126034442C_Data">Data17!$DA$11:$DA$19</definedName>
    <definedName name="A126034442C_Latest">Data17!$DA$19</definedName>
    <definedName name="A126034446L">Data16!$FM$1:$FM$10,Data16!$FM$11:$FM$19</definedName>
    <definedName name="A126034446L_Data">Data16!$FM$11:$FM$19</definedName>
    <definedName name="A126034446L_Latest">Data16!$FM$19</definedName>
    <definedName name="A126034450C">Data17!$I$1:$I$10,Data17!$I$11:$I$19</definedName>
    <definedName name="A126034450C_Data">Data17!$I$11:$I$19</definedName>
    <definedName name="A126034450C_Latest">Data17!$I$19</definedName>
    <definedName name="A126034454L">Data16!$AK$1:$AK$10,Data16!$AK$11:$AK$19</definedName>
    <definedName name="A126034454L_Data">Data16!$AK$11:$AK$19</definedName>
    <definedName name="A126034454L_Latest">Data16!$AK$19</definedName>
    <definedName name="A126034458W">Data16!$DE$1:$DE$10,Data16!$DE$11:$DE$19</definedName>
    <definedName name="A126034458W_Data">Data16!$DE$11:$DE$19</definedName>
    <definedName name="A126034458W_Latest">Data16!$DE$19</definedName>
    <definedName name="A126034462L">Data16!$EC$1:$EC$10,Data16!$EC$11:$EC$19</definedName>
    <definedName name="A126034462L_Data">Data16!$EC$11:$EC$19</definedName>
    <definedName name="A126034462L_Latest">Data16!$EC$19</definedName>
    <definedName name="A126034466W">Data17!$CC$1:$CC$10,Data17!$CC$11:$CC$19</definedName>
    <definedName name="A126034466W_Data">Data17!$CC$11:$CC$19</definedName>
    <definedName name="A126034466W_Latest">Data17!$CC$19</definedName>
    <definedName name="A126034470L">Data17!$DY$1:$DY$10,Data17!$DY$11:$DY$19</definedName>
    <definedName name="A126034470L_Data">Data17!$DY$11:$DY$19</definedName>
    <definedName name="A126034470L_Latest">Data17!$DY$19</definedName>
    <definedName name="A126034474W">Data15!$IE$1:$IE$10,Data15!$IE$11:$IE$19</definedName>
    <definedName name="A126034474W_Data">Data15!$IE$11:$IE$19</definedName>
    <definedName name="A126034474W_Latest">Data15!$IE$19</definedName>
    <definedName name="A126034478F">Data16!$EU$1:$EU$10,Data16!$EU$11:$EU$19</definedName>
    <definedName name="A126034478F_Data">Data16!$EU$11:$EU$19</definedName>
    <definedName name="A126034478F_Latest">Data16!$EU$19</definedName>
    <definedName name="A126034482W">Data16!$HI$1:$HI$10,Data16!$HI$11:$HI$19</definedName>
    <definedName name="A126034482W_Data">Data16!$HI$11:$HI$19</definedName>
    <definedName name="A126034482W_Latest">Data16!$HI$19</definedName>
    <definedName name="A126034486F">Data16!$M$1:$M$10,Data16!$M$11:$M$19</definedName>
    <definedName name="A126034486F_Data">Data16!$M$11:$M$19</definedName>
    <definedName name="A126034486F_Latest">Data16!$M$19</definedName>
    <definedName name="A126034490W">Data16!$BI$1:$BI$10,Data16!$BI$11:$BI$19</definedName>
    <definedName name="A126034490W_Data">Data16!$BI$11:$BI$19</definedName>
    <definedName name="A126034490W_Latest">Data16!$BI$19</definedName>
    <definedName name="A126034494F">Data16!$CG$1:$CG$10,Data16!$CG$11:$CG$19</definedName>
    <definedName name="A126034494F_Data">Data16!$CG$11:$CG$19</definedName>
    <definedName name="A126034494F_Latest">Data16!$CG$19</definedName>
    <definedName name="A126034498R">Data16!$GK$1:$GK$10,Data16!$GK$11:$GK$19</definedName>
    <definedName name="A126034498R_Data">Data16!$GK$11:$GK$19</definedName>
    <definedName name="A126034498R_Latest">Data16!$GK$19</definedName>
    <definedName name="A126034502V">Data16!$IA$1:$IA$10,Data16!$IA$11:$IA$19</definedName>
    <definedName name="A126034502V_Data">Data16!$IA$11:$IA$19</definedName>
    <definedName name="A126034502V_Latest">Data16!$IA$19</definedName>
    <definedName name="A126034506C">Data2!$BN$1:$BN$10,Data2!$BN$11:$BN$19</definedName>
    <definedName name="A126034506C_Data">Data2!$BN$11:$BN$19</definedName>
    <definedName name="A126034506C_Latest">Data2!$BN$19</definedName>
    <definedName name="A126034510V">Data2!$CL$1:$CL$10,Data2!$CL$11:$CL$19</definedName>
    <definedName name="A126034510V_Data">Data2!$CL$11:$CL$19</definedName>
    <definedName name="A126034510V_Latest">Data2!$CL$19</definedName>
    <definedName name="A126034514C">Data2!$EH$1:$EH$10,Data2!$EH$11:$EH$19</definedName>
    <definedName name="A126034514C_Data">Data2!$EH$11:$EH$19</definedName>
    <definedName name="A126034514C_Latest">Data2!$EH$19</definedName>
    <definedName name="A126034518L">Data1!$GT$1:$GT$10,Data1!$GT$11:$GT$19</definedName>
    <definedName name="A126034518L_Data">Data1!$GT$11:$GT$19</definedName>
    <definedName name="A126034518L_Latest">Data1!$GT$19</definedName>
    <definedName name="A126034522C">Data2!$AP$1:$AP$10,Data2!$AP$11:$AP$19</definedName>
    <definedName name="A126034522C_Data">Data2!$AP$11:$AP$19</definedName>
    <definedName name="A126034522C_Latest">Data2!$AP$19</definedName>
    <definedName name="A126034526L">Data1!$BR$1:$BR$10,Data1!$BR$11:$BR$19</definedName>
    <definedName name="A126034526L_Data">Data1!$BR$11:$BR$19</definedName>
    <definedName name="A126034526L_Latest">Data1!$BR$19</definedName>
    <definedName name="A126034530C">Data1!$EL$1:$EL$10,Data1!$EL$11:$EL$19</definedName>
    <definedName name="A126034530C_Data">Data1!$EL$11:$EL$19</definedName>
    <definedName name="A126034530C_Latest">Data1!$EL$19</definedName>
    <definedName name="A126034534L">Data1!$FG$1:$FG$10,Data1!$FG$11:$FG$19</definedName>
    <definedName name="A126034534L_Data">Data1!$FG$11:$FG$19</definedName>
    <definedName name="A126034534L_Latest">Data1!$FG$19</definedName>
    <definedName name="A126034538W">Data2!$DJ$1:$DJ$10,Data2!$DJ$11:$DJ$19</definedName>
    <definedName name="A126034538W_Data">Data2!$DJ$11:$DJ$19</definedName>
    <definedName name="A126034538W_Latest">Data2!$DJ$19</definedName>
    <definedName name="A126034542L">Data2!$FF$1:$FF$10,Data2!$FF$11:$FF$19</definedName>
    <definedName name="A126034542L_Data">Data2!$FF$11:$FF$19</definedName>
    <definedName name="A126034542L_Latest">Data2!$FF$19</definedName>
    <definedName name="A126034546W">Data1!$V$1:$V$10,Data1!$V$11:$V$19</definedName>
    <definedName name="A126034546W_Data">Data1!$V$11:$V$19</definedName>
    <definedName name="A126034546W_Latest">Data1!$V$19</definedName>
    <definedName name="A126034550L">Data1!$FY$1:$FY$10,Data1!$FY$11:$FY$19</definedName>
    <definedName name="A126034550L_Data">Data1!$FY$11:$FY$19</definedName>
    <definedName name="A126034550L_Latest">Data1!$FY$19</definedName>
    <definedName name="A126034554W">Data1!$IM$1:$IM$10,Data1!$IM$11:$IM$19</definedName>
    <definedName name="A126034554W_Data">Data1!$IM$11:$IM$19</definedName>
    <definedName name="A126034554W_Latest">Data1!$IM$19</definedName>
    <definedName name="A126034558F">Data1!$AT$1:$AT$10,Data1!$AT$11:$AT$19</definedName>
    <definedName name="A126034558F_Data">Data1!$AT$11:$AT$19</definedName>
    <definedName name="A126034558F_Latest">Data1!$AT$19</definedName>
    <definedName name="A126034562W">Data1!$CP$1:$CP$10,Data1!$CP$11:$CP$19</definedName>
    <definedName name="A126034562W_Data">Data1!$CP$11:$CP$19</definedName>
    <definedName name="A126034562W_Latest">Data1!$CP$19</definedName>
    <definedName name="A126034566F">Data1!$DN$1:$DN$10,Data1!$DN$11:$DN$19</definedName>
    <definedName name="A126034566F_Data">Data1!$DN$11:$DN$19</definedName>
    <definedName name="A126034566F_Latest">Data1!$DN$19</definedName>
    <definedName name="A126034570W">Data1!$HR$1:$HR$10,Data1!$HR$11:$HR$19</definedName>
    <definedName name="A126034570W_Data">Data1!$HR$11:$HR$19</definedName>
    <definedName name="A126034570W_Latest">Data1!$HR$19</definedName>
    <definedName name="A126034574F">Data2!$R$1:$R$10,Data2!$R$11:$R$19</definedName>
    <definedName name="A126034574F_Data">Data2!$R$11:$R$19</definedName>
    <definedName name="A126034574F_Latest">Data2!$R$19</definedName>
    <definedName name="A126034578R">Data23!$GP$1:$GP$10,Data23!$GP$11:$GP$19</definedName>
    <definedName name="A126034578R_Data">Data23!$GP$11:$GP$19</definedName>
    <definedName name="A126034578R_Latest">Data23!$GP$19</definedName>
    <definedName name="A126034582F">Data23!$HN$1:$HN$10,Data23!$HN$11:$HN$19</definedName>
    <definedName name="A126034582F_Data">Data23!$HN$11:$HN$19</definedName>
    <definedName name="A126034582F_Latest">Data23!$HN$19</definedName>
    <definedName name="A126034586R">Data24!$T$1:$T$10,Data24!$T$11:$T$19</definedName>
    <definedName name="A126034586R_Data">Data24!$T$11:$T$19</definedName>
    <definedName name="A126034586R_Latest">Data24!$T$19</definedName>
    <definedName name="A126034590F">Data23!$CF$1:$CF$10,Data23!$CF$11:$CF$19</definedName>
    <definedName name="A126034590F_Data">Data23!$CF$11:$CF$19</definedName>
    <definedName name="A126034590F_Latest">Data23!$CF$19</definedName>
    <definedName name="A126034594R">Data23!$FR$1:$FR$10,Data23!$FR$11:$FR$19</definedName>
    <definedName name="A126034594R_Data">Data23!$FR$11:$FR$19</definedName>
    <definedName name="A126034594R_Latest">Data23!$FR$19</definedName>
    <definedName name="A126034598X">Data22!$GT$1:$GT$10,Data22!$GT$11:$GT$19</definedName>
    <definedName name="A126034598X_Data">Data22!$GT$11:$GT$19</definedName>
    <definedName name="A126034598X_Latest">Data22!$GT$19</definedName>
    <definedName name="A126034602C">Data23!$X$1:$X$10,Data23!$X$11:$X$19</definedName>
    <definedName name="A126034602C_Data">Data23!$X$11:$X$19</definedName>
    <definedName name="A126034602C_Latest">Data23!$X$19</definedName>
    <definedName name="A126034606L">Data23!$AS$1:$AS$10,Data23!$AS$11:$AS$19</definedName>
    <definedName name="A126034606L_Data">Data23!$AS$11:$AS$19</definedName>
    <definedName name="A126034606L_Latest">Data23!$AS$19</definedName>
    <definedName name="A126034610C">Data23!$IL$1:$IL$10,Data23!$IL$11:$IL$19</definedName>
    <definedName name="A126034610C_Data">Data23!$IL$11:$IL$19</definedName>
    <definedName name="A126034610C_Latest">Data23!$IL$19</definedName>
    <definedName name="A126034614L">Data24!$AR$1:$AR$10,Data24!$AR$11:$AR$19</definedName>
    <definedName name="A126034614L_Data">Data24!$AR$11:$AR$19</definedName>
    <definedName name="A126034614L_Latest">Data24!$AR$19</definedName>
    <definedName name="A126034618W">Data22!$EX$1:$EX$10,Data22!$EX$11:$EX$19</definedName>
    <definedName name="A126034618W_Data">Data22!$EX$11:$EX$19</definedName>
    <definedName name="A126034618W_Latest">Data22!$EX$19</definedName>
    <definedName name="A126034622L">Data23!$BK$1:$BK$10,Data23!$BK$11:$BK$19</definedName>
    <definedName name="A126034622L_Data">Data23!$BK$11:$BK$19</definedName>
    <definedName name="A126034622L_Latest">Data23!$BK$19</definedName>
    <definedName name="A126034626W">Data23!$DY$1:$DY$10,Data23!$DY$11:$DY$19</definedName>
    <definedName name="A126034626W_Data">Data23!$DY$11:$DY$19</definedName>
    <definedName name="A126034626W_Latest">Data23!$DY$19</definedName>
    <definedName name="A126034630L">Data22!$FV$1:$FV$10,Data22!$FV$11:$FV$19</definedName>
    <definedName name="A126034630L_Data">Data22!$FV$11:$FV$19</definedName>
    <definedName name="A126034630L_Latest">Data22!$FV$19</definedName>
    <definedName name="A126034634W">Data22!$HR$1:$HR$10,Data22!$HR$11:$HR$19</definedName>
    <definedName name="A126034634W_Data">Data22!$HR$11:$HR$19</definedName>
    <definedName name="A126034634W_Latest">Data22!$HR$19</definedName>
    <definedName name="A126034638F">Data22!$IP$1:$IP$10,Data22!$IP$11:$IP$19</definedName>
    <definedName name="A126034638F_Data">Data22!$IP$11:$IP$19</definedName>
    <definedName name="A126034638F_Latest">Data22!$IP$19</definedName>
    <definedName name="A126034642W">Data23!$DD$1:$DD$10,Data23!$DD$11:$DD$19</definedName>
    <definedName name="A126034642W_Data">Data23!$DD$11:$DD$19</definedName>
    <definedName name="A126034642W_Latest">Data23!$DD$19</definedName>
    <definedName name="A126034646F">Data23!$ET$1:$ET$10,Data23!$ET$11:$ET$19</definedName>
    <definedName name="A126034646F_Data">Data23!$ET$11:$ET$19</definedName>
    <definedName name="A126034646F_Latest">Data23!$ET$19</definedName>
    <definedName name="A126034650W">Data13!$HF$1:$HF$10,Data13!$HF$11:$HF$19</definedName>
    <definedName name="A126034650W_Data">Data13!$HF$11:$HF$19</definedName>
    <definedName name="A126034650W_Latest">Data13!$HF$19</definedName>
    <definedName name="A126034654F">Data13!$ID$1:$ID$10,Data13!$ID$11:$ID$19</definedName>
    <definedName name="A126034654F_Data">Data13!$ID$11:$ID$19</definedName>
    <definedName name="A126034654F_Latest">Data13!$ID$19</definedName>
    <definedName name="A126034658R">Data14!$AJ$1:$AJ$10,Data14!$AJ$11:$AJ$19</definedName>
    <definedName name="A126034658R_Data">Data14!$AJ$11:$AJ$19</definedName>
    <definedName name="A126034658R_Latest">Data14!$AJ$19</definedName>
    <definedName name="A126034662F">Data13!$CV$1:$CV$10,Data13!$CV$11:$CV$19</definedName>
    <definedName name="A126034662F_Data">Data13!$CV$11:$CV$19</definedName>
    <definedName name="A126034662F_Latest">Data13!$CV$19</definedName>
    <definedName name="A126034666R">Data13!$GH$1:$GH$10,Data13!$GH$11:$GH$19</definedName>
    <definedName name="A126034666R_Data">Data13!$GH$11:$GH$19</definedName>
    <definedName name="A126034666R_Latest">Data13!$GH$19</definedName>
    <definedName name="A126034670F">Data12!$HJ$1:$HJ$10,Data12!$HJ$11:$HJ$19</definedName>
    <definedName name="A126034670F_Data">Data12!$HJ$11:$HJ$19</definedName>
    <definedName name="A126034670F_Latest">Data12!$HJ$19</definedName>
    <definedName name="A126034674R">Data13!$AN$1:$AN$10,Data13!$AN$11:$AN$19</definedName>
    <definedName name="A126034674R_Data">Data13!$AN$11:$AN$19</definedName>
    <definedName name="A126034674R_Latest">Data13!$AN$19</definedName>
    <definedName name="A126034678X">Data13!$BI$1:$BI$10,Data13!$BI$11:$BI$19</definedName>
    <definedName name="A126034678X_Data">Data13!$BI$11:$BI$19</definedName>
    <definedName name="A126034678X_Latest">Data13!$BI$19</definedName>
    <definedName name="A126034682R">Data14!$L$1:$L$10,Data14!$L$11:$L$19</definedName>
    <definedName name="A126034682R_Data">Data14!$L$11:$L$19</definedName>
    <definedName name="A126034682R_Latest">Data14!$L$19</definedName>
    <definedName name="A126034686X">Data14!$BH$1:$BH$10,Data14!$BH$11:$BH$19</definedName>
    <definedName name="A126034686X_Data">Data14!$BH$11:$BH$19</definedName>
    <definedName name="A126034686X_Latest">Data14!$BH$19</definedName>
    <definedName name="A126034690R">Data12!$FN$1:$FN$10,Data12!$FN$11:$FN$19</definedName>
    <definedName name="A126034690R_Data">Data12!$FN$11:$FN$19</definedName>
    <definedName name="A126034690R_Latest">Data12!$FN$19</definedName>
    <definedName name="A126034694X">Data13!$CA$1:$CA$10,Data13!$CA$11:$CA$19</definedName>
    <definedName name="A126034694X_Data">Data13!$CA$11:$CA$19</definedName>
    <definedName name="A126034694X_Latest">Data13!$CA$19</definedName>
    <definedName name="A126034698J">Data13!$EO$1:$EO$10,Data13!$EO$11:$EO$19</definedName>
    <definedName name="A126034698J_Data">Data13!$EO$11:$EO$19</definedName>
    <definedName name="A126034698J_Latest">Data13!$EO$19</definedName>
    <definedName name="A126034702L">Data12!$GL$1:$GL$10,Data12!$GL$11:$GL$19</definedName>
    <definedName name="A126034702L_Data">Data12!$GL$11:$GL$19</definedName>
    <definedName name="A126034702L_Latest">Data12!$GL$19</definedName>
    <definedName name="A126034706W">Data12!$IH$1:$IH$10,Data12!$IH$11:$IH$19</definedName>
    <definedName name="A126034706W_Data">Data12!$IH$11:$IH$19</definedName>
    <definedName name="A126034706W_Latest">Data12!$IH$19</definedName>
    <definedName name="A126034710L">Data13!$P$1:$P$10,Data13!$P$11:$P$19</definedName>
    <definedName name="A126034710L_Data">Data13!$P$11:$P$19</definedName>
    <definedName name="A126034710L_Latest">Data13!$P$19</definedName>
    <definedName name="A126034714W">Data13!$DT$1:$DT$10,Data13!$DT$11:$DT$19</definedName>
    <definedName name="A126034714W_Data">Data13!$DT$11:$DT$19</definedName>
    <definedName name="A126034714W_Latest">Data13!$DT$19</definedName>
    <definedName name="A126034718F">Data13!$FJ$1:$FJ$10,Data13!$FJ$11:$FJ$19</definedName>
    <definedName name="A126034718F_Data">Data13!$FJ$11:$FJ$19</definedName>
    <definedName name="A126034718F_Latest">Data13!$FJ$19</definedName>
    <definedName name="A126034722W">Data18!$GX$1:$GX$10,Data18!$GX$11:$GX$19</definedName>
    <definedName name="A126034722W_Data">Data18!$GX$11:$GX$19</definedName>
    <definedName name="A126034722W_Latest">Data18!$GX$19</definedName>
    <definedName name="A126034726F">Data18!$HV$1:$HV$10,Data18!$HV$11:$HV$19</definedName>
    <definedName name="A126034726F_Data">Data18!$HV$11:$HV$19</definedName>
    <definedName name="A126034726F_Latest">Data18!$HV$19</definedName>
    <definedName name="A126034730W">Data19!$AB$1:$AB$10,Data19!$AB$11:$AB$19</definedName>
    <definedName name="A126034730W_Data">Data19!$AB$11:$AB$19</definedName>
    <definedName name="A126034730W_Latest">Data19!$AB$19</definedName>
    <definedName name="A126034734F">Data18!$CN$1:$CN$10,Data18!$CN$11:$CN$19</definedName>
    <definedName name="A126034734F_Data">Data18!$CN$11:$CN$19</definedName>
    <definedName name="A126034734F_Latest">Data18!$CN$19</definedName>
    <definedName name="A126034738R">Data18!$FZ$1:$FZ$10,Data18!$FZ$11:$FZ$19</definedName>
    <definedName name="A126034738R_Data">Data18!$FZ$11:$FZ$19</definedName>
    <definedName name="A126034738R_Latest">Data18!$FZ$19</definedName>
    <definedName name="A126034742F">Data17!$HB$1:$HB$10,Data17!$HB$11:$HB$19</definedName>
    <definedName name="A126034742F_Data">Data17!$HB$11:$HB$19</definedName>
    <definedName name="A126034742F_Latest">Data17!$HB$19</definedName>
    <definedName name="A126034746R">Data18!$AF$1:$AF$10,Data18!$AF$11:$AF$19</definedName>
    <definedName name="A126034746R_Data">Data18!$AF$11:$AF$19</definedName>
    <definedName name="A126034746R_Latest">Data18!$AF$19</definedName>
    <definedName name="A126034750F">Data18!$BA$1:$BA$10,Data18!$BA$11:$BA$19</definedName>
    <definedName name="A126034750F_Data">Data18!$BA$11:$BA$19</definedName>
    <definedName name="A126034750F_Latest">Data18!$BA$19</definedName>
    <definedName name="A126034754R">Data19!$D$1:$D$10,Data19!$D$11:$D$19</definedName>
    <definedName name="A126034754R_Data">Data19!$D$11:$D$19</definedName>
    <definedName name="A126034754R_Latest">Data19!$D$19</definedName>
    <definedName name="A126034758X">Data19!$AZ$1:$AZ$10,Data19!$AZ$11:$AZ$19</definedName>
    <definedName name="A126034758X_Data">Data19!$AZ$11:$AZ$19</definedName>
    <definedName name="A126034758X_Latest">Data19!$AZ$19</definedName>
    <definedName name="A126034762R">Data17!$FF$1:$FF$10,Data17!$FF$11:$FF$19</definedName>
    <definedName name="A126034762R_Data">Data17!$FF$11:$FF$19</definedName>
    <definedName name="A126034762R_Latest">Data17!$FF$19</definedName>
    <definedName name="A126034766X">Data18!$BS$1:$BS$10,Data18!$BS$11:$BS$19</definedName>
    <definedName name="A126034766X_Data">Data18!$BS$11:$BS$19</definedName>
    <definedName name="A126034766X_Latest">Data18!$BS$19</definedName>
    <definedName name="A126034770R">Data18!$EG$1:$EG$10,Data18!$EG$11:$EG$19</definedName>
    <definedName name="A126034770R_Data">Data18!$EG$11:$EG$19</definedName>
    <definedName name="A126034770R_Latest">Data18!$EG$19</definedName>
    <definedName name="A126034774X">Data17!$GD$1:$GD$10,Data17!$GD$11:$GD$19</definedName>
    <definedName name="A126034774X_Data">Data17!$GD$11:$GD$19</definedName>
    <definedName name="A126034774X_Latest">Data17!$GD$19</definedName>
    <definedName name="A126034778J">Data17!$HZ$1:$HZ$10,Data17!$HZ$11:$HZ$19</definedName>
    <definedName name="A126034778J_Data">Data17!$HZ$11:$HZ$19</definedName>
    <definedName name="A126034778J_Latest">Data17!$HZ$19</definedName>
    <definedName name="A126034782X">Data18!$H$1:$H$10,Data18!$H$11:$H$19</definedName>
    <definedName name="A126034782X_Data">Data18!$H$11:$H$19</definedName>
    <definedName name="A126034782X_Latest">Data18!$H$19</definedName>
    <definedName name="A126034786J">Data18!$DL$1:$DL$10,Data18!$DL$11:$DL$19</definedName>
    <definedName name="A126034786J_Data">Data18!$DL$11:$DL$19</definedName>
    <definedName name="A126034786J_Latest">Data18!$DL$19</definedName>
    <definedName name="A126034790X">Data18!$FB$1:$FB$10,Data18!$FB$11:$FB$19</definedName>
    <definedName name="A126034790X_Data">Data18!$FB$11:$FB$19</definedName>
    <definedName name="A126034790X_Latest">Data18!$FB$19</definedName>
    <definedName name="A126034794J">Data20!$DP$1:$DP$10,Data20!$DP$11:$DP$19</definedName>
    <definedName name="A126034794J_Data">Data20!$DP$11:$DP$19</definedName>
    <definedName name="A126034794J_Latest">Data20!$DP$19</definedName>
    <definedName name="A126034798T">Data20!$EN$1:$EN$10,Data20!$EN$11:$EN$19</definedName>
    <definedName name="A126034798T_Data">Data20!$EN$11:$EN$19</definedName>
    <definedName name="A126034798T_Latest">Data20!$EN$19</definedName>
    <definedName name="A126034802W">Data20!$GJ$1:$GJ$10,Data20!$GJ$11:$GJ$19</definedName>
    <definedName name="A126034802W_Data">Data20!$GJ$11:$GJ$19</definedName>
    <definedName name="A126034802W_Latest">Data20!$GJ$19</definedName>
    <definedName name="A126034806F">Data20!$F$1:$F$10,Data20!$F$11:$F$19</definedName>
    <definedName name="A126034806F_Data">Data20!$F$11:$F$19</definedName>
    <definedName name="A126034806F_Latest">Data20!$F$19</definedName>
    <definedName name="A126034810W">Data20!$CR$1:$CR$10,Data20!$CR$11:$CR$19</definedName>
    <definedName name="A126034810W_Data">Data20!$CR$11:$CR$19</definedName>
    <definedName name="A126034810W_Latest">Data20!$CR$19</definedName>
    <definedName name="A126034814F">Data19!$DT$1:$DT$10,Data19!$DT$11:$DT$19</definedName>
    <definedName name="A126034814F_Data">Data19!$DT$11:$DT$19</definedName>
    <definedName name="A126034814F_Latest">Data19!$DT$19</definedName>
    <definedName name="A126034818R">Data19!$GN$1:$GN$10,Data19!$GN$11:$GN$19</definedName>
    <definedName name="A126034818R_Data">Data19!$GN$11:$GN$19</definedName>
    <definedName name="A126034818R_Latest">Data19!$GN$19</definedName>
    <definedName name="A126034822F">Data19!$HI$1:$HI$10,Data19!$HI$11:$HI$19</definedName>
    <definedName name="A126034822F_Data">Data19!$HI$11:$HI$19</definedName>
    <definedName name="A126034822F_Latest">Data19!$HI$19</definedName>
    <definedName name="A126034826R">Data20!$FL$1:$FL$10,Data20!$FL$11:$FL$19</definedName>
    <definedName name="A126034826R_Data">Data20!$FL$11:$FL$19</definedName>
    <definedName name="A126034826R_Latest">Data20!$FL$19</definedName>
    <definedName name="A126034830F">Data20!$HH$1:$HH$10,Data20!$HH$11:$HH$19</definedName>
    <definedName name="A126034830F_Data">Data20!$HH$11:$HH$19</definedName>
    <definedName name="A126034830F_Latest">Data20!$HH$19</definedName>
    <definedName name="A126034834R">Data19!$BX$1:$BX$10,Data19!$BX$11:$BX$19</definedName>
    <definedName name="A126034834R_Data">Data19!$BX$11:$BX$19</definedName>
    <definedName name="A126034834R_Latest">Data19!$BX$19</definedName>
    <definedName name="A126034838X">Data19!$IA$1:$IA$10,Data19!$IA$11:$IA$19</definedName>
    <definedName name="A126034838X_Data">Data19!$IA$11:$IA$19</definedName>
    <definedName name="A126034838X_Latest">Data19!$IA$19</definedName>
    <definedName name="A126034842R">Data20!$AY$1:$AY$10,Data20!$AY$11:$AY$19</definedName>
    <definedName name="A126034842R_Data">Data20!$AY$11:$AY$19</definedName>
    <definedName name="A126034842R_Latest">Data20!$AY$19</definedName>
    <definedName name="A126034846X">Data19!$CV$1:$CV$10,Data19!$CV$11:$CV$19</definedName>
    <definedName name="A126034846X_Data">Data19!$CV$11:$CV$19</definedName>
    <definedName name="A126034846X_Latest">Data19!$CV$19</definedName>
    <definedName name="A126034850R">Data19!$ER$1:$ER$10,Data19!$ER$11:$ER$19</definedName>
    <definedName name="A126034850R_Data">Data19!$ER$11:$ER$19</definedName>
    <definedName name="A126034850R_Latest">Data19!$ER$19</definedName>
    <definedName name="A126034854X">Data19!$FP$1:$FP$10,Data19!$FP$11:$FP$19</definedName>
    <definedName name="A126034854X_Data">Data19!$FP$11:$FP$19</definedName>
    <definedName name="A126034854X_Latest">Data19!$FP$19</definedName>
    <definedName name="A126034858J">Data20!$AD$1:$AD$10,Data20!$AD$11:$AD$19</definedName>
    <definedName name="A126034858J_Data">Data20!$AD$11:$AD$19</definedName>
    <definedName name="A126034858J_Latest">Data20!$AD$19</definedName>
    <definedName name="A126034862X">Data20!$BT$1:$BT$10,Data20!$BT$11:$BT$19</definedName>
    <definedName name="A126034862X_Data">Data20!$BT$11:$BT$19</definedName>
    <definedName name="A126034862X_Latest">Data20!$BT$19</definedName>
    <definedName name="A126034866J">Data22!$AH$1:$AH$10,Data22!$AH$11:$AH$19</definedName>
    <definedName name="A126034866J_Data">Data22!$AH$11:$AH$19</definedName>
    <definedName name="A126034866J_Latest">Data22!$AH$19</definedName>
    <definedName name="A126034870X">Data22!$BF$1:$BF$10,Data22!$BF$11:$BF$19</definedName>
    <definedName name="A126034870X_Data">Data22!$BF$11:$BF$19</definedName>
    <definedName name="A126034870X_Latest">Data22!$BF$19</definedName>
    <definedName name="A126034874J">Data22!$DB$1:$DB$10,Data22!$DB$11:$DB$19</definedName>
    <definedName name="A126034874J_Data">Data22!$DB$11:$DB$19</definedName>
    <definedName name="A126034874J_Latest">Data22!$DB$19</definedName>
    <definedName name="A126034878T">Data21!$FN$1:$FN$10,Data21!$FN$11:$FN$19</definedName>
    <definedName name="A126034878T_Data">Data21!$FN$11:$FN$19</definedName>
    <definedName name="A126034878T_Latest">Data21!$FN$19</definedName>
    <definedName name="A126034882J">Data22!$J$1:$J$10,Data22!$J$11:$J$19</definedName>
    <definedName name="A126034882J_Data">Data22!$J$11:$J$19</definedName>
    <definedName name="A126034882J_Latest">Data22!$J$19</definedName>
    <definedName name="A126034886T">Data21!$AL$1:$AL$10,Data21!$AL$11:$AL$19</definedName>
    <definedName name="A126034886T_Data">Data21!$AL$11:$AL$19</definedName>
    <definedName name="A126034886T_Latest">Data21!$AL$19</definedName>
    <definedName name="A126034890J">Data21!$DF$1:$DF$10,Data21!$DF$11:$DF$19</definedName>
    <definedName name="A126034890J_Data">Data21!$DF$11:$DF$19</definedName>
    <definedName name="A126034890J_Latest">Data21!$DF$19</definedName>
    <definedName name="A126034894T">Data21!$EA$1:$EA$10,Data21!$EA$11:$EA$19</definedName>
    <definedName name="A126034894T_Data">Data21!$EA$11:$EA$19</definedName>
    <definedName name="A126034894T_Latest">Data21!$EA$19</definedName>
    <definedName name="A126034898A">Data22!$CD$1:$CD$10,Data22!$CD$11:$CD$19</definedName>
    <definedName name="A126034898A_Data">Data22!$CD$11:$CD$19</definedName>
    <definedName name="A126034898A_Latest">Data22!$CD$19</definedName>
    <definedName name="A126034902F">Data22!$DZ$1:$DZ$10,Data22!$DZ$11:$DZ$19</definedName>
    <definedName name="A126034902F_Data">Data22!$DZ$11:$DZ$19</definedName>
    <definedName name="A126034902F_Latest">Data22!$DZ$19</definedName>
    <definedName name="A126034906R">Data20!$IF$1:$IF$10,Data20!$IF$11:$IF$19</definedName>
    <definedName name="A126034906R_Data">Data20!$IF$11:$IF$19</definedName>
    <definedName name="A126034906R_Latest">Data20!$IF$19</definedName>
    <definedName name="A126034910F">Data21!$ES$1:$ES$10,Data21!$ES$11:$ES$19</definedName>
    <definedName name="A126034910F_Data">Data21!$ES$11:$ES$19</definedName>
    <definedName name="A126034910F_Latest">Data21!$ES$19</definedName>
    <definedName name="A126034914R">Data21!$HG$1:$HG$10,Data21!$HG$11:$HG$19</definedName>
    <definedName name="A126034914R_Data">Data21!$HG$11:$HG$19</definedName>
    <definedName name="A126034914R_Latest">Data21!$HG$19</definedName>
    <definedName name="A126034918X">Data21!$N$1:$N$10,Data21!$N$11:$N$19</definedName>
    <definedName name="A126034918X_Data">Data21!$N$11:$N$19</definedName>
    <definedName name="A126034918X_Latest">Data21!$N$19</definedName>
    <definedName name="A126034922R">Data21!$BJ$1:$BJ$10,Data21!$BJ$11:$BJ$19</definedName>
    <definedName name="A126034922R_Data">Data21!$BJ$11:$BJ$19</definedName>
    <definedName name="A126034922R_Latest">Data21!$BJ$19</definedName>
    <definedName name="A126034926X">Data21!$CH$1:$CH$10,Data21!$CH$11:$CH$19</definedName>
    <definedName name="A126034926X_Data">Data21!$CH$11:$CH$19</definedName>
    <definedName name="A126034926X_Latest">Data21!$CH$19</definedName>
    <definedName name="A126034930R">Data21!$GL$1:$GL$10,Data21!$GL$11:$GL$19</definedName>
    <definedName name="A126034930R_Data">Data21!$GL$11:$GL$19</definedName>
    <definedName name="A126034930R_Latest">Data21!$GL$19</definedName>
    <definedName name="A126034934X">Data21!$IB$1:$IB$10,Data21!$IB$11:$IB$19</definedName>
    <definedName name="A126034934X_Data">Data21!$IB$11:$IB$19</definedName>
    <definedName name="A126034934X_Latest">Data21!$IB$19</definedName>
    <definedName name="A126034938J">Data12!$AX$1:$AX$10,Data12!$AX$11:$AX$19</definedName>
    <definedName name="A126034938J_Data">Data12!$AX$11:$AX$19</definedName>
    <definedName name="A126034938J_Latest">Data12!$AX$19</definedName>
    <definedName name="A126034942X">Data12!$BV$1:$BV$10,Data12!$BV$11:$BV$19</definedName>
    <definedName name="A126034942X_Data">Data12!$BV$11:$BV$19</definedName>
    <definedName name="A126034942X_Latest">Data12!$BV$19</definedName>
    <definedName name="A126034946J">Data12!$DR$1:$DR$10,Data12!$DR$11:$DR$19</definedName>
    <definedName name="A126034946J_Data">Data12!$DR$11:$DR$19</definedName>
    <definedName name="A126034946J_Latest">Data12!$DR$19</definedName>
    <definedName name="A126034950X">Data11!$GD$1:$GD$10,Data11!$GD$11:$GD$19</definedName>
    <definedName name="A126034950X_Data">Data11!$GD$11:$GD$19</definedName>
    <definedName name="A126034950X_Latest">Data11!$GD$19</definedName>
    <definedName name="A126034954J">Data12!$Z$1:$Z$10,Data12!$Z$11:$Z$19</definedName>
    <definedName name="A126034954J_Data">Data12!$Z$11:$Z$19</definedName>
    <definedName name="A126034954J_Latest">Data12!$Z$19</definedName>
    <definedName name="A126034958T">Data11!$BB$1:$BB$10,Data11!$BB$11:$BB$19</definedName>
    <definedName name="A126034958T_Data">Data11!$BB$11:$BB$19</definedName>
    <definedName name="A126034958T_Latest">Data11!$BB$19</definedName>
    <definedName name="A126034962J">Data11!$DV$1:$DV$10,Data11!$DV$11:$DV$19</definedName>
    <definedName name="A126034962J_Data">Data11!$DV$11:$DV$19</definedName>
    <definedName name="A126034962J_Latest">Data11!$DV$19</definedName>
    <definedName name="A126034966T">Data11!$EQ$1:$EQ$10,Data11!$EQ$11:$EQ$19</definedName>
    <definedName name="A126034966T_Data">Data11!$EQ$11:$EQ$19</definedName>
    <definedName name="A126034966T_Latest">Data11!$EQ$19</definedName>
    <definedName name="A126034970J">Data12!$CT$1:$CT$10,Data12!$CT$11:$CT$19</definedName>
    <definedName name="A126034970J_Data">Data12!$CT$11:$CT$19</definedName>
    <definedName name="A126034970J_Latest">Data12!$CT$19</definedName>
    <definedName name="A126034974T">Data12!$EP$1:$EP$10,Data12!$EP$11:$EP$19</definedName>
    <definedName name="A126034974T_Data">Data12!$EP$11:$EP$19</definedName>
    <definedName name="A126034974T_Latest">Data12!$EP$19</definedName>
    <definedName name="A126034978A">Data11!$F$1:$F$10,Data11!$F$11:$F$19</definedName>
    <definedName name="A126034978A_Data">Data11!$F$11:$F$19</definedName>
    <definedName name="A126034978A_Latest">Data11!$F$19</definedName>
    <definedName name="A126034982T">Data11!$FI$1:$FI$10,Data11!$FI$11:$FI$19</definedName>
    <definedName name="A126034982T_Data">Data11!$FI$11:$FI$19</definedName>
    <definedName name="A126034982T_Latest">Data11!$FI$19</definedName>
    <definedName name="A126034986A">Data11!$HW$1:$HW$10,Data11!$HW$11:$HW$19</definedName>
    <definedName name="A126034986A_Data">Data11!$HW$11:$HW$19</definedName>
    <definedName name="A126034986A_Latest">Data11!$HW$19</definedName>
    <definedName name="A126034990T">Data11!$AD$1:$AD$10,Data11!$AD$11:$AD$19</definedName>
    <definedName name="A126034990T_Data">Data11!$AD$11:$AD$19</definedName>
    <definedName name="A126034990T_Latest">Data11!$AD$19</definedName>
    <definedName name="A126034994A">Data11!$BZ$1:$BZ$10,Data11!$BZ$11:$BZ$19</definedName>
    <definedName name="A126034994A_Data">Data11!$BZ$11:$BZ$19</definedName>
    <definedName name="A126034994A_Latest">Data11!$BZ$19</definedName>
    <definedName name="A126034998K">Data11!$CX$1:$CX$10,Data11!$CX$11:$CX$19</definedName>
    <definedName name="A126034998K_Data">Data11!$CX$11:$CX$19</definedName>
    <definedName name="A126034998K_Latest">Data11!$CX$19</definedName>
    <definedName name="A126035002T">Data11!$HB$1:$HB$10,Data11!$HB$11:$HB$19</definedName>
    <definedName name="A126035002T_Data">Data11!$HB$11:$HB$19</definedName>
    <definedName name="A126035002T_Latest">Data11!$HB$19</definedName>
    <definedName name="A126035006A">Data12!$B$1:$B$10,Data12!$B$11:$B$19</definedName>
    <definedName name="A126035006A_Data">Data12!$B$11:$B$19</definedName>
    <definedName name="A126035006A_Latest">Data12!$B$19</definedName>
    <definedName name="A126035010T">Data15!$DX$1:$DX$10,Data15!$DX$11:$DX$19</definedName>
    <definedName name="A126035010T_Data">Data15!$DX$11:$DX$19</definedName>
    <definedName name="A126035010T_Latest">Data15!$DX$19</definedName>
    <definedName name="A126035014A">Data15!$EV$1:$EV$10,Data15!$EV$11:$EV$19</definedName>
    <definedName name="A126035014A_Data">Data15!$EV$11:$EV$19</definedName>
    <definedName name="A126035014A_Latest">Data15!$EV$19</definedName>
    <definedName name="A126035018K">Data15!$GR$1:$GR$10,Data15!$GR$11:$GR$19</definedName>
    <definedName name="A126035018K_Data">Data15!$GR$11:$GR$19</definedName>
    <definedName name="A126035018K_Latest">Data15!$GR$19</definedName>
    <definedName name="A126035022A">Data15!$N$1:$N$10,Data15!$N$11:$N$19</definedName>
    <definedName name="A126035022A_Data">Data15!$N$11:$N$19</definedName>
    <definedName name="A126035022A_Latest">Data15!$N$19</definedName>
    <definedName name="A126035026K">Data15!$CZ$1:$CZ$10,Data15!$CZ$11:$CZ$19</definedName>
    <definedName name="A126035026K_Data">Data15!$CZ$11:$CZ$19</definedName>
    <definedName name="A126035026K_Latest">Data15!$CZ$19</definedName>
    <definedName name="A126035030A">Data14!$EB$1:$EB$10,Data14!$EB$11:$EB$19</definedName>
    <definedName name="A126035030A_Data">Data14!$EB$11:$EB$19</definedName>
    <definedName name="A126035030A_Latest">Data14!$EB$19</definedName>
    <definedName name="A126035034K">Data14!$GV$1:$GV$10,Data14!$GV$11:$GV$19</definedName>
    <definedName name="A126035034K_Data">Data14!$GV$11:$GV$19</definedName>
    <definedName name="A126035034K_Latest">Data14!$GV$19</definedName>
    <definedName name="A126035038V">Data14!$HQ$1:$HQ$10,Data14!$HQ$11:$HQ$19</definedName>
    <definedName name="A126035038V_Data">Data14!$HQ$11:$HQ$19</definedName>
    <definedName name="A126035038V_Latest">Data14!$HQ$19</definedName>
    <definedName name="A126035042K">Data15!$FT$1:$FT$10,Data15!$FT$11:$FT$19</definedName>
    <definedName name="A126035042K_Data">Data15!$FT$11:$FT$19</definedName>
    <definedName name="A126035042K_Latest">Data15!$FT$19</definedName>
    <definedName name="A126035046V">Data15!$HP$1:$HP$10,Data15!$HP$11:$HP$19</definedName>
    <definedName name="A126035046V_Data">Data15!$HP$11:$HP$19</definedName>
    <definedName name="A126035046V_Latest">Data15!$HP$19</definedName>
    <definedName name="A126035050K">Data14!$CF$1:$CF$10,Data14!$CF$11:$CF$19</definedName>
    <definedName name="A126035050K_Data">Data14!$CF$11:$CF$19</definedName>
    <definedName name="A126035050K_Latest">Data14!$CF$19</definedName>
    <definedName name="A126035054V">Data14!$II$1:$II$10,Data14!$II$11:$II$19</definedName>
    <definedName name="A126035054V_Data">Data14!$II$11:$II$19</definedName>
    <definedName name="A126035054V_Latest">Data14!$II$19</definedName>
    <definedName name="A126035058C">Data15!$BG$1:$BG$10,Data15!$BG$11:$BG$19</definedName>
    <definedName name="A126035058C_Data">Data15!$BG$11:$BG$19</definedName>
    <definedName name="A126035058C_Latest">Data15!$BG$19</definedName>
    <definedName name="A126035062V">Data14!$DD$1:$DD$10,Data14!$DD$11:$DD$19</definedName>
    <definedName name="A126035062V_Data">Data14!$DD$11:$DD$19</definedName>
    <definedName name="A126035062V_Latest">Data14!$DD$19</definedName>
    <definedName name="A126035066C">Data14!$EZ$1:$EZ$10,Data14!$EZ$11:$EZ$19</definedName>
    <definedName name="A126035066C_Data">Data14!$EZ$11:$EZ$19</definedName>
    <definedName name="A126035066C_Latest">Data14!$EZ$19</definedName>
    <definedName name="A126035070V">Data14!$FX$1:$FX$10,Data14!$FX$11:$FX$19</definedName>
    <definedName name="A126035070V_Data">Data14!$FX$11:$FX$19</definedName>
    <definedName name="A126035070V_Latest">Data14!$FX$19</definedName>
    <definedName name="A126035074C">Data15!$AL$1:$AL$10,Data15!$AL$11:$AL$19</definedName>
    <definedName name="A126035074C_Data">Data15!$AL$11:$AL$19</definedName>
    <definedName name="A126035074C_Latest">Data15!$AL$19</definedName>
    <definedName name="A126035078L">Data15!$CB$1:$CB$10,Data15!$CB$11:$CB$19</definedName>
    <definedName name="A126035078L_Data">Data15!$CB$11:$CB$19</definedName>
    <definedName name="A126035078L_Latest">Data15!$CB$19</definedName>
    <definedName name="A126035082C">Data17!$AP$1:$AP$10,Data17!$AP$11:$AP$19</definedName>
    <definedName name="A126035082C_Data">Data17!$AP$11:$AP$19</definedName>
    <definedName name="A126035082C_Latest">Data17!$AP$19</definedName>
    <definedName name="A126035086L">Data17!$BN$1:$BN$10,Data17!$BN$11:$BN$19</definedName>
    <definedName name="A126035086L_Data">Data17!$BN$11:$BN$19</definedName>
    <definedName name="A126035086L_Latest">Data17!$BN$19</definedName>
    <definedName name="A126035090C">Data17!$DJ$1:$DJ$10,Data17!$DJ$11:$DJ$19</definedName>
    <definedName name="A126035090C_Data">Data17!$DJ$11:$DJ$19</definedName>
    <definedName name="A126035090C_Latest">Data17!$DJ$19</definedName>
    <definedName name="A126035094L">Data16!$FV$1:$FV$10,Data16!$FV$11:$FV$19</definedName>
    <definedName name="A126035094L_Data">Data16!$FV$11:$FV$19</definedName>
    <definedName name="A126035094L_Latest">Data16!$FV$19</definedName>
    <definedName name="A126035098W">Data17!$R$1:$R$10,Data17!$R$11:$R$19</definedName>
    <definedName name="A126035098W_Data">Data17!$R$11:$R$19</definedName>
    <definedName name="A126035098W_Latest">Data17!$R$19</definedName>
    <definedName name="A126035102A">Data16!$AT$1:$AT$10,Data16!$AT$11:$AT$19</definedName>
    <definedName name="A126035102A_Data">Data16!$AT$11:$AT$19</definedName>
    <definedName name="A126035102A_Latest">Data16!$AT$19</definedName>
    <definedName name="A126035106K">Data16!$DN$1:$DN$10,Data16!$DN$11:$DN$19</definedName>
    <definedName name="A126035106K_Data">Data16!$DN$11:$DN$19</definedName>
    <definedName name="A126035106K_Latest">Data16!$DN$19</definedName>
    <definedName name="A126035110A">Data16!$EI$1:$EI$10,Data16!$EI$11:$EI$19</definedName>
    <definedName name="A126035110A_Data">Data16!$EI$11:$EI$19</definedName>
    <definedName name="A126035110A_Latest">Data16!$EI$19</definedName>
    <definedName name="A126035114K">Data17!$CL$1:$CL$10,Data17!$CL$11:$CL$19</definedName>
    <definedName name="A126035114K_Data">Data17!$CL$11:$CL$19</definedName>
    <definedName name="A126035114K_Latest">Data17!$CL$19</definedName>
    <definedName name="A126035118V">Data17!$EH$1:$EH$10,Data17!$EH$11:$EH$19</definedName>
    <definedName name="A126035118V_Data">Data17!$EH$11:$EH$19</definedName>
    <definedName name="A126035118V_Latest">Data17!$EH$19</definedName>
    <definedName name="A126035122K">Data15!$IN$1:$IN$10,Data15!$IN$11:$IN$19</definedName>
    <definedName name="A126035122K_Data">Data15!$IN$11:$IN$19</definedName>
    <definedName name="A126035122K_Latest">Data15!$IN$19</definedName>
    <definedName name="A126035126V">Data16!$FA$1:$FA$10,Data16!$FA$11:$FA$19</definedName>
    <definedName name="A126035126V_Data">Data16!$FA$11:$FA$19</definedName>
    <definedName name="A126035126V_Latest">Data16!$FA$19</definedName>
    <definedName name="A126035130K">Data16!$HO$1:$HO$10,Data16!$HO$11:$HO$19</definedName>
    <definedName name="A126035130K_Data">Data16!$HO$11:$HO$19</definedName>
    <definedName name="A126035130K_Latest">Data16!$HO$19</definedName>
    <definedName name="A126035134V">Data16!$V$1:$V$10,Data16!$V$11:$V$19</definedName>
    <definedName name="A126035134V_Data">Data16!$V$11:$V$19</definedName>
    <definedName name="A126035134V_Latest">Data16!$V$19</definedName>
    <definedName name="A126035138C">Data16!$BR$1:$BR$10,Data16!$BR$11:$BR$19</definedName>
    <definedName name="A126035138C_Data">Data16!$BR$11:$BR$19</definedName>
    <definedName name="A126035138C_Latest">Data16!$BR$19</definedName>
    <definedName name="A126035142V">Data16!$CP$1:$CP$10,Data16!$CP$11:$CP$19</definedName>
    <definedName name="A126035142V_Data">Data16!$CP$11:$CP$19</definedName>
    <definedName name="A126035142V_Latest">Data16!$CP$19</definedName>
    <definedName name="A126035146C">Data16!$GT$1:$GT$10,Data16!$GT$11:$GT$19</definedName>
    <definedName name="A126035146C_Data">Data16!$GT$11:$GT$19</definedName>
    <definedName name="A126035146C_Latest">Data16!$GT$19</definedName>
    <definedName name="A126035150V">Data16!$IJ$1:$IJ$10,Data16!$IJ$11:$IJ$19</definedName>
    <definedName name="A126035150V_Data">Data16!$IJ$11:$IJ$19</definedName>
    <definedName name="A126035150V_Latest">Data16!$IJ$19</definedName>
    <definedName name="A126035154C">Data2!$BK$1:$BK$10,Data2!$BK$11:$BK$19</definedName>
    <definedName name="A126035154C_Data">Data2!$BK$11:$BK$19</definedName>
    <definedName name="A126035154C_Latest">Data2!$BK$19</definedName>
    <definedName name="A126035158L">Data2!$CI$1:$CI$10,Data2!$CI$11:$CI$19</definedName>
    <definedName name="A126035158L_Data">Data2!$CI$11:$CI$19</definedName>
    <definedName name="A126035158L_Latest">Data2!$CI$19</definedName>
    <definedName name="A126035162C">Data2!$EE$1:$EE$10,Data2!$EE$11:$EE$19</definedName>
    <definedName name="A126035162C_Data">Data2!$EE$11:$EE$19</definedName>
    <definedName name="A126035162C_Latest">Data2!$EE$19</definedName>
    <definedName name="A126035166L">Data1!$GQ$1:$GQ$10,Data1!$GQ$11:$GQ$19</definedName>
    <definedName name="A126035166L_Data">Data1!$GQ$11:$GQ$19</definedName>
    <definedName name="A126035166L_Latest">Data1!$GQ$19</definedName>
    <definedName name="A126035170C">Data2!$AM$1:$AM$10,Data2!$AM$11:$AM$19</definedName>
    <definedName name="A126035170C_Data">Data2!$AM$11:$AM$19</definedName>
    <definedName name="A126035170C_Latest">Data2!$AM$19</definedName>
    <definedName name="A126035174L">Data1!$BO$1:$BO$10,Data1!$BO$11:$BO$19</definedName>
    <definedName name="A126035174L_Data">Data1!$BO$11:$BO$19</definedName>
    <definedName name="A126035174L_Latest">Data1!$BO$19</definedName>
    <definedName name="A126035178W">Data1!$EI$1:$EI$10,Data1!$EI$11:$EI$19</definedName>
    <definedName name="A126035178W_Data">Data1!$EI$11:$EI$19</definedName>
    <definedName name="A126035178W_Latest">Data1!$EI$19</definedName>
    <definedName name="A126035182L">Data1!$FD$1:$FD$10,Data1!$FD$11:$FD$19</definedName>
    <definedName name="A126035182L_Data">Data1!$FD$11:$FD$19</definedName>
    <definedName name="A126035182L_Latest">Data1!$FD$19</definedName>
    <definedName name="A126035186W">Data2!$DG$1:$DG$10,Data2!$DG$11:$DG$19</definedName>
    <definedName name="A126035186W_Data">Data2!$DG$11:$DG$19</definedName>
    <definedName name="A126035186W_Latest">Data2!$DG$19</definedName>
    <definedName name="A126035190L">Data2!$FC$1:$FC$10,Data2!$FC$11:$FC$19</definedName>
    <definedName name="A126035190L_Data">Data2!$FC$11:$FC$19</definedName>
    <definedName name="A126035190L_Latest">Data2!$FC$19</definedName>
    <definedName name="A126035194W">Data1!$S$1:$S$10,Data1!$S$11:$S$19</definedName>
    <definedName name="A126035194W_Data">Data1!$S$11:$S$19</definedName>
    <definedName name="A126035194W_Latest">Data1!$S$19</definedName>
    <definedName name="A126035198F">Data1!$FV$1:$FV$10,Data1!$FV$11:$FV$19</definedName>
    <definedName name="A126035198F_Data">Data1!$FV$11:$FV$19</definedName>
    <definedName name="A126035198F_Latest">Data1!$FV$19</definedName>
    <definedName name="A126035202K">Data1!$IJ$1:$IJ$10,Data1!$IJ$11:$IJ$19</definedName>
    <definedName name="A126035202K_Data">Data1!$IJ$11:$IJ$19</definedName>
    <definedName name="A126035202K_Latest">Data1!$IJ$19</definedName>
    <definedName name="A126035206V">Data1!$AQ$1:$AQ$10,Data1!$AQ$11:$AQ$19</definedName>
    <definedName name="A126035206V_Data">Data1!$AQ$11:$AQ$19</definedName>
    <definedName name="A126035206V_Latest">Data1!$AQ$19</definedName>
    <definedName name="A126035210K">Data1!$CM$1:$CM$10,Data1!$CM$11:$CM$19</definedName>
    <definedName name="A126035210K_Data">Data1!$CM$11:$CM$19</definedName>
    <definedName name="A126035210K_Latest">Data1!$CM$19</definedName>
    <definedName name="A126035214V">Data1!$DK$1:$DK$10,Data1!$DK$11:$DK$19</definedName>
    <definedName name="A126035214V_Data">Data1!$DK$11:$DK$19</definedName>
    <definedName name="A126035214V_Latest">Data1!$DK$19</definedName>
    <definedName name="A126035218C">Data1!$HO$1:$HO$10,Data1!$HO$11:$HO$19</definedName>
    <definedName name="A126035218C_Data">Data1!$HO$11:$HO$19</definedName>
    <definedName name="A126035218C_Latest">Data1!$HO$19</definedName>
    <definedName name="A126035222V">Data2!$O$1:$O$10,Data2!$O$11:$O$19</definedName>
    <definedName name="A126035222V_Data">Data2!$O$11:$O$19</definedName>
    <definedName name="A126035222V_Latest">Data2!$O$19</definedName>
    <definedName name="A126035226C">Data23!$GM$1:$GM$10,Data23!$GM$11:$GM$19</definedName>
    <definedName name="A126035226C_Data">Data23!$GM$11:$GM$19</definedName>
    <definedName name="A126035226C_Latest">Data23!$GM$19</definedName>
    <definedName name="A126035230V">Data23!$HK$1:$HK$10,Data23!$HK$11:$HK$19</definedName>
    <definedName name="A126035230V_Data">Data23!$HK$11:$HK$19</definedName>
    <definedName name="A126035230V_Latest">Data23!$HK$19</definedName>
    <definedName name="A126035234C">Data24!$Q$1:$Q$10,Data24!$Q$11:$Q$19</definedName>
    <definedName name="A126035234C_Data">Data24!$Q$11:$Q$19</definedName>
    <definedName name="A126035234C_Latest">Data24!$Q$19</definedName>
    <definedName name="A126035238L">Data23!$CC$1:$CC$10,Data23!$CC$11:$CC$19</definedName>
    <definedName name="A126035238L_Data">Data23!$CC$11:$CC$19</definedName>
    <definedName name="A126035238L_Latest">Data23!$CC$19</definedName>
    <definedName name="A126035242C">Data23!$FO$1:$FO$10,Data23!$FO$11:$FO$19</definedName>
    <definedName name="A126035242C_Data">Data23!$FO$11:$FO$19</definedName>
    <definedName name="A126035242C_Latest">Data23!$FO$19</definedName>
    <definedName name="A126035246L">Data22!$GQ$1:$GQ$10,Data22!$GQ$11:$GQ$19</definedName>
    <definedName name="A126035246L_Data">Data22!$GQ$11:$GQ$19</definedName>
    <definedName name="A126035246L_Latest">Data22!$GQ$19</definedName>
    <definedName name="A126035250C">Data23!$U$1:$U$10,Data23!$U$11:$U$19</definedName>
    <definedName name="A126035250C_Data">Data23!$U$11:$U$19</definedName>
    <definedName name="A126035250C_Latest">Data23!$U$19</definedName>
    <definedName name="A126035254L">Data23!$AP$1:$AP$10,Data23!$AP$11:$AP$19</definedName>
    <definedName name="A126035254L_Data">Data23!$AP$11:$AP$19</definedName>
    <definedName name="A126035254L_Latest">Data23!$AP$19</definedName>
    <definedName name="A126035258W">Data23!$II$1:$II$10,Data23!$II$11:$II$19</definedName>
    <definedName name="A126035258W_Data">Data23!$II$11:$II$19</definedName>
    <definedName name="A126035258W_Latest">Data23!$II$19</definedName>
    <definedName name="A126035262L">Data24!$AO$1:$AO$10,Data24!$AO$11:$AO$19</definedName>
    <definedName name="A126035262L_Data">Data24!$AO$11:$AO$19</definedName>
    <definedName name="A126035262L_Latest">Data24!$AO$19</definedName>
    <definedName name="A126035266W">Data22!$EU$1:$EU$10,Data22!$EU$11:$EU$19</definedName>
    <definedName name="A126035266W_Data">Data22!$EU$11:$EU$19</definedName>
    <definedName name="A126035266W_Latest">Data22!$EU$19</definedName>
    <definedName name="A126035270L">Data23!$BH$1:$BH$10,Data23!$BH$11:$BH$19</definedName>
    <definedName name="A126035270L_Data">Data23!$BH$11:$BH$19</definedName>
    <definedName name="A126035270L_Latest">Data23!$BH$19</definedName>
    <definedName name="A126035274W">Data23!$DV$1:$DV$10,Data23!$DV$11:$DV$19</definedName>
    <definedName name="A126035274W_Data">Data23!$DV$11:$DV$19</definedName>
    <definedName name="A126035274W_Latest">Data23!$DV$19</definedName>
    <definedName name="A126035278F">Data22!$FS$1:$FS$10,Data22!$FS$11:$FS$19</definedName>
    <definedName name="A126035278F_Data">Data22!$FS$11:$FS$19</definedName>
    <definedName name="A126035278F_Latest">Data22!$FS$19</definedName>
    <definedName name="A126035282W">Data22!$HO$1:$HO$10,Data22!$HO$11:$HO$19</definedName>
    <definedName name="A126035282W_Data">Data22!$HO$11:$HO$19</definedName>
    <definedName name="A126035282W_Latest">Data22!$HO$19</definedName>
    <definedName name="A126035286F">Data22!$IM$1:$IM$10,Data22!$IM$11:$IM$19</definedName>
    <definedName name="A126035286F_Data">Data22!$IM$11:$IM$19</definedName>
    <definedName name="A126035286F_Latest">Data22!$IM$19</definedName>
    <definedName name="A126035290W">Data23!$DA$1:$DA$10,Data23!$DA$11:$DA$19</definedName>
    <definedName name="A126035290W_Data">Data23!$DA$11:$DA$19</definedName>
    <definedName name="A126035290W_Latest">Data23!$DA$19</definedName>
    <definedName name="A126035294F">Data23!$EQ$1:$EQ$10,Data23!$EQ$11:$EQ$19</definedName>
    <definedName name="A126035294F_Data">Data23!$EQ$11:$EQ$19</definedName>
    <definedName name="A126035294F_Latest">Data23!$EQ$19</definedName>
    <definedName name="A126035298R">Data13!$HC$1:$HC$10,Data13!$HC$11:$HC$19</definedName>
    <definedName name="A126035298R_Data">Data13!$HC$11:$HC$19</definedName>
    <definedName name="A126035298R_Latest">Data13!$HC$19</definedName>
    <definedName name="A126035302V">Data13!$IA$1:$IA$10,Data13!$IA$11:$IA$19</definedName>
    <definedName name="A126035302V_Data">Data13!$IA$11:$IA$19</definedName>
    <definedName name="A126035302V_Latest">Data13!$IA$19</definedName>
    <definedName name="A126035306C">Data14!$AG$1:$AG$10,Data14!$AG$11:$AG$19</definedName>
    <definedName name="A126035306C_Data">Data14!$AG$11:$AG$19</definedName>
    <definedName name="A126035306C_Latest">Data14!$AG$19</definedName>
    <definedName name="A126035310V">Data13!$CS$1:$CS$10,Data13!$CS$11:$CS$19</definedName>
    <definedName name="A126035310V_Data">Data13!$CS$11:$CS$19</definedName>
    <definedName name="A126035310V_Latest">Data13!$CS$19</definedName>
    <definedName name="A126035314C">Data13!$GE$1:$GE$10,Data13!$GE$11:$GE$19</definedName>
    <definedName name="A126035314C_Data">Data13!$GE$11:$GE$19</definedName>
    <definedName name="A126035314C_Latest">Data13!$GE$19</definedName>
    <definedName name="A126035318L">Data12!$HG$1:$HG$10,Data12!$HG$11:$HG$19</definedName>
    <definedName name="A126035318L_Data">Data12!$HG$11:$HG$19</definedName>
    <definedName name="A126035318L_Latest">Data12!$HG$19</definedName>
    <definedName name="A126035322C">Data13!$AK$1:$AK$10,Data13!$AK$11:$AK$19</definedName>
    <definedName name="A126035322C_Data">Data13!$AK$11:$AK$19</definedName>
    <definedName name="A126035322C_Latest">Data13!$AK$19</definedName>
    <definedName name="A126035326L">Data13!$BF$1:$BF$10,Data13!$BF$11:$BF$19</definedName>
    <definedName name="A126035326L_Data">Data13!$BF$11:$BF$19</definedName>
    <definedName name="A126035326L_Latest">Data13!$BF$19</definedName>
    <definedName name="A126035330C">Data14!$I$1:$I$10,Data14!$I$11:$I$19</definedName>
    <definedName name="A126035330C_Data">Data14!$I$11:$I$19</definedName>
    <definedName name="A126035330C_Latest">Data14!$I$19</definedName>
    <definedName name="A126035334L">Data14!$BE$1:$BE$10,Data14!$BE$11:$BE$19</definedName>
    <definedName name="A126035334L_Data">Data14!$BE$11:$BE$19</definedName>
    <definedName name="A126035334L_Latest">Data14!$BE$19</definedName>
    <definedName name="A126035338W">Data12!$FK$1:$FK$10,Data12!$FK$11:$FK$19</definedName>
    <definedName name="A126035338W_Data">Data12!$FK$11:$FK$19</definedName>
    <definedName name="A126035338W_Latest">Data12!$FK$19</definedName>
    <definedName name="A126035342L">Data13!$BX$1:$BX$10,Data13!$BX$11:$BX$19</definedName>
    <definedName name="A126035342L_Data">Data13!$BX$11:$BX$19</definedName>
    <definedName name="A126035342L_Latest">Data13!$BX$19</definedName>
    <definedName name="A126035346W">Data13!$EL$1:$EL$10,Data13!$EL$11:$EL$19</definedName>
    <definedName name="A126035346W_Data">Data13!$EL$11:$EL$19</definedName>
    <definedName name="A126035346W_Latest">Data13!$EL$19</definedName>
    <definedName name="A126035350L">Data12!$GI$1:$GI$10,Data12!$GI$11:$GI$19</definedName>
    <definedName name="A126035350L_Data">Data12!$GI$11:$GI$19</definedName>
    <definedName name="A126035350L_Latest">Data12!$GI$19</definedName>
    <definedName name="A126035354W">Data12!$IE$1:$IE$10,Data12!$IE$11:$IE$19</definedName>
    <definedName name="A126035354W_Data">Data12!$IE$11:$IE$19</definedName>
    <definedName name="A126035354W_Latest">Data12!$IE$19</definedName>
    <definedName name="A126035358F">Data13!$M$1:$M$10,Data13!$M$11:$M$19</definedName>
    <definedName name="A126035358F_Data">Data13!$M$11:$M$19</definedName>
    <definedName name="A126035358F_Latest">Data13!$M$19</definedName>
    <definedName name="A126035362W">Data13!$DQ$1:$DQ$10,Data13!$DQ$11:$DQ$19</definedName>
    <definedName name="A126035362W_Data">Data13!$DQ$11:$DQ$19</definedName>
    <definedName name="A126035362W_Latest">Data13!$DQ$19</definedName>
    <definedName name="A126035366F">Data13!$FG$1:$FG$10,Data13!$FG$11:$FG$19</definedName>
    <definedName name="A126035366F_Data">Data13!$FG$11:$FG$19</definedName>
    <definedName name="A126035366F_Latest">Data13!$FG$19</definedName>
    <definedName name="A126035370W">Data18!$GU$1:$GU$10,Data18!$GU$11:$GU$19</definedName>
    <definedName name="A126035370W_Data">Data18!$GU$11:$GU$19</definedName>
    <definedName name="A126035370W_Latest">Data18!$GU$19</definedName>
    <definedName name="A126035374F">Data18!$HS$1:$HS$10,Data18!$HS$11:$HS$19</definedName>
    <definedName name="A126035374F_Data">Data18!$HS$11:$HS$19</definedName>
    <definedName name="A126035374F_Latest">Data18!$HS$19</definedName>
    <definedName name="A126035378R">Data19!$Y$1:$Y$10,Data19!$Y$11:$Y$19</definedName>
    <definedName name="A126035378R_Data">Data19!$Y$11:$Y$19</definedName>
    <definedName name="A126035378R_Latest">Data19!$Y$19</definedName>
    <definedName name="A126035382F">Data18!$CK$1:$CK$10,Data18!$CK$11:$CK$19</definedName>
    <definedName name="A126035382F_Data">Data18!$CK$11:$CK$19</definedName>
    <definedName name="A126035382F_Latest">Data18!$CK$19</definedName>
    <definedName name="A126035386R">Data18!$FW$1:$FW$10,Data18!$FW$11:$FW$19</definedName>
    <definedName name="A126035386R_Data">Data18!$FW$11:$FW$19</definedName>
    <definedName name="A126035386R_Latest">Data18!$FW$19</definedName>
    <definedName name="A126035390F">Data17!$GY$1:$GY$10,Data17!$GY$11:$GY$19</definedName>
    <definedName name="A126035390F_Data">Data17!$GY$11:$GY$19</definedName>
    <definedName name="A126035390F_Latest">Data17!$GY$19</definedName>
    <definedName name="A126035394R">Data18!$AC$1:$AC$10,Data18!$AC$11:$AC$19</definedName>
    <definedName name="A126035394R_Data">Data18!$AC$11:$AC$19</definedName>
    <definedName name="A126035394R_Latest">Data18!$AC$19</definedName>
    <definedName name="A126035398X">Data18!$AX$1:$AX$10,Data18!$AX$11:$AX$19</definedName>
    <definedName name="A126035398X_Data">Data18!$AX$11:$AX$19</definedName>
    <definedName name="A126035398X_Latest">Data18!$AX$19</definedName>
    <definedName name="A126035402C">Data18!$IQ$1:$IQ$10,Data18!$IQ$11:$IQ$19</definedName>
    <definedName name="A126035402C_Data">Data18!$IQ$11:$IQ$19</definedName>
    <definedName name="A126035402C_Latest">Data18!$IQ$19</definedName>
    <definedName name="A126035406L">Data19!$AW$1:$AW$10,Data19!$AW$11:$AW$19</definedName>
    <definedName name="A126035406L_Data">Data19!$AW$11:$AW$19</definedName>
    <definedName name="A126035406L_Latest">Data19!$AW$19</definedName>
    <definedName name="A126035410C">Data17!$FC$1:$FC$10,Data17!$FC$11:$FC$19</definedName>
    <definedName name="A126035410C_Data">Data17!$FC$11:$FC$19</definedName>
    <definedName name="A126035410C_Latest">Data17!$FC$19</definedName>
    <definedName name="A126035414L">Data18!$BP$1:$BP$10,Data18!$BP$11:$BP$19</definedName>
    <definedName name="A126035414L_Data">Data18!$BP$11:$BP$19</definedName>
    <definedName name="A126035414L_Latest">Data18!$BP$19</definedName>
    <definedName name="A126035418W">Data18!$ED$1:$ED$10,Data18!$ED$11:$ED$19</definedName>
    <definedName name="A126035418W_Data">Data18!$ED$11:$ED$19</definedName>
    <definedName name="A126035418W_Latest">Data18!$ED$19</definedName>
    <definedName name="A126035422L">Data17!$GA$1:$GA$10,Data17!$GA$11:$GA$19</definedName>
    <definedName name="A126035422L_Data">Data17!$GA$11:$GA$19</definedName>
    <definedName name="A126035422L_Latest">Data17!$GA$19</definedName>
    <definedName name="A126035426W">Data17!$HW$1:$HW$10,Data17!$HW$11:$HW$19</definedName>
    <definedName name="A126035426W_Data">Data17!$HW$11:$HW$19</definedName>
    <definedName name="A126035426W_Latest">Data17!$HW$19</definedName>
    <definedName name="A126035430L">Data18!$E$1:$E$10,Data18!$E$11:$E$19</definedName>
    <definedName name="A126035430L_Data">Data18!$E$11:$E$19</definedName>
    <definedName name="A126035430L_Latest">Data18!$E$19</definedName>
    <definedName name="A126035434W">Data18!$DI$1:$DI$10,Data18!$DI$11:$DI$19</definedName>
    <definedName name="A126035434W_Data">Data18!$DI$11:$DI$19</definedName>
    <definedName name="A126035434W_Latest">Data18!$DI$19</definedName>
    <definedName name="A126035438F">Data18!$EY$1:$EY$10,Data18!$EY$11:$EY$19</definedName>
    <definedName name="A126035438F_Data">Data18!$EY$11:$EY$19</definedName>
    <definedName name="A126035438F_Latest">Data18!$EY$19</definedName>
    <definedName name="A126035442W">Data20!$DM$1:$DM$10,Data20!$DM$11:$DM$19</definedName>
    <definedName name="A126035442W_Data">Data20!$DM$11:$DM$19</definedName>
    <definedName name="A126035442W_Latest">Data20!$DM$19</definedName>
    <definedName name="A126035446F">Data20!$EK$1:$EK$10,Data20!$EK$11:$EK$19</definedName>
    <definedName name="A126035446F_Data">Data20!$EK$11:$EK$19</definedName>
    <definedName name="A126035446F_Latest">Data20!$EK$19</definedName>
    <definedName name="A126035450W">Data20!$GG$1:$GG$10,Data20!$GG$11:$GG$19</definedName>
    <definedName name="A126035450W_Data">Data20!$GG$11:$GG$19</definedName>
    <definedName name="A126035450W_Latest">Data20!$GG$19</definedName>
    <definedName name="A126035454F">Data20!$C$1:$C$10,Data20!$C$11:$C$19</definedName>
    <definedName name="A126035454F_Data">Data20!$C$11:$C$19</definedName>
    <definedName name="A126035454F_Latest">Data20!$C$19</definedName>
    <definedName name="A126035458R">Data20!$CO$1:$CO$10,Data20!$CO$11:$CO$19</definedName>
    <definedName name="A126035458R_Data">Data20!$CO$11:$CO$19</definedName>
    <definedName name="A126035458R_Latest">Data20!$CO$19</definedName>
    <definedName name="A126035462F">Data19!$DQ$1:$DQ$10,Data19!$DQ$11:$DQ$19</definedName>
    <definedName name="A126035462F_Data">Data19!$DQ$11:$DQ$19</definedName>
    <definedName name="A126035462F_Latest">Data19!$DQ$19</definedName>
    <definedName name="A126035466R">Data19!$GK$1:$GK$10,Data19!$GK$11:$GK$19</definedName>
    <definedName name="A126035466R_Data">Data19!$GK$11:$GK$19</definedName>
    <definedName name="A126035466R_Latest">Data19!$GK$19</definedName>
    <definedName name="A126035470F">Data19!$HF$1:$HF$10,Data19!$HF$11:$HF$19</definedName>
    <definedName name="A126035470F_Data">Data19!$HF$11:$HF$19</definedName>
    <definedName name="A126035470F_Latest">Data19!$HF$19</definedName>
    <definedName name="A126035474R">Data20!$FI$1:$FI$10,Data20!$FI$11:$FI$19</definedName>
    <definedName name="A126035474R_Data">Data20!$FI$11:$FI$19</definedName>
    <definedName name="A126035474R_Latest">Data20!$FI$19</definedName>
    <definedName name="A126035478X">Data20!$HE$1:$HE$10,Data20!$HE$11:$HE$19</definedName>
    <definedName name="A126035478X_Data">Data20!$HE$11:$HE$19</definedName>
    <definedName name="A126035478X_Latest">Data20!$HE$19</definedName>
    <definedName name="A126035482R">Data19!$BU$1:$BU$10,Data19!$BU$11:$BU$19</definedName>
    <definedName name="A126035482R_Data">Data19!$BU$11:$BU$19</definedName>
    <definedName name="A126035482R_Latest">Data19!$BU$19</definedName>
    <definedName name="A126035486X">Data19!$HX$1:$HX$10,Data19!$HX$11:$HX$19</definedName>
    <definedName name="A126035486X_Data">Data19!$HX$11:$HX$19</definedName>
    <definedName name="A126035486X_Latest">Data19!$HX$19</definedName>
    <definedName name="A126035490R">Data20!$AV$1:$AV$10,Data20!$AV$11:$AV$19</definedName>
    <definedName name="A126035490R_Data">Data20!$AV$11:$AV$19</definedName>
    <definedName name="A126035490R_Latest">Data20!$AV$19</definedName>
    <definedName name="A126035494X">Data19!$CS$1:$CS$10,Data19!$CS$11:$CS$19</definedName>
    <definedName name="A126035494X_Data">Data19!$CS$11:$CS$19</definedName>
    <definedName name="A126035494X_Latest">Data19!$CS$19</definedName>
    <definedName name="A126035498J">Data19!$EO$1:$EO$10,Data19!$EO$11:$EO$19</definedName>
    <definedName name="A126035498J_Data">Data19!$EO$11:$EO$19</definedName>
    <definedName name="A126035498J_Latest">Data19!$EO$19</definedName>
    <definedName name="A126035502L">Data19!$FM$1:$FM$10,Data19!$FM$11:$FM$19</definedName>
    <definedName name="A126035502L_Data">Data19!$FM$11:$FM$19</definedName>
    <definedName name="A126035502L_Latest">Data19!$FM$19</definedName>
    <definedName name="A126035506W">Data20!$AA$1:$AA$10,Data20!$AA$11:$AA$19</definedName>
    <definedName name="A126035506W_Data">Data20!$AA$11:$AA$19</definedName>
    <definedName name="A126035506W_Latest">Data20!$AA$19</definedName>
    <definedName name="A126035510L">Data20!$BQ$1:$BQ$10,Data20!$BQ$11:$BQ$19</definedName>
    <definedName name="A126035510L_Data">Data20!$BQ$11:$BQ$19</definedName>
    <definedName name="A126035510L_Latest">Data20!$BQ$19</definedName>
    <definedName name="A126035514W">Data22!$AE$1:$AE$10,Data22!$AE$11:$AE$19</definedName>
    <definedName name="A126035514W_Data">Data22!$AE$11:$AE$19</definedName>
    <definedName name="A126035514W_Latest">Data22!$AE$19</definedName>
    <definedName name="A126035518F">Data22!$BC$1:$BC$10,Data22!$BC$11:$BC$19</definedName>
    <definedName name="A126035518F_Data">Data22!$BC$11:$BC$19</definedName>
    <definedName name="A126035518F_Latest">Data22!$BC$19</definedName>
    <definedName name="A126035522W">Data22!$CY$1:$CY$10,Data22!$CY$11:$CY$19</definedName>
    <definedName name="A126035522W_Data">Data22!$CY$11:$CY$19</definedName>
    <definedName name="A126035522W_Latest">Data22!$CY$19</definedName>
    <definedName name="A126035526F">Data21!$FK$1:$FK$10,Data21!$FK$11:$FK$19</definedName>
    <definedName name="A126035526F_Data">Data21!$FK$11:$FK$19</definedName>
    <definedName name="A126035526F_Latest">Data21!$FK$19</definedName>
    <definedName name="A126035530W">Data22!$G$1:$G$10,Data22!$G$11:$G$19</definedName>
    <definedName name="A126035530W_Data">Data22!$G$11:$G$19</definedName>
    <definedName name="A126035530W_Latest">Data22!$G$19</definedName>
    <definedName name="A126035534F">Data21!$AI$1:$AI$10,Data21!$AI$11:$AI$19</definedName>
    <definedName name="A126035534F_Data">Data21!$AI$11:$AI$19</definedName>
    <definedName name="A126035534F_Latest">Data21!$AI$19</definedName>
    <definedName name="A126035538R">Data21!$DC$1:$DC$10,Data21!$DC$11:$DC$19</definedName>
    <definedName name="A126035538R_Data">Data21!$DC$11:$DC$19</definedName>
    <definedName name="A126035538R_Latest">Data21!$DC$19</definedName>
    <definedName name="A126035542F">Data21!$DX$1:$DX$10,Data21!$DX$11:$DX$19</definedName>
    <definedName name="A126035542F_Data">Data21!$DX$11:$DX$19</definedName>
    <definedName name="A126035542F_Latest">Data21!$DX$19</definedName>
    <definedName name="A126035546R">Data22!$CA$1:$CA$10,Data22!$CA$11:$CA$19</definedName>
    <definedName name="A126035546R_Data">Data22!$CA$11:$CA$19</definedName>
    <definedName name="A126035546R_Latest">Data22!$CA$19</definedName>
    <definedName name="A126035550F">Data22!$DW$1:$DW$10,Data22!$DW$11:$DW$19</definedName>
    <definedName name="A126035550F_Data">Data22!$DW$11:$DW$19</definedName>
    <definedName name="A126035550F_Latest">Data22!$DW$19</definedName>
    <definedName name="A126035554R">Data20!$IC$1:$IC$10,Data20!$IC$11:$IC$19</definedName>
    <definedName name="A126035554R_Data">Data20!$IC$11:$IC$19</definedName>
    <definedName name="A126035554R_Latest">Data20!$IC$19</definedName>
    <definedName name="A126035558X">Data21!$EP$1:$EP$10,Data21!$EP$11:$EP$19</definedName>
    <definedName name="A126035558X_Data">Data21!$EP$11:$EP$19</definedName>
    <definedName name="A126035558X_Latest">Data21!$EP$19</definedName>
    <definedName name="A126035562R">Data21!$HD$1:$HD$10,Data21!$HD$11:$HD$19</definedName>
    <definedName name="A126035562R_Data">Data21!$HD$11:$HD$19</definedName>
    <definedName name="A126035562R_Latest">Data21!$HD$19</definedName>
    <definedName name="A126035566X">Data21!$K$1:$K$10,Data21!$K$11:$K$19</definedName>
    <definedName name="A126035566X_Data">Data21!$K$11:$K$19</definedName>
    <definedName name="A126035566X_Latest">Data21!$K$19</definedName>
    <definedName name="A126035570R">Data21!$BG$1:$BG$10,Data21!$BG$11:$BG$19</definedName>
    <definedName name="A126035570R_Data">Data21!$BG$11:$BG$19</definedName>
    <definedName name="A126035570R_Latest">Data21!$BG$19</definedName>
    <definedName name="A126035574X">Data21!$CE$1:$CE$10,Data21!$CE$11:$CE$19</definedName>
    <definedName name="A126035574X_Data">Data21!$CE$11:$CE$19</definedName>
    <definedName name="A126035574X_Latest">Data21!$CE$19</definedName>
    <definedName name="A126035578J">Data21!$GI$1:$GI$10,Data21!$GI$11:$GI$19</definedName>
    <definedName name="A126035578J_Data">Data21!$GI$11:$GI$19</definedName>
    <definedName name="A126035578J_Latest">Data21!$GI$19</definedName>
    <definedName name="A126035582X">Data21!$HY$1:$HY$10,Data21!$HY$11:$HY$19</definedName>
    <definedName name="A126035582X_Data">Data21!$HY$11:$HY$19</definedName>
    <definedName name="A126035582X_Latest">Data21!$HY$19</definedName>
    <definedName name="A126035586J">Data12!$AU$1:$AU$10,Data12!$AU$11:$AU$19</definedName>
    <definedName name="A126035586J_Data">Data12!$AU$11:$AU$19</definedName>
    <definedName name="A126035586J_Latest">Data12!$AU$19</definedName>
    <definedName name="A126035590X">Data12!$BS$1:$BS$10,Data12!$BS$11:$BS$19</definedName>
    <definedName name="A126035590X_Data">Data12!$BS$11:$BS$19</definedName>
    <definedName name="A126035590X_Latest">Data12!$BS$19</definedName>
    <definedName name="A126035594J">Data12!$DO$1:$DO$10,Data12!$DO$11:$DO$19</definedName>
    <definedName name="A126035594J_Data">Data12!$DO$11:$DO$19</definedName>
    <definedName name="A126035594J_Latest">Data12!$DO$19</definedName>
    <definedName name="A126035598T">Data11!$GA$1:$GA$10,Data11!$GA$11:$GA$19</definedName>
    <definedName name="A126035598T_Data">Data11!$GA$11:$GA$19</definedName>
    <definedName name="A126035598T_Latest">Data11!$GA$19</definedName>
    <definedName name="A126035602W">Data12!$W$1:$W$10,Data12!$W$11:$W$19</definedName>
    <definedName name="A126035602W_Data">Data12!$W$11:$W$19</definedName>
    <definedName name="A126035602W_Latest">Data12!$W$19</definedName>
    <definedName name="A126035606F">Data11!$AY$1:$AY$10,Data11!$AY$11:$AY$19</definedName>
    <definedName name="A126035606F_Data">Data11!$AY$11:$AY$19</definedName>
    <definedName name="A126035606F_Latest">Data11!$AY$19</definedName>
    <definedName name="A126035610W">Data11!$DS$1:$DS$10,Data11!$DS$11:$DS$19</definedName>
    <definedName name="A126035610W_Data">Data11!$DS$11:$DS$19</definedName>
    <definedName name="A126035610W_Latest">Data11!$DS$19</definedName>
    <definedName name="A126035614F">Data11!$EN$1:$EN$10,Data11!$EN$11:$EN$19</definedName>
    <definedName name="A126035614F_Data">Data11!$EN$11:$EN$19</definedName>
    <definedName name="A126035614F_Latest">Data11!$EN$19</definedName>
    <definedName name="A126035618R">Data12!$CQ$1:$CQ$10,Data12!$CQ$11:$CQ$19</definedName>
    <definedName name="A126035618R_Data">Data12!$CQ$11:$CQ$19</definedName>
    <definedName name="A126035618R_Latest">Data12!$CQ$19</definedName>
    <definedName name="A126035622F">Data12!$EM$1:$EM$10,Data12!$EM$11:$EM$19</definedName>
    <definedName name="A126035622F_Data">Data12!$EM$11:$EM$19</definedName>
    <definedName name="A126035622F_Latest">Data12!$EM$19</definedName>
    <definedName name="A126035626R">Data11!$C$1:$C$10,Data11!$C$11:$C$19</definedName>
    <definedName name="A126035626R_Data">Data11!$C$11:$C$19</definedName>
    <definedName name="A126035626R_Latest">Data11!$C$19</definedName>
    <definedName name="A126035630F">Data11!$FF$1:$FF$10,Data11!$FF$11:$FF$19</definedName>
    <definedName name="A126035630F_Data">Data11!$FF$11:$FF$19</definedName>
    <definedName name="A126035630F_Latest">Data11!$FF$19</definedName>
    <definedName name="A126035634R">Data11!$HT$1:$HT$10,Data11!$HT$11:$HT$19</definedName>
    <definedName name="A126035634R_Data">Data11!$HT$11:$HT$19</definedName>
    <definedName name="A126035634R_Latest">Data11!$HT$19</definedName>
    <definedName name="A126035638X">Data11!$AA$1:$AA$10,Data11!$AA$11:$AA$19</definedName>
    <definedName name="A126035638X_Data">Data11!$AA$11:$AA$19</definedName>
    <definedName name="A126035638X_Latest">Data11!$AA$19</definedName>
    <definedName name="A126035642R">Data11!$BW$1:$BW$10,Data11!$BW$11:$BW$19</definedName>
    <definedName name="A126035642R_Data">Data11!$BW$11:$BW$19</definedName>
    <definedName name="A126035642R_Latest">Data11!$BW$19</definedName>
    <definedName name="A126035646X">Data11!$CU$1:$CU$10,Data11!$CU$11:$CU$19</definedName>
    <definedName name="A126035646X_Data">Data11!$CU$11:$CU$19</definedName>
    <definedName name="A126035646X_Latest">Data11!$CU$19</definedName>
    <definedName name="A126035650R">Data11!$GY$1:$GY$10,Data11!$GY$11:$GY$19</definedName>
    <definedName name="A126035650R_Data">Data11!$GY$11:$GY$19</definedName>
    <definedName name="A126035650R_Latest">Data11!$GY$19</definedName>
    <definedName name="A126035654X">Data11!$IO$1:$IO$10,Data11!$IO$11:$IO$19</definedName>
    <definedName name="A126035654X_Data">Data11!$IO$11:$IO$19</definedName>
    <definedName name="A126035654X_Latest">Data11!$IO$19</definedName>
    <definedName name="A126035658J">Data15!$DU$1:$DU$10,Data15!$DU$11:$DU$19</definedName>
    <definedName name="A126035658J_Data">Data15!$DU$11:$DU$19</definedName>
    <definedName name="A126035658J_Latest">Data15!$DU$19</definedName>
    <definedName name="A126035662X">Data15!$ES$1:$ES$10,Data15!$ES$11:$ES$19</definedName>
    <definedName name="A126035662X_Data">Data15!$ES$11:$ES$19</definedName>
    <definedName name="A126035662X_Latest">Data15!$ES$19</definedName>
    <definedName name="A126035666J">Data15!$GO$1:$GO$10,Data15!$GO$11:$GO$19</definedName>
    <definedName name="A126035666J_Data">Data15!$GO$11:$GO$19</definedName>
    <definedName name="A126035666J_Latest">Data15!$GO$19</definedName>
    <definedName name="A126035670X">Data15!$K$1:$K$10,Data15!$K$11:$K$19</definedName>
    <definedName name="A126035670X_Data">Data15!$K$11:$K$19</definedName>
    <definedName name="A126035670X_Latest">Data15!$K$19</definedName>
    <definedName name="A126035674J">Data15!$CW$1:$CW$10,Data15!$CW$11:$CW$19</definedName>
    <definedName name="A126035674J_Data">Data15!$CW$11:$CW$19</definedName>
    <definedName name="A126035674J_Latest">Data15!$CW$19</definedName>
    <definedName name="A126035678T">Data14!$DY$1:$DY$10,Data14!$DY$11:$DY$19</definedName>
    <definedName name="A126035678T_Data">Data14!$DY$11:$DY$19</definedName>
    <definedName name="A126035678T_Latest">Data14!$DY$19</definedName>
    <definedName name="A126035682J">Data14!$GS$1:$GS$10,Data14!$GS$11:$GS$19</definedName>
    <definedName name="A126035682J_Data">Data14!$GS$11:$GS$19</definedName>
    <definedName name="A126035682J_Latest">Data14!$GS$19</definedName>
    <definedName name="A126035686T">Data14!$HN$1:$HN$10,Data14!$HN$11:$HN$19</definedName>
    <definedName name="A126035686T_Data">Data14!$HN$11:$HN$19</definedName>
    <definedName name="A126035686T_Latest">Data14!$HN$19</definedName>
    <definedName name="A126035690J">Data15!$FQ$1:$FQ$10,Data15!$FQ$11:$FQ$19</definedName>
    <definedName name="A126035690J_Data">Data15!$FQ$11:$FQ$19</definedName>
    <definedName name="A126035690J_Latest">Data15!$FQ$19</definedName>
    <definedName name="A126035694T">Data15!$HM$1:$HM$10,Data15!$HM$11:$HM$19</definedName>
    <definedName name="A126035694T_Data">Data15!$HM$11:$HM$19</definedName>
    <definedName name="A126035694T_Latest">Data15!$HM$19</definedName>
    <definedName name="A126035698A">Data14!$CC$1:$CC$10,Data14!$CC$11:$CC$19</definedName>
    <definedName name="A126035698A_Data">Data14!$CC$11:$CC$19</definedName>
    <definedName name="A126035698A_Latest">Data14!$CC$19</definedName>
    <definedName name="A126035702F">Data14!$IF$1:$IF$10,Data14!$IF$11:$IF$19</definedName>
    <definedName name="A126035702F_Data">Data14!$IF$11:$IF$19</definedName>
    <definedName name="A126035702F_Latest">Data14!$IF$19</definedName>
    <definedName name="A126035706R">Data15!$BD$1:$BD$10,Data15!$BD$11:$BD$19</definedName>
    <definedName name="A126035706R_Data">Data15!$BD$11:$BD$19</definedName>
    <definedName name="A126035706R_Latest">Data15!$BD$19</definedName>
    <definedName name="A126035710F">Data14!$DA$1:$DA$10,Data14!$DA$11:$DA$19</definedName>
    <definedName name="A126035710F_Data">Data14!$DA$11:$DA$19</definedName>
    <definedName name="A126035710F_Latest">Data14!$DA$19</definedName>
    <definedName name="A126035714R">Data14!$EW$1:$EW$10,Data14!$EW$11:$EW$19</definedName>
    <definedName name="A126035714R_Data">Data14!$EW$11:$EW$19</definedName>
    <definedName name="A126035714R_Latest">Data14!$EW$19</definedName>
    <definedName name="A126035718X">Data14!$FU$1:$FU$10,Data14!$FU$11:$FU$19</definedName>
    <definedName name="A126035718X_Data">Data14!$FU$11:$FU$19</definedName>
    <definedName name="A126035718X_Latest">Data14!$FU$19</definedName>
    <definedName name="A126035722R">Data15!$AI$1:$AI$10,Data15!$AI$11:$AI$19</definedName>
    <definedName name="A126035722R_Data">Data15!$AI$11:$AI$19</definedName>
    <definedName name="A126035722R_Latest">Data15!$AI$19</definedName>
    <definedName name="A126035726X">Data15!$BY$1:$BY$10,Data15!$BY$11:$BY$19</definedName>
    <definedName name="A126035726X_Data">Data15!$BY$11:$BY$19</definedName>
    <definedName name="A126035726X_Latest">Data15!$BY$19</definedName>
    <definedName name="A126035730R">Data17!$AM$1:$AM$10,Data17!$AM$11:$AM$19</definedName>
    <definedName name="A126035730R_Data">Data17!$AM$11:$AM$19</definedName>
    <definedName name="A126035730R_Latest">Data17!$AM$19</definedName>
    <definedName name="A126035734X">Data17!$BK$1:$BK$10,Data17!$BK$11:$BK$19</definedName>
    <definedName name="A126035734X_Data">Data17!$BK$11:$BK$19</definedName>
    <definedName name="A126035734X_Latest">Data17!$BK$19</definedName>
    <definedName name="A126035738J">Data17!$DG$1:$DG$10,Data17!$DG$11:$DG$19</definedName>
    <definedName name="A126035738J_Data">Data17!$DG$11:$DG$19</definedName>
    <definedName name="A126035738J_Latest">Data17!$DG$19</definedName>
    <definedName name="A126035742X">Data16!$FS$1:$FS$10,Data16!$FS$11:$FS$19</definedName>
    <definedName name="A126035742X_Data">Data16!$FS$11:$FS$19</definedName>
    <definedName name="A126035742X_Latest">Data16!$FS$19</definedName>
    <definedName name="A126035746J">Data17!$O$1:$O$10,Data17!$O$11:$O$19</definedName>
    <definedName name="A126035746J_Data">Data17!$O$11:$O$19</definedName>
    <definedName name="A126035746J_Latest">Data17!$O$19</definedName>
    <definedName name="A126035750X">Data16!$AQ$1:$AQ$10,Data16!$AQ$11:$AQ$19</definedName>
    <definedName name="A126035750X_Data">Data16!$AQ$11:$AQ$19</definedName>
    <definedName name="A126035750X_Latest">Data16!$AQ$19</definedName>
    <definedName name="A126035754J">Data16!$DK$1:$DK$10,Data16!$DK$11:$DK$19</definedName>
    <definedName name="A126035754J_Data">Data16!$DK$11:$DK$19</definedName>
    <definedName name="A126035754J_Latest">Data16!$DK$19</definedName>
    <definedName name="A126035758T">Data16!$EF$1:$EF$10,Data16!$EF$11:$EF$19</definedName>
    <definedName name="A126035758T_Data">Data16!$EF$11:$EF$19</definedName>
    <definedName name="A126035758T_Latest">Data16!$EF$19</definedName>
    <definedName name="A126035762J">Data17!$CI$1:$CI$10,Data17!$CI$11:$CI$19</definedName>
    <definedName name="A126035762J_Data">Data17!$CI$11:$CI$19</definedName>
    <definedName name="A126035762J_Latest">Data17!$CI$19</definedName>
    <definedName name="A126035766T">Data17!$EE$1:$EE$10,Data17!$EE$11:$EE$19</definedName>
    <definedName name="A126035766T_Data">Data17!$EE$11:$EE$19</definedName>
    <definedName name="A126035766T_Latest">Data17!$EE$19</definedName>
    <definedName name="A126035770J">Data15!$IK$1:$IK$10,Data15!$IK$11:$IK$19</definedName>
    <definedName name="A126035770J_Data">Data15!$IK$11:$IK$19</definedName>
    <definedName name="A126035770J_Latest">Data15!$IK$19</definedName>
    <definedName name="A126035774T">Data16!$EX$1:$EX$10,Data16!$EX$11:$EX$19</definedName>
    <definedName name="A126035774T_Data">Data16!$EX$11:$EX$19</definedName>
    <definedName name="A126035774T_Latest">Data16!$EX$19</definedName>
    <definedName name="A126035778A">Data16!$HL$1:$HL$10,Data16!$HL$11:$HL$19</definedName>
    <definedName name="A126035778A_Data">Data16!$HL$11:$HL$19</definedName>
    <definedName name="A126035778A_Latest">Data16!$HL$19</definedName>
    <definedName name="A126035782T">Data16!$S$1:$S$10,Data16!$S$11:$S$19</definedName>
    <definedName name="A126035782T_Data">Data16!$S$11:$S$19</definedName>
    <definedName name="A126035782T_Latest">Data16!$S$19</definedName>
    <definedName name="A126035786A">Data16!$BO$1:$BO$10,Data16!$BO$11:$BO$19</definedName>
    <definedName name="A126035786A_Data">Data16!$BO$11:$BO$19</definedName>
    <definedName name="A126035786A_Latest">Data16!$BO$19</definedName>
    <definedName name="A126035790T">Data16!$CM$1:$CM$10,Data16!$CM$11:$CM$19</definedName>
    <definedName name="A126035790T_Data">Data16!$CM$11:$CM$19</definedName>
    <definedName name="A126035790T_Latest">Data16!$CM$19</definedName>
    <definedName name="A126035794A">Data16!$GQ$1:$GQ$10,Data16!$GQ$11:$GQ$19</definedName>
    <definedName name="A126035794A_Data">Data16!$GQ$11:$GQ$19</definedName>
    <definedName name="A126035794A_Latest">Data16!$GQ$19</definedName>
    <definedName name="A126035798K">Data16!$IG$1:$IG$10,Data16!$IG$11:$IG$19</definedName>
    <definedName name="A126035798K_Data">Data16!$IG$11:$IG$19</definedName>
    <definedName name="A126035798K_Latest">Data16!$IG$19</definedName>
    <definedName name="A126035802R">Data2!$BB$1:$BB$10,Data2!$BB$11:$BB$19</definedName>
    <definedName name="A126035802R_Data">Data2!$BB$11:$BB$19</definedName>
    <definedName name="A126035802R_Latest">Data2!$BB$19</definedName>
    <definedName name="A126035806X">Data2!$BZ$1:$BZ$10,Data2!$BZ$11:$BZ$19</definedName>
    <definedName name="A126035806X_Data">Data2!$BZ$11:$BZ$19</definedName>
    <definedName name="A126035806X_Latest">Data2!$BZ$19</definedName>
    <definedName name="A126035810R">Data2!$DV$1:$DV$10,Data2!$DV$11:$DV$19</definedName>
    <definedName name="A126035810R_Data">Data2!$DV$11:$DV$19</definedName>
    <definedName name="A126035810R_Latest">Data2!$DV$19</definedName>
    <definedName name="A126035814X">Data1!$GH$1:$GH$10,Data1!$GH$11:$GH$19</definedName>
    <definedName name="A126035814X_Data">Data1!$GH$11:$GH$19</definedName>
    <definedName name="A126035814X_Latest">Data1!$GH$19</definedName>
    <definedName name="A126035818J">Data2!$AD$1:$AD$10,Data2!$AD$11:$AD$19</definedName>
    <definedName name="A126035818J_Data">Data2!$AD$11:$AD$19</definedName>
    <definedName name="A126035818J_Latest">Data2!$AD$19</definedName>
    <definedName name="A126035822X">Data1!$BF$1:$BF$10,Data1!$BF$11:$BF$19</definedName>
    <definedName name="A126035822X_Data">Data1!$BF$11:$BF$19</definedName>
    <definedName name="A126035822X_Latest">Data1!$BF$19</definedName>
    <definedName name="A126035826J">Data1!$DZ$1:$DZ$10,Data1!$DZ$11:$DZ$19</definedName>
    <definedName name="A126035826J_Data">Data1!$DZ$11:$DZ$19</definedName>
    <definedName name="A126035826J_Latest">Data1!$DZ$19</definedName>
    <definedName name="A126035830X">Data1!$EX$1:$EX$10,Data1!$EX$11:$EX$19</definedName>
    <definedName name="A126035830X_Data">Data1!$EX$11:$EX$19</definedName>
    <definedName name="A126035830X_Latest">Data1!$EX$19</definedName>
    <definedName name="A126035834J">Data2!$CX$1:$CX$10,Data2!$CX$11:$CX$19</definedName>
    <definedName name="A126035834J_Data">Data2!$CX$11:$CX$19</definedName>
    <definedName name="A126035834J_Latest">Data2!$CX$19</definedName>
    <definedName name="A126035838T">Data2!$ET$1:$ET$10,Data2!$ET$11:$ET$19</definedName>
    <definedName name="A126035838T_Data">Data2!$ET$11:$ET$19</definedName>
    <definedName name="A126035838T_Latest">Data2!$ET$19</definedName>
    <definedName name="A126035842J">Data1!$J$1:$J$10,Data1!$J$11:$J$19</definedName>
    <definedName name="A126035842J_Data">Data1!$J$11:$J$19</definedName>
    <definedName name="A126035842J_Latest">Data1!$J$19</definedName>
    <definedName name="A126035846T">Data1!$FP$1:$FP$10,Data1!$FP$11:$FP$19</definedName>
    <definedName name="A126035846T_Data">Data1!$FP$11:$FP$19</definedName>
    <definedName name="A126035846T_Latest">Data1!$FP$19</definedName>
    <definedName name="A126035850J">Data1!$ID$1:$ID$10,Data1!$ID$11:$ID$19</definedName>
    <definedName name="A126035850J_Data">Data1!$ID$11:$ID$19</definedName>
    <definedName name="A126035850J_Latest">Data1!$ID$19</definedName>
    <definedName name="A126035854T">Data1!$AH$1:$AH$10,Data1!$AH$11:$AH$19</definedName>
    <definedName name="A126035854T_Data">Data1!$AH$11:$AH$19</definedName>
    <definedName name="A126035854T_Latest">Data1!$AH$19</definedName>
    <definedName name="A126035858A">Data1!$CD$1:$CD$10,Data1!$CD$11:$CD$19</definedName>
    <definedName name="A126035858A_Data">Data1!$CD$11:$CD$19</definedName>
    <definedName name="A126035858A_Latest">Data1!$CD$19</definedName>
    <definedName name="A126035862T">Data1!$DB$1:$DB$10,Data1!$DB$11:$DB$19</definedName>
    <definedName name="A126035862T_Data">Data1!$DB$11:$DB$19</definedName>
    <definedName name="A126035862T_Latest">Data1!$DB$19</definedName>
    <definedName name="A126035866A">Data1!$HF$1:$HF$10,Data1!$HF$11:$HF$19</definedName>
    <definedName name="A126035866A_Data">Data1!$HF$11:$HF$19</definedName>
    <definedName name="A126035866A_Latest">Data1!$HF$19</definedName>
    <definedName name="A126035870T">Data2!$F$1:$F$10,Data2!$F$11:$F$19</definedName>
    <definedName name="A126035870T_Data">Data2!$F$11:$F$19</definedName>
    <definedName name="A126035870T_Latest">Data2!$F$19</definedName>
    <definedName name="A126035874A">Data23!$GD$1:$GD$10,Data23!$GD$11:$GD$19</definedName>
    <definedName name="A126035874A_Data">Data23!$GD$11:$GD$19</definedName>
    <definedName name="A126035874A_Latest">Data23!$GD$19</definedName>
    <definedName name="A126035878K">Data23!$HB$1:$HB$10,Data23!$HB$11:$HB$19</definedName>
    <definedName name="A126035878K_Data">Data23!$HB$11:$HB$19</definedName>
    <definedName name="A126035878K_Latest">Data23!$HB$19</definedName>
    <definedName name="A126035882A">Data24!$H$1:$H$10,Data24!$H$11:$H$19</definedName>
    <definedName name="A126035882A_Data">Data24!$H$11:$H$19</definedName>
    <definedName name="A126035882A_Latest">Data24!$H$19</definedName>
    <definedName name="A126035886K">Data23!$BT$1:$BT$10,Data23!$BT$11:$BT$19</definedName>
    <definedName name="A126035886K_Data">Data23!$BT$11:$BT$19</definedName>
    <definedName name="A126035886K_Latest">Data23!$BT$19</definedName>
    <definedName name="A126035890A">Data23!$FF$1:$FF$10,Data23!$FF$11:$FF$19</definedName>
    <definedName name="A126035890A_Data">Data23!$FF$11:$FF$19</definedName>
    <definedName name="A126035890A_Latest">Data23!$FF$19</definedName>
    <definedName name="A126035894K">Data22!$GH$1:$GH$10,Data22!$GH$11:$GH$19</definedName>
    <definedName name="A126035894K_Data">Data22!$GH$11:$GH$19</definedName>
    <definedName name="A126035894K_Latest">Data22!$GH$19</definedName>
    <definedName name="A126035898V">Data23!$L$1:$L$10,Data23!$L$11:$L$19</definedName>
    <definedName name="A126035898V_Data">Data23!$L$11:$L$19</definedName>
    <definedName name="A126035898V_Latest">Data23!$L$19</definedName>
    <definedName name="A126035902X">Data23!$AJ$1:$AJ$10,Data23!$AJ$11:$AJ$19</definedName>
    <definedName name="A126035902X_Data">Data23!$AJ$11:$AJ$19</definedName>
    <definedName name="A126035902X_Latest">Data23!$AJ$19</definedName>
    <definedName name="A126035906J">Data23!$HZ$1:$HZ$10,Data23!$HZ$11:$HZ$19</definedName>
    <definedName name="A126035906J_Data">Data23!$HZ$11:$HZ$19</definedName>
    <definedName name="A126035906J_Latest">Data23!$HZ$19</definedName>
    <definedName name="A126035910X">Data24!$AF$1:$AF$10,Data24!$AF$11:$AF$19</definedName>
    <definedName name="A126035910X_Data">Data24!$AF$11:$AF$19</definedName>
    <definedName name="A126035910X_Latest">Data24!$AF$19</definedName>
    <definedName name="A126035914J">Data22!$EL$1:$EL$10,Data22!$EL$11:$EL$19</definedName>
    <definedName name="A126035914J_Data">Data22!$EL$11:$EL$19</definedName>
    <definedName name="A126035914J_Latest">Data22!$EL$19</definedName>
    <definedName name="A126035918T">Data23!$BB$1:$BB$10,Data23!$BB$11:$BB$19</definedName>
    <definedName name="A126035918T_Data">Data23!$BB$11:$BB$19</definedName>
    <definedName name="A126035918T_Latest">Data23!$BB$19</definedName>
    <definedName name="A126035922J">Data23!$DP$1:$DP$10,Data23!$DP$11:$DP$19</definedName>
    <definedName name="A126035922J_Data">Data23!$DP$11:$DP$19</definedName>
    <definedName name="A126035922J_Latest">Data23!$DP$19</definedName>
    <definedName name="A126035926T">Data22!$FJ$1:$FJ$10,Data22!$FJ$11:$FJ$19</definedName>
    <definedName name="A126035926T_Data">Data22!$FJ$11:$FJ$19</definedName>
    <definedName name="A126035926T_Latest">Data22!$FJ$19</definedName>
    <definedName name="A126035930J">Data22!$HF$1:$HF$10,Data22!$HF$11:$HF$19</definedName>
    <definedName name="A126035930J_Data">Data22!$HF$11:$HF$19</definedName>
    <definedName name="A126035930J_Latest">Data22!$HF$19</definedName>
    <definedName name="A126035934T">Data22!$ID$1:$ID$10,Data22!$ID$11:$ID$19</definedName>
    <definedName name="A126035934T_Data">Data22!$ID$11:$ID$19</definedName>
    <definedName name="A126035934T_Latest">Data22!$ID$19</definedName>
    <definedName name="A126035938A">Data23!$CR$1:$CR$10,Data23!$CR$11:$CR$19</definedName>
    <definedName name="A126035938A_Data">Data23!$CR$11:$CR$19</definedName>
    <definedName name="A126035938A_Latest">Data23!$CR$19</definedName>
    <definedName name="A126035942T">Data23!$EH$1:$EH$10,Data23!$EH$11:$EH$19</definedName>
    <definedName name="A126035942T_Data">Data23!$EH$11:$EH$19</definedName>
    <definedName name="A126035942T_Latest">Data23!$EH$19</definedName>
    <definedName name="A126035946A">Data13!$GT$1:$GT$10,Data13!$GT$11:$GT$19</definedName>
    <definedName name="A126035946A_Data">Data13!$GT$11:$GT$19</definedName>
    <definedName name="A126035946A_Latest">Data13!$GT$19</definedName>
    <definedName name="A126035950T">Data13!$HR$1:$HR$10,Data13!$HR$11:$HR$19</definedName>
    <definedName name="A126035950T_Data">Data13!$HR$11:$HR$19</definedName>
    <definedName name="A126035950T_Latest">Data13!$HR$19</definedName>
    <definedName name="A126035954A">Data14!$X$1:$X$10,Data14!$X$11:$X$19</definedName>
    <definedName name="A126035954A_Data">Data14!$X$11:$X$19</definedName>
    <definedName name="A126035954A_Latest">Data14!$X$19</definedName>
    <definedName name="A126035958K">Data13!$CJ$1:$CJ$10,Data13!$CJ$11:$CJ$19</definedName>
    <definedName name="A126035958K_Data">Data13!$CJ$11:$CJ$19</definedName>
    <definedName name="A126035958K_Latest">Data13!$CJ$19</definedName>
    <definedName name="A126035962A">Data13!$FV$1:$FV$10,Data13!$FV$11:$FV$19</definedName>
    <definedName name="A126035962A_Data">Data13!$FV$11:$FV$19</definedName>
    <definedName name="A126035962A_Latest">Data13!$FV$19</definedName>
    <definedName name="A126035966K">Data12!$GX$1:$GX$10,Data12!$GX$11:$GX$19</definedName>
    <definedName name="A126035966K_Data">Data12!$GX$11:$GX$19</definedName>
    <definedName name="A126035966K_Latest">Data12!$GX$19</definedName>
    <definedName name="A126035970A">Data13!$AB$1:$AB$10,Data13!$AB$11:$AB$19</definedName>
    <definedName name="A126035970A_Data">Data13!$AB$11:$AB$19</definedName>
    <definedName name="A126035970A_Latest">Data13!$AB$19</definedName>
    <definedName name="A126035974K">Data13!$AZ$1:$AZ$10,Data13!$AZ$11:$AZ$19</definedName>
    <definedName name="A126035974K_Data">Data13!$AZ$11:$AZ$19</definedName>
    <definedName name="A126035974K_Latest">Data13!$AZ$19</definedName>
    <definedName name="A126035978V">Data13!$IP$1:$IP$10,Data13!$IP$11:$IP$19</definedName>
    <definedName name="A126035978V_Data">Data13!$IP$11:$IP$19</definedName>
    <definedName name="A126035978V_Latest">Data13!$IP$19</definedName>
    <definedName name="A126035982K">Data14!$AV$1:$AV$10,Data14!$AV$11:$AV$19</definedName>
    <definedName name="A126035982K_Data">Data14!$AV$11:$AV$19</definedName>
    <definedName name="A126035982K_Latest">Data14!$AV$19</definedName>
    <definedName name="A126035986V">Data12!$FB$1:$FB$10,Data12!$FB$11:$FB$19</definedName>
    <definedName name="A126035986V_Data">Data12!$FB$11:$FB$19</definedName>
    <definedName name="A126035986V_Latest">Data12!$FB$19</definedName>
    <definedName name="A126035990K">Data13!$BR$1:$BR$10,Data13!$BR$11:$BR$19</definedName>
    <definedName name="A126035990K_Data">Data13!$BR$11:$BR$19</definedName>
    <definedName name="A126035990K_Latest">Data13!$BR$19</definedName>
    <definedName name="A126035994V">Data13!$EF$1:$EF$10,Data13!$EF$11:$EF$19</definedName>
    <definedName name="A126035994V_Data">Data13!$EF$11:$EF$19</definedName>
    <definedName name="A126035994V_Latest">Data13!$EF$19</definedName>
    <definedName name="A126035998C">Data12!$FZ$1:$FZ$10,Data12!$FZ$11:$FZ$19</definedName>
    <definedName name="A126035998C_Data">Data12!$FZ$11:$FZ$19</definedName>
    <definedName name="A126035998C_Latest">Data12!$FZ$19</definedName>
    <definedName name="A126036002K">Data12!$HV$1:$HV$10,Data12!$HV$11:$HV$19</definedName>
    <definedName name="A126036002K_Data">Data12!$HV$11:$HV$19</definedName>
    <definedName name="A126036002K_Latest">Data12!$HV$19</definedName>
    <definedName name="A126036006V">Data13!$D$1:$D$10,Data13!$D$11:$D$19</definedName>
    <definedName name="A126036006V_Data">Data13!$D$11:$D$19</definedName>
    <definedName name="A126036006V_Latest">Data13!$D$19</definedName>
    <definedName name="A126036010K">Data13!$DH$1:$DH$10,Data13!$DH$11:$DH$19</definedName>
    <definedName name="A126036010K_Data">Data13!$DH$11:$DH$19</definedName>
    <definedName name="A126036010K_Latest">Data13!$DH$19</definedName>
    <definedName name="A126036014V">Data13!$EX$1:$EX$10,Data13!$EX$11:$EX$19</definedName>
    <definedName name="A126036014V_Data">Data13!$EX$11:$EX$19</definedName>
    <definedName name="A126036014V_Latest">Data13!$EX$19</definedName>
    <definedName name="A126036018C">Data18!$GL$1:$GL$10,Data18!$GL$11:$GL$19</definedName>
    <definedName name="A126036018C_Data">Data18!$GL$11:$GL$19</definedName>
    <definedName name="A126036018C_Latest">Data18!$GL$19</definedName>
    <definedName name="A126036022V">Data18!$HJ$1:$HJ$10,Data18!$HJ$11:$HJ$19</definedName>
    <definedName name="A126036022V_Data">Data18!$HJ$11:$HJ$19</definedName>
    <definedName name="A126036022V_Latest">Data18!$HJ$19</definedName>
    <definedName name="A126036026C">Data19!$P$1:$P$10,Data19!$P$11:$P$19</definedName>
    <definedName name="A126036026C_Data">Data19!$P$11:$P$19</definedName>
    <definedName name="A126036026C_Latest">Data19!$P$19</definedName>
    <definedName name="A126036030V">Data18!$CB$1:$CB$10,Data18!$CB$11:$CB$19</definedName>
    <definedName name="A126036030V_Data">Data18!$CB$11:$CB$19</definedName>
    <definedName name="A126036030V_Latest">Data18!$CB$19</definedName>
    <definedName name="A126036034C">Data18!$FN$1:$FN$10,Data18!$FN$11:$FN$19</definedName>
    <definedName name="A126036034C_Data">Data18!$FN$11:$FN$19</definedName>
    <definedName name="A126036034C_Latest">Data18!$FN$19</definedName>
    <definedName name="A126036038L">Data17!$GP$1:$GP$10,Data17!$GP$11:$GP$19</definedName>
    <definedName name="A126036038L_Data">Data17!$GP$11:$GP$19</definedName>
    <definedName name="A126036038L_Latest">Data17!$GP$19</definedName>
    <definedName name="A126036042C">Data18!$T$1:$T$10,Data18!$T$11:$T$19</definedName>
    <definedName name="A126036042C_Data">Data18!$T$11:$T$19</definedName>
    <definedName name="A126036042C_Latest">Data18!$T$19</definedName>
    <definedName name="A126036046L">Data18!$AR$1:$AR$10,Data18!$AR$11:$AR$19</definedName>
    <definedName name="A126036046L_Data">Data18!$AR$11:$AR$19</definedName>
    <definedName name="A126036046L_Latest">Data18!$AR$19</definedName>
    <definedName name="A126036050C">Data18!$IH$1:$IH$10,Data18!$IH$11:$IH$19</definedName>
    <definedName name="A126036050C_Data">Data18!$IH$11:$IH$19</definedName>
    <definedName name="A126036050C_Latest">Data18!$IH$19</definedName>
    <definedName name="A126036054L">Data19!$AN$1:$AN$10,Data19!$AN$11:$AN$19</definedName>
    <definedName name="A126036054L_Data">Data19!$AN$11:$AN$19</definedName>
    <definedName name="A126036054L_Latest">Data19!$AN$19</definedName>
    <definedName name="A126036058W">Data17!$ET$1:$ET$10,Data17!$ET$11:$ET$19</definedName>
    <definedName name="A126036058W_Data">Data17!$ET$11:$ET$19</definedName>
    <definedName name="A126036058W_Latest">Data17!$ET$19</definedName>
    <definedName name="A126036062L">Data18!$BJ$1:$BJ$10,Data18!$BJ$11:$BJ$19</definedName>
    <definedName name="A126036062L_Data">Data18!$BJ$11:$BJ$19</definedName>
    <definedName name="A126036062L_Latest">Data18!$BJ$19</definedName>
    <definedName name="A126036066W">Data18!$DX$1:$DX$10,Data18!$DX$11:$DX$19</definedName>
    <definedName name="A126036066W_Data">Data18!$DX$11:$DX$19</definedName>
    <definedName name="A126036066W_Latest">Data18!$DX$19</definedName>
    <definedName name="A126036070L">Data17!$FR$1:$FR$10,Data17!$FR$11:$FR$19</definedName>
    <definedName name="A126036070L_Data">Data17!$FR$11:$FR$19</definedName>
    <definedName name="A126036070L_Latest">Data17!$FR$19</definedName>
    <definedName name="A126036074W">Data17!$HN$1:$HN$10,Data17!$HN$11:$HN$19</definedName>
    <definedName name="A126036074W_Data">Data17!$HN$11:$HN$19</definedName>
    <definedName name="A126036074W_Latest">Data17!$HN$19</definedName>
    <definedName name="A126036078F">Data17!$IL$1:$IL$10,Data17!$IL$11:$IL$19</definedName>
    <definedName name="A126036078F_Data">Data17!$IL$11:$IL$19</definedName>
    <definedName name="A126036078F_Latest">Data17!$IL$19</definedName>
    <definedName name="A126036082W">Data18!$CZ$1:$CZ$10,Data18!$CZ$11:$CZ$19</definedName>
    <definedName name="A126036082W_Data">Data18!$CZ$11:$CZ$19</definedName>
    <definedName name="A126036082W_Latest">Data18!$CZ$19</definedName>
    <definedName name="A126036086F">Data18!$EP$1:$EP$10,Data18!$EP$11:$EP$19</definedName>
    <definedName name="A126036086F_Data">Data18!$EP$11:$EP$19</definedName>
    <definedName name="A126036086F_Latest">Data18!$EP$19</definedName>
    <definedName name="A126036090W">Data20!$DD$1:$DD$10,Data20!$DD$11:$DD$19</definedName>
    <definedName name="A126036090W_Data">Data20!$DD$11:$DD$19</definedName>
    <definedName name="A126036090W_Latest">Data20!$DD$19</definedName>
    <definedName name="A126036094F">Data20!$EB$1:$EB$10,Data20!$EB$11:$EB$19</definedName>
    <definedName name="A126036094F_Data">Data20!$EB$11:$EB$19</definedName>
    <definedName name="A126036094F_Latest">Data20!$EB$19</definedName>
    <definedName name="A126036098R">Data20!$FX$1:$FX$10,Data20!$FX$11:$FX$19</definedName>
    <definedName name="A126036098R_Data">Data20!$FX$11:$FX$19</definedName>
    <definedName name="A126036098R_Latest">Data20!$FX$19</definedName>
    <definedName name="A126036102V">Data19!$IJ$1:$IJ$10,Data19!$IJ$11:$IJ$19</definedName>
    <definedName name="A126036102V_Data">Data19!$IJ$11:$IJ$19</definedName>
    <definedName name="A126036102V_Latest">Data19!$IJ$19</definedName>
    <definedName name="A126036106C">Data20!$CF$1:$CF$10,Data20!$CF$11:$CF$19</definedName>
    <definedName name="A126036106C_Data">Data20!$CF$11:$CF$19</definedName>
    <definedName name="A126036106C_Latest">Data20!$CF$19</definedName>
    <definedName name="A126036110V">Data19!$DH$1:$DH$10,Data19!$DH$11:$DH$19</definedName>
    <definedName name="A126036110V_Data">Data19!$DH$11:$DH$19</definedName>
    <definedName name="A126036110V_Latest">Data19!$DH$19</definedName>
    <definedName name="A126036114C">Data19!$GB$1:$GB$10,Data19!$GB$11:$GB$19</definedName>
    <definedName name="A126036114C_Data">Data19!$GB$11:$GB$19</definedName>
    <definedName name="A126036114C_Latest">Data19!$GB$19</definedName>
    <definedName name="A126036118L">Data19!$GZ$1:$GZ$10,Data19!$GZ$11:$GZ$19</definedName>
    <definedName name="A126036118L_Data">Data19!$GZ$11:$GZ$19</definedName>
    <definedName name="A126036118L_Latest">Data19!$GZ$19</definedName>
    <definedName name="A126036122C">Data20!$EZ$1:$EZ$10,Data20!$EZ$11:$EZ$19</definedName>
    <definedName name="A126036122C_Data">Data20!$EZ$11:$EZ$19</definedName>
    <definedName name="A126036122C_Latest">Data20!$EZ$19</definedName>
    <definedName name="A126036126L">Data20!$GV$1:$GV$10,Data20!$GV$11:$GV$19</definedName>
    <definedName name="A126036126L_Data">Data20!$GV$11:$GV$19</definedName>
    <definedName name="A126036126L_Latest">Data20!$GV$19</definedName>
    <definedName name="A126036130C">Data19!$BL$1:$BL$10,Data19!$BL$11:$BL$19</definedName>
    <definedName name="A126036130C_Data">Data19!$BL$11:$BL$19</definedName>
    <definedName name="A126036130C_Latest">Data19!$BL$19</definedName>
    <definedName name="A126036134L">Data19!$HR$1:$HR$10,Data19!$HR$11:$HR$19</definedName>
    <definedName name="A126036134L_Data">Data19!$HR$11:$HR$19</definedName>
    <definedName name="A126036134L_Latest">Data19!$HR$19</definedName>
    <definedName name="A126036138W">Data20!$AP$1:$AP$10,Data20!$AP$11:$AP$19</definedName>
    <definedName name="A126036138W_Data">Data20!$AP$11:$AP$19</definedName>
    <definedName name="A126036138W_Latest">Data20!$AP$19</definedName>
    <definedName name="A126036142L">Data19!$CJ$1:$CJ$10,Data19!$CJ$11:$CJ$19</definedName>
    <definedName name="A126036142L_Data">Data19!$CJ$11:$CJ$19</definedName>
    <definedName name="A126036142L_Latest">Data19!$CJ$19</definedName>
    <definedName name="A126036146W">Data19!$EF$1:$EF$10,Data19!$EF$11:$EF$19</definedName>
    <definedName name="A126036146W_Data">Data19!$EF$11:$EF$19</definedName>
    <definedName name="A126036146W_Latest">Data19!$EF$19</definedName>
    <definedName name="A126036150L">Data19!$FD$1:$FD$10,Data19!$FD$11:$FD$19</definedName>
    <definedName name="A126036150L_Data">Data19!$FD$11:$FD$19</definedName>
    <definedName name="A126036150L_Latest">Data19!$FD$19</definedName>
    <definedName name="A126036154W">Data20!$R$1:$R$10,Data20!$R$11:$R$19</definedName>
    <definedName name="A126036154W_Data">Data20!$R$11:$R$19</definedName>
    <definedName name="A126036154W_Latest">Data20!$R$19</definedName>
    <definedName name="A126036158F">Data20!$BH$1:$BH$10,Data20!$BH$11:$BH$19</definedName>
    <definedName name="A126036158F_Data">Data20!$BH$11:$BH$19</definedName>
    <definedName name="A126036158F_Latest">Data20!$BH$19</definedName>
    <definedName name="A126036162W">Data22!$V$1:$V$10,Data22!$V$11:$V$19</definedName>
    <definedName name="A126036162W_Data">Data22!$V$11:$V$19</definedName>
    <definedName name="A126036162W_Latest">Data22!$V$19</definedName>
    <definedName name="A126036166F">Data22!$AT$1:$AT$10,Data22!$AT$11:$AT$19</definedName>
    <definedName name="A126036166F_Data">Data22!$AT$11:$AT$19</definedName>
    <definedName name="A126036166F_Latest">Data22!$AT$19</definedName>
    <definedName name="A126036170W">Data22!$CP$1:$CP$10,Data22!$CP$11:$CP$19</definedName>
    <definedName name="A126036170W_Data">Data22!$CP$11:$CP$19</definedName>
    <definedName name="A126036170W_Latest">Data22!$CP$19</definedName>
    <definedName name="A126036174F">Data21!$FB$1:$FB$10,Data21!$FB$11:$FB$19</definedName>
    <definedName name="A126036174F_Data">Data21!$FB$11:$FB$19</definedName>
    <definedName name="A126036174F_Latest">Data21!$FB$19</definedName>
    <definedName name="A126036178R">Data21!$IN$1:$IN$10,Data21!$IN$11:$IN$19</definedName>
    <definedName name="A126036178R_Data">Data21!$IN$11:$IN$19</definedName>
    <definedName name="A126036178R_Latest">Data21!$IN$19</definedName>
    <definedName name="A126036182F">Data21!$Z$1:$Z$10,Data21!$Z$11:$Z$19</definedName>
    <definedName name="A126036182F_Data">Data21!$Z$11:$Z$19</definedName>
    <definedName name="A126036182F_Latest">Data21!$Z$19</definedName>
    <definedName name="A126036186R">Data21!$CT$1:$CT$10,Data21!$CT$11:$CT$19</definedName>
    <definedName name="A126036186R_Data">Data21!$CT$11:$CT$19</definedName>
    <definedName name="A126036186R_Latest">Data21!$CT$19</definedName>
    <definedName name="A126036190F">Data21!$DR$1:$DR$10,Data21!$DR$11:$DR$19</definedName>
    <definedName name="A126036190F_Data">Data21!$DR$11:$DR$19</definedName>
    <definedName name="A126036190F_Latest">Data21!$DR$19</definedName>
    <definedName name="A126036194R">Data22!$BR$1:$BR$10,Data22!$BR$11:$BR$19</definedName>
    <definedName name="A126036194R_Data">Data22!$BR$11:$BR$19</definedName>
    <definedName name="A126036194R_Latest">Data22!$BR$19</definedName>
    <definedName name="A126036198X">Data22!$DN$1:$DN$10,Data22!$DN$11:$DN$19</definedName>
    <definedName name="A126036198X_Data">Data22!$DN$11:$DN$19</definedName>
    <definedName name="A126036198X_Latest">Data22!$DN$19</definedName>
    <definedName name="A126036202C">Data20!$HT$1:$HT$10,Data20!$HT$11:$HT$19</definedName>
    <definedName name="A126036202C_Data">Data20!$HT$11:$HT$19</definedName>
    <definedName name="A126036202C_Latest">Data20!$HT$19</definedName>
    <definedName name="A126036206L">Data21!$EJ$1:$EJ$10,Data21!$EJ$11:$EJ$19</definedName>
    <definedName name="A126036206L_Data">Data21!$EJ$11:$EJ$19</definedName>
    <definedName name="A126036206L_Latest">Data21!$EJ$19</definedName>
    <definedName name="A126036210C">Data21!$GX$1:$GX$10,Data21!$GX$11:$GX$19</definedName>
    <definedName name="A126036210C_Data">Data21!$GX$11:$GX$19</definedName>
    <definedName name="A126036210C_Latest">Data21!$GX$19</definedName>
    <definedName name="A126036214L">Data21!$B$1:$B$10,Data21!$B$11:$B$19</definedName>
    <definedName name="A126036214L_Data">Data21!$B$11:$B$19</definedName>
    <definedName name="A126036214L_Latest">Data21!$B$19</definedName>
    <definedName name="A126036218W">Data21!$AX$1:$AX$10,Data21!$AX$11:$AX$19</definedName>
    <definedName name="A126036218W_Data">Data21!$AX$11:$AX$19</definedName>
    <definedName name="A126036218W_Latest">Data21!$AX$19</definedName>
    <definedName name="A126036222L">Data21!$BV$1:$BV$10,Data21!$BV$11:$BV$19</definedName>
    <definedName name="A126036222L_Data">Data21!$BV$11:$BV$19</definedName>
    <definedName name="A126036222L_Latest">Data21!$BV$19</definedName>
    <definedName name="A126036226W">Data21!$FZ$1:$FZ$10,Data21!$FZ$11:$FZ$19</definedName>
    <definedName name="A126036226W_Data">Data21!$FZ$11:$FZ$19</definedName>
    <definedName name="A126036226W_Latest">Data21!$FZ$19</definedName>
    <definedName name="A126036230L">Data21!$HP$1:$HP$10,Data21!$HP$11:$HP$19</definedName>
    <definedName name="A126036230L_Data">Data21!$HP$11:$HP$19</definedName>
    <definedName name="A126036230L_Latest">Data21!$HP$19</definedName>
    <definedName name="A126036234W">Data12!$AL$1:$AL$10,Data12!$AL$11:$AL$19</definedName>
    <definedName name="A126036234W_Data">Data12!$AL$11:$AL$19</definedName>
    <definedName name="A126036234W_Latest">Data12!$AL$19</definedName>
    <definedName name="A126036238F">Data12!$BJ$1:$BJ$10,Data12!$BJ$11:$BJ$19</definedName>
    <definedName name="A126036238F_Data">Data12!$BJ$11:$BJ$19</definedName>
    <definedName name="A126036238F_Latest">Data12!$BJ$19</definedName>
    <definedName name="A126036242W">Data12!$DF$1:$DF$10,Data12!$DF$11:$DF$19</definedName>
    <definedName name="A126036242W_Data">Data12!$DF$11:$DF$19</definedName>
    <definedName name="A126036242W_Latest">Data12!$DF$19</definedName>
    <definedName name="A126036246F">Data11!$FR$1:$FR$10,Data11!$FR$11:$FR$19</definedName>
    <definedName name="A126036246F_Data">Data11!$FR$11:$FR$19</definedName>
    <definedName name="A126036246F_Latest">Data11!$FR$19</definedName>
    <definedName name="A126036250W">Data12!$N$1:$N$10,Data12!$N$11:$N$19</definedName>
    <definedName name="A126036250W_Data">Data12!$N$11:$N$19</definedName>
    <definedName name="A126036250W_Latest">Data12!$N$19</definedName>
    <definedName name="A126036254F">Data11!$AP$1:$AP$10,Data11!$AP$11:$AP$19</definedName>
    <definedName name="A126036254F_Data">Data11!$AP$11:$AP$19</definedName>
    <definedName name="A126036254F_Latest">Data11!$AP$19</definedName>
    <definedName name="A126036258R">Data11!$DJ$1:$DJ$10,Data11!$DJ$11:$DJ$19</definedName>
    <definedName name="A126036258R_Data">Data11!$DJ$11:$DJ$19</definedName>
    <definedName name="A126036258R_Latest">Data11!$DJ$19</definedName>
    <definedName name="A126036262F">Data11!$EH$1:$EH$10,Data11!$EH$11:$EH$19</definedName>
    <definedName name="A126036262F_Data">Data11!$EH$11:$EH$19</definedName>
    <definedName name="A126036262F_Latest">Data11!$EH$19</definedName>
    <definedName name="A126036266R">Data12!$CH$1:$CH$10,Data12!$CH$11:$CH$19</definedName>
    <definedName name="A126036266R_Data">Data12!$CH$11:$CH$19</definedName>
    <definedName name="A126036266R_Latest">Data12!$CH$19</definedName>
    <definedName name="A126036270F">Data12!$ED$1:$ED$10,Data12!$ED$11:$ED$19</definedName>
    <definedName name="A126036270F_Data">Data12!$ED$11:$ED$19</definedName>
    <definedName name="A126036270F_Latest">Data12!$ED$19</definedName>
    <definedName name="A126036274R">Data10!$IJ$1:$IJ$10,Data10!$IJ$11:$IJ$19</definedName>
    <definedName name="A126036274R_Data">Data10!$IJ$11:$IJ$19</definedName>
    <definedName name="A126036274R_Latest">Data10!$IJ$19</definedName>
    <definedName name="A126036278X">Data11!$EZ$1:$EZ$10,Data11!$EZ$11:$EZ$19</definedName>
    <definedName name="A126036278X_Data">Data11!$EZ$11:$EZ$19</definedName>
    <definedName name="A126036278X_Latest">Data11!$EZ$19</definedName>
    <definedName name="A126036282R">Data11!$HN$1:$HN$10,Data11!$HN$11:$HN$19</definedName>
    <definedName name="A126036282R_Data">Data11!$HN$11:$HN$19</definedName>
    <definedName name="A126036282R_Latest">Data11!$HN$19</definedName>
    <definedName name="A126036286X">Data11!$R$1:$R$10,Data11!$R$11:$R$19</definedName>
    <definedName name="A126036286X_Data">Data11!$R$11:$R$19</definedName>
    <definedName name="A126036286X_Latest">Data11!$R$19</definedName>
    <definedName name="A126036290R">Data11!$BN$1:$BN$10,Data11!$BN$11:$BN$19</definedName>
    <definedName name="A126036290R_Data">Data11!$BN$11:$BN$19</definedName>
    <definedName name="A126036290R_Latest">Data11!$BN$19</definedName>
    <definedName name="A126036294X">Data11!$CL$1:$CL$10,Data11!$CL$11:$CL$19</definedName>
    <definedName name="A126036294X_Data">Data11!$CL$11:$CL$19</definedName>
    <definedName name="A126036294X_Latest">Data11!$CL$19</definedName>
    <definedName name="A126036298J">Data11!$GP$1:$GP$10,Data11!$GP$11:$GP$19</definedName>
    <definedName name="A126036298J_Data">Data11!$GP$11:$GP$19</definedName>
    <definedName name="A126036298J_Latest">Data11!$GP$19</definedName>
    <definedName name="A126036302L">Data11!$IF$1:$IF$10,Data11!$IF$11:$IF$19</definedName>
    <definedName name="A126036302L_Data">Data11!$IF$11:$IF$19</definedName>
    <definedName name="A126036302L_Latest">Data11!$IF$19</definedName>
    <definedName name="A126036306W">Data15!$DL$1:$DL$10,Data15!$DL$11:$DL$19</definedName>
    <definedName name="A126036306W_Data">Data15!$DL$11:$DL$19</definedName>
    <definedName name="A126036306W_Latest">Data15!$DL$19</definedName>
    <definedName name="A126036310L">Data15!$EJ$1:$EJ$10,Data15!$EJ$11:$EJ$19</definedName>
    <definedName name="A126036310L_Data">Data15!$EJ$11:$EJ$19</definedName>
    <definedName name="A126036310L_Latest">Data15!$EJ$19</definedName>
    <definedName name="A126036314W">Data15!$GF$1:$GF$10,Data15!$GF$11:$GF$19</definedName>
    <definedName name="A126036314W_Data">Data15!$GF$11:$GF$19</definedName>
    <definedName name="A126036314W_Latest">Data15!$GF$19</definedName>
    <definedName name="A126036318F">Data15!$B$1:$B$10,Data15!$B$11:$B$19</definedName>
    <definedName name="A126036318F_Data">Data15!$B$11:$B$19</definedName>
    <definedName name="A126036318F_Latest">Data15!$B$19</definedName>
    <definedName name="A126036322W">Data15!$CN$1:$CN$10,Data15!$CN$11:$CN$19</definedName>
    <definedName name="A126036322W_Data">Data15!$CN$11:$CN$19</definedName>
    <definedName name="A126036322W_Latest">Data15!$CN$19</definedName>
    <definedName name="A126036326F">Data14!$DP$1:$DP$10,Data14!$DP$11:$DP$19</definedName>
    <definedName name="A126036326F_Data">Data14!$DP$11:$DP$19</definedName>
    <definedName name="A126036326F_Latest">Data14!$DP$19</definedName>
    <definedName name="A126036330W">Data14!$GJ$1:$GJ$10,Data14!$GJ$11:$GJ$19</definedName>
    <definedName name="A126036330W_Data">Data14!$GJ$11:$GJ$19</definedName>
    <definedName name="A126036330W_Latest">Data14!$GJ$19</definedName>
    <definedName name="A126036334F">Data14!$HH$1:$HH$10,Data14!$HH$11:$HH$19</definedName>
    <definedName name="A126036334F_Data">Data14!$HH$11:$HH$19</definedName>
    <definedName name="A126036334F_Latest">Data14!$HH$19</definedName>
    <definedName name="A126036338R">Data15!$FH$1:$FH$10,Data15!$FH$11:$FH$19</definedName>
    <definedName name="A126036338R_Data">Data15!$FH$11:$FH$19</definedName>
    <definedName name="A126036338R_Latest">Data15!$FH$19</definedName>
    <definedName name="A126036342F">Data15!$HD$1:$HD$10,Data15!$HD$11:$HD$19</definedName>
    <definedName name="A126036342F_Data">Data15!$HD$11:$HD$19</definedName>
    <definedName name="A126036342F_Latest">Data15!$HD$19</definedName>
    <definedName name="A126036346R">Data14!$BT$1:$BT$10,Data14!$BT$11:$BT$19</definedName>
    <definedName name="A126036346R_Data">Data14!$BT$11:$BT$19</definedName>
    <definedName name="A126036346R_Latest">Data14!$BT$19</definedName>
    <definedName name="A126036350F">Data14!$HZ$1:$HZ$10,Data14!$HZ$11:$HZ$19</definedName>
    <definedName name="A126036350F_Data">Data14!$HZ$11:$HZ$19</definedName>
    <definedName name="A126036350F_Latest">Data14!$HZ$19</definedName>
    <definedName name="A126036354R">Data15!$AX$1:$AX$10,Data15!$AX$11:$AX$19</definedName>
    <definedName name="A126036354R_Data">Data15!$AX$11:$AX$19</definedName>
    <definedName name="A126036354R_Latest">Data15!$AX$19</definedName>
    <definedName name="A126036358X">Data14!$CR$1:$CR$10,Data14!$CR$11:$CR$19</definedName>
    <definedName name="A126036358X_Data">Data14!$CR$11:$CR$19</definedName>
    <definedName name="A126036358X_Latest">Data14!$CR$19</definedName>
    <definedName name="A126036362R">Data14!$EN$1:$EN$10,Data14!$EN$11:$EN$19</definedName>
    <definedName name="A126036362R_Data">Data14!$EN$11:$EN$19</definedName>
    <definedName name="A126036362R_Latest">Data14!$EN$19</definedName>
    <definedName name="A126036366X">Data14!$FL$1:$FL$10,Data14!$FL$11:$FL$19</definedName>
    <definedName name="A126036366X_Data">Data14!$FL$11:$FL$19</definedName>
    <definedName name="A126036366X_Latest">Data14!$FL$19</definedName>
    <definedName name="A126036370R">Data15!$Z$1:$Z$10,Data15!$Z$11:$Z$19</definedName>
    <definedName name="A126036370R_Data">Data15!$Z$11:$Z$19</definedName>
    <definedName name="A126036370R_Latest">Data15!$Z$19</definedName>
    <definedName name="A126036374X">Data15!$BP$1:$BP$10,Data15!$BP$11:$BP$19</definedName>
    <definedName name="A126036374X_Data">Data15!$BP$11:$BP$19</definedName>
    <definedName name="A126036374X_Latest">Data15!$BP$19</definedName>
    <definedName name="A126036378J">Data17!$AD$1:$AD$10,Data17!$AD$11:$AD$19</definedName>
    <definedName name="A126036378J_Data">Data17!$AD$11:$AD$19</definedName>
    <definedName name="A126036378J_Latest">Data17!$AD$19</definedName>
    <definedName name="A126036382X">Data17!$BB$1:$BB$10,Data17!$BB$11:$BB$19</definedName>
    <definedName name="A126036382X_Data">Data17!$BB$11:$BB$19</definedName>
    <definedName name="A126036382X_Latest">Data17!$BB$19</definedName>
    <definedName name="A126036386J">Data17!$CX$1:$CX$10,Data17!$CX$11:$CX$19</definedName>
    <definedName name="A126036386J_Data">Data17!$CX$11:$CX$19</definedName>
    <definedName name="A126036386J_Latest">Data17!$CX$19</definedName>
    <definedName name="A126036390X">Data16!$FJ$1:$FJ$10,Data16!$FJ$11:$FJ$19</definedName>
    <definedName name="A126036390X_Data">Data16!$FJ$11:$FJ$19</definedName>
    <definedName name="A126036390X_Latest">Data16!$FJ$19</definedName>
    <definedName name="A126036394J">Data17!$F$1:$F$10,Data17!$F$11:$F$19</definedName>
    <definedName name="A126036394J_Data">Data17!$F$11:$F$19</definedName>
    <definedName name="A126036394J_Latest">Data17!$F$19</definedName>
    <definedName name="A126036398T">Data16!$AH$1:$AH$10,Data16!$AH$11:$AH$19</definedName>
    <definedName name="A126036398T_Data">Data16!$AH$11:$AH$19</definedName>
    <definedName name="A126036398T_Latest">Data16!$AH$19</definedName>
    <definedName name="A126036402W">Data16!$DB$1:$DB$10,Data16!$DB$11:$DB$19</definedName>
    <definedName name="A126036402W_Data">Data16!$DB$11:$DB$19</definedName>
    <definedName name="A126036402W_Latest">Data16!$DB$19</definedName>
    <definedName name="A126036406F">Data16!$DZ$1:$DZ$10,Data16!$DZ$11:$DZ$19</definedName>
    <definedName name="A126036406F_Data">Data16!$DZ$11:$DZ$19</definedName>
    <definedName name="A126036406F_Latest">Data16!$DZ$19</definedName>
    <definedName name="A126036410W">Data17!$BZ$1:$BZ$10,Data17!$BZ$11:$BZ$19</definedName>
    <definedName name="A126036410W_Data">Data17!$BZ$11:$BZ$19</definedName>
    <definedName name="A126036410W_Latest">Data17!$BZ$19</definedName>
    <definedName name="A126036414F">Data17!$DV$1:$DV$10,Data17!$DV$11:$DV$19</definedName>
    <definedName name="A126036414F_Data">Data17!$DV$11:$DV$19</definedName>
    <definedName name="A126036414F_Latest">Data17!$DV$19</definedName>
    <definedName name="A126036418R">Data15!$IB$1:$IB$10,Data15!$IB$11:$IB$19</definedName>
    <definedName name="A126036418R_Data">Data15!$IB$11:$IB$19</definedName>
    <definedName name="A126036418R_Latest">Data15!$IB$19</definedName>
    <definedName name="A126036422F">Data16!$ER$1:$ER$10,Data16!$ER$11:$ER$19</definedName>
    <definedName name="A126036422F_Data">Data16!$ER$11:$ER$19</definedName>
    <definedName name="A126036422F_Latest">Data16!$ER$19</definedName>
    <definedName name="A126036426R">Data16!$HF$1:$HF$10,Data16!$HF$11:$HF$19</definedName>
    <definedName name="A126036426R_Data">Data16!$HF$11:$HF$19</definedName>
    <definedName name="A126036426R_Latest">Data16!$HF$19</definedName>
    <definedName name="A126036430F">Data16!$J$1:$J$10,Data16!$J$11:$J$19</definedName>
    <definedName name="A126036430F_Data">Data16!$J$11:$J$19</definedName>
    <definedName name="A126036430F_Latest">Data16!$J$19</definedName>
    <definedName name="A126036434R">Data16!$BF$1:$BF$10,Data16!$BF$11:$BF$19</definedName>
    <definedName name="A126036434R_Data">Data16!$BF$11:$BF$19</definedName>
    <definedName name="A126036434R_Latest">Data16!$BF$19</definedName>
    <definedName name="A126036438X">Data16!$CD$1:$CD$10,Data16!$CD$11:$CD$19</definedName>
    <definedName name="A126036438X_Data">Data16!$CD$11:$CD$19</definedName>
    <definedName name="A126036438X_Latest">Data16!$CD$19</definedName>
    <definedName name="A126036442R">Data16!$GH$1:$GH$10,Data16!$GH$11:$GH$19</definedName>
    <definedName name="A126036442R_Data">Data16!$GH$11:$GH$19</definedName>
    <definedName name="A126036442R_Latest">Data16!$GH$19</definedName>
    <definedName name="A126036446X">Data16!$HX$1:$HX$10,Data16!$HX$11:$HX$19</definedName>
    <definedName name="A126036446X_Data">Data16!$HX$11:$HX$19</definedName>
    <definedName name="A126036446X_Latest">Data16!$HX$19</definedName>
    <definedName name="A126036450R">Data2!$BH$1:$BH$10,Data2!$BH$11:$BH$19</definedName>
    <definedName name="A126036450R_Data">Data2!$BH$11:$BH$19</definedName>
    <definedName name="A126036450R_Latest">Data2!$BH$19</definedName>
    <definedName name="A126036454X">Data2!$CF$1:$CF$10,Data2!$CF$11:$CF$19</definedName>
    <definedName name="A126036454X_Data">Data2!$CF$11:$CF$19</definedName>
    <definedName name="A126036454X_Latest">Data2!$CF$19</definedName>
    <definedName name="A126036458J">Data2!$EB$1:$EB$10,Data2!$EB$11:$EB$19</definedName>
    <definedName name="A126036458J_Data">Data2!$EB$11:$EB$19</definedName>
    <definedName name="A126036458J_Latest">Data2!$EB$19</definedName>
    <definedName name="A126036462X">Data1!$GN$1:$GN$10,Data1!$GN$11:$GN$19</definedName>
    <definedName name="A126036462X_Data">Data1!$GN$11:$GN$19</definedName>
    <definedName name="A126036462X_Latest">Data1!$GN$19</definedName>
    <definedName name="A126036466J">Data2!$AJ$1:$AJ$10,Data2!$AJ$11:$AJ$19</definedName>
    <definedName name="A126036466J_Data">Data2!$AJ$11:$AJ$19</definedName>
    <definedName name="A126036466J_Latest">Data2!$AJ$19</definedName>
    <definedName name="A126036470X">Data1!$BL$1:$BL$10,Data1!$BL$11:$BL$19</definedName>
    <definedName name="A126036470X_Data">Data1!$BL$11:$BL$19</definedName>
    <definedName name="A126036470X_Latest">Data1!$BL$19</definedName>
    <definedName name="A126036474J">Data1!$EF$1:$EF$10,Data1!$EF$11:$EF$19</definedName>
    <definedName name="A126036474J_Data">Data1!$EF$11:$EF$19</definedName>
    <definedName name="A126036474J_Latest">Data1!$EF$19</definedName>
    <definedName name="A126036482J">Data2!$DD$1:$DD$10,Data2!$DD$11:$DD$19</definedName>
    <definedName name="A126036482J_Data">Data2!$DD$11:$DD$19</definedName>
    <definedName name="A126036482J_Latest">Data2!$DD$19</definedName>
    <definedName name="A126036486T">Data2!$EZ$1:$EZ$10,Data2!$EZ$11:$EZ$19</definedName>
    <definedName name="A126036486T_Data">Data2!$EZ$11:$EZ$19</definedName>
    <definedName name="A126036486T_Latest">Data2!$EZ$19</definedName>
    <definedName name="A126036490J">Data1!$P$1:$P$10,Data1!$P$11:$P$19</definedName>
    <definedName name="A126036490J_Data">Data1!$P$11:$P$19</definedName>
    <definedName name="A126036490J_Latest">Data1!$P$19</definedName>
    <definedName name="A126036502F">Data1!$AN$1:$AN$10,Data1!$AN$11:$AN$19</definedName>
    <definedName name="A126036502F_Data">Data1!$AN$11:$AN$19</definedName>
    <definedName name="A126036502F_Latest">Data1!$AN$19</definedName>
    <definedName name="A126036506R">Data1!$CJ$1:$CJ$10,Data1!$CJ$11:$CJ$19</definedName>
    <definedName name="A126036506R_Data">Data1!$CJ$11:$CJ$19</definedName>
    <definedName name="A126036506R_Latest">Data1!$CJ$19</definedName>
    <definedName name="A126036510F">Data1!$DH$1:$DH$10,Data1!$DH$11:$DH$19</definedName>
    <definedName name="A126036510F_Data">Data1!$DH$11:$DH$19</definedName>
    <definedName name="A126036510F_Latest">Data1!$DH$19</definedName>
    <definedName name="A126036514R">Data1!$HL$1:$HL$10,Data1!$HL$11:$HL$19</definedName>
    <definedName name="A126036514R_Data">Data1!$HL$11:$HL$19</definedName>
    <definedName name="A126036514R_Latest">Data1!$HL$19</definedName>
    <definedName name="A126036518X">Data2!$L$1:$L$10,Data2!$L$11:$L$19</definedName>
    <definedName name="A126036518X_Data">Data2!$L$11:$L$19</definedName>
    <definedName name="A126036518X_Latest">Data2!$L$19</definedName>
    <definedName name="A126036522R">Data23!$GJ$1:$GJ$10,Data23!$GJ$11:$GJ$19</definedName>
    <definedName name="A126036522R_Data">Data23!$GJ$11:$GJ$19</definedName>
    <definedName name="A126036522R_Latest">Data23!$GJ$19</definedName>
    <definedName name="A126036526X">Data23!$HH$1:$HH$10,Data23!$HH$11:$HH$19</definedName>
    <definedName name="A126036526X_Data">Data23!$HH$11:$HH$19</definedName>
    <definedName name="A126036526X_Latest">Data23!$HH$19</definedName>
    <definedName name="A126036530R">Data24!$N$1:$N$10,Data24!$N$11:$N$19</definedName>
    <definedName name="A126036530R_Data">Data24!$N$11:$N$19</definedName>
    <definedName name="A126036530R_Latest">Data24!$N$19</definedName>
    <definedName name="A126036534X">Data23!$BZ$1:$BZ$10,Data23!$BZ$11:$BZ$19</definedName>
    <definedName name="A126036534X_Data">Data23!$BZ$11:$BZ$19</definedName>
    <definedName name="A126036534X_Latest">Data23!$BZ$19</definedName>
    <definedName name="A126036538J">Data23!$FL$1:$FL$10,Data23!$FL$11:$FL$19</definedName>
    <definedName name="A126036538J_Data">Data23!$FL$11:$FL$19</definedName>
    <definedName name="A126036538J_Latest">Data23!$FL$19</definedName>
    <definedName name="A126036542X">Data22!$GN$1:$GN$10,Data22!$GN$11:$GN$19</definedName>
    <definedName name="A126036542X_Data">Data22!$GN$11:$GN$19</definedName>
    <definedName name="A126036542X_Latest">Data22!$GN$19</definedName>
    <definedName name="A126036546J">Data23!$R$1:$R$10,Data23!$R$11:$R$19</definedName>
    <definedName name="A126036546J_Data">Data23!$R$11:$R$19</definedName>
    <definedName name="A126036546J_Latest">Data23!$R$19</definedName>
    <definedName name="A126036554J">Data23!$IF$1:$IF$10,Data23!$IF$11:$IF$19</definedName>
    <definedName name="A126036554J_Data">Data23!$IF$11:$IF$19</definedName>
    <definedName name="A126036554J_Latest">Data23!$IF$19</definedName>
    <definedName name="A126036558T">Data24!$AL$1:$AL$10,Data24!$AL$11:$AL$19</definedName>
    <definedName name="A126036558T_Data">Data24!$AL$11:$AL$19</definedName>
    <definedName name="A126036558T_Latest">Data24!$AL$19</definedName>
    <definedName name="A126036562J">Data22!$ER$1:$ER$10,Data22!$ER$11:$ER$19</definedName>
    <definedName name="A126036562J_Data">Data22!$ER$11:$ER$19</definedName>
    <definedName name="A126036562J_Latest">Data22!$ER$19</definedName>
    <definedName name="A126036574T">Data22!$FP$1:$FP$10,Data22!$FP$11:$FP$19</definedName>
    <definedName name="A126036574T_Data">Data22!$FP$11:$FP$19</definedName>
    <definedName name="A126036574T_Latest">Data22!$FP$19</definedName>
    <definedName name="A126036578A">Data22!$HL$1:$HL$10,Data22!$HL$11:$HL$19</definedName>
    <definedName name="A126036578A_Data">Data22!$HL$11:$HL$19</definedName>
    <definedName name="A126036578A_Latest">Data22!$HL$19</definedName>
    <definedName name="A126036582T">Data22!$IJ$1:$IJ$10,Data22!$IJ$11:$IJ$19</definedName>
    <definedName name="A126036582T_Data">Data22!$IJ$11:$IJ$19</definedName>
    <definedName name="A126036582T_Latest">Data22!$IJ$19</definedName>
    <definedName name="A126036586A">Data23!$CX$1:$CX$10,Data23!$CX$11:$CX$19</definedName>
    <definedName name="A126036586A_Data">Data23!$CX$11:$CX$19</definedName>
    <definedName name="A126036586A_Latest">Data23!$CX$19</definedName>
    <definedName name="A126036590T">Data23!$EN$1:$EN$10,Data23!$EN$11:$EN$19</definedName>
    <definedName name="A126036590T_Data">Data23!$EN$11:$EN$19</definedName>
    <definedName name="A126036590T_Latest">Data23!$EN$19</definedName>
    <definedName name="A126036594A">Data13!$GZ$1:$GZ$10,Data13!$GZ$11:$GZ$19</definedName>
    <definedName name="A126036594A_Data">Data13!$GZ$11:$GZ$19</definedName>
    <definedName name="A126036594A_Latest">Data13!$GZ$19</definedName>
    <definedName name="A126036598K">Data13!$HX$1:$HX$10,Data13!$HX$11:$HX$19</definedName>
    <definedName name="A126036598K_Data">Data13!$HX$11:$HX$19</definedName>
    <definedName name="A126036598K_Latest">Data13!$HX$19</definedName>
    <definedName name="A126036602R">Data14!$AD$1:$AD$10,Data14!$AD$11:$AD$19</definedName>
    <definedName name="A126036602R_Data">Data14!$AD$11:$AD$19</definedName>
    <definedName name="A126036602R_Latest">Data14!$AD$19</definedName>
    <definedName name="A126036606X">Data13!$CP$1:$CP$10,Data13!$CP$11:$CP$19</definedName>
    <definedName name="A126036606X_Data">Data13!$CP$11:$CP$19</definedName>
    <definedName name="A126036606X_Latest">Data13!$CP$19</definedName>
    <definedName name="A126036610R">Data13!$GB$1:$GB$10,Data13!$GB$11:$GB$19</definedName>
    <definedName name="A126036610R_Data">Data13!$GB$11:$GB$19</definedName>
    <definedName name="A126036610R_Latest">Data13!$GB$19</definedName>
    <definedName name="A126036614X">Data12!$HD$1:$HD$10,Data12!$HD$11:$HD$19</definedName>
    <definedName name="A126036614X_Data">Data12!$HD$11:$HD$19</definedName>
    <definedName name="A126036614X_Latest">Data12!$HD$19</definedName>
    <definedName name="A126036618J">Data13!$AH$1:$AH$10,Data13!$AH$11:$AH$19</definedName>
    <definedName name="A126036618J_Data">Data13!$AH$11:$AH$19</definedName>
    <definedName name="A126036618J_Latest">Data13!$AH$19</definedName>
    <definedName name="A126036626J">Data14!$F$1:$F$10,Data14!$F$11:$F$19</definedName>
    <definedName name="A126036626J_Data">Data14!$F$11:$F$19</definedName>
    <definedName name="A126036626J_Latest">Data14!$F$19</definedName>
    <definedName name="A126036630X">Data14!$BB$1:$BB$10,Data14!$BB$11:$BB$19</definedName>
    <definedName name="A126036630X_Data">Data14!$BB$11:$BB$19</definedName>
    <definedName name="A126036630X_Latest">Data14!$BB$19</definedName>
    <definedName name="A126036634J">Data12!$FH$1:$FH$10,Data12!$FH$11:$FH$19</definedName>
    <definedName name="A126036634J_Data">Data12!$FH$11:$FH$19</definedName>
    <definedName name="A126036634J_Latest">Data12!$FH$19</definedName>
    <definedName name="A126036646T">Data12!$GF$1:$GF$10,Data12!$GF$11:$GF$19</definedName>
    <definedName name="A126036646T_Data">Data12!$GF$11:$GF$19</definedName>
    <definedName name="A126036646T_Latest">Data12!$GF$19</definedName>
    <definedName name="A126036650J">Data12!$IB$1:$IB$10,Data12!$IB$11:$IB$19</definedName>
    <definedName name="A126036650J_Data">Data12!$IB$11:$IB$19</definedName>
    <definedName name="A126036650J_Latest">Data12!$IB$19</definedName>
    <definedName name="A126036654T">Data13!$J$1:$J$10,Data13!$J$11:$J$19</definedName>
    <definedName name="A126036654T_Data">Data13!$J$11:$J$19</definedName>
    <definedName name="A126036654T_Latest">Data13!$J$19</definedName>
    <definedName name="A126036658A">Data13!$DN$1:$DN$10,Data13!$DN$11:$DN$19</definedName>
    <definedName name="A126036658A_Data">Data13!$DN$11:$DN$19</definedName>
    <definedName name="A126036658A_Latest">Data13!$DN$19</definedName>
    <definedName name="A126036662T">Data13!$FD$1:$FD$10,Data13!$FD$11:$FD$19</definedName>
    <definedName name="A126036662T_Data">Data13!$FD$11:$FD$19</definedName>
    <definedName name="A126036662T_Latest">Data13!$FD$19</definedName>
    <definedName name="A126036666A">Data18!$GR$1:$GR$10,Data18!$GR$11:$GR$19</definedName>
    <definedName name="A126036666A_Data">Data18!$GR$11:$GR$19</definedName>
    <definedName name="A126036666A_Latest">Data18!$GR$19</definedName>
    <definedName name="A126036670T">Data18!$HP$1:$HP$10,Data18!$HP$11:$HP$19</definedName>
    <definedName name="A126036670T_Data">Data18!$HP$11:$HP$19</definedName>
    <definedName name="A126036670T_Latest">Data18!$HP$19</definedName>
    <definedName name="A126036674A">Data19!$V$1:$V$10,Data19!$V$11:$V$19</definedName>
    <definedName name="A126036674A_Data">Data19!$V$11:$V$19</definedName>
    <definedName name="A126036674A_Latest">Data19!$V$19</definedName>
    <definedName name="A126036678K">Data18!$CH$1:$CH$10,Data18!$CH$11:$CH$19</definedName>
    <definedName name="A126036678K_Data">Data18!$CH$11:$CH$19</definedName>
    <definedName name="A126036678K_Latest">Data18!$CH$19</definedName>
    <definedName name="A126036682A">Data18!$FT$1:$FT$10,Data18!$FT$11:$FT$19</definedName>
    <definedName name="A126036682A_Data">Data18!$FT$11:$FT$19</definedName>
    <definedName name="A126036682A_Latest">Data18!$FT$19</definedName>
    <definedName name="A126036686K">Data17!$GV$1:$GV$10,Data17!$GV$11:$GV$19</definedName>
    <definedName name="A126036686K_Data">Data17!$GV$11:$GV$19</definedName>
    <definedName name="A126036686K_Latest">Data17!$GV$19</definedName>
    <definedName name="A126036690A">Data18!$Z$1:$Z$10,Data18!$Z$11:$Z$19</definedName>
    <definedName name="A126036690A_Data">Data18!$Z$11:$Z$19</definedName>
    <definedName name="A126036690A_Latest">Data18!$Z$19</definedName>
    <definedName name="A126036698V">Data18!$IN$1:$IN$10,Data18!$IN$11:$IN$19</definedName>
    <definedName name="A126036698V_Data">Data18!$IN$11:$IN$19</definedName>
    <definedName name="A126036698V_Latest">Data18!$IN$19</definedName>
    <definedName name="A126036702X">Data19!$AT$1:$AT$10,Data19!$AT$11:$AT$19</definedName>
    <definedName name="A126036702X_Data">Data19!$AT$11:$AT$19</definedName>
    <definedName name="A126036702X_Latest">Data19!$AT$19</definedName>
    <definedName name="A126036706J">Data17!$EZ$1:$EZ$10,Data17!$EZ$11:$EZ$19</definedName>
    <definedName name="A126036706J_Data">Data17!$EZ$11:$EZ$19</definedName>
    <definedName name="A126036706J_Latest">Data17!$EZ$19</definedName>
    <definedName name="A126036718T">Data17!$FX$1:$FX$10,Data17!$FX$11:$FX$19</definedName>
    <definedName name="A126036718T_Data">Data17!$FX$11:$FX$19</definedName>
    <definedName name="A126036718T_Latest">Data17!$FX$19</definedName>
    <definedName name="A126036722J">Data17!$HT$1:$HT$10,Data17!$HT$11:$HT$19</definedName>
    <definedName name="A126036722J_Data">Data17!$HT$11:$HT$19</definedName>
    <definedName name="A126036722J_Latest">Data17!$HT$19</definedName>
    <definedName name="A126036726T">Data18!$B$1:$B$10,Data18!$B$11:$B$19</definedName>
    <definedName name="A126036726T_Data">Data18!$B$11:$B$19</definedName>
    <definedName name="A126036726T_Latest">Data18!$B$19</definedName>
    <definedName name="A126036730J">Data18!$DF$1:$DF$10,Data18!$DF$11:$DF$19</definedName>
    <definedName name="A126036730J_Data">Data18!$DF$11:$DF$19</definedName>
    <definedName name="A126036730J_Latest">Data18!$DF$19</definedName>
    <definedName name="A126036734T">Data18!$EV$1:$EV$10,Data18!$EV$11:$EV$19</definedName>
    <definedName name="A126036734T_Data">Data18!$EV$11:$EV$19</definedName>
    <definedName name="A126036734T_Latest">Data18!$EV$19</definedName>
    <definedName name="A126036738A">Data20!$DJ$1:$DJ$10,Data20!$DJ$11:$DJ$19</definedName>
    <definedName name="A126036738A_Data">Data20!$DJ$11:$DJ$19</definedName>
    <definedName name="A126036738A_Latest">Data20!$DJ$19</definedName>
    <definedName name="A126036742T">Data20!$EH$1:$EH$10,Data20!$EH$11:$EH$19</definedName>
    <definedName name="A126036742T_Data">Data20!$EH$11:$EH$19</definedName>
    <definedName name="A126036742T_Latest">Data20!$EH$19</definedName>
    <definedName name="A126036746A">Data20!$GD$1:$GD$10,Data20!$GD$11:$GD$19</definedName>
    <definedName name="A126036746A_Data">Data20!$GD$11:$GD$19</definedName>
    <definedName name="A126036746A_Latest">Data20!$GD$19</definedName>
    <definedName name="A126036750T">Data19!$IP$1:$IP$10,Data19!$IP$11:$IP$19</definedName>
    <definedName name="A126036750T_Data">Data19!$IP$11:$IP$19</definedName>
    <definedName name="A126036750T_Latest">Data19!$IP$19</definedName>
    <definedName name="A126036754A">Data20!$CL$1:$CL$10,Data20!$CL$11:$CL$19</definedName>
    <definedName name="A126036754A_Data">Data20!$CL$11:$CL$19</definedName>
    <definedName name="A126036754A_Latest">Data20!$CL$19</definedName>
    <definedName name="A126036758K">Data19!$DN$1:$DN$10,Data19!$DN$11:$DN$19</definedName>
    <definedName name="A126036758K_Data">Data19!$DN$11:$DN$19</definedName>
    <definedName name="A126036758K_Latest">Data19!$DN$19</definedName>
    <definedName name="A126036762A">Data19!$GH$1:$GH$10,Data19!$GH$11:$GH$19</definedName>
    <definedName name="A126036762A_Data">Data19!$GH$11:$GH$19</definedName>
    <definedName name="A126036762A_Latest">Data19!$GH$19</definedName>
    <definedName name="A126036770A">Data20!$FF$1:$FF$10,Data20!$FF$11:$FF$19</definedName>
    <definedName name="A126036770A_Data">Data20!$FF$11:$FF$19</definedName>
    <definedName name="A126036770A_Latest">Data20!$FF$19</definedName>
    <definedName name="A126036774K">Data20!$HB$1:$HB$10,Data20!$HB$11:$HB$19</definedName>
    <definedName name="A126036774K_Data">Data20!$HB$11:$HB$19</definedName>
    <definedName name="A126036774K_Latest">Data20!$HB$19</definedName>
    <definedName name="A126036778V">Data19!$BR$1:$BR$10,Data19!$BR$11:$BR$19</definedName>
    <definedName name="A126036778V_Data">Data19!$BR$11:$BR$19</definedName>
    <definedName name="A126036778V_Latest">Data19!$BR$19</definedName>
    <definedName name="A126036790K">Data19!$CP$1:$CP$10,Data19!$CP$11:$CP$19</definedName>
    <definedName name="A126036790K_Data">Data19!$CP$11:$CP$19</definedName>
    <definedName name="A126036790K_Latest">Data19!$CP$19</definedName>
    <definedName name="A126036794V">Data19!$EL$1:$EL$10,Data19!$EL$11:$EL$19</definedName>
    <definedName name="A126036794V_Data">Data19!$EL$11:$EL$19</definedName>
    <definedName name="A126036794V_Latest">Data19!$EL$19</definedName>
    <definedName name="A126036798C">Data19!$FJ$1:$FJ$10,Data19!$FJ$11:$FJ$19</definedName>
    <definedName name="A126036798C_Data">Data19!$FJ$11:$FJ$19</definedName>
    <definedName name="A126036798C_Latest">Data19!$FJ$19</definedName>
    <definedName name="A126036802J">Data20!$X$1:$X$10,Data20!$X$11:$X$19</definedName>
    <definedName name="A126036802J_Data">Data20!$X$11:$X$19</definedName>
    <definedName name="A126036802J_Latest">Data20!$X$19</definedName>
    <definedName name="A126036806T">Data20!$BN$1:$BN$10,Data20!$BN$11:$BN$19</definedName>
    <definedName name="A126036806T_Data">Data20!$BN$11:$BN$19</definedName>
    <definedName name="A126036806T_Latest">Data20!$BN$19</definedName>
    <definedName name="A126036810J">Data22!$AB$1:$AB$10,Data22!$AB$11:$AB$19</definedName>
    <definedName name="A126036810J_Data">Data22!$AB$11:$AB$19</definedName>
    <definedName name="A126036810J_Latest">Data22!$AB$19</definedName>
    <definedName name="A126036814T">Data22!$AZ$1:$AZ$10,Data22!$AZ$11:$AZ$19</definedName>
    <definedName name="A126036814T_Data">Data22!$AZ$11:$AZ$19</definedName>
    <definedName name="A126036814T_Latest">Data22!$AZ$19</definedName>
    <definedName name="A126036818A">Data22!$CV$1:$CV$10,Data22!$CV$11:$CV$19</definedName>
    <definedName name="A126036818A_Data">Data22!$CV$11:$CV$19</definedName>
    <definedName name="A126036818A_Latest">Data22!$CV$19</definedName>
    <definedName name="A126036822T">Data21!$FH$1:$FH$10,Data21!$FH$11:$FH$19</definedName>
    <definedName name="A126036822T_Data">Data21!$FH$11:$FH$19</definedName>
    <definedName name="A126036822T_Latest">Data21!$FH$19</definedName>
    <definedName name="A126036826A">Data22!$D$1:$D$10,Data22!$D$11:$D$19</definedName>
    <definedName name="A126036826A_Data">Data22!$D$11:$D$19</definedName>
    <definedName name="A126036826A_Latest">Data22!$D$19</definedName>
    <definedName name="A126036830T">Data21!$AF$1:$AF$10,Data21!$AF$11:$AF$19</definedName>
    <definedName name="A126036830T_Data">Data21!$AF$11:$AF$19</definedName>
    <definedName name="A126036830T_Latest">Data21!$AF$19</definedName>
    <definedName name="A126036834A">Data21!$CZ$1:$CZ$10,Data21!$CZ$11:$CZ$19</definedName>
    <definedName name="A126036834A_Data">Data21!$CZ$11:$CZ$19</definedName>
    <definedName name="A126036834A_Latest">Data21!$CZ$19</definedName>
    <definedName name="A126036842A">Data22!$BX$1:$BX$10,Data22!$BX$11:$BX$19</definedName>
    <definedName name="A126036842A_Data">Data22!$BX$11:$BX$19</definedName>
    <definedName name="A126036842A_Latest">Data22!$BX$19</definedName>
    <definedName name="A126036846K">Data22!$DT$1:$DT$10,Data22!$DT$11:$DT$19</definedName>
    <definedName name="A126036846K_Data">Data22!$DT$11:$DT$19</definedName>
    <definedName name="A126036846K_Latest">Data22!$DT$19</definedName>
    <definedName name="A126036850A">Data20!$HZ$1:$HZ$10,Data20!$HZ$11:$HZ$19</definedName>
    <definedName name="A126036850A_Data">Data20!$HZ$11:$HZ$19</definedName>
    <definedName name="A126036850A_Latest">Data20!$HZ$19</definedName>
    <definedName name="A126036862K">Data21!$H$1:$H$10,Data21!$H$11:$H$19</definedName>
    <definedName name="A126036862K_Data">Data21!$H$11:$H$19</definedName>
    <definedName name="A126036862K_Latest">Data21!$H$19</definedName>
    <definedName name="A126036866V">Data21!$BD$1:$BD$10,Data21!$BD$11:$BD$19</definedName>
    <definedName name="A126036866V_Data">Data21!$BD$11:$BD$19</definedName>
    <definedName name="A126036866V_Latest">Data21!$BD$19</definedName>
    <definedName name="A126036870K">Data21!$CB$1:$CB$10,Data21!$CB$11:$CB$19</definedName>
    <definedName name="A126036870K_Data">Data21!$CB$11:$CB$19</definedName>
    <definedName name="A126036870K_Latest">Data21!$CB$19</definedName>
    <definedName name="A126036874V">Data21!$GF$1:$GF$10,Data21!$GF$11:$GF$19</definedName>
    <definedName name="A126036874V_Data">Data21!$GF$11:$GF$19</definedName>
    <definedName name="A126036874V_Latest">Data21!$GF$19</definedName>
    <definedName name="A126036878C">Data21!$HV$1:$HV$10,Data21!$HV$11:$HV$19</definedName>
    <definedName name="A126036878C_Data">Data21!$HV$11:$HV$19</definedName>
    <definedName name="A126036878C_Latest">Data21!$HV$19</definedName>
    <definedName name="A126036882V">Data12!$AR$1:$AR$10,Data12!$AR$11:$AR$19</definedName>
    <definedName name="A126036882V_Data">Data12!$AR$11:$AR$19</definedName>
    <definedName name="A126036882V_Latest">Data12!$AR$19</definedName>
    <definedName name="A126036886C">Data12!$BP$1:$BP$10,Data12!$BP$11:$BP$19</definedName>
    <definedName name="A126036886C_Data">Data12!$BP$11:$BP$19</definedName>
    <definedName name="A126036886C_Latest">Data12!$BP$19</definedName>
    <definedName name="A126036890V">Data12!$DL$1:$DL$10,Data12!$DL$11:$DL$19</definedName>
    <definedName name="A126036890V_Data">Data12!$DL$11:$DL$19</definedName>
    <definedName name="A126036890V_Latest">Data12!$DL$19</definedName>
    <definedName name="A126036894C">Data11!$FX$1:$FX$10,Data11!$FX$11:$FX$19</definedName>
    <definedName name="A126036894C_Data">Data11!$FX$11:$FX$19</definedName>
    <definedName name="A126036894C_Latest">Data11!$FX$19</definedName>
    <definedName name="A126036898L">Data12!$T$1:$T$10,Data12!$T$11:$T$19</definedName>
    <definedName name="A126036898L_Data">Data12!$T$11:$T$19</definedName>
    <definedName name="A126036898L_Latest">Data12!$T$19</definedName>
    <definedName name="A126036902T">Data11!$AV$1:$AV$10,Data11!$AV$11:$AV$19</definedName>
    <definedName name="A126036902T_Data">Data11!$AV$11:$AV$19</definedName>
    <definedName name="A126036902T_Latest">Data11!$AV$19</definedName>
    <definedName name="A126036906A">Data11!$DP$1:$DP$10,Data11!$DP$11:$DP$19</definedName>
    <definedName name="A126036906A_Data">Data11!$DP$11:$DP$19</definedName>
    <definedName name="A126036906A_Latest">Data11!$DP$19</definedName>
    <definedName name="A126036914A">Data12!$CN$1:$CN$10,Data12!$CN$11:$CN$19</definedName>
    <definedName name="A126036914A_Data">Data12!$CN$11:$CN$19</definedName>
    <definedName name="A126036914A_Latest">Data12!$CN$19</definedName>
    <definedName name="A126036918K">Data12!$EJ$1:$EJ$10,Data12!$EJ$11:$EJ$19</definedName>
    <definedName name="A126036918K_Data">Data12!$EJ$11:$EJ$19</definedName>
    <definedName name="A126036918K_Latest">Data12!$EJ$19</definedName>
    <definedName name="A126036922A">Data10!$IP$1:$IP$10,Data10!$IP$11:$IP$19</definedName>
    <definedName name="A126036922A_Data">Data10!$IP$11:$IP$19</definedName>
    <definedName name="A126036922A_Latest">Data10!$IP$19</definedName>
    <definedName name="A126036934K">Data11!$X$1:$X$10,Data11!$X$11:$X$19</definedName>
    <definedName name="A126036934K_Data">Data11!$X$11:$X$19</definedName>
    <definedName name="A126036934K_Latest">Data11!$X$19</definedName>
    <definedName name="A126036938V">Data11!$BT$1:$BT$10,Data11!$BT$11:$BT$19</definedName>
    <definedName name="A126036938V_Data">Data11!$BT$11:$BT$19</definedName>
    <definedName name="A126036938V_Latest">Data11!$BT$19</definedName>
    <definedName name="A126036942K">Data11!$CR$1:$CR$10,Data11!$CR$11:$CR$19</definedName>
    <definedName name="A126036942K_Data">Data11!$CR$11:$CR$19</definedName>
    <definedName name="A126036942K_Latest">Data11!$CR$19</definedName>
    <definedName name="A126036946V">Data11!$GV$1:$GV$10,Data11!$GV$11:$GV$19</definedName>
    <definedName name="A126036946V_Data">Data11!$GV$11:$GV$19</definedName>
    <definedName name="A126036946V_Latest">Data11!$GV$19</definedName>
    <definedName name="A126036950K">Data11!$IL$1:$IL$10,Data11!$IL$11:$IL$19</definedName>
    <definedName name="A126036950K_Data">Data11!$IL$11:$IL$19</definedName>
    <definedName name="A126036950K_Latest">Data11!$IL$19</definedName>
    <definedName name="A126036954V">Data15!$DR$1:$DR$10,Data15!$DR$11:$DR$19</definedName>
    <definedName name="A126036954V_Data">Data15!$DR$11:$DR$19</definedName>
    <definedName name="A126036954V_Latest">Data15!$DR$19</definedName>
    <definedName name="A126036958C">Data15!$EP$1:$EP$10,Data15!$EP$11:$EP$19</definedName>
    <definedName name="A126036958C_Data">Data15!$EP$11:$EP$19</definedName>
    <definedName name="A126036958C_Latest">Data15!$EP$19</definedName>
    <definedName name="A126036962V">Data15!$GL$1:$GL$10,Data15!$GL$11:$GL$19</definedName>
    <definedName name="A126036962V_Data">Data15!$GL$11:$GL$19</definedName>
    <definedName name="A126036962V_Latest">Data15!$GL$19</definedName>
    <definedName name="A126036966C">Data15!$H$1:$H$10,Data15!$H$11:$H$19</definedName>
    <definedName name="A126036966C_Data">Data15!$H$11:$H$19</definedName>
    <definedName name="A126036966C_Latest">Data15!$H$19</definedName>
    <definedName name="A126036970V">Data15!$CT$1:$CT$10,Data15!$CT$11:$CT$19</definedName>
    <definedName name="A126036970V_Data">Data15!$CT$11:$CT$19</definedName>
    <definedName name="A126036970V_Latest">Data15!$CT$19</definedName>
    <definedName name="A126036974C">Data14!$DV$1:$DV$10,Data14!$DV$11:$DV$19</definedName>
    <definedName name="A126036974C_Data">Data14!$DV$11:$DV$19</definedName>
    <definedName name="A126036974C_Latest">Data14!$DV$19</definedName>
    <definedName name="A126036978L">Data14!$GP$1:$GP$10,Data14!$GP$11:$GP$19</definedName>
    <definedName name="A126036978L_Data">Data14!$GP$11:$GP$19</definedName>
    <definedName name="A126036978L_Latest">Data14!$GP$19</definedName>
    <definedName name="A126036986L">Data15!$FN$1:$FN$10,Data15!$FN$11:$FN$19</definedName>
    <definedName name="A126036986L_Data">Data15!$FN$11:$FN$19</definedName>
    <definedName name="A126036986L_Latest">Data15!$FN$19</definedName>
    <definedName name="A126036990C">Data15!$HJ$1:$HJ$10,Data15!$HJ$11:$HJ$19</definedName>
    <definedName name="A126036990C_Data">Data15!$HJ$11:$HJ$19</definedName>
    <definedName name="A126036990C_Latest">Data15!$HJ$19</definedName>
    <definedName name="A126036994L">Data14!$BZ$1:$BZ$10,Data14!$BZ$11:$BZ$19</definedName>
    <definedName name="A126036994L_Data">Data14!$BZ$11:$BZ$19</definedName>
    <definedName name="A126036994L_Latest">Data14!$BZ$19</definedName>
    <definedName name="A126037006L">Data14!$CX$1:$CX$10,Data14!$CX$11:$CX$19</definedName>
    <definedName name="A126037006L_Data">Data14!$CX$11:$CX$19</definedName>
    <definedName name="A126037006L_Latest">Data14!$CX$19</definedName>
    <definedName name="A126037010C">Data14!$ET$1:$ET$10,Data14!$ET$11:$ET$19</definedName>
    <definedName name="A126037010C_Data">Data14!$ET$11:$ET$19</definedName>
    <definedName name="A126037010C_Latest">Data14!$ET$19</definedName>
    <definedName name="A126037014L">Data14!$FR$1:$FR$10,Data14!$FR$11:$FR$19</definedName>
    <definedName name="A126037014L_Data">Data14!$FR$11:$FR$19</definedName>
    <definedName name="A126037014L_Latest">Data14!$FR$19</definedName>
    <definedName name="A126037018W">Data15!$AF$1:$AF$10,Data15!$AF$11:$AF$19</definedName>
    <definedName name="A126037018W_Data">Data15!$AF$11:$AF$19</definedName>
    <definedName name="A126037018W_Latest">Data15!$AF$19</definedName>
    <definedName name="A126037022L">Data15!$BV$1:$BV$10,Data15!$BV$11:$BV$19</definedName>
    <definedName name="A126037022L_Data">Data15!$BV$11:$BV$19</definedName>
    <definedName name="A126037022L_Latest">Data15!$BV$19</definedName>
    <definedName name="A126037026W">Data17!$AJ$1:$AJ$10,Data17!$AJ$11:$AJ$19</definedName>
    <definedName name="A126037026W_Data">Data17!$AJ$11:$AJ$19</definedName>
    <definedName name="A126037026W_Latest">Data17!$AJ$19</definedName>
    <definedName name="A126037030L">Data17!$BH$1:$BH$10,Data17!$BH$11:$BH$19</definedName>
    <definedName name="A126037030L_Data">Data17!$BH$11:$BH$19</definedName>
    <definedName name="A126037030L_Latest">Data17!$BH$19</definedName>
    <definedName name="A126037034W">Data17!$DD$1:$DD$10,Data17!$DD$11:$DD$19</definedName>
    <definedName name="A126037034W_Data">Data17!$DD$11:$DD$19</definedName>
    <definedName name="A126037034W_Latest">Data17!$DD$19</definedName>
    <definedName name="A126037038F">Data16!$FP$1:$FP$10,Data16!$FP$11:$FP$19</definedName>
    <definedName name="A126037038F_Data">Data16!$FP$11:$FP$19</definedName>
    <definedName name="A126037038F_Latest">Data16!$FP$19</definedName>
    <definedName name="A126037042W">Data17!$L$1:$L$10,Data17!$L$11:$L$19</definedName>
    <definedName name="A126037042W_Data">Data17!$L$11:$L$19</definedName>
    <definedName name="A126037042W_Latest">Data17!$L$19</definedName>
    <definedName name="A126037046F">Data16!$AN$1:$AN$10,Data16!$AN$11:$AN$19</definedName>
    <definedName name="A126037046F_Data">Data16!$AN$11:$AN$19</definedName>
    <definedName name="A126037046F_Latest">Data16!$AN$19</definedName>
    <definedName name="A126037050W">Data16!$DH$1:$DH$10,Data16!$DH$11:$DH$19</definedName>
    <definedName name="A126037050W_Data">Data16!$DH$11:$DH$19</definedName>
    <definedName name="A126037050W_Latest">Data16!$DH$19</definedName>
    <definedName name="A126037058R">Data17!$CF$1:$CF$10,Data17!$CF$11:$CF$19</definedName>
    <definedName name="A126037058R_Data">Data17!$CF$11:$CF$19</definedName>
    <definedName name="A126037058R_Latest">Data17!$CF$19</definedName>
    <definedName name="A126037062F">Data17!$EB$1:$EB$10,Data17!$EB$11:$EB$19</definedName>
    <definedName name="A126037062F_Data">Data17!$EB$11:$EB$19</definedName>
    <definedName name="A126037062F_Latest">Data17!$EB$19</definedName>
    <definedName name="A126037066R">Data15!$IH$1:$IH$10,Data15!$IH$11:$IH$19</definedName>
    <definedName name="A126037066R_Data">Data15!$IH$11:$IH$19</definedName>
    <definedName name="A126037066R_Latest">Data15!$IH$19</definedName>
    <definedName name="A126037078X">Data16!$P$1:$P$10,Data16!$P$11:$P$19</definedName>
    <definedName name="A126037078X_Data">Data16!$P$11:$P$19</definedName>
    <definedName name="A126037078X_Latest">Data16!$P$19</definedName>
    <definedName name="A126037082R">Data16!$BL$1:$BL$10,Data16!$BL$11:$BL$19</definedName>
    <definedName name="A126037082R_Data">Data16!$BL$11:$BL$19</definedName>
    <definedName name="A126037082R_Latest">Data16!$BL$19</definedName>
    <definedName name="A126037086X">Data16!$CJ$1:$CJ$10,Data16!$CJ$11:$CJ$19</definedName>
    <definedName name="A126037086X_Data">Data16!$CJ$11:$CJ$19</definedName>
    <definedName name="A126037086X_Latest">Data16!$CJ$19</definedName>
    <definedName name="A126037090R">Data16!$GN$1:$GN$10,Data16!$GN$11:$GN$19</definedName>
    <definedName name="A126037090R_Data">Data16!$GN$11:$GN$19</definedName>
    <definedName name="A126037090R_Latest">Data16!$GN$19</definedName>
    <definedName name="A126037094X">Data16!$ID$1:$ID$10,Data16!$ID$11:$ID$19</definedName>
    <definedName name="A126037094X_Data">Data16!$ID$11:$ID$19</definedName>
    <definedName name="A126037094X_Latest">Data16!$ID$19</definedName>
    <definedName name="A126037098J">Data2!$AY$1:$AY$10,Data2!$AY$11:$AY$19</definedName>
    <definedName name="A126037098J_Data">Data2!$AY$11:$AY$19</definedName>
    <definedName name="A126037098J_Latest">Data2!$AY$19</definedName>
    <definedName name="A126037102L">Data2!$BW$1:$BW$10,Data2!$BW$11:$BW$19</definedName>
    <definedName name="A126037102L_Data">Data2!$BW$11:$BW$19</definedName>
    <definedName name="A126037102L_Latest">Data2!$BW$19</definedName>
    <definedName name="A126037106W">Data2!$DS$1:$DS$10,Data2!$DS$11:$DS$19</definedName>
    <definedName name="A126037106W_Data">Data2!$DS$11:$DS$19</definedName>
    <definedName name="A126037106W_Latest">Data2!$DS$19</definedName>
    <definedName name="A126037110L">Data1!$GE$1:$GE$10,Data1!$GE$11:$GE$19</definedName>
    <definedName name="A126037110L_Data">Data1!$GE$11:$GE$19</definedName>
    <definedName name="A126037110L_Latest">Data1!$GE$19</definedName>
    <definedName name="A126037114W">Data2!$AA$1:$AA$10,Data2!$AA$11:$AA$19</definedName>
    <definedName name="A126037114W_Data">Data2!$AA$11:$AA$19</definedName>
    <definedName name="A126037114W_Latest">Data2!$AA$19</definedName>
    <definedName name="A126037118F">Data1!$BC$1:$BC$10,Data1!$BC$11:$BC$19</definedName>
    <definedName name="A126037118F_Data">Data1!$BC$11:$BC$19</definedName>
    <definedName name="A126037118F_Latest">Data1!$BC$19</definedName>
    <definedName name="A126037122W">Data1!$DW$1:$DW$10,Data1!$DW$11:$DW$19</definedName>
    <definedName name="A126037122W_Data">Data1!$DW$11:$DW$19</definedName>
    <definedName name="A126037122W_Latest">Data1!$DW$19</definedName>
    <definedName name="A126037126F">Data1!$EU$1:$EU$10,Data1!$EU$11:$EU$19</definedName>
    <definedName name="A126037126F_Data">Data1!$EU$11:$EU$19</definedName>
    <definedName name="A126037126F_Latest">Data1!$EU$19</definedName>
    <definedName name="A126037130W">Data2!$CU$1:$CU$10,Data2!$CU$11:$CU$19</definedName>
    <definedName name="A126037130W_Data">Data2!$CU$11:$CU$19</definedName>
    <definedName name="A126037130W_Latest">Data2!$CU$19</definedName>
    <definedName name="A126037134F">Data2!$EQ$1:$EQ$10,Data2!$EQ$11:$EQ$19</definedName>
    <definedName name="A126037134F_Data">Data2!$EQ$11:$EQ$19</definedName>
    <definedName name="A126037134F_Latest">Data2!$EQ$19</definedName>
    <definedName name="A126037138R">Data1!$G$1:$G$10,Data1!$G$11:$G$19</definedName>
    <definedName name="A126037138R_Data">Data1!$G$11:$G$19</definedName>
    <definedName name="A126037138R_Latest">Data1!$G$19</definedName>
    <definedName name="A126037142F">Data1!$FM$1:$FM$10,Data1!$FM$11:$FM$19</definedName>
    <definedName name="A126037142F_Data">Data1!$FM$11:$FM$19</definedName>
    <definedName name="A126037142F_Latest">Data1!$FM$19</definedName>
    <definedName name="A126037146R">Data1!$IA$1:$IA$10,Data1!$IA$11:$IA$19</definedName>
    <definedName name="A126037146R_Data">Data1!$IA$11:$IA$19</definedName>
    <definedName name="A126037146R_Latest">Data1!$IA$19</definedName>
    <definedName name="A126037150F">Data1!$AE$1:$AE$10,Data1!$AE$11:$AE$19</definedName>
    <definedName name="A126037150F_Data">Data1!$AE$11:$AE$19</definedName>
    <definedName name="A126037150F_Latest">Data1!$AE$19</definedName>
    <definedName name="A126037154R">Data1!$CA$1:$CA$10,Data1!$CA$11:$CA$19</definedName>
    <definedName name="A126037154R_Data">Data1!$CA$11:$CA$19</definedName>
    <definedName name="A126037154R_Latest">Data1!$CA$19</definedName>
    <definedName name="A126037158X">Data1!$CY$1:$CY$10,Data1!$CY$11:$CY$19</definedName>
    <definedName name="A126037158X_Data">Data1!$CY$11:$CY$19</definedName>
    <definedName name="A126037158X_Latest">Data1!$CY$19</definedName>
    <definedName name="A126037162R">Data1!$HC$1:$HC$10,Data1!$HC$11:$HC$19</definedName>
    <definedName name="A126037162R_Data">Data1!$HC$11:$HC$19</definedName>
    <definedName name="A126037162R_Latest">Data1!$HC$19</definedName>
    <definedName name="A126037166X">Data2!$C$1:$C$10,Data2!$C$11:$C$19</definedName>
    <definedName name="A126037166X_Data">Data2!$C$11:$C$19</definedName>
    <definedName name="A126037166X_Latest">Data2!$C$19</definedName>
    <definedName name="A126037170R">Data23!$GA$1:$GA$10,Data23!$GA$11:$GA$19</definedName>
    <definedName name="A126037170R_Data">Data23!$GA$11:$GA$19</definedName>
    <definedName name="A126037170R_Latest">Data23!$GA$19</definedName>
    <definedName name="A126037174X">Data23!$GY$1:$GY$10,Data23!$GY$11:$GY$19</definedName>
    <definedName name="A126037174X_Data">Data23!$GY$11:$GY$19</definedName>
    <definedName name="A126037174X_Latest">Data23!$GY$19</definedName>
    <definedName name="A126037178J">Data24!$E$1:$E$10,Data24!$E$11:$E$19</definedName>
    <definedName name="A126037178J_Data">Data24!$E$11:$E$19</definedName>
    <definedName name="A126037178J_Latest">Data24!$E$19</definedName>
    <definedName name="A126037182X">Data23!$BQ$1:$BQ$10,Data23!$BQ$11:$BQ$19</definedName>
    <definedName name="A126037182X_Data">Data23!$BQ$11:$BQ$19</definedName>
    <definedName name="A126037182X_Latest">Data23!$BQ$19</definedName>
    <definedName name="A126037186J">Data23!$FC$1:$FC$10,Data23!$FC$11:$FC$19</definedName>
    <definedName name="A126037186J_Data">Data23!$FC$11:$FC$19</definedName>
    <definedName name="A126037186J_Latest">Data23!$FC$19</definedName>
    <definedName name="A126037190X">Data22!$GE$1:$GE$10,Data22!$GE$11:$GE$19</definedName>
    <definedName name="A126037190X_Data">Data22!$GE$11:$GE$19</definedName>
    <definedName name="A126037190X_Latest">Data22!$GE$19</definedName>
    <definedName name="A126037194J">Data23!$I$1:$I$10,Data23!$I$11:$I$19</definedName>
    <definedName name="A126037194J_Data">Data23!$I$11:$I$19</definedName>
    <definedName name="A126037194J_Latest">Data23!$I$19</definedName>
    <definedName name="A126037198T">Data23!$AG$1:$AG$10,Data23!$AG$11:$AG$19</definedName>
    <definedName name="A126037198T_Data">Data23!$AG$11:$AG$19</definedName>
    <definedName name="A126037198T_Latest">Data23!$AG$19</definedName>
    <definedName name="A126037202W">Data23!$HW$1:$HW$10,Data23!$HW$11:$HW$19</definedName>
    <definedName name="A126037202W_Data">Data23!$HW$11:$HW$19</definedName>
    <definedName name="A126037202W_Latest">Data23!$HW$19</definedName>
    <definedName name="A126037206F">Data24!$AC$1:$AC$10,Data24!$AC$11:$AC$19</definedName>
    <definedName name="A126037206F_Data">Data24!$AC$11:$AC$19</definedName>
    <definedName name="A126037206F_Latest">Data24!$AC$19</definedName>
    <definedName name="A126037210W">Data22!$EI$1:$EI$10,Data22!$EI$11:$EI$19</definedName>
    <definedName name="A126037210W_Data">Data22!$EI$11:$EI$19</definedName>
    <definedName name="A126037210W_Latest">Data22!$EI$19</definedName>
    <definedName name="A126037214F">Data23!$AY$1:$AY$10,Data23!$AY$11:$AY$19</definedName>
    <definedName name="A126037214F_Data">Data23!$AY$11:$AY$19</definedName>
    <definedName name="A126037214F_Latest">Data23!$AY$19</definedName>
    <definedName name="A126037218R">Data23!$DM$1:$DM$10,Data23!$DM$11:$DM$19</definedName>
    <definedName name="A126037218R_Data">Data23!$DM$11:$DM$19</definedName>
    <definedName name="A126037218R_Latest">Data23!$DM$19</definedName>
    <definedName name="A126037222F">Data22!$FG$1:$FG$10,Data22!$FG$11:$FG$19</definedName>
    <definedName name="A126037222F_Data">Data22!$FG$11:$FG$19</definedName>
    <definedName name="A126037222F_Latest">Data22!$FG$19</definedName>
    <definedName name="A126037226R">Data22!$HC$1:$HC$10,Data22!$HC$11:$HC$19</definedName>
    <definedName name="A126037226R_Data">Data22!$HC$11:$HC$19</definedName>
    <definedName name="A126037226R_Latest">Data22!$HC$19</definedName>
    <definedName name="A126037230F">Data22!$IA$1:$IA$10,Data22!$IA$11:$IA$19</definedName>
    <definedName name="A126037230F_Data">Data22!$IA$11:$IA$19</definedName>
    <definedName name="A126037230F_Latest">Data22!$IA$19</definedName>
    <definedName name="A126037234R">Data23!$CO$1:$CO$10,Data23!$CO$11:$CO$19</definedName>
    <definedName name="A126037234R_Data">Data23!$CO$11:$CO$19</definedName>
    <definedName name="A126037234R_Latest">Data23!$CO$19</definedName>
    <definedName name="A126037238X">Data23!$EE$1:$EE$10,Data23!$EE$11:$EE$19</definedName>
    <definedName name="A126037238X_Data">Data23!$EE$11:$EE$19</definedName>
    <definedName name="A126037238X_Latest">Data23!$EE$19</definedName>
    <definedName name="A126037242R">Data13!$GQ$1:$GQ$10,Data13!$GQ$11:$GQ$19</definedName>
    <definedName name="A126037242R_Data">Data13!$GQ$11:$GQ$19</definedName>
    <definedName name="A126037242R_Latest">Data13!$GQ$19</definedName>
    <definedName name="A126037246X">Data13!$HO$1:$HO$10,Data13!$HO$11:$HO$19</definedName>
    <definedName name="A126037246X_Data">Data13!$HO$11:$HO$19</definedName>
    <definedName name="A126037246X_Latest">Data13!$HO$19</definedName>
    <definedName name="A126037250R">Data14!$U$1:$U$10,Data14!$U$11:$U$19</definedName>
    <definedName name="A126037250R_Data">Data14!$U$11:$U$19</definedName>
    <definedName name="A126037250R_Latest">Data14!$U$19</definedName>
    <definedName name="A126037254X">Data13!$CG$1:$CG$10,Data13!$CG$11:$CG$19</definedName>
    <definedName name="A126037254X_Data">Data13!$CG$11:$CG$19</definedName>
    <definedName name="A126037254X_Latest">Data13!$CG$19</definedName>
    <definedName name="A126037258J">Data13!$FS$1:$FS$10,Data13!$FS$11:$FS$19</definedName>
    <definedName name="A126037258J_Data">Data13!$FS$11:$FS$19</definedName>
    <definedName name="A126037258J_Latest">Data13!$FS$19</definedName>
    <definedName name="A126037262X">Data12!$GU$1:$GU$10,Data12!$GU$11:$GU$19</definedName>
    <definedName name="A126037262X_Data">Data12!$GU$11:$GU$19</definedName>
    <definedName name="A126037262X_Latest">Data12!$GU$19</definedName>
    <definedName name="A126037266J">Data13!$Y$1:$Y$10,Data13!$Y$11:$Y$19</definedName>
    <definedName name="A126037266J_Data">Data13!$Y$11:$Y$19</definedName>
    <definedName name="A126037266J_Latest">Data13!$Y$19</definedName>
    <definedName name="A126037270X">Data13!$AW$1:$AW$10,Data13!$AW$11:$AW$19</definedName>
    <definedName name="A126037270X_Data">Data13!$AW$11:$AW$19</definedName>
    <definedName name="A126037270X_Latest">Data13!$AW$19</definedName>
    <definedName name="A126037274J">Data13!$IM$1:$IM$10,Data13!$IM$11:$IM$19</definedName>
    <definedName name="A126037274J_Data">Data13!$IM$11:$IM$19</definedName>
    <definedName name="A126037274J_Latest">Data13!$IM$19</definedName>
    <definedName name="A126037278T">Data14!$AS$1:$AS$10,Data14!$AS$11:$AS$19</definedName>
    <definedName name="A126037278T_Data">Data14!$AS$11:$AS$19</definedName>
    <definedName name="A126037278T_Latest">Data14!$AS$19</definedName>
    <definedName name="A126037282J">Data12!$EY$1:$EY$10,Data12!$EY$11:$EY$19</definedName>
    <definedName name="A126037282J_Data">Data12!$EY$11:$EY$19</definedName>
    <definedName name="A126037282J_Latest">Data12!$EY$19</definedName>
    <definedName name="A126037286T">Data13!$BO$1:$BO$10,Data13!$BO$11:$BO$19</definedName>
    <definedName name="A126037286T_Data">Data13!$BO$11:$BO$19</definedName>
    <definedName name="A126037286T_Latest">Data13!$BO$19</definedName>
    <definedName name="A126037290J">Data13!$EC$1:$EC$10,Data13!$EC$11:$EC$19</definedName>
    <definedName name="A126037290J_Data">Data13!$EC$11:$EC$19</definedName>
    <definedName name="A126037290J_Latest">Data13!$EC$19</definedName>
    <definedName name="A126037294T">Data12!$FW$1:$FW$10,Data12!$FW$11:$FW$19</definedName>
    <definedName name="A126037294T_Data">Data12!$FW$11:$FW$19</definedName>
    <definedName name="A126037294T_Latest">Data12!$FW$19</definedName>
    <definedName name="A126037298A">Data12!$HS$1:$HS$10,Data12!$HS$11:$HS$19</definedName>
    <definedName name="A126037298A_Data">Data12!$HS$11:$HS$19</definedName>
    <definedName name="A126037298A_Latest">Data12!$HS$19</definedName>
    <definedName name="A126037302F">Data12!$IQ$1:$IQ$10,Data12!$IQ$11:$IQ$19</definedName>
    <definedName name="A126037302F_Data">Data12!$IQ$11:$IQ$19</definedName>
    <definedName name="A126037302F_Latest">Data12!$IQ$19</definedName>
    <definedName name="A126037306R">Data13!$DE$1:$DE$10,Data13!$DE$11:$DE$19</definedName>
    <definedName name="A126037306R_Data">Data13!$DE$11:$DE$19</definedName>
    <definedName name="A126037306R_Latest">Data13!$DE$19</definedName>
    <definedName name="A126037310F">Data13!$EU$1:$EU$10,Data13!$EU$11:$EU$19</definedName>
    <definedName name="A126037310F_Data">Data13!$EU$11:$EU$19</definedName>
    <definedName name="A126037310F_Latest">Data13!$EU$19</definedName>
    <definedName name="A126037314R">Data18!$GI$1:$GI$10,Data18!$GI$11:$GI$19</definedName>
    <definedName name="A126037314R_Data">Data18!$GI$11:$GI$19</definedName>
    <definedName name="A126037314R_Latest">Data18!$GI$19</definedName>
    <definedName name="A126037318X">Data18!$HG$1:$HG$10,Data18!$HG$11:$HG$19</definedName>
    <definedName name="A126037318X_Data">Data18!$HG$11:$HG$19</definedName>
    <definedName name="A126037318X_Latest">Data18!$HG$19</definedName>
    <definedName name="A126037322R">Data19!$M$1:$M$10,Data19!$M$11:$M$19</definedName>
    <definedName name="A126037322R_Data">Data19!$M$11:$M$19</definedName>
    <definedName name="A126037322R_Latest">Data19!$M$19</definedName>
    <definedName name="A126037326X">Data18!$BY$1:$BY$10,Data18!$BY$11:$BY$19</definedName>
    <definedName name="A126037326X_Data">Data18!$BY$11:$BY$19</definedName>
    <definedName name="A126037326X_Latest">Data18!$BY$19</definedName>
    <definedName name="A126037330R">Data18!$FK$1:$FK$10,Data18!$FK$11:$FK$19</definedName>
    <definedName name="A126037330R_Data">Data18!$FK$11:$FK$19</definedName>
    <definedName name="A126037330R_Latest">Data18!$FK$19</definedName>
    <definedName name="A126037334X">Data17!$GM$1:$GM$10,Data17!$GM$11:$GM$19</definedName>
    <definedName name="A126037334X_Data">Data17!$GM$11:$GM$19</definedName>
    <definedName name="A126037334X_Latest">Data17!$GM$19</definedName>
    <definedName name="A126037338J">Data18!$Q$1:$Q$10,Data18!$Q$11:$Q$19</definedName>
    <definedName name="A126037338J_Data">Data18!$Q$11:$Q$19</definedName>
    <definedName name="A126037338J_Latest">Data18!$Q$19</definedName>
    <definedName name="A126037342X">Data18!$AO$1:$AO$10,Data18!$AO$11:$AO$19</definedName>
    <definedName name="A126037342X_Data">Data18!$AO$11:$AO$19</definedName>
    <definedName name="A126037342X_Latest">Data18!$AO$19</definedName>
    <definedName name="A126037346J">Data18!$IE$1:$IE$10,Data18!$IE$11:$IE$19</definedName>
    <definedName name="A126037346J_Data">Data18!$IE$11:$IE$19</definedName>
    <definedName name="A126037346J_Latest">Data18!$IE$19</definedName>
    <definedName name="A126037350X">Data19!$AK$1:$AK$10,Data19!$AK$11:$AK$19</definedName>
    <definedName name="A126037350X_Data">Data19!$AK$11:$AK$19</definedName>
    <definedName name="A126037350X_Latest">Data19!$AK$19</definedName>
    <definedName name="A126037354J">Data17!$EQ$1:$EQ$10,Data17!$EQ$11:$EQ$19</definedName>
    <definedName name="A126037354J_Data">Data17!$EQ$11:$EQ$19</definedName>
    <definedName name="A126037354J_Latest">Data17!$EQ$19</definedName>
    <definedName name="A126037358T">Data18!$BG$1:$BG$10,Data18!$BG$11:$BG$19</definedName>
    <definedName name="A126037358T_Data">Data18!$BG$11:$BG$19</definedName>
    <definedName name="A126037358T_Latest">Data18!$BG$19</definedName>
    <definedName name="A126037362J">Data18!$DU$1:$DU$10,Data18!$DU$11:$DU$19</definedName>
    <definedName name="A126037362J_Data">Data18!$DU$11:$DU$19</definedName>
    <definedName name="A126037362J_Latest">Data18!$DU$19</definedName>
    <definedName name="A126037366T">Data17!$FO$1:$FO$10,Data17!$FO$11:$FO$19</definedName>
    <definedName name="A126037366T_Data">Data17!$FO$11:$FO$19</definedName>
    <definedName name="A126037366T_Latest">Data17!$FO$19</definedName>
    <definedName name="A126037370J">Data17!$HK$1:$HK$10,Data17!$HK$11:$HK$19</definedName>
    <definedName name="A126037370J_Data">Data17!$HK$11:$HK$19</definedName>
    <definedName name="A126037370J_Latest">Data17!$HK$19</definedName>
    <definedName name="A126037374T">Data17!$II$1:$II$10,Data17!$II$11:$II$19</definedName>
    <definedName name="A126037374T_Data">Data17!$II$11:$II$19</definedName>
    <definedName name="A126037374T_Latest">Data17!$II$19</definedName>
    <definedName name="A126037378A">Data18!$CW$1:$CW$10,Data18!$CW$11:$CW$19</definedName>
    <definedName name="A126037378A_Data">Data18!$CW$11:$CW$19</definedName>
    <definedName name="A126037378A_Latest">Data18!$CW$19</definedName>
    <definedName name="A126037382T">Data18!$EM$1:$EM$10,Data18!$EM$11:$EM$19</definedName>
    <definedName name="A126037382T_Data">Data18!$EM$11:$EM$19</definedName>
    <definedName name="A126037382T_Latest">Data18!$EM$19</definedName>
    <definedName name="A126037386A">Data20!$DA$1:$DA$10,Data20!$DA$11:$DA$19</definedName>
    <definedName name="A126037386A_Data">Data20!$DA$11:$DA$19</definedName>
    <definedName name="A126037386A_Latest">Data20!$DA$19</definedName>
    <definedName name="A126037390T">Data20!$DY$1:$DY$10,Data20!$DY$11:$DY$19</definedName>
    <definedName name="A126037390T_Data">Data20!$DY$11:$DY$19</definedName>
    <definedName name="A126037390T_Latest">Data20!$DY$19</definedName>
    <definedName name="A126037394A">Data20!$FU$1:$FU$10,Data20!$FU$11:$FU$19</definedName>
    <definedName name="A126037394A_Data">Data20!$FU$11:$FU$19</definedName>
    <definedName name="A126037394A_Latest">Data20!$FU$19</definedName>
    <definedName name="A126037398K">Data19!$IG$1:$IG$10,Data19!$IG$11:$IG$19</definedName>
    <definedName name="A126037398K_Data">Data19!$IG$11:$IG$19</definedName>
    <definedName name="A126037398K_Latest">Data19!$IG$19</definedName>
    <definedName name="A126037402R">Data20!$CC$1:$CC$10,Data20!$CC$11:$CC$19</definedName>
    <definedName name="A126037402R_Data">Data20!$CC$11:$CC$19</definedName>
    <definedName name="A126037402R_Latest">Data20!$CC$19</definedName>
    <definedName name="A126037406X">Data19!$DE$1:$DE$10,Data19!$DE$11:$DE$19</definedName>
    <definedName name="A126037406X_Data">Data19!$DE$11:$DE$19</definedName>
    <definedName name="A126037406X_Latest">Data19!$DE$19</definedName>
    <definedName name="A126037410R">Data19!$FY$1:$FY$10,Data19!$FY$11:$FY$19</definedName>
    <definedName name="A126037410R_Data">Data19!$FY$11:$FY$19</definedName>
    <definedName name="A126037410R_Latest">Data19!$FY$19</definedName>
    <definedName name="A126037414X">Data19!$GW$1:$GW$10,Data19!$GW$11:$GW$19</definedName>
    <definedName name="A126037414X_Data">Data19!$GW$11:$GW$19</definedName>
    <definedName name="A126037414X_Latest">Data19!$GW$19</definedName>
    <definedName name="A126037418J">Data20!$EW$1:$EW$10,Data20!$EW$11:$EW$19</definedName>
    <definedName name="A126037418J_Data">Data20!$EW$11:$EW$19</definedName>
    <definedName name="A126037418J_Latest">Data20!$EW$19</definedName>
    <definedName name="A126037422X">Data20!$GS$1:$GS$10,Data20!$GS$11:$GS$19</definedName>
    <definedName name="A126037422X_Data">Data20!$GS$11:$GS$19</definedName>
    <definedName name="A126037422X_Latest">Data20!$GS$19</definedName>
    <definedName name="A126037426J">Data19!$BI$1:$BI$10,Data19!$BI$11:$BI$19</definedName>
    <definedName name="A126037426J_Data">Data19!$BI$11:$BI$19</definedName>
    <definedName name="A126037426J_Latest">Data19!$BI$19</definedName>
    <definedName name="A126037430X">Data19!$HO$1:$HO$10,Data19!$HO$11:$HO$19</definedName>
    <definedName name="A126037430X_Data">Data19!$HO$11:$HO$19</definedName>
    <definedName name="A126037430X_Latest">Data19!$HO$19</definedName>
    <definedName name="A126037434J">Data20!$AM$1:$AM$10,Data20!$AM$11:$AM$19</definedName>
    <definedName name="A126037434J_Data">Data20!$AM$11:$AM$19</definedName>
    <definedName name="A126037434J_Latest">Data20!$AM$19</definedName>
    <definedName name="A126037438T">Data19!$CG$1:$CG$10,Data19!$CG$11:$CG$19</definedName>
    <definedName name="A126037438T_Data">Data19!$CG$11:$CG$19</definedName>
    <definedName name="A126037438T_Latest">Data19!$CG$19</definedName>
    <definedName name="A126037442J">Data19!$EC$1:$EC$10,Data19!$EC$11:$EC$19</definedName>
    <definedName name="A126037442J_Data">Data19!$EC$11:$EC$19</definedName>
    <definedName name="A126037442J_Latest">Data19!$EC$19</definedName>
    <definedName name="A126037446T">Data19!$FA$1:$FA$10,Data19!$FA$11:$FA$19</definedName>
    <definedName name="A126037446T_Data">Data19!$FA$11:$FA$19</definedName>
    <definedName name="A126037446T_Latest">Data19!$FA$19</definedName>
    <definedName name="A126037450J">Data20!$O$1:$O$10,Data20!$O$11:$O$19</definedName>
    <definedName name="A126037450J_Data">Data20!$O$11:$O$19</definedName>
    <definedName name="A126037450J_Latest">Data20!$O$19</definedName>
    <definedName name="A126037454T">Data20!$BE$1:$BE$10,Data20!$BE$11:$BE$19</definedName>
    <definedName name="A126037454T_Data">Data20!$BE$11:$BE$19</definedName>
    <definedName name="A126037454T_Latest">Data20!$BE$19</definedName>
    <definedName name="A126037458A">Data22!$S$1:$S$10,Data22!$S$11:$S$19</definedName>
    <definedName name="A126037458A_Data">Data22!$S$11:$S$19</definedName>
    <definedName name="A126037458A_Latest">Data22!$S$19</definedName>
    <definedName name="A126037462T">Data22!$AQ$1:$AQ$10,Data22!$AQ$11:$AQ$19</definedName>
    <definedName name="A126037462T_Data">Data22!$AQ$11:$AQ$19</definedName>
    <definedName name="A126037462T_Latest">Data22!$AQ$19</definedName>
    <definedName name="A126037466A">Data22!$CM$1:$CM$10,Data22!$CM$11:$CM$19</definedName>
    <definedName name="A126037466A_Data">Data22!$CM$11:$CM$19</definedName>
    <definedName name="A126037466A_Latest">Data22!$CM$19</definedName>
    <definedName name="A126037470T">Data21!$EY$1:$EY$10,Data21!$EY$11:$EY$19</definedName>
    <definedName name="A126037470T_Data">Data21!$EY$11:$EY$19</definedName>
    <definedName name="A126037470T_Latest">Data21!$EY$19</definedName>
    <definedName name="A126037474A">Data21!$IK$1:$IK$10,Data21!$IK$11:$IK$19</definedName>
    <definedName name="A126037474A_Data">Data21!$IK$11:$IK$19</definedName>
    <definedName name="A126037474A_Latest">Data21!$IK$19</definedName>
    <definedName name="A126037478K">Data21!$W$1:$W$10,Data21!$W$11:$W$19</definedName>
    <definedName name="A126037478K_Data">Data21!$W$11:$W$19</definedName>
    <definedName name="A126037478K_Latest">Data21!$W$19</definedName>
    <definedName name="A126037482A">Data21!$CQ$1:$CQ$10,Data21!$CQ$11:$CQ$19</definedName>
    <definedName name="A126037482A_Data">Data21!$CQ$11:$CQ$19</definedName>
    <definedName name="A126037482A_Latest">Data21!$CQ$19</definedName>
    <definedName name="A126037486K">Data21!$DO$1:$DO$10,Data21!$DO$11:$DO$19</definedName>
    <definedName name="A126037486K_Data">Data21!$DO$11:$DO$19</definedName>
    <definedName name="A126037486K_Latest">Data21!$DO$19</definedName>
    <definedName name="A126037490A">Data22!$BO$1:$BO$10,Data22!$BO$11:$BO$19</definedName>
    <definedName name="A126037490A_Data">Data22!$BO$11:$BO$19</definedName>
    <definedName name="A126037490A_Latest">Data22!$BO$19</definedName>
    <definedName name="A126037494K">Data22!$DK$1:$DK$10,Data22!$DK$11:$DK$19</definedName>
    <definedName name="A126037494K_Data">Data22!$DK$11:$DK$19</definedName>
    <definedName name="A126037494K_Latest">Data22!$DK$19</definedName>
    <definedName name="A126037498V">Data20!$HQ$1:$HQ$10,Data20!$HQ$11:$HQ$19</definedName>
    <definedName name="A126037498V_Data">Data20!$HQ$11:$HQ$19</definedName>
    <definedName name="A126037498V_Latest">Data20!$HQ$19</definedName>
    <definedName name="A126037502X">Data21!$EG$1:$EG$10,Data21!$EG$11:$EG$19</definedName>
    <definedName name="A126037502X_Data">Data21!$EG$11:$EG$19</definedName>
    <definedName name="A126037502X_Latest">Data21!$EG$19</definedName>
    <definedName name="A126037506J">Data21!$GU$1:$GU$10,Data21!$GU$11:$GU$19</definedName>
    <definedName name="A126037506J_Data">Data21!$GU$11:$GU$19</definedName>
    <definedName name="A126037506J_Latest">Data21!$GU$19</definedName>
    <definedName name="A126037510X">Data20!$IO$1:$IO$10,Data20!$IO$11:$IO$19</definedName>
    <definedName name="A126037510X_Data">Data20!$IO$11:$IO$19</definedName>
    <definedName name="A126037510X_Latest">Data20!$IO$19</definedName>
    <definedName name="A126037514J">Data21!$AU$1:$AU$10,Data21!$AU$11:$AU$19</definedName>
    <definedName name="A126037514J_Data">Data21!$AU$11:$AU$19</definedName>
    <definedName name="A126037514J_Latest">Data21!$AU$19</definedName>
    <definedName name="A126037518T">Data21!$BS$1:$BS$10,Data21!$BS$11:$BS$19</definedName>
    <definedName name="A126037518T_Data">Data21!$BS$11:$BS$19</definedName>
    <definedName name="A126037518T_Latest">Data21!$BS$19</definedName>
    <definedName name="A126037522J">Data21!$FW$1:$FW$10,Data21!$FW$11:$FW$19</definedName>
    <definedName name="A126037522J_Data">Data21!$FW$11:$FW$19</definedName>
    <definedName name="A126037522J_Latest">Data21!$FW$19</definedName>
    <definedName name="A126037526T">Data21!$HM$1:$HM$10,Data21!$HM$11:$HM$19</definedName>
    <definedName name="A126037526T_Data">Data21!$HM$11:$HM$19</definedName>
    <definedName name="A126037526T_Latest">Data21!$HM$19</definedName>
    <definedName name="A126037530J">Data12!$AI$1:$AI$10,Data12!$AI$11:$AI$19</definedName>
    <definedName name="A126037530J_Data">Data12!$AI$11:$AI$19</definedName>
    <definedName name="A126037530J_Latest">Data12!$AI$19</definedName>
    <definedName name="A126037534T">Data12!$BG$1:$BG$10,Data12!$BG$11:$BG$19</definedName>
    <definedName name="A126037534T_Data">Data12!$BG$11:$BG$19</definedName>
    <definedName name="A126037534T_Latest">Data12!$BG$19</definedName>
    <definedName name="A126037538A">Data12!$DC$1:$DC$10,Data12!$DC$11:$DC$19</definedName>
    <definedName name="A126037538A_Data">Data12!$DC$11:$DC$19</definedName>
    <definedName name="A126037538A_Latest">Data12!$DC$19</definedName>
    <definedName name="A126037542T">Data11!$FO$1:$FO$10,Data11!$FO$11:$FO$19</definedName>
    <definedName name="A126037542T_Data">Data11!$FO$11:$FO$19</definedName>
    <definedName name="A126037542T_Latest">Data11!$FO$19</definedName>
    <definedName name="A126037546A">Data12!$K$1:$K$10,Data12!$K$11:$K$19</definedName>
    <definedName name="A126037546A_Data">Data12!$K$11:$K$19</definedName>
    <definedName name="A126037546A_Latest">Data12!$K$19</definedName>
    <definedName name="A126037550T">Data11!$AM$1:$AM$10,Data11!$AM$11:$AM$19</definedName>
    <definedName name="A126037550T_Data">Data11!$AM$11:$AM$19</definedName>
    <definedName name="A126037550T_Latest">Data11!$AM$19</definedName>
    <definedName name="A126037554A">Data11!$DG$1:$DG$10,Data11!$DG$11:$DG$19</definedName>
    <definedName name="A126037554A_Data">Data11!$DG$11:$DG$19</definedName>
    <definedName name="A126037554A_Latest">Data11!$DG$19</definedName>
    <definedName name="A126037558K">Data11!$EE$1:$EE$10,Data11!$EE$11:$EE$19</definedName>
    <definedName name="A126037558K_Data">Data11!$EE$11:$EE$19</definedName>
    <definedName name="A126037558K_Latest">Data11!$EE$19</definedName>
    <definedName name="A126037562A">Data12!$CE$1:$CE$10,Data12!$CE$11:$CE$19</definedName>
    <definedName name="A126037562A_Data">Data12!$CE$11:$CE$19</definedName>
    <definedName name="A126037562A_Latest">Data12!$CE$19</definedName>
    <definedName name="A126037566K">Data12!$EA$1:$EA$10,Data12!$EA$11:$EA$19</definedName>
    <definedName name="A126037566K_Data">Data12!$EA$11:$EA$19</definedName>
    <definedName name="A126037566K_Latest">Data12!$EA$19</definedName>
    <definedName name="A126037570A">Data10!$IG$1:$IG$10,Data10!$IG$11:$IG$19</definedName>
    <definedName name="A126037570A_Data">Data10!$IG$11:$IG$19</definedName>
    <definedName name="A126037570A_Latest">Data10!$IG$19</definedName>
    <definedName name="A126037574K">Data11!$EW$1:$EW$10,Data11!$EW$11:$EW$19</definedName>
    <definedName name="A126037574K_Data">Data11!$EW$11:$EW$19</definedName>
    <definedName name="A126037574K_Latest">Data11!$EW$19</definedName>
    <definedName name="A126037578V">Data11!$HK$1:$HK$10,Data11!$HK$11:$HK$19</definedName>
    <definedName name="A126037578V_Data">Data11!$HK$11:$HK$19</definedName>
    <definedName name="A126037578V_Latest">Data11!$HK$19</definedName>
    <definedName name="A126037582K">Data11!$O$1:$O$10,Data11!$O$11:$O$19</definedName>
    <definedName name="A126037582K_Data">Data11!$O$11:$O$19</definedName>
    <definedName name="A126037582K_Latest">Data11!$O$19</definedName>
    <definedName name="A126037586V">Data11!$BK$1:$BK$10,Data11!$BK$11:$BK$19</definedName>
    <definedName name="A126037586V_Data">Data11!$BK$11:$BK$19</definedName>
    <definedName name="A126037586V_Latest">Data11!$BK$19</definedName>
    <definedName name="A126037590K">Data11!$CI$1:$CI$10,Data11!$CI$11:$CI$19</definedName>
    <definedName name="A126037590K_Data">Data11!$CI$11:$CI$19</definedName>
    <definedName name="A126037590K_Latest">Data11!$CI$19</definedName>
    <definedName name="A126037594V">Data11!$GM$1:$GM$10,Data11!$GM$11:$GM$19</definedName>
    <definedName name="A126037594V_Data">Data11!$GM$11:$GM$19</definedName>
    <definedName name="A126037594V_Latest">Data11!$GM$19</definedName>
    <definedName name="A126037598C">Data11!$IC$1:$IC$10,Data11!$IC$11:$IC$19</definedName>
    <definedName name="A126037598C_Data">Data11!$IC$11:$IC$19</definedName>
    <definedName name="A126037598C_Latest">Data11!$IC$19</definedName>
    <definedName name="A126037602J">Data15!$DI$1:$DI$10,Data15!$DI$11:$DI$19</definedName>
    <definedName name="A126037602J_Data">Data15!$DI$11:$DI$19</definedName>
    <definedName name="A126037602J_Latest">Data15!$DI$19</definedName>
    <definedName name="A126037606T">Data15!$EG$1:$EG$10,Data15!$EG$11:$EG$19</definedName>
    <definedName name="A126037606T_Data">Data15!$EG$11:$EG$19</definedName>
    <definedName name="A126037606T_Latest">Data15!$EG$19</definedName>
    <definedName name="A126037610J">Data15!$GC$1:$GC$10,Data15!$GC$11:$GC$19</definedName>
    <definedName name="A126037610J_Data">Data15!$GC$11:$GC$19</definedName>
    <definedName name="A126037610J_Latest">Data15!$GC$19</definedName>
    <definedName name="A126037614T">Data14!$IO$1:$IO$10,Data14!$IO$11:$IO$19</definedName>
    <definedName name="A126037614T_Data">Data14!$IO$11:$IO$19</definedName>
    <definedName name="A126037614T_Latest">Data14!$IO$19</definedName>
    <definedName name="A126037618A">Data15!$CK$1:$CK$10,Data15!$CK$11:$CK$19</definedName>
    <definedName name="A126037618A_Data">Data15!$CK$11:$CK$19</definedName>
    <definedName name="A126037618A_Latest">Data15!$CK$19</definedName>
    <definedName name="A126037622T">Data14!$DM$1:$DM$10,Data14!$DM$11:$DM$19</definedName>
    <definedName name="A126037622T_Data">Data14!$DM$11:$DM$19</definedName>
    <definedName name="A126037622T_Latest">Data14!$DM$19</definedName>
    <definedName name="A126037626A">Data14!$GG$1:$GG$10,Data14!$GG$11:$GG$19</definedName>
    <definedName name="A126037626A_Data">Data14!$GG$11:$GG$19</definedName>
    <definedName name="A126037626A_Latest">Data14!$GG$19</definedName>
    <definedName name="A126037630T">Data14!$HE$1:$HE$10,Data14!$HE$11:$HE$19</definedName>
    <definedName name="A126037630T_Data">Data14!$HE$11:$HE$19</definedName>
    <definedName name="A126037630T_Latest">Data14!$HE$19</definedName>
    <definedName name="A126037634A">Data15!$FE$1:$FE$10,Data15!$FE$11:$FE$19</definedName>
    <definedName name="A126037634A_Data">Data15!$FE$11:$FE$19</definedName>
    <definedName name="A126037634A_Latest">Data15!$FE$19</definedName>
    <definedName name="A126037638K">Data15!$HA$1:$HA$10,Data15!$HA$11:$HA$19</definedName>
    <definedName name="A126037638K_Data">Data15!$HA$11:$HA$19</definedName>
    <definedName name="A126037638K_Latest">Data15!$HA$19</definedName>
    <definedName name="A126037642A">Data14!$BQ$1:$BQ$10,Data14!$BQ$11:$BQ$19</definedName>
    <definedName name="A126037642A_Data">Data14!$BQ$11:$BQ$19</definedName>
    <definedName name="A126037642A_Latest">Data14!$BQ$19</definedName>
    <definedName name="A126037646K">Data14!$HW$1:$HW$10,Data14!$HW$11:$HW$19</definedName>
    <definedName name="A126037646K_Data">Data14!$HW$11:$HW$19</definedName>
    <definedName name="A126037646K_Latest">Data14!$HW$19</definedName>
    <definedName name="A126037650A">Data15!$AU$1:$AU$10,Data15!$AU$11:$AU$19</definedName>
    <definedName name="A126037650A_Data">Data15!$AU$11:$AU$19</definedName>
    <definedName name="A126037650A_Latest">Data15!$AU$19</definedName>
    <definedName name="A126037654K">Data14!$CO$1:$CO$10,Data14!$CO$11:$CO$19</definedName>
    <definedName name="A126037654K_Data">Data14!$CO$11:$CO$19</definedName>
    <definedName name="A126037654K_Latest">Data14!$CO$19</definedName>
    <definedName name="A126037658V">Data14!$EK$1:$EK$10,Data14!$EK$11:$EK$19</definedName>
    <definedName name="A126037658V_Data">Data14!$EK$11:$EK$19</definedName>
    <definedName name="A126037658V_Latest">Data14!$EK$19</definedName>
    <definedName name="A126037662K">Data14!$FI$1:$FI$10,Data14!$FI$11:$FI$19</definedName>
    <definedName name="A126037662K_Data">Data14!$FI$11:$FI$19</definedName>
    <definedName name="A126037662K_Latest">Data14!$FI$19</definedName>
    <definedName name="A126037666V">Data15!$W$1:$W$10,Data15!$W$11:$W$19</definedName>
    <definedName name="A126037666V_Data">Data15!$W$11:$W$19</definedName>
    <definedName name="A126037666V_Latest">Data15!$W$19</definedName>
    <definedName name="A126037670K">Data15!$BM$1:$BM$10,Data15!$BM$11:$BM$19</definedName>
    <definedName name="A126037670K_Data">Data15!$BM$11:$BM$19</definedName>
    <definedName name="A126037670K_Latest">Data15!$BM$19</definedName>
    <definedName name="A126037674V">Data17!$AA$1:$AA$10,Data17!$AA$11:$AA$19</definedName>
    <definedName name="A126037674V_Data">Data17!$AA$11:$AA$19</definedName>
    <definedName name="A126037674V_Latest">Data17!$AA$19</definedName>
    <definedName name="A126037678C">Data17!$AY$1:$AY$10,Data17!$AY$11:$AY$19</definedName>
    <definedName name="A126037678C_Data">Data17!$AY$11:$AY$19</definedName>
    <definedName name="A126037678C_Latest">Data17!$AY$19</definedName>
    <definedName name="A126037682V">Data17!$CU$1:$CU$10,Data17!$CU$11:$CU$19</definedName>
    <definedName name="A126037682V_Data">Data17!$CU$11:$CU$19</definedName>
    <definedName name="A126037682V_Latest">Data17!$CU$19</definedName>
    <definedName name="A126037686C">Data16!$FG$1:$FG$10,Data16!$FG$11:$FG$19</definedName>
    <definedName name="A126037686C_Data">Data16!$FG$11:$FG$19</definedName>
    <definedName name="A126037686C_Latest">Data16!$FG$19</definedName>
    <definedName name="A126037690V">Data17!$C$1:$C$10,Data17!$C$11:$C$19</definedName>
    <definedName name="A126037690V_Data">Data17!$C$11:$C$19</definedName>
    <definedName name="A126037690V_Latest">Data17!$C$19</definedName>
    <definedName name="A126037694C">Data16!$AE$1:$AE$10,Data16!$AE$11:$AE$19</definedName>
    <definedName name="A126037694C_Data">Data16!$AE$11:$AE$19</definedName>
    <definedName name="A126037694C_Latest">Data16!$AE$19</definedName>
    <definedName name="A126037698L">Data16!$CY$1:$CY$10,Data16!$CY$11:$CY$19</definedName>
    <definedName name="A126037698L_Data">Data16!$CY$11:$CY$19</definedName>
    <definedName name="A126037698L_Latest">Data16!$CY$19</definedName>
    <definedName name="A126037702T">Data16!$DW$1:$DW$10,Data16!$DW$11:$DW$19</definedName>
    <definedName name="A126037702T_Data">Data16!$DW$11:$DW$19</definedName>
    <definedName name="A126037702T_Latest">Data16!$DW$19</definedName>
    <definedName name="A126037706A">Data17!$BW$1:$BW$10,Data17!$BW$11:$BW$19</definedName>
    <definedName name="A126037706A_Data">Data17!$BW$11:$BW$19</definedName>
    <definedName name="A126037706A_Latest">Data17!$BW$19</definedName>
    <definedName name="A126037710T">Data17!$DS$1:$DS$10,Data17!$DS$11:$DS$19</definedName>
    <definedName name="A126037710T_Data">Data17!$DS$11:$DS$19</definedName>
    <definedName name="A126037710T_Latest">Data17!$DS$19</definedName>
    <definedName name="A126037714A">Data15!$HY$1:$HY$10,Data15!$HY$11:$HY$19</definedName>
    <definedName name="A126037714A_Data">Data15!$HY$11:$HY$19</definedName>
    <definedName name="A126037714A_Latest">Data15!$HY$19</definedName>
    <definedName name="A126037718K">Data16!$EO$1:$EO$10,Data16!$EO$11:$EO$19</definedName>
    <definedName name="A126037718K_Data">Data16!$EO$11:$EO$19</definedName>
    <definedName name="A126037718K_Latest">Data16!$EO$19</definedName>
    <definedName name="A126037722A">Data16!$HC$1:$HC$10,Data16!$HC$11:$HC$19</definedName>
    <definedName name="A126037722A_Data">Data16!$HC$11:$HC$19</definedName>
    <definedName name="A126037722A_Latest">Data16!$HC$19</definedName>
    <definedName name="A126037726K">Data16!$G$1:$G$10,Data16!$G$11:$G$19</definedName>
    <definedName name="A126037726K_Data">Data16!$G$11:$G$19</definedName>
    <definedName name="A126037726K_Latest">Data16!$G$19</definedName>
    <definedName name="A126037730A">Data16!$BC$1:$BC$10,Data16!$BC$11:$BC$19</definedName>
    <definedName name="A126037730A_Data">Data16!$BC$11:$BC$19</definedName>
    <definedName name="A126037730A_Latest">Data16!$BC$19</definedName>
    <definedName name="A126037734K">Data16!$CA$1:$CA$10,Data16!$CA$11:$CA$19</definedName>
    <definedName name="A126037734K_Data">Data16!$CA$11:$CA$19</definedName>
    <definedName name="A126037734K_Latest">Data16!$CA$19</definedName>
    <definedName name="A126037738V">Data16!$GE$1:$GE$10,Data16!$GE$11:$GE$19</definedName>
    <definedName name="A126037738V_Data">Data16!$GE$11:$GE$19</definedName>
    <definedName name="A126037738V_Latest">Data16!$GE$19</definedName>
    <definedName name="A126037742K">Data16!$HU$1:$HU$10,Data16!$HU$11:$HU$19</definedName>
    <definedName name="A126037742K_Data">Data16!$HU$11:$HU$19</definedName>
    <definedName name="A126037742K_Latest">Data16!$HU$19</definedName>
    <definedName name="A126037746V">Data5!$DV$1:$DV$10,Data5!$DV$11:$DV$19</definedName>
    <definedName name="A126037746V_Data">Data5!$DV$11:$DV$19</definedName>
    <definedName name="A126037746V_Latest">Data5!$DV$19</definedName>
    <definedName name="A126037750K">Data5!$ET$1:$ET$10,Data5!$ET$11:$ET$19</definedName>
    <definedName name="A126037750K_Data">Data5!$ET$11:$ET$19</definedName>
    <definedName name="A126037750K_Latest">Data5!$ET$19</definedName>
    <definedName name="A126037754V">Data5!$GP$1:$GP$10,Data5!$GP$11:$GP$19</definedName>
    <definedName name="A126037754V_Data">Data5!$GP$11:$GP$19</definedName>
    <definedName name="A126037754V_Latest">Data5!$GP$19</definedName>
    <definedName name="A126037758C">Data5!$L$1:$L$10,Data5!$L$11:$L$19</definedName>
    <definedName name="A126037758C_Data">Data5!$L$11:$L$19</definedName>
    <definedName name="A126037758C_Latest">Data5!$L$19</definedName>
    <definedName name="A126037762V">Data5!$CX$1:$CX$10,Data5!$CX$11:$CX$19</definedName>
    <definedName name="A126037762V_Data">Data5!$CX$11:$CX$19</definedName>
    <definedName name="A126037762V_Latest">Data5!$CX$19</definedName>
    <definedName name="A126037766C">Data4!$DZ$1:$DZ$10,Data4!$DZ$11:$DZ$19</definedName>
    <definedName name="A126037766C_Data">Data4!$DZ$11:$DZ$19</definedName>
    <definedName name="A126037766C_Latest">Data4!$DZ$19</definedName>
    <definedName name="A126037770V">Data4!$GT$1:$GT$10,Data4!$GT$11:$GT$19</definedName>
    <definedName name="A126037770V_Data">Data4!$GT$11:$GT$19</definedName>
    <definedName name="A126037770V_Latest">Data4!$GT$19</definedName>
    <definedName name="A126037774C">Data4!$HR$1:$HR$10,Data4!$HR$11:$HR$19</definedName>
    <definedName name="A126037774C_Data">Data4!$HR$11:$HR$19</definedName>
    <definedName name="A126037774C_Latest">Data4!$HR$19</definedName>
    <definedName name="A126037778L">Data5!$FR$1:$FR$10,Data5!$FR$11:$FR$19</definedName>
    <definedName name="A126037778L_Data">Data5!$FR$11:$FR$19</definedName>
    <definedName name="A126037778L_Latest">Data5!$FR$19</definedName>
    <definedName name="A126037782C">Data5!$HN$1:$HN$10,Data5!$HN$11:$HN$19</definedName>
    <definedName name="A126037782C_Data">Data5!$HN$11:$HN$19</definedName>
    <definedName name="A126037782C_Latest">Data5!$HN$19</definedName>
    <definedName name="A126037786L">Data4!$CD$1:$CD$10,Data4!$CD$11:$CD$19</definedName>
    <definedName name="A126037786L_Data">Data4!$CD$11:$CD$19</definedName>
    <definedName name="A126037786L_Latest">Data4!$CD$19</definedName>
    <definedName name="A126037790C">Data4!$IJ$1:$IJ$10,Data4!$IJ$11:$IJ$19</definedName>
    <definedName name="A126037790C_Data">Data4!$IJ$11:$IJ$19</definedName>
    <definedName name="A126037790C_Latest">Data4!$IJ$19</definedName>
    <definedName name="A126037794L">Data5!$BH$1:$BH$10,Data5!$BH$11:$BH$19</definedName>
    <definedName name="A126037794L_Data">Data5!$BH$11:$BH$19</definedName>
    <definedName name="A126037794L_Latest">Data5!$BH$19</definedName>
    <definedName name="A126037798W">Data4!$DB$1:$DB$10,Data4!$DB$11:$DB$19</definedName>
    <definedName name="A126037798W_Data">Data4!$DB$11:$DB$19</definedName>
    <definedName name="A126037798W_Latest">Data4!$DB$19</definedName>
    <definedName name="A126037802A">Data4!$EX$1:$EX$10,Data4!$EX$11:$EX$19</definedName>
    <definedName name="A126037802A_Data">Data4!$EX$11:$EX$19</definedName>
    <definedName name="A126037802A_Latest">Data4!$EX$19</definedName>
    <definedName name="A126037806K">Data4!$FV$1:$FV$10,Data4!$FV$11:$FV$19</definedName>
    <definedName name="A126037806K_Data">Data4!$FV$11:$FV$19</definedName>
    <definedName name="A126037806K_Latest">Data4!$FV$19</definedName>
    <definedName name="A126037810A">Data5!$AJ$1:$AJ$10,Data5!$AJ$11:$AJ$19</definedName>
    <definedName name="A126037810A_Data">Data5!$AJ$11:$AJ$19</definedName>
    <definedName name="A126037810A_Latest">Data5!$AJ$19</definedName>
    <definedName name="A126037814K">Data5!$BZ$1:$BZ$10,Data5!$BZ$11:$BZ$19</definedName>
    <definedName name="A126037814K_Data">Data5!$BZ$11:$BZ$19</definedName>
    <definedName name="A126037814K_Latest">Data5!$BZ$19</definedName>
    <definedName name="A126038394V">Data5!$EQ$1:$EQ$10,Data5!$EQ$11:$EQ$19</definedName>
    <definedName name="A126038394V_Data">Data5!$EQ$11:$EQ$19</definedName>
    <definedName name="A126038394V_Latest">Data5!$EQ$19</definedName>
    <definedName name="A126038398C">Data5!$FO$1:$FO$10,Data5!$FO$11:$FO$19</definedName>
    <definedName name="A126038398C_Data">Data5!$FO$11:$FO$19</definedName>
    <definedName name="A126038398C_Latest">Data5!$FO$19</definedName>
    <definedName name="A126038402J">Data5!$HK$1:$HK$10,Data5!$HK$11:$HK$19</definedName>
    <definedName name="A126038402J_Data">Data5!$HK$11:$HK$19</definedName>
    <definedName name="A126038402J_Latest">Data5!$HK$19</definedName>
    <definedName name="A126038406T">Data5!$AG$1:$AG$10,Data5!$AG$11:$AG$19</definedName>
    <definedName name="A126038406T_Data">Data5!$AG$11:$AG$19</definedName>
    <definedName name="A126038406T_Latest">Data5!$AG$19</definedName>
    <definedName name="A126038410J">Data5!$DS$1:$DS$10,Data5!$DS$11:$DS$19</definedName>
    <definedName name="A126038410J_Data">Data5!$DS$11:$DS$19</definedName>
    <definedName name="A126038410J_Latest">Data5!$DS$19</definedName>
    <definedName name="A126038414T">Data4!$EU$1:$EU$10,Data4!$EU$11:$EU$19</definedName>
    <definedName name="A126038414T_Data">Data4!$EU$11:$EU$19</definedName>
    <definedName name="A126038414T_Latest">Data4!$EU$19</definedName>
    <definedName name="A126038418A">Data4!$HO$1:$HO$10,Data4!$HO$11:$HO$19</definedName>
    <definedName name="A126038418A_Data">Data4!$HO$11:$HO$19</definedName>
    <definedName name="A126038418A_Latest">Data4!$HO$19</definedName>
    <definedName name="A126038426A">Data5!$GM$1:$GM$10,Data5!$GM$11:$GM$19</definedName>
    <definedName name="A126038426A_Data">Data5!$GM$11:$GM$19</definedName>
    <definedName name="A126038426A_Latest">Data5!$GM$19</definedName>
    <definedName name="A126038430T">Data5!$II$1:$II$10,Data5!$II$11:$II$19</definedName>
    <definedName name="A126038430T_Data">Data5!$II$11:$II$19</definedName>
    <definedName name="A126038430T_Latest">Data5!$II$19</definedName>
    <definedName name="A126038434A">Data4!$CY$1:$CY$10,Data4!$CY$11:$CY$19</definedName>
    <definedName name="A126038434A_Data">Data4!$CY$11:$CY$19</definedName>
    <definedName name="A126038434A_Latest">Data4!$CY$19</definedName>
    <definedName name="A126038446K">Data4!$DW$1:$DW$10,Data4!$DW$11:$DW$19</definedName>
    <definedName name="A126038446K_Data">Data4!$DW$11:$DW$19</definedName>
    <definedName name="A126038446K_Latest">Data4!$DW$19</definedName>
    <definedName name="A126038450A">Data4!$FS$1:$FS$10,Data4!$FS$11:$FS$19</definedName>
    <definedName name="A126038450A_Data">Data4!$FS$11:$FS$19</definedName>
    <definedName name="A126038450A_Latest">Data4!$FS$19</definedName>
    <definedName name="A126038454K">Data4!$GQ$1:$GQ$10,Data4!$GQ$11:$GQ$19</definedName>
    <definedName name="A126038454K_Data">Data4!$GQ$11:$GQ$19</definedName>
    <definedName name="A126038454K_Latest">Data4!$GQ$19</definedName>
    <definedName name="A126038458V">Data5!$BE$1:$BE$10,Data5!$BE$11:$BE$19</definedName>
    <definedName name="A126038458V_Data">Data5!$BE$11:$BE$19</definedName>
    <definedName name="A126038458V_Latest">Data5!$BE$19</definedName>
    <definedName name="A126038462K">Data5!$CU$1:$CU$10,Data5!$CU$11:$CU$19</definedName>
    <definedName name="A126038462K_Data">Data5!$CU$11:$CU$19</definedName>
    <definedName name="A126038462K_Latest">Data5!$CU$19</definedName>
    <definedName name="A126039042J">Data5!$EE$1:$EE$10,Data5!$EE$11:$EE$19</definedName>
    <definedName name="A126039042J_Data">Data5!$EE$11:$EE$19</definedName>
    <definedName name="A126039042J_Latest">Data5!$EE$19</definedName>
    <definedName name="A126039046T">Data5!$FC$1:$FC$10,Data5!$FC$11:$FC$19</definedName>
    <definedName name="A126039046T_Data">Data5!$FC$11:$FC$19</definedName>
    <definedName name="A126039046T_Latest">Data5!$FC$19</definedName>
    <definedName name="A126039050J">Data5!$GY$1:$GY$10,Data5!$GY$11:$GY$19</definedName>
    <definedName name="A126039050J_Data">Data5!$GY$11:$GY$19</definedName>
    <definedName name="A126039050J_Latest">Data5!$GY$19</definedName>
    <definedName name="A126039054T">Data5!$U$1:$U$10,Data5!$U$11:$U$19</definedName>
    <definedName name="A126039054T_Data">Data5!$U$11:$U$19</definedName>
    <definedName name="A126039054T_Latest">Data5!$U$19</definedName>
    <definedName name="A126039058A">Data5!$DG$1:$DG$10,Data5!$DG$11:$DG$19</definedName>
    <definedName name="A126039058A_Data">Data5!$DG$11:$DG$19</definedName>
    <definedName name="A126039058A_Latest">Data5!$DG$19</definedName>
    <definedName name="A126039062T">Data4!$EI$1:$EI$10,Data4!$EI$11:$EI$19</definedName>
    <definedName name="A126039062T_Data">Data4!$EI$11:$EI$19</definedName>
    <definedName name="A126039062T_Latest">Data4!$EI$19</definedName>
    <definedName name="A126039066A">Data4!$HC$1:$HC$10,Data4!$HC$11:$HC$19</definedName>
    <definedName name="A126039066A_Data">Data4!$HC$11:$HC$19</definedName>
    <definedName name="A126039066A_Latest">Data4!$HC$19</definedName>
    <definedName name="A126039070T">Data4!$IA$1:$IA$10,Data4!$IA$11:$IA$19</definedName>
    <definedName name="A126039070T_Data">Data4!$IA$11:$IA$19</definedName>
    <definedName name="A126039070T_Latest">Data4!$IA$19</definedName>
    <definedName name="A126039074A">Data5!$GA$1:$GA$10,Data5!$GA$11:$GA$19</definedName>
    <definedName name="A126039074A_Data">Data5!$GA$11:$GA$19</definedName>
    <definedName name="A126039074A_Latest">Data5!$GA$19</definedName>
    <definedName name="A126039078K">Data5!$HW$1:$HW$10,Data5!$HW$11:$HW$19</definedName>
    <definedName name="A126039078K_Data">Data5!$HW$11:$HW$19</definedName>
    <definedName name="A126039078K_Latest">Data5!$HW$19</definedName>
    <definedName name="A126039082A">Data4!$CM$1:$CM$10,Data4!$CM$11:$CM$19</definedName>
    <definedName name="A126039082A_Data">Data4!$CM$11:$CM$19</definedName>
    <definedName name="A126039082A_Latest">Data4!$CM$19</definedName>
    <definedName name="A126039086K">Data5!$C$1:$C$10,Data5!$C$11:$C$19</definedName>
    <definedName name="A126039086K_Data">Data5!$C$11:$C$19</definedName>
    <definedName name="A126039086K_Latest">Data5!$C$19</definedName>
    <definedName name="A126039090A">Data5!$BQ$1:$BQ$10,Data5!$BQ$11:$BQ$19</definedName>
    <definedName name="A126039090A_Data">Data5!$BQ$11:$BQ$19</definedName>
    <definedName name="A126039090A_Latest">Data5!$BQ$19</definedName>
    <definedName name="A126039094K">Data4!$DK$1:$DK$10,Data4!$DK$11:$DK$19</definedName>
    <definedName name="A126039094K_Data">Data4!$DK$11:$DK$19</definedName>
    <definedName name="A126039094K_Latest">Data4!$DK$19</definedName>
    <definedName name="A126039098V">Data4!$FG$1:$FG$10,Data4!$FG$11:$FG$19</definedName>
    <definedName name="A126039098V_Data">Data4!$FG$11:$FG$19</definedName>
    <definedName name="A126039098V_Latest">Data4!$FG$19</definedName>
    <definedName name="A126039102X">Data4!$GE$1:$GE$10,Data4!$GE$11:$GE$19</definedName>
    <definedName name="A126039102X_Data">Data4!$GE$11:$GE$19</definedName>
    <definedName name="A126039102X_Latest">Data4!$GE$19</definedName>
    <definedName name="A126039106J">Data5!$AS$1:$AS$10,Data5!$AS$11:$AS$19</definedName>
    <definedName name="A126039106J_Data">Data5!$AS$11:$AS$19</definedName>
    <definedName name="A126039106J_Latest">Data5!$AS$19</definedName>
    <definedName name="A126039110X">Data5!$CI$1:$CI$10,Data5!$CI$11:$CI$19</definedName>
    <definedName name="A126039110X_Data">Data5!$CI$11:$CI$19</definedName>
    <definedName name="A126039110X_Latest">Data5!$CI$19</definedName>
    <definedName name="A126039690F">Data5!$EN$1:$EN$10,Data5!$EN$11:$EN$19</definedName>
    <definedName name="A126039690F_Data">Data5!$EN$11:$EN$19</definedName>
    <definedName name="A126039690F_Latest">Data5!$EN$19</definedName>
    <definedName name="A126039694R">Data5!$FL$1:$FL$10,Data5!$FL$11:$FL$19</definedName>
    <definedName name="A126039694R_Data">Data5!$FL$11:$FL$19</definedName>
    <definedName name="A126039694R_Latest">Data5!$FL$19</definedName>
    <definedName name="A126039698X">Data5!$HH$1:$HH$10,Data5!$HH$11:$HH$19</definedName>
    <definedName name="A126039698X_Data">Data5!$HH$11:$HH$19</definedName>
    <definedName name="A126039698X_Latest">Data5!$HH$19</definedName>
    <definedName name="A126039702C">Data5!$AD$1:$AD$10,Data5!$AD$11:$AD$19</definedName>
    <definedName name="A126039702C_Data">Data5!$AD$11:$AD$19</definedName>
    <definedName name="A126039702C_Latest">Data5!$AD$19</definedName>
    <definedName name="A126039706L">Data5!$DP$1:$DP$10,Data5!$DP$11:$DP$19</definedName>
    <definedName name="A126039706L_Data">Data5!$DP$11:$DP$19</definedName>
    <definedName name="A126039706L_Latest">Data5!$DP$19</definedName>
    <definedName name="A126039710C">Data4!$ER$1:$ER$10,Data4!$ER$11:$ER$19</definedName>
    <definedName name="A126039710C_Data">Data4!$ER$11:$ER$19</definedName>
    <definedName name="A126039710C_Latest">Data4!$ER$19</definedName>
    <definedName name="A126039714L">Data4!$HL$1:$HL$10,Data4!$HL$11:$HL$19</definedName>
    <definedName name="A126039714L_Data">Data4!$HL$11:$HL$19</definedName>
    <definedName name="A126039714L_Latest">Data4!$HL$19</definedName>
    <definedName name="A126039718W">Data4!$IG$1:$IG$10,Data4!$IG$11:$IG$19</definedName>
    <definedName name="A126039718W_Data">Data4!$IG$11:$IG$19</definedName>
    <definedName name="A126039718W_Latest">Data4!$IG$19</definedName>
    <definedName name="A126039722L">Data5!$GJ$1:$GJ$10,Data5!$GJ$11:$GJ$19</definedName>
    <definedName name="A126039722L_Data">Data5!$GJ$11:$GJ$19</definedName>
    <definedName name="A126039722L_Latest">Data5!$GJ$19</definedName>
    <definedName name="A126039726W">Data5!$IF$1:$IF$10,Data5!$IF$11:$IF$19</definedName>
    <definedName name="A126039726W_Data">Data5!$IF$11:$IF$19</definedName>
    <definedName name="A126039726W_Latest">Data5!$IF$19</definedName>
    <definedName name="A126039730L">Data4!$CV$1:$CV$10,Data4!$CV$11:$CV$19</definedName>
    <definedName name="A126039730L_Data">Data4!$CV$11:$CV$19</definedName>
    <definedName name="A126039730L_Latest">Data4!$CV$19</definedName>
    <definedName name="A126039734W">Data5!$I$1:$I$10,Data5!$I$11:$I$19</definedName>
    <definedName name="A126039734W_Data">Data5!$I$11:$I$19</definedName>
    <definedName name="A126039734W_Latest">Data5!$I$19</definedName>
    <definedName name="A126039738F">Data5!$BW$1:$BW$10,Data5!$BW$11:$BW$19</definedName>
    <definedName name="A126039738F_Data">Data5!$BW$11:$BW$19</definedName>
    <definedName name="A126039738F_Latest">Data5!$BW$19</definedName>
    <definedName name="A126039742W">Data4!$DT$1:$DT$10,Data4!$DT$11:$DT$19</definedName>
    <definedName name="A126039742W_Data">Data4!$DT$11:$DT$19</definedName>
    <definedName name="A126039742W_Latest">Data4!$DT$19</definedName>
    <definedName name="A126039746F">Data4!$FP$1:$FP$10,Data4!$FP$11:$FP$19</definedName>
    <definedName name="A126039746F_Data">Data4!$FP$11:$FP$19</definedName>
    <definedName name="A126039746F_Latest">Data4!$FP$19</definedName>
    <definedName name="A126039750W">Data4!$GN$1:$GN$10,Data4!$GN$11:$GN$19</definedName>
    <definedName name="A126039750W_Data">Data4!$GN$11:$GN$19</definedName>
    <definedName name="A126039750W_Latest">Data4!$GN$19</definedName>
    <definedName name="A126039754F">Data5!$BB$1:$BB$10,Data5!$BB$11:$BB$19</definedName>
    <definedName name="A126039754F_Data">Data5!$BB$11:$BB$19</definedName>
    <definedName name="A126039754F_Latest">Data5!$BB$19</definedName>
    <definedName name="A126039758R">Data5!$CR$1:$CR$10,Data5!$CR$11:$CR$19</definedName>
    <definedName name="A126039758R_Data">Data5!$CR$11:$CR$19</definedName>
    <definedName name="A126039758R_Latest">Data5!$CR$19</definedName>
    <definedName name="A126040338T">Data5!$EK$1:$EK$10,Data5!$EK$11:$EK$19</definedName>
    <definedName name="A126040338T_Data">Data5!$EK$11:$EK$19</definedName>
    <definedName name="A126040338T_Latest">Data5!$EK$19</definedName>
    <definedName name="A126040342J">Data5!$FI$1:$FI$10,Data5!$FI$11:$FI$19</definedName>
    <definedName name="A126040342J_Data">Data5!$FI$11:$FI$19</definedName>
    <definedName name="A126040342J_Latest">Data5!$FI$19</definedName>
    <definedName name="A126040346T">Data5!$HE$1:$HE$10,Data5!$HE$11:$HE$19</definedName>
    <definedName name="A126040346T_Data">Data5!$HE$11:$HE$19</definedName>
    <definedName name="A126040346T_Latest">Data5!$HE$19</definedName>
    <definedName name="A126040350J">Data5!$AA$1:$AA$10,Data5!$AA$11:$AA$19</definedName>
    <definedName name="A126040350J_Data">Data5!$AA$11:$AA$19</definedName>
    <definedName name="A126040350J_Latest">Data5!$AA$19</definedName>
    <definedName name="A126040354T">Data5!$DM$1:$DM$10,Data5!$DM$11:$DM$19</definedName>
    <definedName name="A126040354T_Data">Data5!$DM$11:$DM$19</definedName>
    <definedName name="A126040354T_Latest">Data5!$DM$19</definedName>
    <definedName name="A126040358A">Data4!$EO$1:$EO$10,Data4!$EO$11:$EO$19</definedName>
    <definedName name="A126040358A_Data">Data4!$EO$11:$EO$19</definedName>
    <definedName name="A126040358A_Latest">Data4!$EO$19</definedName>
    <definedName name="A126040362T">Data4!$HI$1:$HI$10,Data4!$HI$11:$HI$19</definedName>
    <definedName name="A126040362T_Data">Data4!$HI$11:$HI$19</definedName>
    <definedName name="A126040362T_Latest">Data4!$HI$19</definedName>
    <definedName name="A126040366A">Data4!$ID$1:$ID$10,Data4!$ID$11:$ID$19</definedName>
    <definedName name="A126040366A_Data">Data4!$ID$11:$ID$19</definedName>
    <definedName name="A126040366A_Latest">Data4!$ID$19</definedName>
    <definedName name="A126040370T">Data5!$GG$1:$GG$10,Data5!$GG$11:$GG$19</definedName>
    <definedName name="A126040370T_Data">Data5!$GG$11:$GG$19</definedName>
    <definedName name="A126040370T_Latest">Data5!$GG$19</definedName>
    <definedName name="A126040374A">Data5!$IC$1:$IC$10,Data5!$IC$11:$IC$19</definedName>
    <definedName name="A126040374A_Data">Data5!$IC$11:$IC$19</definedName>
    <definedName name="A126040374A_Latest">Data5!$IC$19</definedName>
    <definedName name="A126040378K">Data4!$CS$1:$CS$10,Data4!$CS$11:$CS$19</definedName>
    <definedName name="A126040378K_Data">Data4!$CS$11:$CS$19</definedName>
    <definedName name="A126040378K_Latest">Data4!$CS$19</definedName>
    <definedName name="A126040382A">Data5!$F$1:$F$10,Data5!$F$11:$F$19</definedName>
    <definedName name="A126040382A_Data">Data5!$F$11:$F$19</definedName>
    <definedName name="A126040382A_Latest">Data5!$F$19</definedName>
    <definedName name="A126040386K">Data5!$BT$1:$BT$10,Data5!$BT$11:$BT$19</definedName>
    <definedName name="A126040386K_Data">Data5!$BT$11:$BT$19</definedName>
    <definedName name="A126040386K_Latest">Data5!$BT$19</definedName>
    <definedName name="A126040390A">Data4!$DQ$1:$DQ$10,Data4!$DQ$11:$DQ$19</definedName>
    <definedName name="A126040390A_Data">Data4!$DQ$11:$DQ$19</definedName>
    <definedName name="A126040390A_Latest">Data4!$DQ$19</definedName>
    <definedName name="A126040394K">Data4!$FM$1:$FM$10,Data4!$FM$11:$FM$19</definedName>
    <definedName name="A126040394K_Data">Data4!$FM$11:$FM$19</definedName>
    <definedName name="A126040394K_Latest">Data4!$FM$19</definedName>
    <definedName name="A126040398V">Data4!$GK$1:$GK$10,Data4!$GK$11:$GK$19</definedName>
    <definedName name="A126040398V_Data">Data4!$GK$11:$GK$19</definedName>
    <definedName name="A126040398V_Latest">Data4!$GK$19</definedName>
    <definedName name="A126040402X">Data5!$AY$1:$AY$10,Data5!$AY$11:$AY$19</definedName>
    <definedName name="A126040402X_Data">Data5!$AY$11:$AY$19</definedName>
    <definedName name="A126040402X_Latest">Data5!$AY$19</definedName>
    <definedName name="A126040406J">Data5!$CO$1:$CO$10,Data5!$CO$11:$CO$19</definedName>
    <definedName name="A126040406J_Data">Data5!$CO$11:$CO$19</definedName>
    <definedName name="A126040406J_Latest">Data5!$CO$19</definedName>
    <definedName name="A126040986R">Data5!$EB$1:$EB$10,Data5!$EB$11:$EB$19</definedName>
    <definedName name="A126040986R_Data">Data5!$EB$11:$EB$19</definedName>
    <definedName name="A126040986R_Latest">Data5!$EB$19</definedName>
    <definedName name="A126040990F">Data5!$EZ$1:$EZ$10,Data5!$EZ$11:$EZ$19</definedName>
    <definedName name="A126040990F_Data">Data5!$EZ$11:$EZ$19</definedName>
    <definedName name="A126040990F_Latest">Data5!$EZ$19</definedName>
    <definedName name="A126040994R">Data5!$GV$1:$GV$10,Data5!$GV$11:$GV$19</definedName>
    <definedName name="A126040994R_Data">Data5!$GV$11:$GV$19</definedName>
    <definedName name="A126040994R_Latest">Data5!$GV$19</definedName>
    <definedName name="A126040998X">Data5!$R$1:$R$10,Data5!$R$11:$R$19</definedName>
    <definedName name="A126040998X_Data">Data5!$R$11:$R$19</definedName>
    <definedName name="A126040998X_Latest">Data5!$R$19</definedName>
    <definedName name="A126041002F">Data5!$DD$1:$DD$10,Data5!$DD$11:$DD$19</definedName>
    <definedName name="A126041002F_Data">Data5!$DD$11:$DD$19</definedName>
    <definedName name="A126041002F_Latest">Data5!$DD$19</definedName>
    <definedName name="A126041006R">Data4!$EF$1:$EF$10,Data4!$EF$11:$EF$19</definedName>
    <definedName name="A126041006R_Data">Data4!$EF$11:$EF$19</definedName>
    <definedName name="A126041006R_Latest">Data4!$EF$19</definedName>
    <definedName name="A126041010F">Data4!$GZ$1:$GZ$10,Data4!$GZ$11:$GZ$19</definedName>
    <definedName name="A126041010F_Data">Data4!$GZ$11:$GZ$19</definedName>
    <definedName name="A126041010F_Latest">Data4!$GZ$19</definedName>
    <definedName name="A126041014R">Data4!$HX$1:$HX$10,Data4!$HX$11:$HX$19</definedName>
    <definedName name="A126041014R_Data">Data4!$HX$11:$HX$19</definedName>
    <definedName name="A126041014R_Latest">Data4!$HX$19</definedName>
    <definedName name="A126041018X">Data5!$FX$1:$FX$10,Data5!$FX$11:$FX$19</definedName>
    <definedName name="A126041018X_Data">Data5!$FX$11:$FX$19</definedName>
    <definedName name="A126041018X_Latest">Data5!$FX$19</definedName>
    <definedName name="A126041022R">Data5!$HT$1:$HT$10,Data5!$HT$11:$HT$19</definedName>
    <definedName name="A126041022R_Data">Data5!$HT$11:$HT$19</definedName>
    <definedName name="A126041022R_Latest">Data5!$HT$19</definedName>
    <definedName name="A126041026X">Data4!$CJ$1:$CJ$10,Data4!$CJ$11:$CJ$19</definedName>
    <definedName name="A126041026X_Data">Data4!$CJ$11:$CJ$19</definedName>
    <definedName name="A126041026X_Latest">Data4!$CJ$19</definedName>
    <definedName name="A126041030R">Data4!$IP$1:$IP$10,Data4!$IP$11:$IP$19</definedName>
    <definedName name="A126041030R_Data">Data4!$IP$11:$IP$19</definedName>
    <definedName name="A126041030R_Latest">Data4!$IP$19</definedName>
    <definedName name="A126041034X">Data5!$BN$1:$BN$10,Data5!$BN$11:$BN$19</definedName>
    <definedName name="A126041034X_Data">Data5!$BN$11:$BN$19</definedName>
    <definedName name="A126041034X_Latest">Data5!$BN$19</definedName>
    <definedName name="A126041038J">Data4!$DH$1:$DH$10,Data4!$DH$11:$DH$19</definedName>
    <definedName name="A126041038J_Data">Data4!$DH$11:$DH$19</definedName>
    <definedName name="A126041038J_Latest">Data4!$DH$19</definedName>
    <definedName name="A126041042X">Data4!$FD$1:$FD$10,Data4!$FD$11:$FD$19</definedName>
    <definedName name="A126041042X_Data">Data4!$FD$11:$FD$19</definedName>
    <definedName name="A126041042X_Latest">Data4!$FD$19</definedName>
    <definedName name="A126041046J">Data4!$GB$1:$GB$10,Data4!$GB$11:$GB$19</definedName>
    <definedName name="A126041046J_Data">Data4!$GB$11:$GB$19</definedName>
    <definedName name="A126041046J_Latest">Data4!$GB$19</definedName>
    <definedName name="A126041050X">Data5!$AP$1:$AP$10,Data5!$AP$11:$AP$19</definedName>
    <definedName name="A126041050X_Data">Data5!$AP$11:$AP$19</definedName>
    <definedName name="A126041050X_Latest">Data5!$AP$19</definedName>
    <definedName name="A126041054J">Data5!$CF$1:$CF$10,Data5!$CF$11:$CF$19</definedName>
    <definedName name="A126041054J_Data">Data5!$CF$11:$CF$19</definedName>
    <definedName name="A126041054J_Latest">Data5!$CF$19</definedName>
    <definedName name="A126041634C">Data5!$EH$1:$EH$10,Data5!$EH$11:$EH$19</definedName>
    <definedName name="A126041634C_Data">Data5!$EH$11:$EH$19</definedName>
    <definedName name="A126041634C_Latest">Data5!$EH$19</definedName>
    <definedName name="A126041638L">Data5!$FF$1:$FF$10,Data5!$FF$11:$FF$19</definedName>
    <definedName name="A126041638L_Data">Data5!$FF$11:$FF$19</definedName>
    <definedName name="A126041638L_Latest">Data5!$FF$19</definedName>
    <definedName name="A126041642C">Data5!$HB$1:$HB$10,Data5!$HB$11:$HB$19</definedName>
    <definedName name="A126041642C_Data">Data5!$HB$11:$HB$19</definedName>
    <definedName name="A126041642C_Latest">Data5!$HB$19</definedName>
    <definedName name="A126041646L">Data5!$X$1:$X$10,Data5!$X$11:$X$19</definedName>
    <definedName name="A126041646L_Data">Data5!$X$11:$X$19</definedName>
    <definedName name="A126041646L_Latest">Data5!$X$19</definedName>
    <definedName name="A126041650C">Data5!$DJ$1:$DJ$10,Data5!$DJ$11:$DJ$19</definedName>
    <definedName name="A126041650C_Data">Data5!$DJ$11:$DJ$19</definedName>
    <definedName name="A126041650C_Latest">Data5!$DJ$19</definedName>
    <definedName name="A126041654L">Data4!$EL$1:$EL$10,Data4!$EL$11:$EL$19</definedName>
    <definedName name="A126041654L_Data">Data4!$EL$11:$EL$19</definedName>
    <definedName name="A126041654L_Latest">Data4!$EL$19</definedName>
    <definedName name="A126041658W">Data4!$HF$1:$HF$10,Data4!$HF$11:$HF$19</definedName>
    <definedName name="A126041658W_Data">Data4!$HF$11:$HF$19</definedName>
    <definedName name="A126041658W_Latest">Data4!$HF$19</definedName>
    <definedName name="A126041666W">Data5!$GD$1:$GD$10,Data5!$GD$11:$GD$19</definedName>
    <definedName name="A126041666W_Data">Data5!$GD$11:$GD$19</definedName>
    <definedName name="A126041666W_Latest">Data5!$GD$19</definedName>
    <definedName name="A126041670L">Data5!$HZ$1:$HZ$10,Data5!$HZ$11:$HZ$19</definedName>
    <definedName name="A126041670L_Data">Data5!$HZ$11:$HZ$19</definedName>
    <definedName name="A126041670L_Latest">Data5!$HZ$19</definedName>
    <definedName name="A126041674W">Data4!$CP$1:$CP$10,Data4!$CP$11:$CP$19</definedName>
    <definedName name="A126041674W_Data">Data4!$CP$11:$CP$19</definedName>
    <definedName name="A126041674W_Latest">Data4!$CP$19</definedName>
    <definedName name="A126041686F">Data4!$DN$1:$DN$10,Data4!$DN$11:$DN$19</definedName>
    <definedName name="A126041686F_Data">Data4!$DN$11:$DN$19</definedName>
    <definedName name="A126041686F_Latest">Data4!$DN$19</definedName>
    <definedName name="A126041690W">Data4!$FJ$1:$FJ$10,Data4!$FJ$11:$FJ$19</definedName>
    <definedName name="A126041690W_Data">Data4!$FJ$11:$FJ$19</definedName>
    <definedName name="A126041690W_Latest">Data4!$FJ$19</definedName>
    <definedName name="A126041694F">Data4!$GH$1:$GH$10,Data4!$GH$11:$GH$19</definedName>
    <definedName name="A126041694F_Data">Data4!$GH$11:$GH$19</definedName>
    <definedName name="A126041694F_Latest">Data4!$GH$19</definedName>
    <definedName name="A126041698R">Data5!$AV$1:$AV$10,Data5!$AV$11:$AV$19</definedName>
    <definedName name="A126041698R_Data">Data5!$AV$11:$AV$19</definedName>
    <definedName name="A126041698R_Latest">Data5!$AV$19</definedName>
    <definedName name="A126041702V">Data5!$CL$1:$CL$10,Data5!$CL$11:$CL$19</definedName>
    <definedName name="A126041702V_Data">Data5!$CL$11:$CL$19</definedName>
    <definedName name="A126041702V_Latest">Data5!$CL$19</definedName>
    <definedName name="A126042282C">Data5!$DY$1:$DY$10,Data5!$DY$11:$DY$19</definedName>
    <definedName name="A126042282C_Data">Data5!$DY$11:$DY$19</definedName>
    <definedName name="A126042282C_Latest">Data5!$DY$19</definedName>
    <definedName name="A126042286L">Data5!$EW$1:$EW$10,Data5!$EW$11:$EW$19</definedName>
    <definedName name="A126042286L_Data">Data5!$EW$11:$EW$19</definedName>
    <definedName name="A126042286L_Latest">Data5!$EW$19</definedName>
    <definedName name="A126042290C">Data5!$GS$1:$GS$10,Data5!$GS$11:$GS$19</definedName>
    <definedName name="A126042290C_Data">Data5!$GS$11:$GS$19</definedName>
    <definedName name="A126042290C_Latest">Data5!$GS$19</definedName>
    <definedName name="A126042294L">Data5!$O$1:$O$10,Data5!$O$11:$O$19</definedName>
    <definedName name="A126042294L_Data">Data5!$O$11:$O$19</definedName>
    <definedName name="A126042294L_Latest">Data5!$O$19</definedName>
    <definedName name="A126042298W">Data5!$DA$1:$DA$10,Data5!$DA$11:$DA$19</definedName>
    <definedName name="A126042298W_Data">Data5!$DA$11:$DA$19</definedName>
    <definedName name="A126042298W_Latest">Data5!$DA$19</definedName>
    <definedName name="A126042302A">Data4!$EC$1:$EC$10,Data4!$EC$11:$EC$19</definedName>
    <definedName name="A126042302A_Data">Data4!$EC$11:$EC$19</definedName>
    <definedName name="A126042302A_Latest">Data4!$EC$19</definedName>
    <definedName name="A126042306K">Data4!$GW$1:$GW$10,Data4!$GW$11:$GW$19</definedName>
    <definedName name="A126042306K_Data">Data4!$GW$11:$GW$19</definedName>
    <definedName name="A126042306K_Latest">Data4!$GW$19</definedName>
    <definedName name="A126042310A">Data4!$HU$1:$HU$10,Data4!$HU$11:$HU$19</definedName>
    <definedName name="A126042310A_Data">Data4!$HU$11:$HU$19</definedName>
    <definedName name="A126042310A_Latest">Data4!$HU$19</definedName>
    <definedName name="A126042314K">Data5!$FU$1:$FU$10,Data5!$FU$11:$FU$19</definedName>
    <definedName name="A126042314K_Data">Data5!$FU$11:$FU$19</definedName>
    <definedName name="A126042314K_Latest">Data5!$FU$19</definedName>
    <definedName name="A126042318V">Data5!$HQ$1:$HQ$10,Data5!$HQ$11:$HQ$19</definedName>
    <definedName name="A126042318V_Data">Data5!$HQ$11:$HQ$19</definedName>
    <definedName name="A126042318V_Latest">Data5!$HQ$19</definedName>
    <definedName name="A126042322K">Data4!$CG$1:$CG$10,Data4!$CG$11:$CG$19</definedName>
    <definedName name="A126042322K_Data">Data4!$CG$11:$CG$19</definedName>
    <definedName name="A126042322K_Latest">Data4!$CG$19</definedName>
    <definedName name="A126042326V">Data4!$IM$1:$IM$10,Data4!$IM$11:$IM$19</definedName>
    <definedName name="A126042326V_Data">Data4!$IM$11:$IM$19</definedName>
    <definedName name="A126042326V_Latest">Data4!$IM$19</definedName>
    <definedName name="A126042330K">Data5!$BK$1:$BK$10,Data5!$BK$11:$BK$19</definedName>
    <definedName name="A126042330K_Data">Data5!$BK$11:$BK$19</definedName>
    <definedName name="A126042330K_Latest">Data5!$BK$19</definedName>
    <definedName name="A126042334V">Data4!$DE$1:$DE$10,Data4!$DE$11:$DE$19</definedName>
    <definedName name="A126042334V_Data">Data4!$DE$11:$DE$19</definedName>
    <definedName name="A126042334V_Latest">Data4!$DE$19</definedName>
    <definedName name="A126042338C">Data4!$FA$1:$FA$10,Data4!$FA$11:$FA$19</definedName>
    <definedName name="A126042338C_Data">Data4!$FA$11:$FA$19</definedName>
    <definedName name="A126042338C_Latest">Data4!$FA$19</definedName>
    <definedName name="A126042342V">Data4!$FY$1:$FY$10,Data4!$FY$11:$FY$19</definedName>
    <definedName name="A126042342V_Data">Data4!$FY$11:$FY$19</definedName>
    <definedName name="A126042342V_Latest">Data4!$FY$19</definedName>
    <definedName name="A126042346C">Data5!$AM$1:$AM$10,Data5!$AM$11:$AM$19</definedName>
    <definedName name="A126042346C_Data">Data5!$AM$11:$AM$19</definedName>
    <definedName name="A126042346C_Latest">Data5!$AM$19</definedName>
    <definedName name="A126042350V">Data5!$CC$1:$CC$10,Data5!$CC$11:$CC$19</definedName>
    <definedName name="A126042350V_Data">Data5!$CC$11:$CC$19</definedName>
    <definedName name="A126042350V_Latest">Data5!$CC$19</definedName>
    <definedName name="A126042930R">Data10!$DN$1:$DN$10,Data10!$DN$11:$DN$19</definedName>
    <definedName name="A126042930R_Data">Data10!$DN$11:$DN$19</definedName>
    <definedName name="A126042930R_Latest">Data10!$DN$19</definedName>
    <definedName name="A126042934X">Data10!$EL$1:$EL$10,Data10!$EL$11:$EL$19</definedName>
    <definedName name="A126042934X_Data">Data10!$EL$11:$EL$19</definedName>
    <definedName name="A126042934X_Latest">Data10!$EL$19</definedName>
    <definedName name="A126042938J">Data10!$GH$1:$GH$10,Data10!$GH$11:$GH$19</definedName>
    <definedName name="A126042938J_Data">Data10!$GH$11:$GH$19</definedName>
    <definedName name="A126042938J_Latest">Data10!$GH$19</definedName>
    <definedName name="A126042942X">Data10!$D$1:$D$10,Data10!$D$11:$D$19</definedName>
    <definedName name="A126042942X_Data">Data10!$D$11:$D$19</definedName>
    <definedName name="A126042942X_Latest">Data10!$D$19</definedName>
    <definedName name="A126042946J">Data10!$CP$1:$CP$10,Data10!$CP$11:$CP$19</definedName>
    <definedName name="A126042946J_Data">Data10!$CP$11:$CP$19</definedName>
    <definedName name="A126042946J_Latest">Data10!$CP$19</definedName>
    <definedName name="A126042950X">Data9!$DR$1:$DR$10,Data9!$DR$11:$DR$19</definedName>
    <definedName name="A126042950X_Data">Data9!$DR$11:$DR$19</definedName>
    <definedName name="A126042950X_Latest">Data9!$DR$19</definedName>
    <definedName name="A126042954J">Data9!$GL$1:$GL$10,Data9!$GL$11:$GL$19</definedName>
    <definedName name="A126042954J_Data">Data9!$GL$11:$GL$19</definedName>
    <definedName name="A126042954J_Latest">Data9!$GL$19</definedName>
    <definedName name="A126042958T">Data9!$HJ$1:$HJ$10,Data9!$HJ$11:$HJ$19</definedName>
    <definedName name="A126042958T_Data">Data9!$HJ$11:$HJ$19</definedName>
    <definedName name="A126042958T_Latest">Data9!$HJ$19</definedName>
    <definedName name="A126042962J">Data10!$FJ$1:$FJ$10,Data10!$FJ$11:$FJ$19</definedName>
    <definedName name="A126042962J_Data">Data10!$FJ$11:$FJ$19</definedName>
    <definedName name="A126042962J_Latest">Data10!$FJ$19</definedName>
    <definedName name="A126042966T">Data10!$HF$1:$HF$10,Data10!$HF$11:$HF$19</definedName>
    <definedName name="A126042966T_Data">Data10!$HF$11:$HF$19</definedName>
    <definedName name="A126042966T_Latest">Data10!$HF$19</definedName>
    <definedName name="A126042970J">Data9!$BV$1:$BV$10,Data9!$BV$11:$BV$19</definedName>
    <definedName name="A126042970J_Data">Data9!$BV$11:$BV$19</definedName>
    <definedName name="A126042970J_Latest">Data9!$BV$19</definedName>
    <definedName name="A126042974T">Data9!$IB$1:$IB$10,Data9!$IB$11:$IB$19</definedName>
    <definedName name="A126042974T_Data">Data9!$IB$11:$IB$19</definedName>
    <definedName name="A126042974T_Latest">Data9!$IB$19</definedName>
    <definedName name="A126042978A">Data10!$AZ$1:$AZ$10,Data10!$AZ$11:$AZ$19</definedName>
    <definedName name="A126042978A_Data">Data10!$AZ$11:$AZ$19</definedName>
    <definedName name="A126042978A_Latest">Data10!$AZ$19</definedName>
    <definedName name="A126042982T">Data9!$CT$1:$CT$10,Data9!$CT$11:$CT$19</definedName>
    <definedName name="A126042982T_Data">Data9!$CT$11:$CT$19</definedName>
    <definedName name="A126042982T_Latest">Data9!$CT$19</definedName>
    <definedName name="A126042986A">Data9!$EP$1:$EP$10,Data9!$EP$11:$EP$19</definedName>
    <definedName name="A126042986A_Data">Data9!$EP$11:$EP$19</definedName>
    <definedName name="A126042986A_Latest">Data9!$EP$19</definedName>
    <definedName name="A126042990T">Data9!$FN$1:$FN$10,Data9!$FN$11:$FN$19</definedName>
    <definedName name="A126042990T_Data">Data9!$FN$11:$FN$19</definedName>
    <definedName name="A126042990T_Latest">Data9!$FN$19</definedName>
    <definedName name="A126042994A">Data10!$AB$1:$AB$10,Data10!$AB$11:$AB$19</definedName>
    <definedName name="A126042994A_Data">Data10!$AB$11:$AB$19</definedName>
    <definedName name="A126042994A_Latest">Data10!$AB$19</definedName>
    <definedName name="A126042998K">Data10!$BR$1:$BR$10,Data10!$BR$11:$BR$19</definedName>
    <definedName name="A126042998K_Data">Data10!$BR$11:$BR$19</definedName>
    <definedName name="A126042998K_Latest">Data10!$BR$19</definedName>
    <definedName name="A126043578J">Data10!$EI$1:$EI$10,Data10!$EI$11:$EI$19</definedName>
    <definedName name="A126043578J_Data">Data10!$EI$11:$EI$19</definedName>
    <definedName name="A126043578J_Latest">Data10!$EI$19</definedName>
    <definedName name="A126043582X">Data10!$FG$1:$FG$10,Data10!$FG$11:$FG$19</definedName>
    <definedName name="A126043582X_Data">Data10!$FG$11:$FG$19</definedName>
    <definedName name="A126043582X_Latest">Data10!$FG$19</definedName>
    <definedName name="A126043586J">Data10!$HC$1:$HC$10,Data10!$HC$11:$HC$19</definedName>
    <definedName name="A126043586J_Data">Data10!$HC$11:$HC$19</definedName>
    <definedName name="A126043586J_Latest">Data10!$HC$19</definedName>
    <definedName name="A126043590X">Data10!$Y$1:$Y$10,Data10!$Y$11:$Y$19</definedName>
    <definedName name="A126043590X_Data">Data10!$Y$11:$Y$19</definedName>
    <definedName name="A126043590X_Latest">Data10!$Y$19</definedName>
    <definedName name="A126043594J">Data10!$DK$1:$DK$10,Data10!$DK$11:$DK$19</definedName>
    <definedName name="A126043594J_Data">Data10!$DK$11:$DK$19</definedName>
    <definedName name="A126043594J_Latest">Data10!$DK$19</definedName>
    <definedName name="A126043598T">Data9!$EM$1:$EM$10,Data9!$EM$11:$EM$19</definedName>
    <definedName name="A126043598T_Data">Data9!$EM$11:$EM$19</definedName>
    <definedName name="A126043598T_Latest">Data9!$EM$19</definedName>
    <definedName name="A126043602W">Data9!$HG$1:$HG$10,Data9!$HG$11:$HG$19</definedName>
    <definedName name="A126043602W_Data">Data9!$HG$11:$HG$19</definedName>
    <definedName name="A126043602W_Latest">Data9!$HG$19</definedName>
    <definedName name="A126043610W">Data10!$GE$1:$GE$10,Data10!$GE$11:$GE$19</definedName>
    <definedName name="A126043610W_Data">Data10!$GE$11:$GE$19</definedName>
    <definedName name="A126043610W_Latest">Data10!$GE$19</definedName>
    <definedName name="A126043614F">Data10!$IA$1:$IA$10,Data10!$IA$11:$IA$19</definedName>
    <definedName name="A126043614F_Data">Data10!$IA$11:$IA$19</definedName>
    <definedName name="A126043614F_Latest">Data10!$IA$19</definedName>
    <definedName name="A126043618R">Data9!$CQ$1:$CQ$10,Data9!$CQ$11:$CQ$19</definedName>
    <definedName name="A126043618R_Data">Data9!$CQ$11:$CQ$19</definedName>
    <definedName name="A126043618R_Latest">Data9!$CQ$19</definedName>
    <definedName name="A126043630F">Data9!$DO$1:$DO$10,Data9!$DO$11:$DO$19</definedName>
    <definedName name="A126043630F_Data">Data9!$DO$11:$DO$19</definedName>
    <definedName name="A126043630F_Latest">Data9!$DO$19</definedName>
    <definedName name="A126043634R">Data9!$FK$1:$FK$10,Data9!$FK$11:$FK$19</definedName>
    <definedName name="A126043634R_Data">Data9!$FK$11:$FK$19</definedName>
    <definedName name="A126043634R_Latest">Data9!$FK$19</definedName>
    <definedName name="A126043638X">Data9!$GI$1:$GI$10,Data9!$GI$11:$GI$19</definedName>
    <definedName name="A126043638X_Data">Data9!$GI$11:$GI$19</definedName>
    <definedName name="A126043638X_Latest">Data9!$GI$19</definedName>
    <definedName name="A126043642R">Data10!$AW$1:$AW$10,Data10!$AW$11:$AW$19</definedName>
    <definedName name="A126043642R_Data">Data10!$AW$11:$AW$19</definedName>
    <definedName name="A126043642R_Latest">Data10!$AW$19</definedName>
    <definedName name="A126043646X">Data10!$CM$1:$CM$10,Data10!$CM$11:$CM$19</definedName>
    <definedName name="A126043646X_Data">Data10!$CM$11:$CM$19</definedName>
    <definedName name="A126043646X_Latest">Data10!$CM$19</definedName>
    <definedName name="A126044226W">Data10!$DW$1:$DW$10,Data10!$DW$11:$DW$19</definedName>
    <definedName name="A126044226W_Data">Data10!$DW$11:$DW$19</definedName>
    <definedName name="A126044226W_Latest">Data10!$DW$19</definedName>
    <definedName name="A126044230L">Data10!$EU$1:$EU$10,Data10!$EU$11:$EU$19</definedName>
    <definedName name="A126044230L_Data">Data10!$EU$11:$EU$19</definedName>
    <definedName name="A126044230L_Latest">Data10!$EU$19</definedName>
    <definedName name="A126044234W">Data10!$GQ$1:$GQ$10,Data10!$GQ$11:$GQ$19</definedName>
    <definedName name="A126044234W_Data">Data10!$GQ$11:$GQ$19</definedName>
    <definedName name="A126044234W_Latest">Data10!$GQ$19</definedName>
    <definedName name="A126044238F">Data10!$M$1:$M$10,Data10!$M$11:$M$19</definedName>
    <definedName name="A126044238F_Data">Data10!$M$11:$M$19</definedName>
    <definedName name="A126044238F_Latest">Data10!$M$19</definedName>
    <definedName name="A126044242W">Data10!$CY$1:$CY$10,Data10!$CY$11:$CY$19</definedName>
    <definedName name="A126044242W_Data">Data10!$CY$11:$CY$19</definedName>
    <definedName name="A126044242W_Latest">Data10!$CY$19</definedName>
    <definedName name="A126044246F">Data9!$EA$1:$EA$10,Data9!$EA$11:$EA$19</definedName>
    <definedName name="A126044246F_Data">Data9!$EA$11:$EA$19</definedName>
    <definedName name="A126044246F_Latest">Data9!$EA$19</definedName>
    <definedName name="A126044250W">Data9!$GU$1:$GU$10,Data9!$GU$11:$GU$19</definedName>
    <definedName name="A126044250W_Data">Data9!$GU$11:$GU$19</definedName>
    <definedName name="A126044250W_Latest">Data9!$GU$19</definedName>
    <definedName name="A126044254F">Data9!$HS$1:$HS$10,Data9!$HS$11:$HS$19</definedName>
    <definedName name="A126044254F_Data">Data9!$HS$11:$HS$19</definedName>
    <definedName name="A126044254F_Latest">Data9!$HS$19</definedName>
    <definedName name="A126044258R">Data10!$FS$1:$FS$10,Data10!$FS$11:$FS$19</definedName>
    <definedName name="A126044258R_Data">Data10!$FS$11:$FS$19</definedName>
    <definedName name="A126044258R_Latest">Data10!$FS$19</definedName>
    <definedName name="A126044262F">Data10!$HO$1:$HO$10,Data10!$HO$11:$HO$19</definedName>
    <definedName name="A126044262F_Data">Data10!$HO$11:$HO$19</definedName>
    <definedName name="A126044262F_Latest">Data10!$HO$19</definedName>
    <definedName name="A126044266R">Data9!$CE$1:$CE$10,Data9!$CE$11:$CE$19</definedName>
    <definedName name="A126044266R_Data">Data9!$CE$11:$CE$19</definedName>
    <definedName name="A126044266R_Latest">Data9!$CE$19</definedName>
    <definedName name="A126044270F">Data9!$IK$1:$IK$10,Data9!$IK$11:$IK$19</definedName>
    <definedName name="A126044270F_Data">Data9!$IK$11:$IK$19</definedName>
    <definedName name="A126044270F_Latest">Data9!$IK$19</definedName>
    <definedName name="A126044274R">Data10!$BI$1:$BI$10,Data10!$BI$11:$BI$19</definedName>
    <definedName name="A126044274R_Data">Data10!$BI$11:$BI$19</definedName>
    <definedName name="A126044274R_Latest">Data10!$BI$19</definedName>
    <definedName name="A126044278X">Data9!$DC$1:$DC$10,Data9!$DC$11:$DC$19</definedName>
    <definedName name="A126044278X_Data">Data9!$DC$11:$DC$19</definedName>
    <definedName name="A126044278X_Latest">Data9!$DC$19</definedName>
    <definedName name="A126044282R">Data9!$EY$1:$EY$10,Data9!$EY$11:$EY$19</definedName>
    <definedName name="A126044282R_Data">Data9!$EY$11:$EY$19</definedName>
    <definedName name="A126044282R_Latest">Data9!$EY$19</definedName>
    <definedName name="A126044286X">Data9!$FW$1:$FW$10,Data9!$FW$11:$FW$19</definedName>
    <definedName name="A126044286X_Data">Data9!$FW$11:$FW$19</definedName>
    <definedName name="A126044286X_Latest">Data9!$FW$19</definedName>
    <definedName name="A126044290R">Data10!$AK$1:$AK$10,Data10!$AK$11:$AK$19</definedName>
    <definedName name="A126044290R_Data">Data10!$AK$11:$AK$19</definedName>
    <definedName name="A126044290R_Latest">Data10!$AK$19</definedName>
    <definedName name="A126044294X">Data10!$CA$1:$CA$10,Data10!$CA$11:$CA$19</definedName>
    <definedName name="A126044294X_Data">Data10!$CA$11:$CA$19</definedName>
    <definedName name="A126044294X_Latest">Data10!$CA$19</definedName>
    <definedName name="A126044874V">Data10!$EF$1:$EF$10,Data10!$EF$11:$EF$19</definedName>
    <definedName name="A126044874V_Data">Data10!$EF$11:$EF$19</definedName>
    <definedName name="A126044874V_Latest">Data10!$EF$19</definedName>
    <definedName name="A126044878C">Data10!$FD$1:$FD$10,Data10!$FD$11:$FD$19</definedName>
    <definedName name="A126044878C_Data">Data10!$FD$11:$FD$19</definedName>
    <definedName name="A126044878C_Latest">Data10!$FD$19</definedName>
    <definedName name="A126044882V">Data10!$GZ$1:$GZ$10,Data10!$GZ$11:$GZ$19</definedName>
    <definedName name="A126044882V_Data">Data10!$GZ$11:$GZ$19</definedName>
    <definedName name="A126044882V_Latest">Data10!$GZ$19</definedName>
    <definedName name="A126044886C">Data10!$V$1:$V$10,Data10!$V$11:$V$19</definedName>
    <definedName name="A126044886C_Data">Data10!$V$11:$V$19</definedName>
    <definedName name="A126044886C_Latest">Data10!$V$19</definedName>
    <definedName name="A126044890V">Data10!$DH$1:$DH$10,Data10!$DH$11:$DH$19</definedName>
    <definedName name="A126044890V_Data">Data10!$DH$11:$DH$19</definedName>
    <definedName name="A126044890V_Latest">Data10!$DH$19</definedName>
    <definedName name="A126044894C">Data9!$EJ$1:$EJ$10,Data9!$EJ$11:$EJ$19</definedName>
    <definedName name="A126044894C_Data">Data9!$EJ$11:$EJ$19</definedName>
    <definedName name="A126044894C_Latest">Data9!$EJ$19</definedName>
    <definedName name="A126044898L">Data9!$HD$1:$HD$10,Data9!$HD$11:$HD$19</definedName>
    <definedName name="A126044898L_Data">Data9!$HD$11:$HD$19</definedName>
    <definedName name="A126044898L_Latest">Data9!$HD$19</definedName>
    <definedName name="A126044902T">Data9!$HY$1:$HY$10,Data9!$HY$11:$HY$19</definedName>
    <definedName name="A126044902T_Data">Data9!$HY$11:$HY$19</definedName>
    <definedName name="A126044902T_Latest">Data9!$HY$19</definedName>
    <definedName name="A126044906A">Data10!$GB$1:$GB$10,Data10!$GB$11:$GB$19</definedName>
    <definedName name="A126044906A_Data">Data10!$GB$11:$GB$19</definedName>
    <definedName name="A126044906A_Latest">Data10!$GB$19</definedName>
    <definedName name="A126044910T">Data10!$HX$1:$HX$10,Data10!$HX$11:$HX$19</definedName>
    <definedName name="A126044910T_Data">Data10!$HX$11:$HX$19</definedName>
    <definedName name="A126044910T_Latest">Data10!$HX$19</definedName>
    <definedName name="A126044914A">Data9!$CN$1:$CN$10,Data9!$CN$11:$CN$19</definedName>
    <definedName name="A126044914A_Data">Data9!$CN$11:$CN$19</definedName>
    <definedName name="A126044914A_Latest">Data9!$CN$19</definedName>
    <definedName name="A126044918K">Data9!$IQ$1:$IQ$10,Data9!$IQ$11:$IQ$19</definedName>
    <definedName name="A126044918K_Data">Data9!$IQ$11:$IQ$19</definedName>
    <definedName name="A126044918K_Latest">Data9!$IQ$19</definedName>
    <definedName name="A126044922A">Data10!$BO$1:$BO$10,Data10!$BO$11:$BO$19</definedName>
    <definedName name="A126044922A_Data">Data10!$BO$11:$BO$19</definedName>
    <definedName name="A126044922A_Latest">Data10!$BO$19</definedName>
    <definedName name="A126044926K">Data9!$DL$1:$DL$10,Data9!$DL$11:$DL$19</definedName>
    <definedName name="A126044926K_Data">Data9!$DL$11:$DL$19</definedName>
    <definedName name="A126044926K_Latest">Data9!$DL$19</definedName>
    <definedName name="A126044930A">Data9!$FH$1:$FH$10,Data9!$FH$11:$FH$19</definedName>
    <definedName name="A126044930A_Data">Data9!$FH$11:$FH$19</definedName>
    <definedName name="A126044930A_Latest">Data9!$FH$19</definedName>
    <definedName name="A126044934K">Data9!$GF$1:$GF$10,Data9!$GF$11:$GF$19</definedName>
    <definedName name="A126044934K_Data">Data9!$GF$11:$GF$19</definedName>
    <definedName name="A126044934K_Latest">Data9!$GF$19</definedName>
    <definedName name="A126044938V">Data10!$AT$1:$AT$10,Data10!$AT$11:$AT$19</definedName>
    <definedName name="A126044938V_Data">Data10!$AT$11:$AT$19</definedName>
    <definedName name="A126044938V_Latest">Data10!$AT$19</definedName>
    <definedName name="A126044942K">Data10!$CJ$1:$CJ$10,Data10!$CJ$11:$CJ$19</definedName>
    <definedName name="A126044942K_Data">Data10!$CJ$11:$CJ$19</definedName>
    <definedName name="A126044942K_Latest">Data10!$CJ$19</definedName>
    <definedName name="A126045522J">Data10!$EC$1:$EC$10,Data10!$EC$11:$EC$19</definedName>
    <definedName name="A126045522J_Data">Data10!$EC$11:$EC$19</definedName>
    <definedName name="A126045522J_Latest">Data10!$EC$19</definedName>
    <definedName name="A126045526T">Data10!$FA$1:$FA$10,Data10!$FA$11:$FA$19</definedName>
    <definedName name="A126045526T_Data">Data10!$FA$11:$FA$19</definedName>
    <definedName name="A126045526T_Latest">Data10!$FA$19</definedName>
    <definedName name="A126045530J">Data10!$GW$1:$GW$10,Data10!$GW$11:$GW$19</definedName>
    <definedName name="A126045530J_Data">Data10!$GW$11:$GW$19</definedName>
    <definedName name="A126045530J_Latest">Data10!$GW$19</definedName>
    <definedName name="A126045534T">Data10!$S$1:$S$10,Data10!$S$11:$S$19</definedName>
    <definedName name="A126045534T_Data">Data10!$S$11:$S$19</definedName>
    <definedName name="A126045534T_Latest">Data10!$S$19</definedName>
    <definedName name="A126045538A">Data10!$DE$1:$DE$10,Data10!$DE$11:$DE$19</definedName>
    <definedName name="A126045538A_Data">Data10!$DE$11:$DE$19</definedName>
    <definedName name="A126045538A_Latest">Data10!$DE$19</definedName>
    <definedName name="A126045542T">Data9!$EG$1:$EG$10,Data9!$EG$11:$EG$19</definedName>
    <definedName name="A126045542T_Data">Data9!$EG$11:$EG$19</definedName>
    <definedName name="A126045542T_Latest">Data9!$EG$19</definedName>
    <definedName name="A126045546A">Data9!$HA$1:$HA$10,Data9!$HA$11:$HA$19</definedName>
    <definedName name="A126045546A_Data">Data9!$HA$11:$HA$19</definedName>
    <definedName name="A126045546A_Latest">Data9!$HA$19</definedName>
    <definedName name="A126045550T">Data9!$HV$1:$HV$10,Data9!$HV$11:$HV$19</definedName>
    <definedName name="A126045550T_Data">Data9!$HV$11:$HV$19</definedName>
    <definedName name="A126045550T_Latest">Data9!$HV$19</definedName>
    <definedName name="A126045554A">Data10!$FY$1:$FY$10,Data10!$FY$11:$FY$19</definedName>
    <definedName name="A126045554A_Data">Data10!$FY$11:$FY$19</definedName>
    <definedName name="A126045554A_Latest">Data10!$FY$19</definedName>
    <definedName name="A126045558K">Data10!$HU$1:$HU$10,Data10!$HU$11:$HU$19</definedName>
    <definedName name="A126045558K_Data">Data10!$HU$11:$HU$19</definedName>
    <definedName name="A126045558K_Latest">Data10!$HU$19</definedName>
    <definedName name="A126045562A">Data9!$CK$1:$CK$10,Data9!$CK$11:$CK$19</definedName>
    <definedName name="A126045562A_Data">Data9!$CK$11:$CK$19</definedName>
    <definedName name="A126045562A_Latest">Data9!$CK$19</definedName>
    <definedName name="A126045566K">Data9!$IN$1:$IN$10,Data9!$IN$11:$IN$19</definedName>
    <definedName name="A126045566K_Data">Data9!$IN$11:$IN$19</definedName>
    <definedName name="A126045566K_Latest">Data9!$IN$19</definedName>
    <definedName name="A126045570A">Data10!$BL$1:$BL$10,Data10!$BL$11:$BL$19</definedName>
    <definedName name="A126045570A_Data">Data10!$BL$11:$BL$19</definedName>
    <definedName name="A126045570A_Latest">Data10!$BL$19</definedName>
    <definedName name="A126045574K">Data9!$DI$1:$DI$10,Data9!$DI$11:$DI$19</definedName>
    <definedName name="A126045574K_Data">Data9!$DI$11:$DI$19</definedName>
    <definedName name="A126045574K_Latest">Data9!$DI$19</definedName>
    <definedName name="A126045578V">Data9!$FE$1:$FE$10,Data9!$FE$11:$FE$19</definedName>
    <definedName name="A126045578V_Data">Data9!$FE$11:$FE$19</definedName>
    <definedName name="A126045578V_Latest">Data9!$FE$19</definedName>
    <definedName name="A126045582K">Data9!$GC$1:$GC$10,Data9!$GC$11:$GC$19</definedName>
    <definedName name="A126045582K_Data">Data9!$GC$11:$GC$19</definedName>
    <definedName name="A126045582K_Latest">Data9!$GC$19</definedName>
    <definedName name="A126045586V">Data10!$AQ$1:$AQ$10,Data10!$AQ$11:$AQ$19</definedName>
    <definedName name="A126045586V_Data">Data10!$AQ$11:$AQ$19</definedName>
    <definedName name="A126045586V_Latest">Data10!$AQ$19</definedName>
    <definedName name="A126045590K">Data10!$CG$1:$CG$10,Data10!$CG$11:$CG$19</definedName>
    <definedName name="A126045590K_Data">Data10!$CG$11:$CG$19</definedName>
    <definedName name="A126045590K_Latest">Data10!$CG$19</definedName>
    <definedName name="A126046170J">Data10!$DT$1:$DT$10,Data10!$DT$11:$DT$19</definedName>
    <definedName name="A126046170J_Data">Data10!$DT$11:$DT$19</definedName>
    <definedName name="A126046170J_Latest">Data10!$DT$19</definedName>
    <definedName name="A126046174T">Data10!$ER$1:$ER$10,Data10!$ER$11:$ER$19</definedName>
    <definedName name="A126046174T_Data">Data10!$ER$11:$ER$19</definedName>
    <definedName name="A126046174T_Latest">Data10!$ER$19</definedName>
    <definedName name="A126046178A">Data10!$GN$1:$GN$10,Data10!$GN$11:$GN$19</definedName>
    <definedName name="A126046178A_Data">Data10!$GN$11:$GN$19</definedName>
    <definedName name="A126046178A_Latest">Data10!$GN$19</definedName>
    <definedName name="A126046182T">Data10!$J$1:$J$10,Data10!$J$11:$J$19</definedName>
    <definedName name="A126046182T_Data">Data10!$J$11:$J$19</definedName>
    <definedName name="A126046182T_Latest">Data10!$J$19</definedName>
    <definedName name="A126046186A">Data10!$CV$1:$CV$10,Data10!$CV$11:$CV$19</definedName>
    <definedName name="A126046186A_Data">Data10!$CV$11:$CV$19</definedName>
    <definedName name="A126046186A_Latest">Data10!$CV$19</definedName>
    <definedName name="A126046190T">Data9!$DX$1:$DX$10,Data9!$DX$11:$DX$19</definedName>
    <definedName name="A126046190T_Data">Data9!$DX$11:$DX$19</definedName>
    <definedName name="A126046190T_Latest">Data9!$DX$19</definedName>
    <definedName name="A126046194A">Data9!$GR$1:$GR$10,Data9!$GR$11:$GR$19</definedName>
    <definedName name="A126046194A_Data">Data9!$GR$11:$GR$19</definedName>
    <definedName name="A126046194A_Latest">Data9!$GR$19</definedName>
    <definedName name="A126046198K">Data9!$HP$1:$HP$10,Data9!$HP$11:$HP$19</definedName>
    <definedName name="A126046198K_Data">Data9!$HP$11:$HP$19</definedName>
    <definedName name="A126046198K_Latest">Data9!$HP$19</definedName>
    <definedName name="A126046202R">Data10!$FP$1:$FP$10,Data10!$FP$11:$FP$19</definedName>
    <definedName name="A126046202R_Data">Data10!$FP$11:$FP$19</definedName>
    <definedName name="A126046202R_Latest">Data10!$FP$19</definedName>
    <definedName name="A126046206X">Data10!$HL$1:$HL$10,Data10!$HL$11:$HL$19</definedName>
    <definedName name="A126046206X_Data">Data10!$HL$11:$HL$19</definedName>
    <definedName name="A126046206X_Latest">Data10!$HL$19</definedName>
    <definedName name="A126046210R">Data9!$CB$1:$CB$10,Data9!$CB$11:$CB$19</definedName>
    <definedName name="A126046210R_Data">Data9!$CB$11:$CB$19</definedName>
    <definedName name="A126046210R_Latest">Data9!$CB$19</definedName>
    <definedName name="A126046214X">Data9!$IH$1:$IH$10,Data9!$IH$11:$IH$19</definedName>
    <definedName name="A126046214X_Data">Data9!$IH$11:$IH$19</definedName>
    <definedName name="A126046214X_Latest">Data9!$IH$19</definedName>
    <definedName name="A126046218J">Data10!$BF$1:$BF$10,Data10!$BF$11:$BF$19</definedName>
    <definedName name="A126046218J_Data">Data10!$BF$11:$BF$19</definedName>
    <definedName name="A126046218J_Latest">Data10!$BF$19</definedName>
    <definedName name="A126046222X">Data9!$CZ$1:$CZ$10,Data9!$CZ$11:$CZ$19</definedName>
    <definedName name="A126046222X_Data">Data9!$CZ$11:$CZ$19</definedName>
    <definedName name="A126046222X_Latest">Data9!$CZ$19</definedName>
    <definedName name="A126046226J">Data9!$EV$1:$EV$10,Data9!$EV$11:$EV$19</definedName>
    <definedName name="A126046226J_Data">Data9!$EV$11:$EV$19</definedName>
    <definedName name="A126046226J_Latest">Data9!$EV$19</definedName>
    <definedName name="A126046230X">Data9!$FT$1:$FT$10,Data9!$FT$11:$FT$19</definedName>
    <definedName name="A126046230X_Data">Data9!$FT$11:$FT$19</definedName>
    <definedName name="A126046230X_Latest">Data9!$FT$19</definedName>
    <definedName name="A126046234J">Data10!$AH$1:$AH$10,Data10!$AH$11:$AH$19</definedName>
    <definedName name="A126046234J_Data">Data10!$AH$11:$AH$19</definedName>
    <definedName name="A126046234J_Latest">Data10!$AH$19</definedName>
    <definedName name="A126046238T">Data10!$BX$1:$BX$10,Data10!$BX$11:$BX$19</definedName>
    <definedName name="A126046238T_Data">Data10!$BX$11:$BX$19</definedName>
    <definedName name="A126046238T_Latest">Data10!$BX$19</definedName>
    <definedName name="A126046818L">Data10!$DZ$1:$DZ$10,Data10!$DZ$11:$DZ$19</definedName>
    <definedName name="A126046818L_Data">Data10!$DZ$11:$DZ$19</definedName>
    <definedName name="A126046818L_Latest">Data10!$DZ$19</definedName>
    <definedName name="A126046822C">Data10!$EX$1:$EX$10,Data10!$EX$11:$EX$19</definedName>
    <definedName name="A126046822C_Data">Data10!$EX$11:$EX$19</definedName>
    <definedName name="A126046822C_Latest">Data10!$EX$19</definedName>
    <definedName name="A126046826L">Data10!$GT$1:$GT$10,Data10!$GT$11:$GT$19</definedName>
    <definedName name="A126046826L_Data">Data10!$GT$11:$GT$19</definedName>
    <definedName name="A126046826L_Latest">Data10!$GT$19</definedName>
    <definedName name="A126046830C">Data10!$P$1:$P$10,Data10!$P$11:$P$19</definedName>
    <definedName name="A126046830C_Data">Data10!$P$11:$P$19</definedName>
    <definedName name="A126046830C_Latest">Data10!$P$19</definedName>
    <definedName name="A126046834L">Data10!$DB$1:$DB$10,Data10!$DB$11:$DB$19</definedName>
    <definedName name="A126046834L_Data">Data10!$DB$11:$DB$19</definedName>
    <definedName name="A126046834L_Latest">Data10!$DB$19</definedName>
    <definedName name="A126046838W">Data9!$ED$1:$ED$10,Data9!$ED$11:$ED$19</definedName>
    <definedName name="A126046838W_Data">Data9!$ED$11:$ED$19</definedName>
    <definedName name="A126046838W_Latest">Data9!$ED$19</definedName>
    <definedName name="A126046842L">Data9!$GX$1:$GX$10,Data9!$GX$11:$GX$19</definedName>
    <definedName name="A126046842L_Data">Data9!$GX$11:$GX$19</definedName>
    <definedName name="A126046842L_Latest">Data9!$GX$19</definedName>
    <definedName name="A126046850L">Data10!$FV$1:$FV$10,Data10!$FV$11:$FV$19</definedName>
    <definedName name="A126046850L_Data">Data10!$FV$11:$FV$19</definedName>
    <definedName name="A126046850L_Latest">Data10!$FV$19</definedName>
    <definedName name="A126046854W">Data10!$HR$1:$HR$10,Data10!$HR$11:$HR$19</definedName>
    <definedName name="A126046854W_Data">Data10!$HR$11:$HR$19</definedName>
    <definedName name="A126046854W_Latest">Data10!$HR$19</definedName>
    <definedName name="A126046858F">Data9!$CH$1:$CH$10,Data9!$CH$11:$CH$19</definedName>
    <definedName name="A126046858F_Data">Data9!$CH$11:$CH$19</definedName>
    <definedName name="A126046858F_Latest">Data9!$CH$19</definedName>
    <definedName name="A126046870W">Data9!$DF$1:$DF$10,Data9!$DF$11:$DF$19</definedName>
    <definedName name="A126046870W_Data">Data9!$DF$11:$DF$19</definedName>
    <definedName name="A126046870W_Latest">Data9!$DF$19</definedName>
    <definedName name="A126046874F">Data9!$FB$1:$FB$10,Data9!$FB$11:$FB$19</definedName>
    <definedName name="A126046874F_Data">Data9!$FB$11:$FB$19</definedName>
    <definedName name="A126046874F_Latest">Data9!$FB$19</definedName>
    <definedName name="A126046878R">Data9!$FZ$1:$FZ$10,Data9!$FZ$11:$FZ$19</definedName>
    <definedName name="A126046878R_Data">Data9!$FZ$11:$FZ$19</definedName>
    <definedName name="A126046878R_Latest">Data9!$FZ$19</definedName>
    <definedName name="A126046882F">Data10!$AN$1:$AN$10,Data10!$AN$11:$AN$19</definedName>
    <definedName name="A126046882F_Data">Data10!$AN$11:$AN$19</definedName>
    <definedName name="A126046882F_Latest">Data10!$AN$19</definedName>
    <definedName name="A126046886R">Data10!$CD$1:$CD$10,Data10!$CD$11:$CD$19</definedName>
    <definedName name="A126046886R_Data">Data10!$CD$11:$CD$19</definedName>
    <definedName name="A126046886R_Latest">Data10!$CD$19</definedName>
    <definedName name="A126047466L">Data10!$DQ$1:$DQ$10,Data10!$DQ$11:$DQ$19</definedName>
    <definedName name="A126047466L_Data">Data10!$DQ$11:$DQ$19</definedName>
    <definedName name="A126047466L_Latest">Data10!$DQ$19</definedName>
    <definedName name="A126047470C">Data10!$EO$1:$EO$10,Data10!$EO$11:$EO$19</definedName>
    <definedName name="A126047470C_Data">Data10!$EO$11:$EO$19</definedName>
    <definedName name="A126047470C_Latest">Data10!$EO$19</definedName>
    <definedName name="A126047474L">Data10!$GK$1:$GK$10,Data10!$GK$11:$GK$19</definedName>
    <definedName name="A126047474L_Data">Data10!$GK$11:$GK$19</definedName>
    <definedName name="A126047474L_Latest">Data10!$GK$19</definedName>
    <definedName name="A126047478W">Data10!$G$1:$G$10,Data10!$G$11:$G$19</definedName>
    <definedName name="A126047478W_Data">Data10!$G$11:$G$19</definedName>
    <definedName name="A126047478W_Latest">Data10!$G$19</definedName>
    <definedName name="A126047482L">Data10!$CS$1:$CS$10,Data10!$CS$11:$CS$19</definedName>
    <definedName name="A126047482L_Data">Data10!$CS$11:$CS$19</definedName>
    <definedName name="A126047482L_Latest">Data10!$CS$19</definedName>
    <definedName name="A126047486W">Data9!$DU$1:$DU$10,Data9!$DU$11:$DU$19</definedName>
    <definedName name="A126047486W_Data">Data9!$DU$11:$DU$19</definedName>
    <definedName name="A126047486W_Latest">Data9!$DU$19</definedName>
    <definedName name="A126047490L">Data9!$GO$1:$GO$10,Data9!$GO$11:$GO$19</definedName>
    <definedName name="A126047490L_Data">Data9!$GO$11:$GO$19</definedName>
    <definedName name="A126047490L_Latest">Data9!$GO$19</definedName>
    <definedName name="A126047494W">Data9!$HM$1:$HM$10,Data9!$HM$11:$HM$19</definedName>
    <definedName name="A126047494W_Data">Data9!$HM$11:$HM$19</definedName>
    <definedName name="A126047494W_Latest">Data9!$HM$19</definedName>
    <definedName name="A126047498F">Data10!$FM$1:$FM$10,Data10!$FM$11:$FM$19</definedName>
    <definedName name="A126047498F_Data">Data10!$FM$11:$FM$19</definedName>
    <definedName name="A126047498F_Latest">Data10!$FM$19</definedName>
    <definedName name="A126047502K">Data10!$HI$1:$HI$10,Data10!$HI$11:$HI$19</definedName>
    <definedName name="A126047502K_Data">Data10!$HI$11:$HI$19</definedName>
    <definedName name="A126047502K_Latest">Data10!$HI$19</definedName>
    <definedName name="A126047506V">Data9!$BY$1:$BY$10,Data9!$BY$11:$BY$19</definedName>
    <definedName name="A126047506V_Data">Data9!$BY$11:$BY$19</definedName>
    <definedName name="A126047506V_Latest">Data9!$BY$19</definedName>
    <definedName name="A126047510K">Data9!$IE$1:$IE$10,Data9!$IE$11:$IE$19</definedName>
    <definedName name="A126047510K_Data">Data9!$IE$11:$IE$19</definedName>
    <definedName name="A126047510K_Latest">Data9!$IE$19</definedName>
    <definedName name="A126047514V">Data10!$BC$1:$BC$10,Data10!$BC$11:$BC$19</definedName>
    <definedName name="A126047514V_Data">Data10!$BC$11:$BC$19</definedName>
    <definedName name="A126047514V_Latest">Data10!$BC$19</definedName>
    <definedName name="A126047518C">Data9!$CW$1:$CW$10,Data9!$CW$11:$CW$19</definedName>
    <definedName name="A126047518C_Data">Data9!$CW$11:$CW$19</definedName>
    <definedName name="A126047518C_Latest">Data9!$CW$19</definedName>
    <definedName name="A126047522V">Data9!$ES$1:$ES$10,Data9!$ES$11:$ES$19</definedName>
    <definedName name="A126047522V_Data">Data9!$ES$11:$ES$19</definedName>
    <definedName name="A126047522V_Latest">Data9!$ES$19</definedName>
    <definedName name="A126047526C">Data9!$FQ$1:$FQ$10,Data9!$FQ$11:$FQ$19</definedName>
    <definedName name="A126047526C_Data">Data9!$FQ$11:$FQ$19</definedName>
    <definedName name="A126047526C_Latest">Data9!$FQ$19</definedName>
    <definedName name="A126047530V">Data10!$AE$1:$AE$10,Data10!$AE$11:$AE$19</definedName>
    <definedName name="A126047530V_Data">Data10!$AE$11:$AE$19</definedName>
    <definedName name="A126047530V_Latest">Data10!$AE$19</definedName>
    <definedName name="A126047534C">Data10!$BU$1:$BU$10,Data10!$BU$11:$BU$19</definedName>
    <definedName name="A126047534C_Data">Data10!$BU$11:$BU$19</definedName>
    <definedName name="A126047534C_Latest">Data10!$BU$19</definedName>
    <definedName name="A126048114A">Data3!$HD$1:$HD$10,Data3!$HD$11:$HD$19</definedName>
    <definedName name="A126048114A_Data">Data3!$HD$11:$HD$19</definedName>
    <definedName name="A126048114A_Latest">Data3!$HD$19</definedName>
    <definedName name="A126048118K">Data3!$IB$1:$IB$10,Data3!$IB$11:$IB$19</definedName>
    <definedName name="A126048118K_Data">Data3!$IB$11:$IB$19</definedName>
    <definedName name="A126048118K_Latest">Data3!$IB$19</definedName>
    <definedName name="A126048122A">Data4!$AH$1:$AH$10,Data4!$AH$11:$AH$19</definedName>
    <definedName name="A126048122A_Data">Data4!$AH$11:$AH$19</definedName>
    <definedName name="A126048122A_Latest">Data4!$AH$19</definedName>
    <definedName name="A126048126K">Data3!$CT$1:$CT$10,Data3!$CT$11:$CT$19</definedName>
    <definedName name="A126048126K_Data">Data3!$CT$11:$CT$19</definedName>
    <definedName name="A126048126K_Latest">Data3!$CT$19</definedName>
    <definedName name="A126048130A">Data3!$GF$1:$GF$10,Data3!$GF$11:$GF$19</definedName>
    <definedName name="A126048130A_Data">Data3!$GF$11:$GF$19</definedName>
    <definedName name="A126048130A_Latest">Data3!$GF$19</definedName>
    <definedName name="A126048134K">Data2!$HH$1:$HH$10,Data2!$HH$11:$HH$19</definedName>
    <definedName name="A126048134K_Data">Data2!$HH$11:$HH$19</definedName>
    <definedName name="A126048134K_Latest">Data2!$HH$19</definedName>
    <definedName name="A126048138V">Data3!$AL$1:$AL$10,Data3!$AL$11:$AL$19</definedName>
    <definedName name="A126048138V_Data">Data3!$AL$11:$AL$19</definedName>
    <definedName name="A126048138V_Latest">Data3!$AL$19</definedName>
    <definedName name="A126048142K">Data3!$BJ$1:$BJ$10,Data3!$BJ$11:$BJ$19</definedName>
    <definedName name="A126048142K_Data">Data3!$BJ$11:$BJ$19</definedName>
    <definedName name="A126048142K_Latest">Data3!$BJ$19</definedName>
    <definedName name="A126048146V">Data4!$J$1:$J$10,Data4!$J$11:$J$19</definedName>
    <definedName name="A126048146V_Data">Data4!$J$11:$J$19</definedName>
    <definedName name="A126048146V_Latest">Data4!$J$19</definedName>
    <definedName name="A126048150K">Data4!$BF$1:$BF$10,Data4!$BF$11:$BF$19</definedName>
    <definedName name="A126048150K_Data">Data4!$BF$11:$BF$19</definedName>
    <definedName name="A126048150K_Latest">Data4!$BF$19</definedName>
    <definedName name="A126048154V">Data2!$FL$1:$FL$10,Data2!$FL$11:$FL$19</definedName>
    <definedName name="A126048154V_Data">Data2!$FL$11:$FL$19</definedName>
    <definedName name="A126048154V_Latest">Data2!$FL$19</definedName>
    <definedName name="A126048158C">Data3!$CB$1:$CB$10,Data3!$CB$11:$CB$19</definedName>
    <definedName name="A126048158C_Data">Data3!$CB$11:$CB$19</definedName>
    <definedName name="A126048158C_Latest">Data3!$CB$19</definedName>
    <definedName name="A126048162V">Data3!$EP$1:$EP$10,Data3!$EP$11:$EP$19</definedName>
    <definedName name="A126048162V_Data">Data3!$EP$11:$EP$19</definedName>
    <definedName name="A126048162V_Latest">Data3!$EP$19</definedName>
    <definedName name="A126048166C">Data2!$GJ$1:$GJ$10,Data2!$GJ$11:$GJ$19</definedName>
    <definedName name="A126048166C_Data">Data2!$GJ$11:$GJ$19</definedName>
    <definedName name="A126048166C_Latest">Data2!$GJ$19</definedName>
    <definedName name="A126048170V">Data2!$IF$1:$IF$10,Data2!$IF$11:$IF$19</definedName>
    <definedName name="A126048170V_Data">Data2!$IF$11:$IF$19</definedName>
    <definedName name="A126048170V_Latest">Data2!$IF$19</definedName>
    <definedName name="A126048174C">Data3!$N$1:$N$10,Data3!$N$11:$N$19</definedName>
    <definedName name="A126048174C_Data">Data3!$N$11:$N$19</definedName>
    <definedName name="A126048174C_Latest">Data3!$N$19</definedName>
    <definedName name="A126048178L">Data3!$DR$1:$DR$10,Data3!$DR$11:$DR$19</definedName>
    <definedName name="A126048178L_Data">Data3!$DR$11:$DR$19</definedName>
    <definedName name="A126048178L_Latest">Data3!$DR$19</definedName>
    <definedName name="A126048182C">Data3!$FH$1:$FH$10,Data3!$FH$11:$FH$19</definedName>
    <definedName name="A126048182C_Data">Data3!$FH$11:$FH$19</definedName>
    <definedName name="A126048182C_Latest">Data3!$FH$19</definedName>
    <definedName name="A126048762X">Data3!$HY$1:$HY$10,Data3!$HY$11:$HY$19</definedName>
    <definedName name="A126048762X_Data">Data3!$HY$11:$HY$19</definedName>
    <definedName name="A126048762X_Latest">Data3!$HY$19</definedName>
    <definedName name="A126048766J">Data4!$G$1:$G$10,Data4!$G$11:$G$19</definedName>
    <definedName name="A126048766J_Data">Data4!$G$11:$G$19</definedName>
    <definedName name="A126048766J_Latest">Data4!$G$19</definedName>
    <definedName name="A126048770X">Data4!$BC$1:$BC$10,Data4!$BC$11:$BC$19</definedName>
    <definedName name="A126048770X_Data">Data4!$BC$11:$BC$19</definedName>
    <definedName name="A126048770X_Latest">Data4!$BC$19</definedName>
    <definedName name="A126048774J">Data3!$DO$1:$DO$10,Data3!$DO$11:$DO$19</definedName>
    <definedName name="A126048774J_Data">Data3!$DO$11:$DO$19</definedName>
    <definedName name="A126048774J_Latest">Data3!$DO$19</definedName>
    <definedName name="A126048778T">Data3!$HA$1:$HA$10,Data3!$HA$11:$HA$19</definedName>
    <definedName name="A126048778T_Data">Data3!$HA$11:$HA$19</definedName>
    <definedName name="A126048778T_Latest">Data3!$HA$19</definedName>
    <definedName name="A126048782J">Data2!$IC$1:$IC$10,Data2!$IC$11:$IC$19</definedName>
    <definedName name="A126048782J_Data">Data2!$IC$11:$IC$19</definedName>
    <definedName name="A126048782J_Latest">Data2!$IC$19</definedName>
    <definedName name="A126048786T">Data3!$BG$1:$BG$10,Data3!$BG$11:$BG$19</definedName>
    <definedName name="A126048786T_Data">Data3!$BG$11:$BG$19</definedName>
    <definedName name="A126048786T_Latest">Data3!$BG$19</definedName>
    <definedName name="A126048794T">Data4!$AE$1:$AE$10,Data4!$AE$11:$AE$19</definedName>
    <definedName name="A126048794T_Data">Data4!$AE$11:$AE$19</definedName>
    <definedName name="A126048794T_Latest">Data4!$AE$19</definedName>
    <definedName name="A126048798A">Data4!$CA$1:$CA$10,Data4!$CA$11:$CA$19</definedName>
    <definedName name="A126048798A_Data">Data4!$CA$11:$CA$19</definedName>
    <definedName name="A126048798A_Latest">Data4!$CA$19</definedName>
    <definedName name="A126048802F">Data2!$GG$1:$GG$10,Data2!$GG$11:$GG$19</definedName>
    <definedName name="A126048802F_Data">Data2!$GG$11:$GG$19</definedName>
    <definedName name="A126048802F_Latest">Data2!$GG$19</definedName>
    <definedName name="A126048814R">Data2!$HE$1:$HE$10,Data2!$HE$11:$HE$19</definedName>
    <definedName name="A126048814R_Data">Data2!$HE$11:$HE$19</definedName>
    <definedName name="A126048814R_Latest">Data2!$HE$19</definedName>
    <definedName name="A126048818X">Data3!$K$1:$K$10,Data3!$K$11:$K$19</definedName>
    <definedName name="A126048818X_Data">Data3!$K$11:$K$19</definedName>
    <definedName name="A126048818X_Latest">Data3!$K$19</definedName>
    <definedName name="A126048822R">Data3!$AI$1:$AI$10,Data3!$AI$11:$AI$19</definedName>
    <definedName name="A126048822R_Data">Data3!$AI$11:$AI$19</definedName>
    <definedName name="A126048822R_Latest">Data3!$AI$19</definedName>
    <definedName name="A126048826X">Data3!$EM$1:$EM$10,Data3!$EM$11:$EM$19</definedName>
    <definedName name="A126048826X_Data">Data3!$EM$11:$EM$19</definedName>
    <definedName name="A126048826X_Latest">Data3!$EM$19</definedName>
    <definedName name="A126048830R">Data3!$GC$1:$GC$10,Data3!$GC$11:$GC$19</definedName>
    <definedName name="A126048830R_Data">Data3!$GC$11:$GC$19</definedName>
    <definedName name="A126048830R_Latest">Data3!$GC$19</definedName>
    <definedName name="A126049410L">Data3!$HM$1:$HM$10,Data3!$HM$11:$HM$19</definedName>
    <definedName name="A126049410L_Data">Data3!$HM$11:$HM$19</definedName>
    <definedName name="A126049410L_Latest">Data3!$HM$19</definedName>
    <definedName name="A126049414W">Data3!$IK$1:$IK$10,Data3!$IK$11:$IK$19</definedName>
    <definedName name="A126049414W_Data">Data3!$IK$11:$IK$19</definedName>
    <definedName name="A126049414W_Latest">Data3!$IK$19</definedName>
    <definedName name="A126049418F">Data4!$AQ$1:$AQ$10,Data4!$AQ$11:$AQ$19</definedName>
    <definedName name="A126049418F_Data">Data4!$AQ$11:$AQ$19</definedName>
    <definedName name="A126049418F_Latest">Data4!$AQ$19</definedName>
    <definedName name="A126049422W">Data3!$DC$1:$DC$10,Data3!$DC$11:$DC$19</definedName>
    <definedName name="A126049422W_Data">Data3!$DC$11:$DC$19</definedName>
    <definedName name="A126049422W_Latest">Data3!$DC$19</definedName>
    <definedName name="A126049426F">Data3!$GO$1:$GO$10,Data3!$GO$11:$GO$19</definedName>
    <definedName name="A126049426F_Data">Data3!$GO$11:$GO$19</definedName>
    <definedName name="A126049426F_Latest">Data3!$GO$19</definedName>
    <definedName name="A126049430W">Data2!$HQ$1:$HQ$10,Data2!$HQ$11:$HQ$19</definedName>
    <definedName name="A126049430W_Data">Data2!$HQ$11:$HQ$19</definedName>
    <definedName name="A126049430W_Latest">Data2!$HQ$19</definedName>
    <definedName name="A126049434F">Data3!$AU$1:$AU$10,Data3!$AU$11:$AU$19</definedName>
    <definedName name="A126049434F_Data">Data3!$AU$11:$AU$19</definedName>
    <definedName name="A126049434F_Latest">Data3!$AU$19</definedName>
    <definedName name="A126049438R">Data3!$BS$1:$BS$10,Data3!$BS$11:$BS$19</definedName>
    <definedName name="A126049438R_Data">Data3!$BS$11:$BS$19</definedName>
    <definedName name="A126049438R_Latest">Data3!$BS$19</definedName>
    <definedName name="A126049442F">Data4!$S$1:$S$10,Data4!$S$11:$S$19</definedName>
    <definedName name="A126049442F_Data">Data4!$S$11:$S$19</definedName>
    <definedName name="A126049442F_Latest">Data4!$S$19</definedName>
    <definedName name="A126049446R">Data4!$BO$1:$BO$10,Data4!$BO$11:$BO$19</definedName>
    <definedName name="A126049446R_Data">Data4!$BO$11:$BO$19</definedName>
    <definedName name="A126049446R_Latest">Data4!$BO$19</definedName>
    <definedName name="A126049450F">Data2!$FU$1:$FU$10,Data2!$FU$11:$FU$19</definedName>
    <definedName name="A126049450F_Data">Data2!$FU$11:$FU$19</definedName>
    <definedName name="A126049450F_Latest">Data2!$FU$19</definedName>
    <definedName name="A126049454R">Data3!$CK$1:$CK$10,Data3!$CK$11:$CK$19</definedName>
    <definedName name="A126049454R_Data">Data3!$CK$11:$CK$19</definedName>
    <definedName name="A126049454R_Latest">Data3!$CK$19</definedName>
    <definedName name="A126049458X">Data3!$EY$1:$EY$10,Data3!$EY$11:$EY$19</definedName>
    <definedName name="A126049458X_Data">Data3!$EY$11:$EY$19</definedName>
    <definedName name="A126049458X_Latest">Data3!$EY$19</definedName>
    <definedName name="A126049462R">Data2!$GS$1:$GS$10,Data2!$GS$11:$GS$19</definedName>
    <definedName name="A126049462R_Data">Data2!$GS$11:$GS$19</definedName>
    <definedName name="A126049462R_Latest">Data2!$GS$19</definedName>
    <definedName name="A126049466X">Data2!$IO$1:$IO$10,Data2!$IO$11:$IO$19</definedName>
    <definedName name="A126049466X_Data">Data2!$IO$11:$IO$19</definedName>
    <definedName name="A126049466X_Latest">Data2!$IO$19</definedName>
    <definedName name="A126049470R">Data3!$W$1:$W$10,Data3!$W$11:$W$19</definedName>
    <definedName name="A126049470R_Data">Data3!$W$11:$W$19</definedName>
    <definedName name="A126049470R_Latest">Data3!$W$19</definedName>
    <definedName name="A126049474X">Data3!$EA$1:$EA$10,Data3!$EA$11:$EA$19</definedName>
    <definedName name="A126049474X_Data">Data3!$EA$11:$EA$19</definedName>
    <definedName name="A126049474X_Latest">Data3!$EA$19</definedName>
    <definedName name="A126049478J">Data3!$FQ$1:$FQ$10,Data3!$FQ$11:$FQ$19</definedName>
    <definedName name="A126049478J_Data">Data3!$FQ$11:$FQ$19</definedName>
    <definedName name="A126049478J_Latest">Data3!$FQ$19</definedName>
    <definedName name="A126050058K">Data3!$HV$1:$HV$10,Data3!$HV$11:$HV$19</definedName>
    <definedName name="A126050058K_Data">Data3!$HV$11:$HV$19</definedName>
    <definedName name="A126050058K_Latest">Data3!$HV$19</definedName>
    <definedName name="A126050062A">Data4!$D$1:$D$10,Data4!$D$11:$D$19</definedName>
    <definedName name="A126050062A_Data">Data4!$D$11:$D$19</definedName>
    <definedName name="A126050062A_Latest">Data4!$D$19</definedName>
    <definedName name="A126050066K">Data4!$AZ$1:$AZ$10,Data4!$AZ$11:$AZ$19</definedName>
    <definedName name="A126050066K_Data">Data4!$AZ$11:$AZ$19</definedName>
    <definedName name="A126050066K_Latest">Data4!$AZ$19</definedName>
    <definedName name="A126050070A">Data3!$DL$1:$DL$10,Data3!$DL$11:$DL$19</definedName>
    <definedName name="A126050070A_Data">Data3!$DL$11:$DL$19</definedName>
    <definedName name="A126050070A_Latest">Data3!$DL$19</definedName>
    <definedName name="A126050074K">Data3!$GX$1:$GX$10,Data3!$GX$11:$GX$19</definedName>
    <definedName name="A126050074K_Data">Data3!$GX$11:$GX$19</definedName>
    <definedName name="A126050074K_Latest">Data3!$GX$19</definedName>
    <definedName name="A126050078V">Data2!$HZ$1:$HZ$10,Data2!$HZ$11:$HZ$19</definedName>
    <definedName name="A126050078V_Data">Data2!$HZ$11:$HZ$19</definedName>
    <definedName name="A126050078V_Latest">Data2!$HZ$19</definedName>
    <definedName name="A126050082K">Data3!$BD$1:$BD$10,Data3!$BD$11:$BD$19</definedName>
    <definedName name="A126050082K_Data">Data3!$BD$11:$BD$19</definedName>
    <definedName name="A126050082K_Latest">Data3!$BD$19</definedName>
    <definedName name="A126050086V">Data3!$BY$1:$BY$10,Data3!$BY$11:$BY$19</definedName>
    <definedName name="A126050086V_Data">Data3!$BY$11:$BY$19</definedName>
    <definedName name="A126050086V_Latest">Data3!$BY$19</definedName>
    <definedName name="A126050090K">Data4!$AB$1:$AB$10,Data4!$AB$11:$AB$19</definedName>
    <definedName name="A126050090K_Data">Data4!$AB$11:$AB$19</definedName>
    <definedName name="A126050090K_Latest">Data4!$AB$19</definedName>
    <definedName name="A126050094V">Data4!$BX$1:$BX$10,Data4!$BX$11:$BX$19</definedName>
    <definedName name="A126050094V_Data">Data4!$BX$11:$BX$19</definedName>
    <definedName name="A126050094V_Latest">Data4!$BX$19</definedName>
    <definedName name="A126050098C">Data2!$GD$1:$GD$10,Data2!$GD$11:$GD$19</definedName>
    <definedName name="A126050098C_Data">Data2!$GD$11:$GD$19</definedName>
    <definedName name="A126050098C_Latest">Data2!$GD$19</definedName>
    <definedName name="A126050102J">Data3!$CQ$1:$CQ$10,Data3!$CQ$11:$CQ$19</definedName>
    <definedName name="A126050102J_Data">Data3!$CQ$11:$CQ$19</definedName>
    <definedName name="A126050102J_Latest">Data3!$CQ$19</definedName>
    <definedName name="A126050106T">Data3!$FE$1:$FE$10,Data3!$FE$11:$FE$19</definedName>
    <definedName name="A126050106T_Data">Data3!$FE$11:$FE$19</definedName>
    <definedName name="A126050106T_Latest">Data3!$FE$19</definedName>
    <definedName name="A126050110J">Data2!$HB$1:$HB$10,Data2!$HB$11:$HB$19</definedName>
    <definedName name="A126050110J_Data">Data2!$HB$11:$HB$19</definedName>
    <definedName name="A126050110J_Latest">Data2!$HB$19</definedName>
    <definedName name="A126050114T">Data3!$H$1:$H$10,Data3!$H$11:$H$19</definedName>
    <definedName name="A126050114T_Data">Data3!$H$11:$H$19</definedName>
    <definedName name="A126050114T_Latest">Data3!$H$19</definedName>
    <definedName name="A126050118A">Data3!$AF$1:$AF$10,Data3!$AF$11:$AF$19</definedName>
    <definedName name="A126050118A_Data">Data3!$AF$11:$AF$19</definedName>
    <definedName name="A126050118A_Latest">Data3!$AF$19</definedName>
    <definedName name="A126050122T">Data3!$EJ$1:$EJ$10,Data3!$EJ$11:$EJ$19</definedName>
    <definedName name="A126050122T_Data">Data3!$EJ$11:$EJ$19</definedName>
    <definedName name="A126050122T_Latest">Data3!$EJ$19</definedName>
    <definedName name="A126050126A">Data3!$FZ$1:$FZ$10,Data3!$FZ$11:$FZ$19</definedName>
    <definedName name="A126050126A_Data">Data3!$FZ$11:$FZ$19</definedName>
    <definedName name="A126050126A_Latest">Data3!$FZ$19</definedName>
    <definedName name="A126050706W">Data3!$HS$1:$HS$10,Data3!$HS$11:$HS$19</definedName>
    <definedName name="A126050706W_Data">Data3!$HS$11:$HS$19</definedName>
    <definedName name="A126050706W_Latest">Data3!$HS$19</definedName>
    <definedName name="A126050710L">Data3!$IQ$1:$IQ$10,Data3!$IQ$11:$IQ$19</definedName>
    <definedName name="A126050710L_Data">Data3!$IQ$11:$IQ$19</definedName>
    <definedName name="A126050710L_Latest">Data3!$IQ$19</definedName>
    <definedName name="A126050714W">Data4!$AW$1:$AW$10,Data4!$AW$11:$AW$19</definedName>
    <definedName name="A126050714W_Data">Data4!$AW$11:$AW$19</definedName>
    <definedName name="A126050714W_Latest">Data4!$AW$19</definedName>
    <definedName name="A126050718F">Data3!$DI$1:$DI$10,Data3!$DI$11:$DI$19</definedName>
    <definedName name="A126050718F_Data">Data3!$DI$11:$DI$19</definedName>
    <definedName name="A126050718F_Latest">Data3!$DI$19</definedName>
    <definedName name="A126050722W">Data3!$GU$1:$GU$10,Data3!$GU$11:$GU$19</definedName>
    <definedName name="A126050722W_Data">Data3!$GU$11:$GU$19</definedName>
    <definedName name="A126050722W_Latest">Data3!$GU$19</definedName>
    <definedName name="A126050726F">Data2!$HW$1:$HW$10,Data2!$HW$11:$HW$19</definedName>
    <definedName name="A126050726F_Data">Data2!$HW$11:$HW$19</definedName>
    <definedName name="A126050726F_Latest">Data2!$HW$19</definedName>
    <definedName name="A126050730W">Data3!$BA$1:$BA$10,Data3!$BA$11:$BA$19</definedName>
    <definedName name="A126050730W_Data">Data3!$BA$11:$BA$19</definedName>
    <definedName name="A126050730W_Latest">Data3!$BA$19</definedName>
    <definedName name="A126050734F">Data3!$BV$1:$BV$10,Data3!$BV$11:$BV$19</definedName>
    <definedName name="A126050734F_Data">Data3!$BV$11:$BV$19</definedName>
    <definedName name="A126050734F_Latest">Data3!$BV$19</definedName>
    <definedName name="A126050738R">Data4!$Y$1:$Y$10,Data4!$Y$11:$Y$19</definedName>
    <definedName name="A126050738R_Data">Data4!$Y$11:$Y$19</definedName>
    <definedName name="A126050738R_Latest">Data4!$Y$19</definedName>
    <definedName name="A126050742F">Data4!$BU$1:$BU$10,Data4!$BU$11:$BU$19</definedName>
    <definedName name="A126050742F_Data">Data4!$BU$11:$BU$19</definedName>
    <definedName name="A126050742F_Latest">Data4!$BU$19</definedName>
    <definedName name="A126050746R">Data2!$GA$1:$GA$10,Data2!$GA$11:$GA$19</definedName>
    <definedName name="A126050746R_Data">Data2!$GA$11:$GA$19</definedName>
    <definedName name="A126050746R_Latest">Data2!$GA$19</definedName>
    <definedName name="A126050750F">Data3!$CN$1:$CN$10,Data3!$CN$11:$CN$19</definedName>
    <definedName name="A126050750F_Data">Data3!$CN$11:$CN$19</definedName>
    <definedName name="A126050750F_Latest">Data3!$CN$19</definedName>
    <definedName name="A126050754R">Data3!$FB$1:$FB$10,Data3!$FB$11:$FB$19</definedName>
    <definedName name="A126050754R_Data">Data3!$FB$11:$FB$19</definedName>
    <definedName name="A126050754R_Latest">Data3!$FB$19</definedName>
    <definedName name="A126050758X">Data2!$GY$1:$GY$10,Data2!$GY$11:$GY$19</definedName>
    <definedName name="A126050758X_Data">Data2!$GY$11:$GY$19</definedName>
    <definedName name="A126050758X_Latest">Data2!$GY$19</definedName>
    <definedName name="A126050762R">Data3!$E$1:$E$10,Data3!$E$11:$E$19</definedName>
    <definedName name="A126050762R_Data">Data3!$E$11:$E$19</definedName>
    <definedName name="A126050762R_Latest">Data3!$E$19</definedName>
    <definedName name="A126050766X">Data3!$AC$1:$AC$10,Data3!$AC$11:$AC$19</definedName>
    <definedName name="A126050766X_Data">Data3!$AC$11:$AC$19</definedName>
    <definedName name="A126050766X_Latest">Data3!$AC$19</definedName>
    <definedName name="A126050770R">Data3!$EG$1:$EG$10,Data3!$EG$11:$EG$19</definedName>
    <definedName name="A126050770R_Data">Data3!$EG$11:$EG$19</definedName>
    <definedName name="A126050770R_Latest">Data3!$EG$19</definedName>
    <definedName name="A126050774X">Data3!$FW$1:$FW$10,Data3!$FW$11:$FW$19</definedName>
    <definedName name="A126050774X_Data">Data3!$FW$11:$FW$19</definedName>
    <definedName name="A126050774X_Latest">Data3!$FW$19</definedName>
    <definedName name="A126051354W">Data3!$HJ$1:$HJ$10,Data3!$HJ$11:$HJ$19</definedName>
    <definedName name="A126051354W_Data">Data3!$HJ$11:$HJ$19</definedName>
    <definedName name="A126051354W_Latest">Data3!$HJ$19</definedName>
    <definedName name="A126051358F">Data3!$IH$1:$IH$10,Data3!$IH$11:$IH$19</definedName>
    <definedName name="A126051358F_Data">Data3!$IH$11:$IH$19</definedName>
    <definedName name="A126051358F_Latest">Data3!$IH$19</definedName>
    <definedName name="A126051362W">Data4!$AN$1:$AN$10,Data4!$AN$11:$AN$19</definedName>
    <definedName name="A126051362W_Data">Data4!$AN$11:$AN$19</definedName>
    <definedName name="A126051362W_Latest">Data4!$AN$19</definedName>
    <definedName name="A126051366F">Data3!$CZ$1:$CZ$10,Data3!$CZ$11:$CZ$19</definedName>
    <definedName name="A126051366F_Data">Data3!$CZ$11:$CZ$19</definedName>
    <definedName name="A126051366F_Latest">Data3!$CZ$19</definedName>
    <definedName name="A126051370W">Data3!$GL$1:$GL$10,Data3!$GL$11:$GL$19</definedName>
    <definedName name="A126051370W_Data">Data3!$GL$11:$GL$19</definedName>
    <definedName name="A126051370W_Latest">Data3!$GL$19</definedName>
    <definedName name="A126051374F">Data2!$HN$1:$HN$10,Data2!$HN$11:$HN$19</definedName>
    <definedName name="A126051374F_Data">Data2!$HN$11:$HN$19</definedName>
    <definedName name="A126051374F_Latest">Data2!$HN$19</definedName>
    <definedName name="A126051378R">Data3!$AR$1:$AR$10,Data3!$AR$11:$AR$19</definedName>
    <definedName name="A126051378R_Data">Data3!$AR$11:$AR$19</definedName>
    <definedName name="A126051378R_Latest">Data3!$AR$19</definedName>
    <definedName name="A126051382F">Data3!$BP$1:$BP$10,Data3!$BP$11:$BP$19</definedName>
    <definedName name="A126051382F_Data">Data3!$BP$11:$BP$19</definedName>
    <definedName name="A126051382F_Latest">Data3!$BP$19</definedName>
    <definedName name="A126051386R">Data4!$P$1:$P$10,Data4!$P$11:$P$19</definedName>
    <definedName name="A126051386R_Data">Data4!$P$11:$P$19</definedName>
    <definedName name="A126051386R_Latest">Data4!$P$19</definedName>
    <definedName name="A126051390F">Data4!$BL$1:$BL$10,Data4!$BL$11:$BL$19</definedName>
    <definedName name="A126051390F_Data">Data4!$BL$11:$BL$19</definedName>
    <definedName name="A126051390F_Latest">Data4!$BL$19</definedName>
    <definedName name="A126051394R">Data2!$FR$1:$FR$10,Data2!$FR$11:$FR$19</definedName>
    <definedName name="A126051394R_Data">Data2!$FR$11:$FR$19</definedName>
    <definedName name="A126051394R_Latest">Data2!$FR$19</definedName>
    <definedName name="A126051398X">Data3!$CH$1:$CH$10,Data3!$CH$11:$CH$19</definedName>
    <definedName name="A126051398X_Data">Data3!$CH$11:$CH$19</definedName>
    <definedName name="A126051398X_Latest">Data3!$CH$19</definedName>
    <definedName name="A126051402C">Data3!$EV$1:$EV$10,Data3!$EV$11:$EV$19</definedName>
    <definedName name="A126051402C_Data">Data3!$EV$11:$EV$19</definedName>
    <definedName name="A126051402C_Latest">Data3!$EV$19</definedName>
    <definedName name="A126051406L">Data2!$GP$1:$GP$10,Data2!$GP$11:$GP$19</definedName>
    <definedName name="A126051406L_Data">Data2!$GP$11:$GP$19</definedName>
    <definedName name="A126051406L_Latest">Data2!$GP$19</definedName>
    <definedName name="A126051410C">Data2!$IL$1:$IL$10,Data2!$IL$11:$IL$19</definedName>
    <definedName name="A126051410C_Data">Data2!$IL$11:$IL$19</definedName>
    <definedName name="A126051410C_Latest">Data2!$IL$19</definedName>
    <definedName name="A126051414L">Data3!$T$1:$T$10,Data3!$T$11:$T$19</definedName>
    <definedName name="A126051414L_Data">Data3!$T$11:$T$19</definedName>
    <definedName name="A126051414L_Latest">Data3!$T$19</definedName>
    <definedName name="A126051418W">Data3!$DX$1:$DX$10,Data3!$DX$11:$DX$19</definedName>
    <definedName name="A126051418W_Data">Data3!$DX$11:$DX$19</definedName>
    <definedName name="A126051418W_Latest">Data3!$DX$19</definedName>
    <definedName name="A126051422L">Data3!$FN$1:$FN$10,Data3!$FN$11:$FN$19</definedName>
    <definedName name="A126051422L_Data">Data3!$FN$11:$FN$19</definedName>
    <definedName name="A126051422L_Latest">Data3!$FN$19</definedName>
    <definedName name="A126052002K">Data3!$HP$1:$HP$10,Data3!$HP$11:$HP$19</definedName>
    <definedName name="A126052002K_Data">Data3!$HP$11:$HP$19</definedName>
    <definedName name="A126052002K_Latest">Data3!$HP$19</definedName>
    <definedName name="A126052006V">Data3!$IN$1:$IN$10,Data3!$IN$11:$IN$19</definedName>
    <definedName name="A126052006V_Data">Data3!$IN$11:$IN$19</definedName>
    <definedName name="A126052006V_Latest">Data3!$IN$19</definedName>
    <definedName name="A126052010K">Data4!$AT$1:$AT$10,Data4!$AT$11:$AT$19</definedName>
    <definedName name="A126052010K_Data">Data4!$AT$11:$AT$19</definedName>
    <definedName name="A126052010K_Latest">Data4!$AT$19</definedName>
    <definedName name="A126052014V">Data3!$DF$1:$DF$10,Data3!$DF$11:$DF$19</definedName>
    <definedName name="A126052014V_Data">Data3!$DF$11:$DF$19</definedName>
    <definedName name="A126052014V_Latest">Data3!$DF$19</definedName>
    <definedName name="A126052018C">Data3!$GR$1:$GR$10,Data3!$GR$11:$GR$19</definedName>
    <definedName name="A126052018C_Data">Data3!$GR$11:$GR$19</definedName>
    <definedName name="A126052018C_Latest">Data3!$GR$19</definedName>
    <definedName name="A126052022V">Data2!$HT$1:$HT$10,Data2!$HT$11:$HT$19</definedName>
    <definedName name="A126052022V_Data">Data2!$HT$11:$HT$19</definedName>
    <definedName name="A126052022V_Latest">Data2!$HT$19</definedName>
    <definedName name="A126052026C">Data3!$AX$1:$AX$10,Data3!$AX$11:$AX$19</definedName>
    <definedName name="A126052026C_Data">Data3!$AX$11:$AX$19</definedName>
    <definedName name="A126052026C_Latest">Data3!$AX$19</definedName>
    <definedName name="A126052034C">Data4!$V$1:$V$10,Data4!$V$11:$V$19</definedName>
    <definedName name="A126052034C_Data">Data4!$V$11:$V$19</definedName>
    <definedName name="A126052034C_Latest">Data4!$V$19</definedName>
    <definedName name="A126052038L">Data4!$BR$1:$BR$10,Data4!$BR$11:$BR$19</definedName>
    <definedName name="A126052038L_Data">Data4!$BR$11:$BR$19</definedName>
    <definedName name="A126052038L_Latest">Data4!$BR$19</definedName>
    <definedName name="A126052042C">Data2!$FX$1:$FX$10,Data2!$FX$11:$FX$19</definedName>
    <definedName name="A126052042C_Data">Data2!$FX$11:$FX$19</definedName>
    <definedName name="A126052042C_Latest">Data2!$FX$19</definedName>
    <definedName name="A126052054L">Data2!$GV$1:$GV$10,Data2!$GV$11:$GV$19</definedName>
    <definedName name="A126052054L_Data">Data2!$GV$11:$GV$19</definedName>
    <definedName name="A126052054L_Latest">Data2!$GV$19</definedName>
    <definedName name="A126052058W">Data3!$B$1:$B$10,Data3!$B$11:$B$19</definedName>
    <definedName name="A126052058W_Data">Data3!$B$11:$B$19</definedName>
    <definedName name="A126052058W_Latest">Data3!$B$19</definedName>
    <definedName name="A126052062L">Data3!$Z$1:$Z$10,Data3!$Z$11:$Z$19</definedName>
    <definedName name="A126052062L_Data">Data3!$Z$11:$Z$19</definedName>
    <definedName name="A126052062L_Latest">Data3!$Z$19</definedName>
    <definedName name="A126052066W">Data3!$ED$1:$ED$10,Data3!$ED$11:$ED$19</definedName>
    <definedName name="A126052066W_Data">Data3!$ED$11:$ED$19</definedName>
    <definedName name="A126052066W_Latest">Data3!$ED$19</definedName>
    <definedName name="A126052070L">Data3!$FT$1:$FT$10,Data3!$FT$11:$FT$19</definedName>
    <definedName name="A126052070L_Data">Data3!$FT$11:$FT$19</definedName>
    <definedName name="A126052070L_Latest">Data3!$FT$19</definedName>
    <definedName name="A126052650J">Data3!$HG$1:$HG$10,Data3!$HG$11:$HG$19</definedName>
    <definedName name="A126052650J_Data">Data3!$HG$11:$HG$19</definedName>
    <definedName name="A126052650J_Latest">Data3!$HG$19</definedName>
    <definedName name="A126052654T">Data3!$IE$1:$IE$10,Data3!$IE$11:$IE$19</definedName>
    <definedName name="A126052654T_Data">Data3!$IE$11:$IE$19</definedName>
    <definedName name="A126052654T_Latest">Data3!$IE$19</definedName>
    <definedName name="A126052658A">Data4!$AK$1:$AK$10,Data4!$AK$11:$AK$19</definedName>
    <definedName name="A126052658A_Data">Data4!$AK$11:$AK$19</definedName>
    <definedName name="A126052658A_Latest">Data4!$AK$19</definedName>
    <definedName name="A126052662T">Data3!$CW$1:$CW$10,Data3!$CW$11:$CW$19</definedName>
    <definedName name="A126052662T_Data">Data3!$CW$11:$CW$19</definedName>
    <definedName name="A126052662T_Latest">Data3!$CW$19</definedName>
    <definedName name="A126052666A">Data3!$GI$1:$GI$10,Data3!$GI$11:$GI$19</definedName>
    <definedName name="A126052666A_Data">Data3!$GI$11:$GI$19</definedName>
    <definedName name="A126052666A_Latest">Data3!$GI$19</definedName>
    <definedName name="A126052670T">Data2!$HK$1:$HK$10,Data2!$HK$11:$HK$19</definedName>
    <definedName name="A126052670T_Data">Data2!$HK$11:$HK$19</definedName>
    <definedName name="A126052670T_Latest">Data2!$HK$19</definedName>
    <definedName name="A126052674A">Data3!$AO$1:$AO$10,Data3!$AO$11:$AO$19</definedName>
    <definedName name="A126052674A_Data">Data3!$AO$11:$AO$19</definedName>
    <definedName name="A126052674A_Latest">Data3!$AO$19</definedName>
    <definedName name="A126052678K">Data3!$BM$1:$BM$10,Data3!$BM$11:$BM$19</definedName>
    <definedName name="A126052678K_Data">Data3!$BM$11:$BM$19</definedName>
    <definedName name="A126052678K_Latest">Data3!$BM$19</definedName>
    <definedName name="A126052682A">Data4!$M$1:$M$10,Data4!$M$11:$M$19</definedName>
    <definedName name="A126052682A_Data">Data4!$M$11:$M$19</definedName>
    <definedName name="A126052682A_Latest">Data4!$M$19</definedName>
    <definedName name="A126052686K">Data4!$BI$1:$BI$10,Data4!$BI$11:$BI$19</definedName>
    <definedName name="A126052686K_Data">Data4!$BI$11:$BI$19</definedName>
    <definedName name="A126052686K_Latest">Data4!$BI$19</definedName>
    <definedName name="A126052690A">Data2!$FO$1:$FO$10,Data2!$FO$11:$FO$19</definedName>
    <definedName name="A126052690A_Data">Data2!$FO$11:$FO$19</definedName>
    <definedName name="A126052690A_Latest">Data2!$FO$19</definedName>
    <definedName name="A126052694K">Data3!$CE$1:$CE$10,Data3!$CE$11:$CE$19</definedName>
    <definedName name="A126052694K_Data">Data3!$CE$11:$CE$19</definedName>
    <definedName name="A126052694K_Latest">Data3!$CE$19</definedName>
    <definedName name="A126052698V">Data3!$ES$1:$ES$10,Data3!$ES$11:$ES$19</definedName>
    <definedName name="A126052698V_Data">Data3!$ES$11:$ES$19</definedName>
    <definedName name="A126052698V_Latest">Data3!$ES$19</definedName>
    <definedName name="A126052702X">Data2!$GM$1:$GM$10,Data2!$GM$11:$GM$19</definedName>
    <definedName name="A126052702X_Data">Data2!$GM$11:$GM$19</definedName>
    <definedName name="A126052702X_Latest">Data2!$GM$19</definedName>
    <definedName name="A126052706J">Data2!$II$1:$II$10,Data2!$II$11:$II$19</definedName>
    <definedName name="A126052706J_Data">Data2!$II$11:$II$19</definedName>
    <definedName name="A126052706J_Latest">Data2!$II$19</definedName>
    <definedName name="A126052710X">Data3!$Q$1:$Q$10,Data3!$Q$11:$Q$19</definedName>
    <definedName name="A126052710X_Data">Data3!$Q$11:$Q$19</definedName>
    <definedName name="A126052710X_Latest">Data3!$Q$19</definedName>
    <definedName name="A126052714J">Data3!$DU$1:$DU$10,Data3!$DU$11:$DU$19</definedName>
    <definedName name="A126052714J_Data">Data3!$DU$11:$DU$19</definedName>
    <definedName name="A126052714J_Latest">Data3!$DU$19</definedName>
    <definedName name="A126052718T">Data3!$FK$1:$FK$10,Data3!$FK$11:$FK$19</definedName>
    <definedName name="A126052718T_Data">Data3!$FK$11:$FK$19</definedName>
    <definedName name="A126052718T_Latest">Data3!$FK$19</definedName>
    <definedName name="A126053298A">Data7!$AN$1:$AN$10,Data7!$AN$11:$AN$19</definedName>
    <definedName name="A126053298A_Data">Data7!$AN$11:$AN$19</definedName>
    <definedName name="A126053298A_Latest">Data7!$AN$19</definedName>
    <definedName name="A126053302F">Data7!$BL$1:$BL$10,Data7!$BL$11:$BL$19</definedName>
    <definedName name="A126053302F_Data">Data7!$BL$11:$BL$19</definedName>
    <definedName name="A126053302F_Latest">Data7!$BL$19</definedName>
    <definedName name="A126053306R">Data7!$DH$1:$DH$10,Data7!$DH$11:$DH$19</definedName>
    <definedName name="A126053306R_Data">Data7!$DH$11:$DH$19</definedName>
    <definedName name="A126053306R_Latest">Data7!$DH$19</definedName>
    <definedName name="A126053310F">Data6!$FT$1:$FT$10,Data6!$FT$11:$FT$19</definedName>
    <definedName name="A126053310F_Data">Data6!$FT$11:$FT$19</definedName>
    <definedName name="A126053310F_Latest">Data6!$FT$19</definedName>
    <definedName name="A126053314R">Data7!$P$1:$P$10,Data7!$P$11:$P$19</definedName>
    <definedName name="A126053314R_Data">Data7!$P$11:$P$19</definedName>
    <definedName name="A126053314R_Latest">Data7!$P$19</definedName>
    <definedName name="A126053318X">Data6!$AR$1:$AR$10,Data6!$AR$11:$AR$19</definedName>
    <definedName name="A126053318X_Data">Data6!$AR$11:$AR$19</definedName>
    <definedName name="A126053318X_Latest">Data6!$AR$19</definedName>
    <definedName name="A126053322R">Data6!$DL$1:$DL$10,Data6!$DL$11:$DL$19</definedName>
    <definedName name="A126053322R_Data">Data6!$DL$11:$DL$19</definedName>
    <definedName name="A126053322R_Latest">Data6!$DL$19</definedName>
    <definedName name="A126053326X">Data6!$EJ$1:$EJ$10,Data6!$EJ$11:$EJ$19</definedName>
    <definedName name="A126053326X_Data">Data6!$EJ$11:$EJ$19</definedName>
    <definedName name="A126053326X_Latest">Data6!$EJ$19</definedName>
    <definedName name="A126053330R">Data7!$CJ$1:$CJ$10,Data7!$CJ$11:$CJ$19</definedName>
    <definedName name="A126053330R_Data">Data7!$CJ$11:$CJ$19</definedName>
    <definedName name="A126053330R_Latest">Data7!$CJ$19</definedName>
    <definedName name="A126053334X">Data7!$EF$1:$EF$10,Data7!$EF$11:$EF$19</definedName>
    <definedName name="A126053334X_Data">Data7!$EF$11:$EF$19</definedName>
    <definedName name="A126053334X_Latest">Data7!$EF$19</definedName>
    <definedName name="A126053338J">Data5!$IL$1:$IL$10,Data5!$IL$11:$IL$19</definedName>
    <definedName name="A126053338J_Data">Data5!$IL$11:$IL$19</definedName>
    <definedName name="A126053338J_Latest">Data5!$IL$19</definedName>
    <definedName name="A126053342X">Data6!$FB$1:$FB$10,Data6!$FB$11:$FB$19</definedName>
    <definedName name="A126053342X_Data">Data6!$FB$11:$FB$19</definedName>
    <definedName name="A126053342X_Latest">Data6!$FB$19</definedName>
    <definedName name="A126053346J">Data6!$HP$1:$HP$10,Data6!$HP$11:$HP$19</definedName>
    <definedName name="A126053346J_Data">Data6!$HP$11:$HP$19</definedName>
    <definedName name="A126053346J_Latest">Data6!$HP$19</definedName>
    <definedName name="A126053350X">Data6!$T$1:$T$10,Data6!$T$11:$T$19</definedName>
    <definedName name="A126053350X_Data">Data6!$T$11:$T$19</definedName>
    <definedName name="A126053350X_Latest">Data6!$T$19</definedName>
    <definedName name="A126053354J">Data6!$BP$1:$BP$10,Data6!$BP$11:$BP$19</definedName>
    <definedName name="A126053354J_Data">Data6!$BP$11:$BP$19</definedName>
    <definedName name="A126053354J_Latest">Data6!$BP$19</definedName>
    <definedName name="A126053358T">Data6!$CN$1:$CN$10,Data6!$CN$11:$CN$19</definedName>
    <definedName name="A126053358T_Data">Data6!$CN$11:$CN$19</definedName>
    <definedName name="A126053358T_Latest">Data6!$CN$19</definedName>
    <definedName name="A126053362J">Data6!$GR$1:$GR$10,Data6!$GR$11:$GR$19</definedName>
    <definedName name="A126053362J_Data">Data6!$GR$11:$GR$19</definedName>
    <definedName name="A126053362J_Latest">Data6!$GR$19</definedName>
    <definedName name="A126053366T">Data6!$IH$1:$IH$10,Data6!$IH$11:$IH$19</definedName>
    <definedName name="A126053366T_Data">Data6!$IH$11:$IH$19</definedName>
    <definedName name="A126053366T_Latest">Data6!$IH$19</definedName>
    <definedName name="A126053946L">Data7!$BI$1:$BI$10,Data7!$BI$11:$BI$19</definedName>
    <definedName name="A126053946L_Data">Data7!$BI$11:$BI$19</definedName>
    <definedName name="A126053946L_Latest">Data7!$BI$19</definedName>
    <definedName name="A126053950C">Data7!$CG$1:$CG$10,Data7!$CG$11:$CG$19</definedName>
    <definedName name="A126053950C_Data">Data7!$CG$11:$CG$19</definedName>
    <definedName name="A126053950C_Latest">Data7!$CG$19</definedName>
    <definedName name="A126053954L">Data7!$EC$1:$EC$10,Data7!$EC$11:$EC$19</definedName>
    <definedName name="A126053954L_Data">Data7!$EC$11:$EC$19</definedName>
    <definedName name="A126053954L_Latest">Data7!$EC$19</definedName>
    <definedName name="A126053958W">Data6!$GO$1:$GO$10,Data6!$GO$11:$GO$19</definedName>
    <definedName name="A126053958W_Data">Data6!$GO$11:$GO$19</definedName>
    <definedName name="A126053958W_Latest">Data6!$GO$19</definedName>
    <definedName name="A126053962L">Data7!$AK$1:$AK$10,Data7!$AK$11:$AK$19</definedName>
    <definedName name="A126053962L_Data">Data7!$AK$11:$AK$19</definedName>
    <definedName name="A126053962L_Latest">Data7!$AK$19</definedName>
    <definedName name="A126053966W">Data6!$BM$1:$BM$10,Data6!$BM$11:$BM$19</definedName>
    <definedName name="A126053966W_Data">Data6!$BM$11:$BM$19</definedName>
    <definedName name="A126053966W_Latest">Data6!$BM$19</definedName>
    <definedName name="A126053970L">Data6!$EG$1:$EG$10,Data6!$EG$11:$EG$19</definedName>
    <definedName name="A126053970L_Data">Data6!$EG$11:$EG$19</definedName>
    <definedName name="A126053970L_Latest">Data6!$EG$19</definedName>
    <definedName name="A126053978F">Data7!$DE$1:$DE$10,Data7!$DE$11:$DE$19</definedName>
    <definedName name="A126053978F_Data">Data7!$DE$11:$DE$19</definedName>
    <definedName name="A126053978F_Latest">Data7!$DE$19</definedName>
    <definedName name="A126053982W">Data7!$FA$1:$FA$10,Data7!$FA$11:$FA$19</definedName>
    <definedName name="A126053982W_Data">Data7!$FA$11:$FA$19</definedName>
    <definedName name="A126053982W_Latest">Data7!$FA$19</definedName>
    <definedName name="A126053986F">Data6!$Q$1:$Q$10,Data6!$Q$11:$Q$19</definedName>
    <definedName name="A126053986F_Data">Data6!$Q$11:$Q$19</definedName>
    <definedName name="A126053986F_Latest">Data6!$Q$19</definedName>
    <definedName name="A126053998R">Data6!$AO$1:$AO$10,Data6!$AO$11:$AO$19</definedName>
    <definedName name="A126053998R_Data">Data6!$AO$11:$AO$19</definedName>
    <definedName name="A126053998R_Latest">Data6!$AO$19</definedName>
    <definedName name="A126054002W">Data6!$CK$1:$CK$10,Data6!$CK$11:$CK$19</definedName>
    <definedName name="A126054002W_Data">Data6!$CK$11:$CK$19</definedName>
    <definedName name="A126054002W_Latest">Data6!$CK$19</definedName>
    <definedName name="A126054006F">Data6!$DI$1:$DI$10,Data6!$DI$11:$DI$19</definedName>
    <definedName name="A126054006F_Data">Data6!$DI$11:$DI$19</definedName>
    <definedName name="A126054006F_Latest">Data6!$DI$19</definedName>
    <definedName name="A126054010W">Data6!$HM$1:$HM$10,Data6!$HM$11:$HM$19</definedName>
    <definedName name="A126054010W_Data">Data6!$HM$11:$HM$19</definedName>
    <definedName name="A126054010W_Latest">Data6!$HM$19</definedName>
    <definedName name="A126054014F">Data7!$M$1:$M$10,Data7!$M$11:$M$19</definedName>
    <definedName name="A126054014F_Data">Data7!$M$11:$M$19</definedName>
    <definedName name="A126054014F_Latest">Data7!$M$19</definedName>
    <definedName name="A126054594L">Data7!$AW$1:$AW$10,Data7!$AW$11:$AW$19</definedName>
    <definedName name="A126054594L_Data">Data7!$AW$11:$AW$19</definedName>
    <definedName name="A126054594L_Latest">Data7!$AW$19</definedName>
    <definedName name="A126054598W">Data7!$BU$1:$BU$10,Data7!$BU$11:$BU$19</definedName>
    <definedName name="A126054598W_Data">Data7!$BU$11:$BU$19</definedName>
    <definedName name="A126054598W_Latest">Data7!$BU$19</definedName>
    <definedName name="A126054602A">Data7!$DQ$1:$DQ$10,Data7!$DQ$11:$DQ$19</definedName>
    <definedName name="A126054602A_Data">Data7!$DQ$11:$DQ$19</definedName>
    <definedName name="A126054602A_Latest">Data7!$DQ$19</definedName>
    <definedName name="A126054606K">Data6!$GC$1:$GC$10,Data6!$GC$11:$GC$19</definedName>
    <definedName name="A126054606K_Data">Data6!$GC$11:$GC$19</definedName>
    <definedName name="A126054606K_Latest">Data6!$GC$19</definedName>
    <definedName name="A126054610A">Data7!$Y$1:$Y$10,Data7!$Y$11:$Y$19</definedName>
    <definedName name="A126054610A_Data">Data7!$Y$11:$Y$19</definedName>
    <definedName name="A126054610A_Latest">Data7!$Y$19</definedName>
    <definedName name="A126054614K">Data6!$BA$1:$BA$10,Data6!$BA$11:$BA$19</definedName>
    <definedName name="A126054614K_Data">Data6!$BA$11:$BA$19</definedName>
    <definedName name="A126054614K_Latest">Data6!$BA$19</definedName>
    <definedName name="A126054618V">Data6!$DU$1:$DU$10,Data6!$DU$11:$DU$19</definedName>
    <definedName name="A126054618V_Data">Data6!$DU$11:$DU$19</definedName>
    <definedName name="A126054618V_Latest">Data6!$DU$19</definedName>
    <definedName name="A126054622K">Data6!$ES$1:$ES$10,Data6!$ES$11:$ES$19</definedName>
    <definedName name="A126054622K_Data">Data6!$ES$11:$ES$19</definedName>
    <definedName name="A126054622K_Latest">Data6!$ES$19</definedName>
    <definedName name="A126054626V">Data7!$CS$1:$CS$10,Data7!$CS$11:$CS$19</definedName>
    <definedName name="A126054626V_Data">Data7!$CS$11:$CS$19</definedName>
    <definedName name="A126054626V_Latest">Data7!$CS$19</definedName>
    <definedName name="A126054630K">Data7!$EO$1:$EO$10,Data7!$EO$11:$EO$19</definedName>
    <definedName name="A126054630K_Data">Data7!$EO$11:$EO$19</definedName>
    <definedName name="A126054630K_Latest">Data7!$EO$19</definedName>
    <definedName name="A126054634V">Data6!$E$1:$E$10,Data6!$E$11:$E$19</definedName>
    <definedName name="A126054634V_Data">Data6!$E$11:$E$19</definedName>
    <definedName name="A126054634V_Latest">Data6!$E$19</definedName>
    <definedName name="A126054638C">Data6!$FK$1:$FK$10,Data6!$FK$11:$FK$19</definedName>
    <definedName name="A126054638C_Data">Data6!$FK$11:$FK$19</definedName>
    <definedName name="A126054638C_Latest">Data6!$FK$19</definedName>
    <definedName name="A126054642V">Data6!$HY$1:$HY$10,Data6!$HY$11:$HY$19</definedName>
    <definedName name="A126054642V_Data">Data6!$HY$11:$HY$19</definedName>
    <definedName name="A126054642V_Latest">Data6!$HY$19</definedName>
    <definedName name="A126054646C">Data6!$AC$1:$AC$10,Data6!$AC$11:$AC$19</definedName>
    <definedName name="A126054646C_Data">Data6!$AC$11:$AC$19</definedName>
    <definedName name="A126054646C_Latest">Data6!$AC$19</definedName>
    <definedName name="A126054650V">Data6!$BY$1:$BY$10,Data6!$BY$11:$BY$19</definedName>
    <definedName name="A126054650V_Data">Data6!$BY$11:$BY$19</definedName>
    <definedName name="A126054650V_Latest">Data6!$BY$19</definedName>
    <definedName name="A126054654C">Data6!$CW$1:$CW$10,Data6!$CW$11:$CW$19</definedName>
    <definedName name="A126054654C_Data">Data6!$CW$11:$CW$19</definedName>
    <definedName name="A126054654C_Latest">Data6!$CW$19</definedName>
    <definedName name="A126054658L">Data6!$HA$1:$HA$10,Data6!$HA$11:$HA$19</definedName>
    <definedName name="A126054658L_Data">Data6!$HA$11:$HA$19</definedName>
    <definedName name="A126054658L_Latest">Data6!$HA$19</definedName>
    <definedName name="A126054662C">Data6!$IQ$1:$IQ$10,Data6!$IQ$11:$IQ$19</definedName>
    <definedName name="A126054662C_Data">Data6!$IQ$11:$IQ$19</definedName>
    <definedName name="A126054662C_Latest">Data6!$IQ$19</definedName>
    <definedName name="A126055242A">Data7!$BF$1:$BF$10,Data7!$BF$11:$BF$19</definedName>
    <definedName name="A126055242A_Data">Data7!$BF$11:$BF$19</definedName>
    <definedName name="A126055242A_Latest">Data7!$BF$19</definedName>
    <definedName name="A126055246K">Data7!$CD$1:$CD$10,Data7!$CD$11:$CD$19</definedName>
    <definedName name="A126055246K_Data">Data7!$CD$11:$CD$19</definedName>
    <definedName name="A126055246K_Latest">Data7!$CD$19</definedName>
    <definedName name="A126055250A">Data7!$DZ$1:$DZ$10,Data7!$DZ$11:$DZ$19</definedName>
    <definedName name="A126055250A_Data">Data7!$DZ$11:$DZ$19</definedName>
    <definedName name="A126055250A_Latest">Data7!$DZ$19</definedName>
    <definedName name="A126055254K">Data6!$GL$1:$GL$10,Data6!$GL$11:$GL$19</definedName>
    <definedName name="A126055254K_Data">Data6!$GL$11:$GL$19</definedName>
    <definedName name="A126055254K_Latest">Data6!$GL$19</definedName>
    <definedName name="A126055258V">Data7!$AH$1:$AH$10,Data7!$AH$11:$AH$19</definedName>
    <definedName name="A126055258V_Data">Data7!$AH$11:$AH$19</definedName>
    <definedName name="A126055258V_Latest">Data7!$AH$19</definedName>
    <definedName name="A126055262K">Data6!$BJ$1:$BJ$10,Data6!$BJ$11:$BJ$19</definedName>
    <definedName name="A126055262K_Data">Data6!$BJ$11:$BJ$19</definedName>
    <definedName name="A126055262K_Latest">Data6!$BJ$19</definedName>
    <definedName name="A126055266V">Data6!$ED$1:$ED$10,Data6!$ED$11:$ED$19</definedName>
    <definedName name="A126055266V_Data">Data6!$ED$11:$ED$19</definedName>
    <definedName name="A126055266V_Latest">Data6!$ED$19</definedName>
    <definedName name="A126055270K">Data6!$EY$1:$EY$10,Data6!$EY$11:$EY$19</definedName>
    <definedName name="A126055270K_Data">Data6!$EY$11:$EY$19</definedName>
    <definedName name="A126055270K_Latest">Data6!$EY$19</definedName>
    <definedName name="A126055274V">Data7!$DB$1:$DB$10,Data7!$DB$11:$DB$19</definedName>
    <definedName name="A126055274V_Data">Data7!$DB$11:$DB$19</definedName>
    <definedName name="A126055274V_Latest">Data7!$DB$19</definedName>
    <definedName name="A126055278C">Data7!$EX$1:$EX$10,Data7!$EX$11:$EX$19</definedName>
    <definedName name="A126055278C_Data">Data7!$EX$11:$EX$19</definedName>
    <definedName name="A126055278C_Latest">Data7!$EX$19</definedName>
    <definedName name="A126055282V">Data6!$N$1:$N$10,Data6!$N$11:$N$19</definedName>
    <definedName name="A126055282V_Data">Data6!$N$11:$N$19</definedName>
    <definedName name="A126055282V_Latest">Data6!$N$19</definedName>
    <definedName name="A126055286C">Data6!$FQ$1:$FQ$10,Data6!$FQ$11:$FQ$19</definedName>
    <definedName name="A126055286C_Data">Data6!$FQ$11:$FQ$19</definedName>
    <definedName name="A126055286C_Latest">Data6!$FQ$19</definedName>
    <definedName name="A126055290V">Data6!$IE$1:$IE$10,Data6!$IE$11:$IE$19</definedName>
    <definedName name="A126055290V_Data">Data6!$IE$11:$IE$19</definedName>
    <definedName name="A126055290V_Latest">Data6!$IE$19</definedName>
    <definedName name="A126055294C">Data6!$AL$1:$AL$10,Data6!$AL$11:$AL$19</definedName>
    <definedName name="A126055294C_Data">Data6!$AL$11:$AL$19</definedName>
    <definedName name="A126055294C_Latest">Data6!$AL$19</definedName>
    <definedName name="A126055298L">Data6!$CH$1:$CH$10,Data6!$CH$11:$CH$19</definedName>
    <definedName name="A126055298L_Data">Data6!$CH$11:$CH$19</definedName>
    <definedName name="A126055298L_Latest">Data6!$CH$19</definedName>
    <definedName name="A126055302T">Data6!$DF$1:$DF$10,Data6!$DF$11:$DF$19</definedName>
    <definedName name="A126055302T_Data">Data6!$DF$11:$DF$19</definedName>
    <definedName name="A126055302T_Latest">Data6!$DF$19</definedName>
    <definedName name="A126055306A">Data6!$HJ$1:$HJ$10,Data6!$HJ$11:$HJ$19</definedName>
    <definedName name="A126055306A_Data">Data6!$HJ$11:$HJ$19</definedName>
    <definedName name="A126055306A_Latest">Data6!$HJ$19</definedName>
    <definedName name="A126055310T">Data7!$J$1:$J$10,Data7!$J$11:$J$19</definedName>
    <definedName name="A126055310T_Data">Data7!$J$11:$J$19</definedName>
    <definedName name="A126055310T_Latest">Data7!$J$19</definedName>
    <definedName name="A126055890X">Data7!$BC$1:$BC$10,Data7!$BC$11:$BC$19</definedName>
    <definedName name="A126055890X_Data">Data7!$BC$11:$BC$19</definedName>
    <definedName name="A126055890X_Latest">Data7!$BC$19</definedName>
    <definedName name="A126055894J">Data7!$CA$1:$CA$10,Data7!$CA$11:$CA$19</definedName>
    <definedName name="A126055894J_Data">Data7!$CA$11:$CA$19</definedName>
    <definedName name="A126055894J_Latest">Data7!$CA$19</definedName>
    <definedName name="A126055898T">Data7!$DW$1:$DW$10,Data7!$DW$11:$DW$19</definedName>
    <definedName name="A126055898T_Data">Data7!$DW$11:$DW$19</definedName>
    <definedName name="A126055898T_Latest">Data7!$DW$19</definedName>
    <definedName name="A126055902W">Data6!$GI$1:$GI$10,Data6!$GI$11:$GI$19</definedName>
    <definedName name="A126055902W_Data">Data6!$GI$11:$GI$19</definedName>
    <definedName name="A126055902W_Latest">Data6!$GI$19</definedName>
    <definedName name="A126055906F">Data7!$AE$1:$AE$10,Data7!$AE$11:$AE$19</definedName>
    <definedName name="A126055906F_Data">Data7!$AE$11:$AE$19</definedName>
    <definedName name="A126055906F_Latest">Data7!$AE$19</definedName>
    <definedName name="A126055910W">Data6!$BG$1:$BG$10,Data6!$BG$11:$BG$19</definedName>
    <definedName name="A126055910W_Data">Data6!$BG$11:$BG$19</definedName>
    <definedName name="A126055910W_Latest">Data6!$BG$19</definedName>
    <definedName name="A126055914F">Data6!$EA$1:$EA$10,Data6!$EA$11:$EA$19</definedName>
    <definedName name="A126055914F_Data">Data6!$EA$11:$EA$19</definedName>
    <definedName name="A126055914F_Latest">Data6!$EA$19</definedName>
    <definedName name="A126055918R">Data6!$EV$1:$EV$10,Data6!$EV$11:$EV$19</definedName>
    <definedName name="A126055918R_Data">Data6!$EV$11:$EV$19</definedName>
    <definedName name="A126055918R_Latest">Data6!$EV$19</definedName>
    <definedName name="A126055922F">Data7!$CY$1:$CY$10,Data7!$CY$11:$CY$19</definedName>
    <definedName name="A126055922F_Data">Data7!$CY$11:$CY$19</definedName>
    <definedName name="A126055922F_Latest">Data7!$CY$19</definedName>
    <definedName name="A126055926R">Data7!$EU$1:$EU$10,Data7!$EU$11:$EU$19</definedName>
    <definedName name="A126055926R_Data">Data7!$EU$11:$EU$19</definedName>
    <definedName name="A126055926R_Latest">Data7!$EU$19</definedName>
    <definedName name="A126055930F">Data6!$K$1:$K$10,Data6!$K$11:$K$19</definedName>
    <definedName name="A126055930F_Data">Data6!$K$11:$K$19</definedName>
    <definedName name="A126055930F_Latest">Data6!$K$19</definedName>
    <definedName name="A126055934R">Data6!$FN$1:$FN$10,Data6!$FN$11:$FN$19</definedName>
    <definedName name="A126055934R_Data">Data6!$FN$11:$FN$19</definedName>
    <definedName name="A126055934R_Latest">Data6!$FN$19</definedName>
    <definedName name="A126055938X">Data6!$IB$1:$IB$10,Data6!$IB$11:$IB$19</definedName>
    <definedName name="A126055938X_Data">Data6!$IB$11:$IB$19</definedName>
    <definedName name="A126055938X_Latest">Data6!$IB$19</definedName>
    <definedName name="A126055942R">Data6!$AI$1:$AI$10,Data6!$AI$11:$AI$19</definedName>
    <definedName name="A126055942R_Data">Data6!$AI$11:$AI$19</definedName>
    <definedName name="A126055942R_Latest">Data6!$AI$19</definedName>
    <definedName name="A126055946X">Data6!$CE$1:$CE$10,Data6!$CE$11:$CE$19</definedName>
    <definedName name="A126055946X_Data">Data6!$CE$11:$CE$19</definedName>
    <definedName name="A126055946X_Latest">Data6!$CE$19</definedName>
    <definedName name="A126055950R">Data6!$DC$1:$DC$10,Data6!$DC$11:$DC$19</definedName>
    <definedName name="A126055950R_Data">Data6!$DC$11:$DC$19</definedName>
    <definedName name="A126055950R_Latest">Data6!$DC$19</definedName>
    <definedName name="A126055954X">Data6!$HG$1:$HG$10,Data6!$HG$11:$HG$19</definedName>
    <definedName name="A126055954X_Data">Data6!$HG$11:$HG$19</definedName>
    <definedName name="A126055954X_Latest">Data6!$HG$19</definedName>
    <definedName name="A126055958J">Data7!$G$1:$G$10,Data7!$G$11:$G$19</definedName>
    <definedName name="A126055958J_Data">Data7!$G$11:$G$19</definedName>
    <definedName name="A126055958J_Latest">Data7!$G$19</definedName>
    <definedName name="A126056538F">Data7!$AT$1:$AT$10,Data7!$AT$11:$AT$19</definedName>
    <definedName name="A126056538F_Data">Data7!$AT$11:$AT$19</definedName>
    <definedName name="A126056538F_Latest">Data7!$AT$19</definedName>
    <definedName name="A126056542W">Data7!$BR$1:$BR$10,Data7!$BR$11:$BR$19</definedName>
    <definedName name="A126056542W_Data">Data7!$BR$11:$BR$19</definedName>
    <definedName name="A126056542W_Latest">Data7!$BR$19</definedName>
    <definedName name="A126056546F">Data7!$DN$1:$DN$10,Data7!$DN$11:$DN$19</definedName>
    <definedName name="A126056546F_Data">Data7!$DN$11:$DN$19</definedName>
    <definedName name="A126056546F_Latest">Data7!$DN$19</definedName>
    <definedName name="A126056550W">Data6!$FZ$1:$FZ$10,Data6!$FZ$11:$FZ$19</definedName>
    <definedName name="A126056550W_Data">Data6!$FZ$11:$FZ$19</definedName>
    <definedName name="A126056550W_Latest">Data6!$FZ$19</definedName>
    <definedName name="A126056554F">Data7!$V$1:$V$10,Data7!$V$11:$V$19</definedName>
    <definedName name="A126056554F_Data">Data7!$V$11:$V$19</definedName>
    <definedName name="A126056554F_Latest">Data7!$V$19</definedName>
    <definedName name="A126056558R">Data6!$AX$1:$AX$10,Data6!$AX$11:$AX$19</definedName>
    <definedName name="A126056558R_Data">Data6!$AX$11:$AX$19</definedName>
    <definedName name="A126056558R_Latest">Data6!$AX$19</definedName>
    <definedName name="A126056562F">Data6!$DR$1:$DR$10,Data6!$DR$11:$DR$19</definedName>
    <definedName name="A126056562F_Data">Data6!$DR$11:$DR$19</definedName>
    <definedName name="A126056562F_Latest">Data6!$DR$19</definedName>
    <definedName name="A126056566R">Data6!$EP$1:$EP$10,Data6!$EP$11:$EP$19</definedName>
    <definedName name="A126056566R_Data">Data6!$EP$11:$EP$19</definedName>
    <definedName name="A126056566R_Latest">Data6!$EP$19</definedName>
    <definedName name="A126056570F">Data7!$CP$1:$CP$10,Data7!$CP$11:$CP$19</definedName>
    <definedName name="A126056570F_Data">Data7!$CP$11:$CP$19</definedName>
    <definedName name="A126056570F_Latest">Data7!$CP$19</definedName>
    <definedName name="A126056574R">Data7!$EL$1:$EL$10,Data7!$EL$11:$EL$19</definedName>
    <definedName name="A126056574R_Data">Data7!$EL$11:$EL$19</definedName>
    <definedName name="A126056574R_Latest">Data7!$EL$19</definedName>
    <definedName name="A126056578X">Data6!$B$1:$B$10,Data6!$B$11:$B$19</definedName>
    <definedName name="A126056578X_Data">Data6!$B$11:$B$19</definedName>
    <definedName name="A126056578X_Latest">Data6!$B$19</definedName>
    <definedName name="A126056582R">Data6!$FH$1:$FH$10,Data6!$FH$11:$FH$19</definedName>
    <definedName name="A126056582R_Data">Data6!$FH$11:$FH$19</definedName>
    <definedName name="A126056582R_Latest">Data6!$FH$19</definedName>
    <definedName name="A126056586X">Data6!$HV$1:$HV$10,Data6!$HV$11:$HV$19</definedName>
    <definedName name="A126056586X_Data">Data6!$HV$11:$HV$19</definedName>
    <definedName name="A126056586X_Latest">Data6!$HV$19</definedName>
    <definedName name="A126056590R">Data6!$Z$1:$Z$10,Data6!$Z$11:$Z$19</definedName>
    <definedName name="A126056590R_Data">Data6!$Z$11:$Z$19</definedName>
    <definedName name="A126056590R_Latest">Data6!$Z$19</definedName>
    <definedName name="A126056594X">Data6!$BV$1:$BV$10,Data6!$BV$11:$BV$19</definedName>
    <definedName name="A126056594X_Data">Data6!$BV$11:$BV$19</definedName>
    <definedName name="A126056594X_Latest">Data6!$BV$19</definedName>
    <definedName name="A126056598J">Data6!$CT$1:$CT$10,Data6!$CT$11:$CT$19</definedName>
    <definedName name="A126056598J_Data">Data6!$CT$11:$CT$19</definedName>
    <definedName name="A126056598J_Latest">Data6!$CT$19</definedName>
    <definedName name="A126056602L">Data6!$GX$1:$GX$10,Data6!$GX$11:$GX$19</definedName>
    <definedName name="A126056602L_Data">Data6!$GX$11:$GX$19</definedName>
    <definedName name="A126056602L_Latest">Data6!$GX$19</definedName>
    <definedName name="A126056606W">Data6!$IN$1:$IN$10,Data6!$IN$11:$IN$19</definedName>
    <definedName name="A126056606W_Data">Data6!$IN$11:$IN$19</definedName>
    <definedName name="A126056606W_Latest">Data6!$IN$19</definedName>
    <definedName name="A126057186F">Data7!$AZ$1:$AZ$10,Data7!$AZ$11:$AZ$19</definedName>
    <definedName name="A126057186F_Data">Data7!$AZ$11:$AZ$19</definedName>
    <definedName name="A126057186F_Latest">Data7!$AZ$19</definedName>
    <definedName name="A126057190W">Data7!$BX$1:$BX$10,Data7!$BX$11:$BX$19</definedName>
    <definedName name="A126057190W_Data">Data7!$BX$11:$BX$19</definedName>
    <definedName name="A126057190W_Latest">Data7!$BX$19</definedName>
    <definedName name="A126057194F">Data7!$DT$1:$DT$10,Data7!$DT$11:$DT$19</definedName>
    <definedName name="A126057194F_Data">Data7!$DT$11:$DT$19</definedName>
    <definedName name="A126057194F_Latest">Data7!$DT$19</definedName>
    <definedName name="A126057198R">Data6!$GF$1:$GF$10,Data6!$GF$11:$GF$19</definedName>
    <definedName name="A126057198R_Data">Data6!$GF$11:$GF$19</definedName>
    <definedName name="A126057198R_Latest">Data6!$GF$19</definedName>
    <definedName name="A126057202V">Data7!$AB$1:$AB$10,Data7!$AB$11:$AB$19</definedName>
    <definedName name="A126057202V_Data">Data7!$AB$11:$AB$19</definedName>
    <definedName name="A126057202V_Latest">Data7!$AB$19</definedName>
    <definedName name="A126057206C">Data6!$BD$1:$BD$10,Data6!$BD$11:$BD$19</definedName>
    <definedName name="A126057206C_Data">Data6!$BD$11:$BD$19</definedName>
    <definedName name="A126057206C_Latest">Data6!$BD$19</definedName>
    <definedName name="A126057210V">Data6!$DX$1:$DX$10,Data6!$DX$11:$DX$19</definedName>
    <definedName name="A126057210V_Data">Data6!$DX$11:$DX$19</definedName>
    <definedName name="A126057210V_Latest">Data6!$DX$19</definedName>
    <definedName name="A126057218L">Data7!$CV$1:$CV$10,Data7!$CV$11:$CV$19</definedName>
    <definedName name="A126057218L_Data">Data7!$CV$11:$CV$19</definedName>
    <definedName name="A126057218L_Latest">Data7!$CV$19</definedName>
    <definedName name="A126057222C">Data7!$ER$1:$ER$10,Data7!$ER$11:$ER$19</definedName>
    <definedName name="A126057222C_Data">Data7!$ER$11:$ER$19</definedName>
    <definedName name="A126057222C_Latest">Data7!$ER$19</definedName>
    <definedName name="A126057226L">Data6!$H$1:$H$10,Data6!$H$11:$H$19</definedName>
    <definedName name="A126057226L_Data">Data6!$H$11:$H$19</definedName>
    <definedName name="A126057226L_Latest">Data6!$H$19</definedName>
    <definedName name="A126057238W">Data6!$AF$1:$AF$10,Data6!$AF$11:$AF$19</definedName>
    <definedName name="A126057238W_Data">Data6!$AF$11:$AF$19</definedName>
    <definedName name="A126057238W_Latest">Data6!$AF$19</definedName>
    <definedName name="A126057242L">Data6!$CB$1:$CB$10,Data6!$CB$11:$CB$19</definedName>
    <definedName name="A126057242L_Data">Data6!$CB$11:$CB$19</definedName>
    <definedName name="A126057242L_Latest">Data6!$CB$19</definedName>
    <definedName name="A126057246W">Data6!$CZ$1:$CZ$10,Data6!$CZ$11:$CZ$19</definedName>
    <definedName name="A126057246W_Data">Data6!$CZ$11:$CZ$19</definedName>
    <definedName name="A126057246W_Latest">Data6!$CZ$19</definedName>
    <definedName name="A126057250L">Data6!$HD$1:$HD$10,Data6!$HD$11:$HD$19</definedName>
    <definedName name="A126057250L_Data">Data6!$HD$11:$HD$19</definedName>
    <definedName name="A126057250L_Latest">Data6!$HD$19</definedName>
    <definedName name="A126057254W">Data7!$D$1:$D$10,Data7!$D$11:$D$19</definedName>
    <definedName name="A126057254W_Data">Data7!$D$11:$D$19</definedName>
    <definedName name="A126057254W_Latest">Data7!$D$19</definedName>
    <definedName name="A126057834T">Data7!$AQ$1:$AQ$10,Data7!$AQ$11:$AQ$19</definedName>
    <definedName name="A126057834T_Data">Data7!$AQ$11:$AQ$19</definedName>
    <definedName name="A126057834T_Latest">Data7!$AQ$19</definedName>
    <definedName name="A126057838A">Data7!$BO$1:$BO$10,Data7!$BO$11:$BO$19</definedName>
    <definedName name="A126057838A_Data">Data7!$BO$11:$BO$19</definedName>
    <definedName name="A126057838A_Latest">Data7!$BO$19</definedName>
    <definedName name="A126057842T">Data7!$DK$1:$DK$10,Data7!$DK$11:$DK$19</definedName>
    <definedName name="A126057842T_Data">Data7!$DK$11:$DK$19</definedName>
    <definedName name="A126057842T_Latest">Data7!$DK$19</definedName>
    <definedName name="A126057846A">Data6!$FW$1:$FW$10,Data6!$FW$11:$FW$19</definedName>
    <definedName name="A126057846A_Data">Data6!$FW$11:$FW$19</definedName>
    <definedName name="A126057846A_Latest">Data6!$FW$19</definedName>
    <definedName name="A126057850T">Data7!$S$1:$S$10,Data7!$S$11:$S$19</definedName>
    <definedName name="A126057850T_Data">Data7!$S$11:$S$19</definedName>
    <definedName name="A126057850T_Latest">Data7!$S$19</definedName>
    <definedName name="A126057854A">Data6!$AU$1:$AU$10,Data6!$AU$11:$AU$19</definedName>
    <definedName name="A126057854A_Data">Data6!$AU$11:$AU$19</definedName>
    <definedName name="A126057854A_Latest">Data6!$AU$19</definedName>
    <definedName name="A126057858K">Data6!$DO$1:$DO$10,Data6!$DO$11:$DO$19</definedName>
    <definedName name="A126057858K_Data">Data6!$DO$11:$DO$19</definedName>
    <definedName name="A126057858K_Latest">Data6!$DO$19</definedName>
    <definedName name="A126057862A">Data6!$EM$1:$EM$10,Data6!$EM$11:$EM$19</definedName>
    <definedName name="A126057862A_Data">Data6!$EM$11:$EM$19</definedName>
    <definedName name="A126057862A_Latest">Data6!$EM$19</definedName>
    <definedName name="A126057866K">Data7!$CM$1:$CM$10,Data7!$CM$11:$CM$19</definedName>
    <definedName name="A126057866K_Data">Data7!$CM$11:$CM$19</definedName>
    <definedName name="A126057866K_Latest">Data7!$CM$19</definedName>
    <definedName name="A126057870A">Data7!$EI$1:$EI$10,Data7!$EI$11:$EI$19</definedName>
    <definedName name="A126057870A_Data">Data7!$EI$11:$EI$19</definedName>
    <definedName name="A126057870A_Latest">Data7!$EI$19</definedName>
    <definedName name="A126057874K">Data5!$IO$1:$IO$10,Data5!$IO$11:$IO$19</definedName>
    <definedName name="A126057874K_Data">Data5!$IO$11:$IO$19</definedName>
    <definedName name="A126057874K_Latest">Data5!$IO$19</definedName>
    <definedName name="A126057878V">Data6!$FE$1:$FE$10,Data6!$FE$11:$FE$19</definedName>
    <definedName name="A126057878V_Data">Data6!$FE$11:$FE$19</definedName>
    <definedName name="A126057878V_Latest">Data6!$FE$19</definedName>
    <definedName name="A126057882K">Data6!$HS$1:$HS$10,Data6!$HS$11:$HS$19</definedName>
    <definedName name="A126057882K_Data">Data6!$HS$11:$HS$19</definedName>
    <definedName name="A126057882K_Latest">Data6!$HS$19</definedName>
    <definedName name="A126057886V">Data6!$W$1:$W$10,Data6!$W$11:$W$19</definedName>
    <definedName name="A126057886V_Data">Data6!$W$11:$W$19</definedName>
    <definedName name="A126057886V_Latest">Data6!$W$19</definedName>
    <definedName name="A126057890K">Data6!$BS$1:$BS$10,Data6!$BS$11:$BS$19</definedName>
    <definedName name="A126057890K_Data">Data6!$BS$11:$BS$19</definedName>
    <definedName name="A126057890K_Latest">Data6!$BS$19</definedName>
    <definedName name="A126057894V">Data6!$CQ$1:$CQ$10,Data6!$CQ$11:$CQ$19</definedName>
    <definedName name="A126057894V_Data">Data6!$CQ$11:$CQ$19</definedName>
    <definedName name="A126057894V_Latest">Data6!$CQ$19</definedName>
    <definedName name="A126057898C">Data6!$GU$1:$GU$10,Data6!$GU$11:$GU$19</definedName>
    <definedName name="A126057898C_Data">Data6!$GU$11:$GU$19</definedName>
    <definedName name="A126057898C_Latest">Data6!$GU$19</definedName>
    <definedName name="A126057902J">Data6!$IK$1:$IK$10,Data6!$IK$11:$IK$19</definedName>
    <definedName name="A126057902J_Data">Data6!$IK$11:$IK$19</definedName>
    <definedName name="A126057902J_Latest">Data6!$IK$19</definedName>
    <definedName name="A126058482T">Data8!$GV$1:$GV$10,Data8!$GV$11:$GV$19</definedName>
    <definedName name="A126058482T_Data">Data8!$GV$11:$GV$19</definedName>
    <definedName name="A126058482T_Latest">Data8!$GV$19</definedName>
    <definedName name="A126058486A">Data8!$HT$1:$HT$10,Data8!$HT$11:$HT$19</definedName>
    <definedName name="A126058486A_Data">Data8!$HT$11:$HT$19</definedName>
    <definedName name="A126058486A_Latest">Data8!$HT$19</definedName>
    <definedName name="A126058490T">Data9!$Z$1:$Z$10,Data9!$Z$11:$Z$19</definedName>
    <definedName name="A126058490T_Data">Data9!$Z$11:$Z$19</definedName>
    <definedName name="A126058490T_Latest">Data9!$Z$19</definedName>
    <definedName name="A126058494A">Data8!$CL$1:$CL$10,Data8!$CL$11:$CL$19</definedName>
    <definedName name="A126058494A_Data">Data8!$CL$11:$CL$19</definedName>
    <definedName name="A126058494A_Latest">Data8!$CL$19</definedName>
    <definedName name="A126058498K">Data8!$FX$1:$FX$10,Data8!$FX$11:$FX$19</definedName>
    <definedName name="A126058498K_Data">Data8!$FX$11:$FX$19</definedName>
    <definedName name="A126058498K_Latest">Data8!$FX$19</definedName>
    <definedName name="A126058502R">Data7!$GZ$1:$GZ$10,Data7!$GZ$11:$GZ$19</definedName>
    <definedName name="A126058502R_Data">Data7!$GZ$11:$GZ$19</definedName>
    <definedName name="A126058502R_Latest">Data7!$GZ$19</definedName>
    <definedName name="A126058506X">Data8!$AD$1:$AD$10,Data8!$AD$11:$AD$19</definedName>
    <definedName name="A126058506X_Data">Data8!$AD$11:$AD$19</definedName>
    <definedName name="A126058506X_Latest">Data8!$AD$19</definedName>
    <definedName name="A126058510R">Data8!$BB$1:$BB$10,Data8!$BB$11:$BB$19</definedName>
    <definedName name="A126058510R_Data">Data8!$BB$11:$BB$19</definedName>
    <definedName name="A126058510R_Latest">Data8!$BB$19</definedName>
    <definedName name="A126058514X">Data9!$B$1:$B$10,Data9!$B$11:$B$19</definedName>
    <definedName name="A126058514X_Data">Data9!$B$11:$B$19</definedName>
    <definedName name="A126058514X_Latest">Data9!$B$19</definedName>
    <definedName name="A126058518J">Data9!$AX$1:$AX$10,Data9!$AX$11:$AX$19</definedName>
    <definedName name="A126058518J_Data">Data9!$AX$11:$AX$19</definedName>
    <definedName name="A126058518J_Latest">Data9!$AX$19</definedName>
    <definedName name="A126058522X">Data7!$FD$1:$FD$10,Data7!$FD$11:$FD$19</definedName>
    <definedName name="A126058522X_Data">Data7!$FD$11:$FD$19</definedName>
    <definedName name="A126058522X_Latest">Data7!$FD$19</definedName>
    <definedName name="A126058526J">Data8!$BT$1:$BT$10,Data8!$BT$11:$BT$19</definedName>
    <definedName name="A126058526J_Data">Data8!$BT$11:$BT$19</definedName>
    <definedName name="A126058526J_Latest">Data8!$BT$19</definedName>
    <definedName name="A126058530X">Data8!$EH$1:$EH$10,Data8!$EH$11:$EH$19</definedName>
    <definedName name="A126058530X_Data">Data8!$EH$11:$EH$19</definedName>
    <definedName name="A126058530X_Latest">Data8!$EH$19</definedName>
    <definedName name="A126058534J">Data7!$GB$1:$GB$10,Data7!$GB$11:$GB$19</definedName>
    <definedName name="A126058534J_Data">Data7!$GB$11:$GB$19</definedName>
    <definedName name="A126058534J_Latest">Data7!$GB$19</definedName>
    <definedName name="A126058538T">Data7!$HX$1:$HX$10,Data7!$HX$11:$HX$19</definedName>
    <definedName name="A126058538T_Data">Data7!$HX$11:$HX$19</definedName>
    <definedName name="A126058538T_Latest">Data7!$HX$19</definedName>
    <definedName name="A126058542J">Data8!$F$1:$F$10,Data8!$F$11:$F$19</definedName>
    <definedName name="A126058542J_Data">Data8!$F$11:$F$19</definedName>
    <definedName name="A126058542J_Latest">Data8!$F$19</definedName>
    <definedName name="A126058546T">Data8!$DJ$1:$DJ$10,Data8!$DJ$11:$DJ$19</definedName>
    <definedName name="A126058546T_Data">Data8!$DJ$11:$DJ$19</definedName>
    <definedName name="A126058546T_Latest">Data8!$DJ$19</definedName>
    <definedName name="A126058550J">Data8!$EZ$1:$EZ$10,Data8!$EZ$11:$EZ$19</definedName>
    <definedName name="A126058550J_Data">Data8!$EZ$11:$EZ$19</definedName>
    <definedName name="A126058550J_Latest">Data8!$EZ$19</definedName>
    <definedName name="A126059130F">Data8!$HQ$1:$HQ$10,Data8!$HQ$11:$HQ$19</definedName>
    <definedName name="A126059130F_Data">Data8!$HQ$11:$HQ$19</definedName>
    <definedName name="A126059130F_Latest">Data8!$HQ$19</definedName>
    <definedName name="A126059134R">Data8!$IO$1:$IO$10,Data8!$IO$11:$IO$19</definedName>
    <definedName name="A126059134R_Data">Data8!$IO$11:$IO$19</definedName>
    <definedName name="A126059134R_Latest">Data8!$IO$19</definedName>
    <definedName name="A126059138X">Data9!$AU$1:$AU$10,Data9!$AU$11:$AU$19</definedName>
    <definedName name="A126059138X_Data">Data9!$AU$11:$AU$19</definedName>
    <definedName name="A126059138X_Latest">Data9!$AU$19</definedName>
    <definedName name="A126059142R">Data8!$DG$1:$DG$10,Data8!$DG$11:$DG$19</definedName>
    <definedName name="A126059142R_Data">Data8!$DG$11:$DG$19</definedName>
    <definedName name="A126059142R_Latest">Data8!$DG$19</definedName>
    <definedName name="A126059146X">Data8!$GS$1:$GS$10,Data8!$GS$11:$GS$19</definedName>
    <definedName name="A126059146X_Data">Data8!$GS$11:$GS$19</definedName>
    <definedName name="A126059146X_Latest">Data8!$GS$19</definedName>
    <definedName name="A126059150R">Data7!$HU$1:$HU$10,Data7!$HU$11:$HU$19</definedName>
    <definedName name="A126059150R_Data">Data7!$HU$11:$HU$19</definedName>
    <definedName name="A126059150R_Latest">Data7!$HU$19</definedName>
    <definedName name="A126059154X">Data8!$AY$1:$AY$10,Data8!$AY$11:$AY$19</definedName>
    <definedName name="A126059154X_Data">Data8!$AY$11:$AY$19</definedName>
    <definedName name="A126059154X_Latest">Data8!$AY$19</definedName>
    <definedName name="A126059162X">Data9!$W$1:$W$10,Data9!$W$11:$W$19</definedName>
    <definedName name="A126059162X_Data">Data9!$W$11:$W$19</definedName>
    <definedName name="A126059162X_Latest">Data9!$W$19</definedName>
    <definedName name="A126059166J">Data9!$BS$1:$BS$10,Data9!$BS$11:$BS$19</definedName>
    <definedName name="A126059166J_Data">Data9!$BS$11:$BS$19</definedName>
    <definedName name="A126059166J_Latest">Data9!$BS$19</definedName>
    <definedName name="A126059170X">Data7!$FY$1:$FY$10,Data7!$FY$11:$FY$19</definedName>
    <definedName name="A126059170X_Data">Data7!$FY$11:$FY$19</definedName>
    <definedName name="A126059170X_Latest">Data7!$FY$19</definedName>
    <definedName name="A126059182J">Data7!$GW$1:$GW$10,Data7!$GW$11:$GW$19</definedName>
    <definedName name="A126059182J_Data">Data7!$GW$11:$GW$19</definedName>
    <definedName name="A126059182J_Latest">Data7!$GW$19</definedName>
    <definedName name="A126059186T">Data8!$C$1:$C$10,Data8!$C$11:$C$19</definedName>
    <definedName name="A126059186T_Data">Data8!$C$11:$C$19</definedName>
    <definedName name="A126059186T_Latest">Data8!$C$19</definedName>
    <definedName name="A126059190J">Data8!$AA$1:$AA$10,Data8!$AA$11:$AA$19</definedName>
    <definedName name="A126059190J_Data">Data8!$AA$11:$AA$19</definedName>
    <definedName name="A126059190J_Latest">Data8!$AA$19</definedName>
    <definedName name="A126059194T">Data8!$EE$1:$EE$10,Data8!$EE$11:$EE$19</definedName>
    <definedName name="A126059194T_Data">Data8!$EE$11:$EE$19</definedName>
    <definedName name="A126059194T_Latest">Data8!$EE$19</definedName>
    <definedName name="A126059198A">Data8!$FU$1:$FU$10,Data8!$FU$11:$FU$19</definedName>
    <definedName name="A126059198A_Data">Data8!$FU$11:$FU$19</definedName>
    <definedName name="A126059198A_Latest">Data8!$FU$19</definedName>
    <definedName name="A126059778W">Data8!$HE$1:$HE$10,Data8!$HE$11:$HE$19</definedName>
    <definedName name="A126059778W_Data">Data8!$HE$11:$HE$19</definedName>
    <definedName name="A126059778W_Latest">Data8!$HE$19</definedName>
    <definedName name="A126059782L">Data8!$IC$1:$IC$10,Data8!$IC$11:$IC$19</definedName>
    <definedName name="A126059782L_Data">Data8!$IC$11:$IC$19</definedName>
    <definedName name="A126059782L_Latest">Data8!$IC$19</definedName>
    <definedName name="A126059786W">Data9!$AI$1:$AI$10,Data9!$AI$11:$AI$19</definedName>
    <definedName name="A126059786W_Data">Data9!$AI$11:$AI$19</definedName>
    <definedName name="A126059786W_Latest">Data9!$AI$19</definedName>
    <definedName name="A126059790L">Data8!$CU$1:$CU$10,Data8!$CU$11:$CU$19</definedName>
    <definedName name="A126059790L_Data">Data8!$CU$11:$CU$19</definedName>
    <definedName name="A126059790L_Latest">Data8!$CU$19</definedName>
    <definedName name="A126059794W">Data8!$GG$1:$GG$10,Data8!$GG$11:$GG$19</definedName>
    <definedName name="A126059794W_Data">Data8!$GG$11:$GG$19</definedName>
    <definedName name="A126059794W_Latest">Data8!$GG$19</definedName>
    <definedName name="A126059798F">Data7!$HI$1:$HI$10,Data7!$HI$11:$HI$19</definedName>
    <definedName name="A126059798F_Data">Data7!$HI$11:$HI$19</definedName>
    <definedName name="A126059798F_Latest">Data7!$HI$19</definedName>
    <definedName name="A126059802K">Data8!$AM$1:$AM$10,Data8!$AM$11:$AM$19</definedName>
    <definedName name="A126059802K_Data">Data8!$AM$11:$AM$19</definedName>
    <definedName name="A126059802K_Latest">Data8!$AM$19</definedName>
    <definedName name="A126059806V">Data8!$BK$1:$BK$10,Data8!$BK$11:$BK$19</definedName>
    <definedName name="A126059806V_Data">Data8!$BK$11:$BK$19</definedName>
    <definedName name="A126059806V_Latest">Data8!$BK$19</definedName>
    <definedName name="A126059810K">Data9!$K$1:$K$10,Data9!$K$11:$K$19</definedName>
    <definedName name="A126059810K_Data">Data9!$K$11:$K$19</definedName>
    <definedName name="A126059810K_Latest">Data9!$K$19</definedName>
    <definedName name="A126059814V">Data9!$BG$1:$BG$10,Data9!$BG$11:$BG$19</definedName>
    <definedName name="A126059814V_Data">Data9!$BG$11:$BG$19</definedName>
    <definedName name="A126059814V_Latest">Data9!$BG$19</definedName>
    <definedName name="A126059818C">Data7!$FM$1:$FM$10,Data7!$FM$11:$FM$19</definedName>
    <definedName name="A126059818C_Data">Data7!$FM$11:$FM$19</definedName>
    <definedName name="A126059818C_Latest">Data7!$FM$19</definedName>
    <definedName name="A126059822V">Data8!$CC$1:$CC$10,Data8!$CC$11:$CC$19</definedName>
    <definedName name="A126059822V_Data">Data8!$CC$11:$CC$19</definedName>
    <definedName name="A126059822V_Latest">Data8!$CC$19</definedName>
    <definedName name="A126059826C">Data8!$EQ$1:$EQ$10,Data8!$EQ$11:$EQ$19</definedName>
    <definedName name="A126059826C_Data">Data8!$EQ$11:$EQ$19</definedName>
    <definedName name="A126059826C_Latest">Data8!$EQ$19</definedName>
    <definedName name="A126059830V">Data7!$GK$1:$GK$10,Data7!$GK$11:$GK$19</definedName>
    <definedName name="A126059830V_Data">Data7!$GK$11:$GK$19</definedName>
    <definedName name="A126059830V_Latest">Data7!$GK$19</definedName>
    <definedName name="A126059834C">Data7!$IG$1:$IG$10,Data7!$IG$11:$IG$19</definedName>
    <definedName name="A126059834C_Data">Data7!$IG$11:$IG$19</definedName>
    <definedName name="A126059834C_Latest">Data7!$IG$19</definedName>
    <definedName name="A126059838L">Data8!$O$1:$O$10,Data8!$O$11:$O$19</definedName>
    <definedName name="A126059838L_Data">Data8!$O$11:$O$19</definedName>
    <definedName name="A126059838L_Latest">Data8!$O$19</definedName>
    <definedName name="A126059842C">Data8!$DS$1:$DS$10,Data8!$DS$11:$DS$19</definedName>
    <definedName name="A126059842C_Data">Data8!$DS$11:$DS$19</definedName>
    <definedName name="A126059842C_Latest">Data8!$DS$19</definedName>
    <definedName name="A126059846L">Data8!$FI$1:$FI$10,Data8!$FI$11:$FI$19</definedName>
    <definedName name="A126059846L_Data">Data8!$FI$11:$FI$19</definedName>
    <definedName name="A126059846L_Latest">Data8!$FI$19</definedName>
    <definedName name="A126060426R">Data8!$HN$1:$HN$10,Data8!$HN$11:$HN$19</definedName>
    <definedName name="A126060426R_Data">Data8!$HN$11:$HN$19</definedName>
    <definedName name="A126060426R_Latest">Data8!$HN$19</definedName>
    <definedName name="A126060430F">Data8!$IL$1:$IL$10,Data8!$IL$11:$IL$19</definedName>
    <definedName name="A126060430F_Data">Data8!$IL$11:$IL$19</definedName>
    <definedName name="A126060430F_Latest">Data8!$IL$19</definedName>
    <definedName name="A126060434R">Data9!$AR$1:$AR$10,Data9!$AR$11:$AR$19</definedName>
    <definedName name="A126060434R_Data">Data9!$AR$11:$AR$19</definedName>
    <definedName name="A126060434R_Latest">Data9!$AR$19</definedName>
    <definedName name="A126060438X">Data8!$DD$1:$DD$10,Data8!$DD$11:$DD$19</definedName>
    <definedName name="A126060438X_Data">Data8!$DD$11:$DD$19</definedName>
    <definedName name="A126060438X_Latest">Data8!$DD$19</definedName>
    <definedName name="A126060442R">Data8!$GP$1:$GP$10,Data8!$GP$11:$GP$19</definedName>
    <definedName name="A126060442R_Data">Data8!$GP$11:$GP$19</definedName>
    <definedName name="A126060442R_Latest">Data8!$GP$19</definedName>
    <definedName name="A126060446X">Data7!$HR$1:$HR$10,Data7!$HR$11:$HR$19</definedName>
    <definedName name="A126060446X_Data">Data7!$HR$11:$HR$19</definedName>
    <definedName name="A126060446X_Latest">Data7!$HR$19</definedName>
    <definedName name="A126060450R">Data8!$AV$1:$AV$10,Data8!$AV$11:$AV$19</definedName>
    <definedName name="A126060450R_Data">Data8!$AV$11:$AV$19</definedName>
    <definedName name="A126060450R_Latest">Data8!$AV$19</definedName>
    <definedName name="A126060454X">Data8!$BQ$1:$BQ$10,Data8!$BQ$11:$BQ$19</definedName>
    <definedName name="A126060454X_Data">Data8!$BQ$11:$BQ$19</definedName>
    <definedName name="A126060454X_Latest">Data8!$BQ$19</definedName>
    <definedName name="A126060458J">Data9!$T$1:$T$10,Data9!$T$11:$T$19</definedName>
    <definedName name="A126060458J_Data">Data9!$T$11:$T$19</definedName>
    <definedName name="A126060458J_Latest">Data9!$T$19</definedName>
    <definedName name="A126060462X">Data9!$BP$1:$BP$10,Data9!$BP$11:$BP$19</definedName>
    <definedName name="A126060462X_Data">Data9!$BP$11:$BP$19</definedName>
    <definedName name="A126060462X_Latest">Data9!$BP$19</definedName>
    <definedName name="A126060466J">Data7!$FV$1:$FV$10,Data7!$FV$11:$FV$19</definedName>
    <definedName name="A126060466J_Data">Data7!$FV$11:$FV$19</definedName>
    <definedName name="A126060466J_Latest">Data7!$FV$19</definedName>
    <definedName name="A126060470X">Data8!$CI$1:$CI$10,Data8!$CI$11:$CI$19</definedName>
    <definedName name="A126060470X_Data">Data8!$CI$11:$CI$19</definedName>
    <definedName name="A126060470X_Latest">Data8!$CI$19</definedName>
    <definedName name="A126060474J">Data8!$EW$1:$EW$10,Data8!$EW$11:$EW$19</definedName>
    <definedName name="A126060474J_Data">Data8!$EW$11:$EW$19</definedName>
    <definedName name="A126060474J_Latest">Data8!$EW$19</definedName>
    <definedName name="A126060478T">Data7!$GT$1:$GT$10,Data7!$GT$11:$GT$19</definedName>
    <definedName name="A126060478T_Data">Data7!$GT$11:$GT$19</definedName>
    <definedName name="A126060478T_Latest">Data7!$GT$19</definedName>
    <definedName name="A126060482J">Data7!$IP$1:$IP$10,Data7!$IP$11:$IP$19</definedName>
    <definedName name="A126060482J_Data">Data7!$IP$11:$IP$19</definedName>
    <definedName name="A126060482J_Latest">Data7!$IP$19</definedName>
    <definedName name="A126060486T">Data8!$X$1:$X$10,Data8!$X$11:$X$19</definedName>
    <definedName name="A126060486T_Data">Data8!$X$11:$X$19</definedName>
    <definedName name="A126060486T_Latest">Data8!$X$19</definedName>
    <definedName name="A126060490J">Data8!$EB$1:$EB$10,Data8!$EB$11:$EB$19</definedName>
    <definedName name="A126060490J_Data">Data8!$EB$11:$EB$19</definedName>
    <definedName name="A126060490J_Latest">Data8!$EB$19</definedName>
    <definedName name="A126060494T">Data8!$FR$1:$FR$10,Data8!$FR$11:$FR$19</definedName>
    <definedName name="A126060494T_Data">Data8!$FR$11:$FR$19</definedName>
    <definedName name="A126060494T_Latest">Data8!$FR$19</definedName>
    <definedName name="A126061074R">Data8!$HK$1:$HK$10,Data8!$HK$11:$HK$19</definedName>
    <definedName name="A126061074R_Data">Data8!$HK$11:$HK$19</definedName>
    <definedName name="A126061074R_Latest">Data8!$HK$19</definedName>
    <definedName name="A126061078X">Data8!$II$1:$II$10,Data8!$II$11:$II$19</definedName>
    <definedName name="A126061078X_Data">Data8!$II$11:$II$19</definedName>
    <definedName name="A126061078X_Latest">Data8!$II$19</definedName>
    <definedName name="A126061082R">Data9!$AO$1:$AO$10,Data9!$AO$11:$AO$19</definedName>
    <definedName name="A126061082R_Data">Data9!$AO$11:$AO$19</definedName>
    <definedName name="A126061082R_Latest">Data9!$AO$19</definedName>
    <definedName name="A126061086X">Data8!$DA$1:$DA$10,Data8!$DA$11:$DA$19</definedName>
    <definedName name="A126061086X_Data">Data8!$DA$11:$DA$19</definedName>
    <definedName name="A126061086X_Latest">Data8!$DA$19</definedName>
    <definedName name="A126061090R">Data8!$GM$1:$GM$10,Data8!$GM$11:$GM$19</definedName>
    <definedName name="A126061090R_Data">Data8!$GM$11:$GM$19</definedName>
    <definedName name="A126061090R_Latest">Data8!$GM$19</definedName>
    <definedName name="A126061094X">Data7!$HO$1:$HO$10,Data7!$HO$11:$HO$19</definedName>
    <definedName name="A126061094X_Data">Data7!$HO$11:$HO$19</definedName>
    <definedName name="A126061094X_Latest">Data7!$HO$19</definedName>
    <definedName name="A126061098J">Data8!$AS$1:$AS$10,Data8!$AS$11:$AS$19</definedName>
    <definedName name="A126061098J_Data">Data8!$AS$11:$AS$19</definedName>
    <definedName name="A126061098J_Latest">Data8!$AS$19</definedName>
    <definedName name="A126061102L">Data8!$BN$1:$BN$10,Data8!$BN$11:$BN$19</definedName>
    <definedName name="A126061102L_Data">Data8!$BN$11:$BN$19</definedName>
    <definedName name="A126061102L_Latest">Data8!$BN$19</definedName>
    <definedName name="A126061106W">Data9!$Q$1:$Q$10,Data9!$Q$11:$Q$19</definedName>
    <definedName name="A126061106W_Data">Data9!$Q$11:$Q$19</definedName>
    <definedName name="A126061106W_Latest">Data9!$Q$19</definedName>
    <definedName name="A126061110L">Data9!$BM$1:$BM$10,Data9!$BM$11:$BM$19</definedName>
    <definedName name="A126061110L_Data">Data9!$BM$11:$BM$19</definedName>
    <definedName name="A126061110L_Latest">Data9!$BM$19</definedName>
    <definedName name="A126061114W">Data7!$FS$1:$FS$10,Data7!$FS$11:$FS$19</definedName>
    <definedName name="A126061114W_Data">Data7!$FS$11:$FS$19</definedName>
    <definedName name="A126061114W_Latest">Data7!$FS$19</definedName>
    <definedName name="A126061118F">Data8!$CF$1:$CF$10,Data8!$CF$11:$CF$19</definedName>
    <definedName name="A126061118F_Data">Data8!$CF$11:$CF$19</definedName>
    <definedName name="A126061118F_Latest">Data8!$CF$19</definedName>
    <definedName name="A126061122W">Data8!$ET$1:$ET$10,Data8!$ET$11:$ET$19</definedName>
    <definedName name="A126061122W_Data">Data8!$ET$11:$ET$19</definedName>
    <definedName name="A126061122W_Latest">Data8!$ET$19</definedName>
    <definedName name="A126061126F">Data7!$GQ$1:$GQ$10,Data7!$GQ$11:$GQ$19</definedName>
    <definedName name="A126061126F_Data">Data7!$GQ$11:$GQ$19</definedName>
    <definedName name="A126061126F_Latest">Data7!$GQ$19</definedName>
    <definedName name="A126061130W">Data7!$IM$1:$IM$10,Data7!$IM$11:$IM$19</definedName>
    <definedName name="A126061130W_Data">Data7!$IM$11:$IM$19</definedName>
    <definedName name="A126061130W_Latest">Data7!$IM$19</definedName>
    <definedName name="A126061134F">Data8!$U$1:$U$10,Data8!$U$11:$U$19</definedName>
    <definedName name="A126061134F_Data">Data8!$U$11:$U$19</definedName>
    <definedName name="A126061134F_Latest">Data8!$U$19</definedName>
    <definedName name="A126061138R">Data8!$DY$1:$DY$10,Data8!$DY$11:$DY$19</definedName>
    <definedName name="A126061138R_Data">Data8!$DY$11:$DY$19</definedName>
    <definedName name="A126061138R_Latest">Data8!$DY$19</definedName>
    <definedName name="A126061142F">Data8!$FO$1:$FO$10,Data8!$FO$11:$FO$19</definedName>
    <definedName name="A126061142F_Data">Data8!$FO$11:$FO$19</definedName>
    <definedName name="A126061142F_Latest">Data8!$FO$19</definedName>
    <definedName name="A126061722A">Data8!$HB$1:$HB$10,Data8!$HB$11:$HB$19</definedName>
    <definedName name="A126061722A_Data">Data8!$HB$11:$HB$19</definedName>
    <definedName name="A126061722A_Latest">Data8!$HB$19</definedName>
    <definedName name="A126061726K">Data8!$HZ$1:$HZ$10,Data8!$HZ$11:$HZ$19</definedName>
    <definedName name="A126061726K_Data">Data8!$HZ$11:$HZ$19</definedName>
    <definedName name="A126061726K_Latest">Data8!$HZ$19</definedName>
    <definedName name="A126061730A">Data9!$AF$1:$AF$10,Data9!$AF$11:$AF$19</definedName>
    <definedName name="A126061730A_Data">Data9!$AF$11:$AF$19</definedName>
    <definedName name="A126061730A_Latest">Data9!$AF$19</definedName>
    <definedName name="A126061734K">Data8!$CR$1:$CR$10,Data8!$CR$11:$CR$19</definedName>
    <definedName name="A126061734K_Data">Data8!$CR$11:$CR$19</definedName>
    <definedName name="A126061734K_Latest">Data8!$CR$19</definedName>
    <definedName name="A126061738V">Data8!$GD$1:$GD$10,Data8!$GD$11:$GD$19</definedName>
    <definedName name="A126061738V_Data">Data8!$GD$11:$GD$19</definedName>
    <definedName name="A126061738V_Latest">Data8!$GD$19</definedName>
    <definedName name="A126061742K">Data7!$HF$1:$HF$10,Data7!$HF$11:$HF$19</definedName>
    <definedName name="A126061742K_Data">Data7!$HF$11:$HF$19</definedName>
    <definedName name="A126061742K_Latest">Data7!$HF$19</definedName>
    <definedName name="A126061746V">Data8!$AJ$1:$AJ$10,Data8!$AJ$11:$AJ$19</definedName>
    <definedName name="A126061746V_Data">Data8!$AJ$11:$AJ$19</definedName>
    <definedName name="A126061746V_Latest">Data8!$AJ$19</definedName>
    <definedName name="A126061750K">Data8!$BH$1:$BH$10,Data8!$BH$11:$BH$19</definedName>
    <definedName name="A126061750K_Data">Data8!$BH$11:$BH$19</definedName>
    <definedName name="A126061750K_Latest">Data8!$BH$19</definedName>
    <definedName name="A126061754V">Data9!$H$1:$H$10,Data9!$H$11:$H$19</definedName>
    <definedName name="A126061754V_Data">Data9!$H$11:$H$19</definedName>
    <definedName name="A126061754V_Latest">Data9!$H$19</definedName>
    <definedName name="A126061758C">Data9!$BD$1:$BD$10,Data9!$BD$11:$BD$19</definedName>
    <definedName name="A126061758C_Data">Data9!$BD$11:$BD$19</definedName>
    <definedName name="A126061758C_Latest">Data9!$BD$19</definedName>
    <definedName name="A126061762V">Data7!$FJ$1:$FJ$10,Data7!$FJ$11:$FJ$19</definedName>
    <definedName name="A126061762V_Data">Data7!$FJ$11:$FJ$19</definedName>
    <definedName name="A126061762V_Latest">Data7!$FJ$19</definedName>
    <definedName name="A126061766C">Data8!$BZ$1:$BZ$10,Data8!$BZ$11:$BZ$19</definedName>
    <definedName name="A126061766C_Data">Data8!$BZ$11:$BZ$19</definedName>
    <definedName name="A126061766C_Latest">Data8!$BZ$19</definedName>
    <definedName name="A126061770V">Data8!$EN$1:$EN$10,Data8!$EN$11:$EN$19</definedName>
    <definedName name="A126061770V_Data">Data8!$EN$11:$EN$19</definedName>
    <definedName name="A126061770V_Latest">Data8!$EN$19</definedName>
    <definedName name="A126061774C">Data7!$GH$1:$GH$10,Data7!$GH$11:$GH$19</definedName>
    <definedName name="A126061774C_Data">Data7!$GH$11:$GH$19</definedName>
    <definedName name="A126061774C_Latest">Data7!$GH$19</definedName>
    <definedName name="A126061778L">Data7!$ID$1:$ID$10,Data7!$ID$11:$ID$19</definedName>
    <definedName name="A126061778L_Data">Data7!$ID$11:$ID$19</definedName>
    <definedName name="A126061778L_Latest">Data7!$ID$19</definedName>
    <definedName name="A126061782C">Data8!$L$1:$L$10,Data8!$L$11:$L$19</definedName>
    <definedName name="A126061782C_Data">Data8!$L$11:$L$19</definedName>
    <definedName name="A126061782C_Latest">Data8!$L$19</definedName>
    <definedName name="A126061786L">Data8!$DP$1:$DP$10,Data8!$DP$11:$DP$19</definedName>
    <definedName name="A126061786L_Data">Data8!$DP$11:$DP$19</definedName>
    <definedName name="A126061786L_Latest">Data8!$DP$19</definedName>
    <definedName name="A126061790C">Data8!$FF$1:$FF$10,Data8!$FF$11:$FF$19</definedName>
    <definedName name="A126061790C_Data">Data8!$FF$11:$FF$19</definedName>
    <definedName name="A126061790C_Latest">Data8!$FF$19</definedName>
    <definedName name="A126062370A">Data8!$HH$1:$HH$10,Data8!$HH$11:$HH$19</definedName>
    <definedName name="A126062370A_Data">Data8!$HH$11:$HH$19</definedName>
    <definedName name="A126062370A_Latest">Data8!$HH$19</definedName>
    <definedName name="A126062374K">Data8!$IF$1:$IF$10,Data8!$IF$11:$IF$19</definedName>
    <definedName name="A126062374K_Data">Data8!$IF$11:$IF$19</definedName>
    <definedName name="A126062374K_Latest">Data8!$IF$19</definedName>
    <definedName name="A126062378V">Data9!$AL$1:$AL$10,Data9!$AL$11:$AL$19</definedName>
    <definedName name="A126062378V_Data">Data9!$AL$11:$AL$19</definedName>
    <definedName name="A126062378V_Latest">Data9!$AL$19</definedName>
    <definedName name="A126062382K">Data8!$CX$1:$CX$10,Data8!$CX$11:$CX$19</definedName>
    <definedName name="A126062382K_Data">Data8!$CX$11:$CX$19</definedName>
    <definedName name="A126062382K_Latest">Data8!$CX$19</definedName>
    <definedName name="A126062386V">Data8!$GJ$1:$GJ$10,Data8!$GJ$11:$GJ$19</definedName>
    <definedName name="A126062386V_Data">Data8!$GJ$11:$GJ$19</definedName>
    <definedName name="A126062386V_Latest">Data8!$GJ$19</definedName>
    <definedName name="A126062390K">Data7!$HL$1:$HL$10,Data7!$HL$11:$HL$19</definedName>
    <definedName name="A126062390K_Data">Data7!$HL$11:$HL$19</definedName>
    <definedName name="A126062390K_Latest">Data7!$HL$19</definedName>
    <definedName name="A126062394V">Data8!$AP$1:$AP$10,Data8!$AP$11:$AP$19</definedName>
    <definedName name="A126062394V_Data">Data8!$AP$11:$AP$19</definedName>
    <definedName name="A126062394V_Latest">Data8!$AP$19</definedName>
    <definedName name="A126062402J">Data9!$N$1:$N$10,Data9!$N$11:$N$19</definedName>
    <definedName name="A126062402J_Data">Data9!$N$11:$N$19</definedName>
    <definedName name="A126062402J_Latest">Data9!$N$19</definedName>
    <definedName name="A126062406T">Data9!$BJ$1:$BJ$10,Data9!$BJ$11:$BJ$19</definedName>
    <definedName name="A126062406T_Data">Data9!$BJ$11:$BJ$19</definedName>
    <definedName name="A126062406T_Latest">Data9!$BJ$19</definedName>
    <definedName name="A126062410J">Data7!$FP$1:$FP$10,Data7!$FP$11:$FP$19</definedName>
    <definedName name="A126062410J_Data">Data7!$FP$11:$FP$19</definedName>
    <definedName name="A126062410J_Latest">Data7!$FP$19</definedName>
    <definedName name="A126062422T">Data7!$GN$1:$GN$10,Data7!$GN$11:$GN$19</definedName>
    <definedName name="A126062422T_Data">Data7!$GN$11:$GN$19</definedName>
    <definedName name="A126062422T_Latest">Data7!$GN$19</definedName>
    <definedName name="A126062426A">Data7!$IJ$1:$IJ$10,Data7!$IJ$11:$IJ$19</definedName>
    <definedName name="A126062426A_Data">Data7!$IJ$11:$IJ$19</definedName>
    <definedName name="A126062426A_Latest">Data7!$IJ$19</definedName>
    <definedName name="A126062430T">Data8!$R$1:$R$10,Data8!$R$11:$R$19</definedName>
    <definedName name="A126062430T_Data">Data8!$R$11:$R$19</definedName>
    <definedName name="A126062430T_Latest">Data8!$R$19</definedName>
    <definedName name="A126062434A">Data8!$DV$1:$DV$10,Data8!$DV$11:$DV$19</definedName>
    <definedName name="A126062434A_Data">Data8!$DV$11:$DV$19</definedName>
    <definedName name="A126062434A_Latest">Data8!$DV$19</definedName>
    <definedName name="A126062438K">Data8!$FL$1:$FL$10,Data8!$FL$11:$FL$19</definedName>
    <definedName name="A126062438K_Data">Data8!$FL$11:$FL$19</definedName>
    <definedName name="A126062438K_Latest">Data8!$FL$19</definedName>
    <definedName name="A126063018J">Data8!$GY$1:$GY$10,Data8!$GY$11:$GY$19</definedName>
    <definedName name="A126063018J_Data">Data8!$GY$11:$GY$19</definedName>
    <definedName name="A126063018J_Latest">Data8!$GY$19</definedName>
    <definedName name="A126063022X">Data8!$HW$1:$HW$10,Data8!$HW$11:$HW$19</definedName>
    <definedName name="A126063022X_Data">Data8!$HW$11:$HW$19</definedName>
    <definedName name="A126063022X_Latest">Data8!$HW$19</definedName>
    <definedName name="A126063026J">Data9!$AC$1:$AC$10,Data9!$AC$11:$AC$19</definedName>
    <definedName name="A126063026J_Data">Data9!$AC$11:$AC$19</definedName>
    <definedName name="A126063026J_Latest">Data9!$AC$19</definedName>
    <definedName name="A126063030X">Data8!$CO$1:$CO$10,Data8!$CO$11:$CO$19</definedName>
    <definedName name="A126063030X_Data">Data8!$CO$11:$CO$19</definedName>
    <definedName name="A126063030X_Latest">Data8!$CO$19</definedName>
    <definedName name="A126063034J">Data8!$GA$1:$GA$10,Data8!$GA$11:$GA$19</definedName>
    <definedName name="A126063034J_Data">Data8!$GA$11:$GA$19</definedName>
    <definedName name="A126063034J_Latest">Data8!$GA$19</definedName>
    <definedName name="A126063038T">Data7!$HC$1:$HC$10,Data7!$HC$11:$HC$19</definedName>
    <definedName name="A126063038T_Data">Data7!$HC$11:$HC$19</definedName>
    <definedName name="A126063038T_Latest">Data7!$HC$19</definedName>
    <definedName name="A126063042J">Data8!$AG$1:$AG$10,Data8!$AG$11:$AG$19</definedName>
    <definedName name="A126063042J_Data">Data8!$AG$11:$AG$19</definedName>
    <definedName name="A126063042J_Latest">Data8!$AG$19</definedName>
    <definedName name="A126063046T">Data8!$BE$1:$BE$10,Data8!$BE$11:$BE$19</definedName>
    <definedName name="A126063046T_Data">Data8!$BE$11:$BE$19</definedName>
    <definedName name="A126063046T_Latest">Data8!$BE$19</definedName>
    <definedName name="A126063050J">Data9!$E$1:$E$10,Data9!$E$11:$E$19</definedName>
    <definedName name="A126063050J_Data">Data9!$E$11:$E$19</definedName>
    <definedName name="A126063050J_Latest">Data9!$E$19</definedName>
    <definedName name="A126063054T">Data9!$BA$1:$BA$10,Data9!$BA$11:$BA$19</definedName>
    <definedName name="A126063054T_Data">Data9!$BA$11:$BA$19</definedName>
    <definedName name="A126063054T_Latest">Data9!$BA$19</definedName>
    <definedName name="A126063058A">Data7!$FG$1:$FG$10,Data7!$FG$11:$FG$19</definedName>
    <definedName name="A126063058A_Data">Data7!$FG$11:$FG$19</definedName>
    <definedName name="A126063058A_Latest">Data7!$FG$19</definedName>
    <definedName name="A126063062T">Data8!$BW$1:$BW$10,Data8!$BW$11:$BW$19</definedName>
    <definedName name="A126063062T_Data">Data8!$BW$11:$BW$19</definedName>
    <definedName name="A126063062T_Latest">Data8!$BW$19</definedName>
    <definedName name="A126063066A">Data8!$EK$1:$EK$10,Data8!$EK$11:$EK$19</definedName>
    <definedName name="A126063066A_Data">Data8!$EK$11:$EK$19</definedName>
    <definedName name="A126063066A_Latest">Data8!$EK$19</definedName>
    <definedName name="A126063070T">Data7!$GE$1:$GE$10,Data7!$GE$11:$GE$19</definedName>
    <definedName name="A126063070T_Data">Data7!$GE$11:$GE$19</definedName>
    <definedName name="A126063070T_Latest">Data7!$GE$19</definedName>
    <definedName name="A126063074A">Data7!$IA$1:$IA$10,Data7!$IA$11:$IA$19</definedName>
    <definedName name="A126063074A_Data">Data7!$IA$11:$IA$19</definedName>
    <definedName name="A126063074A_Latest">Data7!$IA$19</definedName>
    <definedName name="A126063078K">Data8!$I$1:$I$10,Data8!$I$11:$I$19</definedName>
    <definedName name="A126063078K_Data">Data8!$I$11:$I$19</definedName>
    <definedName name="A126063078K_Latest">Data8!$I$19</definedName>
    <definedName name="A126063082A">Data8!$DM$1:$DM$10,Data8!$DM$11:$DM$19</definedName>
    <definedName name="A126063082A_Data">Data8!$DM$11:$DM$19</definedName>
    <definedName name="A126063082A_Latest">Data8!$DM$19</definedName>
    <definedName name="A126063086K">Data8!$FC$1:$FC$10,Data8!$FC$11:$FC$19</definedName>
    <definedName name="A126063086K_Data">Data8!$FC$11:$FC$19</definedName>
    <definedName name="A126063086K_Latest">Data8!$FC$19</definedName>
    <definedName name="A126063666F">Data2!$AU$1:$AU$10,Data2!$AU$11:$AU$19</definedName>
    <definedName name="A126063666F_Data">Data2!$AU$11:$AU$19</definedName>
    <definedName name="A126063666F_Latest">Data2!$AU$19</definedName>
    <definedName name="A126063670W">Data2!$BS$1:$BS$10,Data2!$BS$11:$BS$19</definedName>
    <definedName name="A126063670W_Data">Data2!$BS$11:$BS$19</definedName>
    <definedName name="A126063670W_Latest">Data2!$BS$19</definedName>
    <definedName name="A126063674F">Data2!$DO$1:$DO$10,Data2!$DO$11:$DO$19</definedName>
    <definedName name="A126063674F_Data">Data2!$DO$11:$DO$19</definedName>
    <definedName name="A126063674F_Latest">Data2!$DO$19</definedName>
    <definedName name="A126063678R">Data1!$GA$1:$GA$10,Data1!$GA$11:$GA$19</definedName>
    <definedName name="A126063678R_Data">Data1!$GA$11:$GA$19</definedName>
    <definedName name="A126063678R_Latest">Data1!$GA$19</definedName>
    <definedName name="A126063682F">Data2!$W$1:$W$10,Data2!$W$11:$W$19</definedName>
    <definedName name="A126063682F_Data">Data2!$W$11:$W$19</definedName>
    <definedName name="A126063682F_Latest">Data2!$W$19</definedName>
    <definedName name="A126063686R">Data1!$AY$1:$AY$10,Data1!$AY$11:$AY$19</definedName>
    <definedName name="A126063686R_Data">Data1!$AY$11:$AY$19</definedName>
    <definedName name="A126063686R_Latest">Data1!$AY$19</definedName>
    <definedName name="A126063690F">Data1!$DS$1:$DS$10,Data1!$DS$11:$DS$19</definedName>
    <definedName name="A126063690F_Data">Data1!$DS$11:$DS$19</definedName>
    <definedName name="A126063690F_Latest">Data1!$DS$19</definedName>
    <definedName name="A126063694R">Data1!$EQ$1:$EQ$10,Data1!$EQ$11:$EQ$19</definedName>
    <definedName name="A126063694R_Data">Data1!$EQ$11:$EQ$19</definedName>
    <definedName name="A126063694R_Latest">Data1!$EQ$19</definedName>
    <definedName name="A126063698X">Data2!$CQ$1:$CQ$10,Data2!$CQ$11:$CQ$19</definedName>
    <definedName name="A126063698X_Data">Data2!$CQ$11:$CQ$19</definedName>
    <definedName name="A126063698X_Latest">Data2!$CQ$19</definedName>
    <definedName name="A126063702C">Data2!$EM$1:$EM$10,Data2!$EM$11:$EM$19</definedName>
    <definedName name="A126063702C_Data">Data2!$EM$11:$EM$19</definedName>
    <definedName name="A126063702C_Latest">Data2!$EM$19</definedName>
    <definedName name="A126063706L">Data1!$C$1:$C$10,Data1!$C$11:$C$19</definedName>
    <definedName name="A126063706L_Data">Data1!$C$11:$C$19</definedName>
    <definedName name="A126063706L_Latest">Data1!$C$19</definedName>
    <definedName name="A126063710C">Data1!$FI$1:$FI$10,Data1!$FI$11:$FI$19</definedName>
    <definedName name="A126063710C_Data">Data1!$FI$11:$FI$19</definedName>
    <definedName name="A126063710C_Latest">Data1!$FI$19</definedName>
    <definedName name="A126063714L">Data1!$HW$1:$HW$10,Data1!$HW$11:$HW$19</definedName>
    <definedName name="A126063714L_Data">Data1!$HW$11:$HW$19</definedName>
    <definedName name="A126063714L_Latest">Data1!$HW$19</definedName>
    <definedName name="A126063718W">Data1!$AA$1:$AA$10,Data1!$AA$11:$AA$19</definedName>
    <definedName name="A126063718W_Data">Data1!$AA$11:$AA$19</definedName>
    <definedName name="A126063718W_Latest">Data1!$AA$19</definedName>
    <definedName name="A126063722L">Data1!$BW$1:$BW$10,Data1!$BW$11:$BW$19</definedName>
    <definedName name="A126063722L_Data">Data1!$BW$11:$BW$19</definedName>
    <definedName name="A126063722L_Latest">Data1!$BW$19</definedName>
    <definedName name="A126063726W">Data1!$CU$1:$CU$10,Data1!$CU$11:$CU$19</definedName>
    <definedName name="A126063726W_Data">Data1!$CU$11:$CU$19</definedName>
    <definedName name="A126063726W_Latest">Data1!$CU$19</definedName>
    <definedName name="A126063730L">Data1!$GY$1:$GY$10,Data1!$GY$11:$GY$19</definedName>
    <definedName name="A126063730L_Data">Data1!$GY$11:$GY$19</definedName>
    <definedName name="A126063730L_Latest">Data1!$GY$19</definedName>
    <definedName name="A126063734W">Data1!$IO$1:$IO$10,Data1!$IO$11:$IO$19</definedName>
    <definedName name="A126063734W_Data">Data1!$IO$11:$IO$19</definedName>
    <definedName name="A126063734W_Latest">Data1!$IO$19</definedName>
    <definedName name="A126063738F">Data23!$FW$1:$FW$10,Data23!$FW$11:$FW$19</definedName>
    <definedName name="A126063738F_Data">Data23!$FW$11:$FW$19</definedName>
    <definedName name="A126063738F_Latest">Data23!$FW$19</definedName>
    <definedName name="A126063742W">Data23!$GU$1:$GU$10,Data23!$GU$11:$GU$19</definedName>
    <definedName name="A126063742W_Data">Data23!$GU$11:$GU$19</definedName>
    <definedName name="A126063742W_Latest">Data23!$GU$19</definedName>
    <definedName name="A126063746F">Data23!$IQ$1:$IQ$10,Data23!$IQ$11:$IQ$19</definedName>
    <definedName name="A126063746F_Data">Data23!$IQ$11:$IQ$19</definedName>
    <definedName name="A126063746F_Latest">Data23!$IQ$19</definedName>
    <definedName name="A126063750W">Data23!$BM$1:$BM$10,Data23!$BM$11:$BM$19</definedName>
    <definedName name="A126063750W_Data">Data23!$BM$11:$BM$19</definedName>
    <definedName name="A126063750W_Latest">Data23!$BM$19</definedName>
    <definedName name="A126063754F">Data23!$EY$1:$EY$10,Data23!$EY$11:$EY$19</definedName>
    <definedName name="A126063754F_Data">Data23!$EY$11:$EY$19</definedName>
    <definedName name="A126063754F_Latest">Data23!$EY$19</definedName>
    <definedName name="A126063758R">Data22!$GA$1:$GA$10,Data22!$GA$11:$GA$19</definedName>
    <definedName name="A126063758R_Data">Data22!$GA$11:$GA$19</definedName>
    <definedName name="A126063758R_Latest">Data22!$GA$19</definedName>
    <definedName name="A126063762F">Data23!$E$1:$E$10,Data23!$E$11:$E$19</definedName>
    <definedName name="A126063762F_Data">Data23!$E$11:$E$19</definedName>
    <definedName name="A126063762F_Latest">Data23!$E$19</definedName>
    <definedName name="A126063766R">Data23!$AC$1:$AC$10,Data23!$AC$11:$AC$19</definedName>
    <definedName name="A126063766R_Data">Data23!$AC$11:$AC$19</definedName>
    <definedName name="A126063766R_Latest">Data23!$AC$19</definedName>
    <definedName name="A126063770F">Data23!$HS$1:$HS$10,Data23!$HS$11:$HS$19</definedName>
    <definedName name="A126063770F_Data">Data23!$HS$11:$HS$19</definedName>
    <definedName name="A126063770F_Latest">Data23!$HS$19</definedName>
    <definedName name="A126063774R">Data24!$Y$1:$Y$10,Data24!$Y$11:$Y$19</definedName>
    <definedName name="A126063774R_Data">Data24!$Y$11:$Y$19</definedName>
    <definedName name="A126063774R_Latest">Data24!$Y$19</definedName>
    <definedName name="A126063778X">Data22!$EE$1:$EE$10,Data22!$EE$11:$EE$19</definedName>
    <definedName name="A126063778X_Data">Data22!$EE$11:$EE$19</definedName>
    <definedName name="A126063778X_Latest">Data22!$EE$19</definedName>
    <definedName name="A126063782R">Data23!$AU$1:$AU$10,Data23!$AU$11:$AU$19</definedName>
    <definedName name="A126063782R_Data">Data23!$AU$11:$AU$19</definedName>
    <definedName name="A126063782R_Latest">Data23!$AU$19</definedName>
    <definedName name="A126063786X">Data23!$DI$1:$DI$10,Data23!$DI$11:$DI$19</definedName>
    <definedName name="A126063786X_Data">Data23!$DI$11:$DI$19</definedName>
    <definedName name="A126063786X_Latest">Data23!$DI$19</definedName>
    <definedName name="A126063790R">Data22!$FC$1:$FC$10,Data22!$FC$11:$FC$19</definedName>
    <definedName name="A126063790R_Data">Data22!$FC$11:$FC$19</definedName>
    <definedName name="A126063790R_Latest">Data22!$FC$19</definedName>
    <definedName name="A126063794X">Data22!$GY$1:$GY$10,Data22!$GY$11:$GY$19</definedName>
    <definedName name="A126063794X_Data">Data22!$GY$11:$GY$19</definedName>
    <definedName name="A126063794X_Latest">Data22!$GY$19</definedName>
    <definedName name="A126063798J">Data22!$HW$1:$HW$10,Data22!$HW$11:$HW$19</definedName>
    <definedName name="A126063798J_Data">Data22!$HW$11:$HW$19</definedName>
    <definedName name="A126063798J_Latest">Data22!$HW$19</definedName>
    <definedName name="A126063802L">Data23!$CK$1:$CK$10,Data23!$CK$11:$CK$19</definedName>
    <definedName name="A126063802L_Data">Data23!$CK$11:$CK$19</definedName>
    <definedName name="A126063802L_Latest">Data23!$CK$19</definedName>
    <definedName name="A126063806W">Data23!$EA$1:$EA$10,Data23!$EA$11:$EA$19</definedName>
    <definedName name="A126063806W_Data">Data23!$EA$11:$EA$19</definedName>
    <definedName name="A126063806W_Latest">Data23!$EA$19</definedName>
    <definedName name="A126063810L">Data13!$GM$1:$GM$10,Data13!$GM$11:$GM$19</definedName>
    <definedName name="A126063810L_Data">Data13!$GM$11:$GM$19</definedName>
    <definedName name="A126063810L_Latest">Data13!$GM$19</definedName>
    <definedName name="A126063814W">Data13!$HK$1:$HK$10,Data13!$HK$11:$HK$19</definedName>
    <definedName name="A126063814W_Data">Data13!$HK$11:$HK$19</definedName>
    <definedName name="A126063814W_Latest">Data13!$HK$19</definedName>
    <definedName name="A126063818F">Data14!$Q$1:$Q$10,Data14!$Q$11:$Q$19</definedName>
    <definedName name="A126063818F_Data">Data14!$Q$11:$Q$19</definedName>
    <definedName name="A126063818F_Latest">Data14!$Q$19</definedName>
    <definedName name="A126063822W">Data13!$CC$1:$CC$10,Data13!$CC$11:$CC$19</definedName>
    <definedName name="A126063822W_Data">Data13!$CC$11:$CC$19</definedName>
    <definedName name="A126063822W_Latest">Data13!$CC$19</definedName>
    <definedName name="A126063826F">Data13!$FO$1:$FO$10,Data13!$FO$11:$FO$19</definedName>
    <definedName name="A126063826F_Data">Data13!$FO$11:$FO$19</definedName>
    <definedName name="A126063826F_Latest">Data13!$FO$19</definedName>
    <definedName name="A126063830W">Data12!$GQ$1:$GQ$10,Data12!$GQ$11:$GQ$19</definedName>
    <definedName name="A126063830W_Data">Data12!$GQ$11:$GQ$19</definedName>
    <definedName name="A126063830W_Latest">Data12!$GQ$19</definedName>
    <definedName name="A126063834F">Data13!$U$1:$U$10,Data13!$U$11:$U$19</definedName>
    <definedName name="A126063834F_Data">Data13!$U$11:$U$19</definedName>
    <definedName name="A126063834F_Latest">Data13!$U$19</definedName>
    <definedName name="A126063838R">Data13!$AS$1:$AS$10,Data13!$AS$11:$AS$19</definedName>
    <definedName name="A126063838R_Data">Data13!$AS$11:$AS$19</definedName>
    <definedName name="A126063838R_Latest">Data13!$AS$19</definedName>
    <definedName name="A126063842F">Data13!$II$1:$II$10,Data13!$II$11:$II$19</definedName>
    <definedName name="A126063842F_Data">Data13!$II$11:$II$19</definedName>
    <definedName name="A126063842F_Latest">Data13!$II$19</definedName>
    <definedName name="A126063846R">Data14!$AO$1:$AO$10,Data14!$AO$11:$AO$19</definedName>
    <definedName name="A126063846R_Data">Data14!$AO$11:$AO$19</definedName>
    <definedName name="A126063846R_Latest">Data14!$AO$19</definedName>
    <definedName name="A126063850F">Data12!$EU$1:$EU$10,Data12!$EU$11:$EU$19</definedName>
    <definedName name="A126063850F_Data">Data12!$EU$11:$EU$19</definedName>
    <definedName name="A126063850F_Latest">Data12!$EU$19</definedName>
    <definedName name="A126063854R">Data13!$BK$1:$BK$10,Data13!$BK$11:$BK$19</definedName>
    <definedName name="A126063854R_Data">Data13!$BK$11:$BK$19</definedName>
    <definedName name="A126063854R_Latest">Data13!$BK$19</definedName>
    <definedName name="A126063858X">Data13!$DY$1:$DY$10,Data13!$DY$11:$DY$19</definedName>
    <definedName name="A126063858X_Data">Data13!$DY$11:$DY$19</definedName>
    <definedName name="A126063858X_Latest">Data13!$DY$19</definedName>
    <definedName name="A126063862R">Data12!$FS$1:$FS$10,Data12!$FS$11:$FS$19</definedName>
    <definedName name="A126063862R_Data">Data12!$FS$11:$FS$19</definedName>
    <definedName name="A126063862R_Latest">Data12!$FS$19</definedName>
    <definedName name="A126063866X">Data12!$HO$1:$HO$10,Data12!$HO$11:$HO$19</definedName>
    <definedName name="A126063866X_Data">Data12!$HO$11:$HO$19</definedName>
    <definedName name="A126063866X_Latest">Data12!$HO$19</definedName>
    <definedName name="A126063870R">Data12!$IM$1:$IM$10,Data12!$IM$11:$IM$19</definedName>
    <definedName name="A126063870R_Data">Data12!$IM$11:$IM$19</definedName>
    <definedName name="A126063870R_Latest">Data12!$IM$19</definedName>
    <definedName name="A126063874X">Data13!$DA$1:$DA$10,Data13!$DA$11:$DA$19</definedName>
    <definedName name="A126063874X_Data">Data13!$DA$11:$DA$19</definedName>
    <definedName name="A126063874X_Latest">Data13!$DA$19</definedName>
    <definedName name="A126063878J">Data13!$EQ$1:$EQ$10,Data13!$EQ$11:$EQ$19</definedName>
    <definedName name="A126063878J_Data">Data13!$EQ$11:$EQ$19</definedName>
    <definedName name="A126063878J_Latest">Data13!$EQ$19</definedName>
    <definedName name="A126063882X">Data18!$GE$1:$GE$10,Data18!$GE$11:$GE$19</definedName>
    <definedName name="A126063882X_Data">Data18!$GE$11:$GE$19</definedName>
    <definedName name="A126063882X_Latest">Data18!$GE$19</definedName>
    <definedName name="A126063886J">Data18!$HC$1:$HC$10,Data18!$HC$11:$HC$19</definedName>
    <definedName name="A126063886J_Data">Data18!$HC$11:$HC$19</definedName>
    <definedName name="A126063886J_Latest">Data18!$HC$19</definedName>
    <definedName name="A126063890X">Data19!$I$1:$I$10,Data19!$I$11:$I$19</definedName>
    <definedName name="A126063890X_Data">Data19!$I$11:$I$19</definedName>
    <definedName name="A126063890X_Latest">Data19!$I$19</definedName>
    <definedName name="A126063894J">Data18!$BU$1:$BU$10,Data18!$BU$11:$BU$19</definedName>
    <definedName name="A126063894J_Data">Data18!$BU$11:$BU$19</definedName>
    <definedName name="A126063894J_Latest">Data18!$BU$19</definedName>
    <definedName name="A126063898T">Data18!$FG$1:$FG$10,Data18!$FG$11:$FG$19</definedName>
    <definedName name="A126063898T_Data">Data18!$FG$11:$FG$19</definedName>
    <definedName name="A126063898T_Latest">Data18!$FG$19</definedName>
    <definedName name="A126063902W">Data17!$GI$1:$GI$10,Data17!$GI$11:$GI$19</definedName>
    <definedName name="A126063902W_Data">Data17!$GI$11:$GI$19</definedName>
    <definedName name="A126063902W_Latest">Data17!$GI$19</definedName>
    <definedName name="A126063906F">Data18!$M$1:$M$10,Data18!$M$11:$M$19</definedName>
    <definedName name="A126063906F_Data">Data18!$M$11:$M$19</definedName>
    <definedName name="A126063906F_Latest">Data18!$M$19</definedName>
    <definedName name="A126063910W">Data18!$AK$1:$AK$10,Data18!$AK$11:$AK$19</definedName>
    <definedName name="A126063910W_Data">Data18!$AK$11:$AK$19</definedName>
    <definedName name="A126063910W_Latest">Data18!$AK$19</definedName>
    <definedName name="A126063914F">Data18!$IA$1:$IA$10,Data18!$IA$11:$IA$19</definedName>
    <definedName name="A126063914F_Data">Data18!$IA$11:$IA$19</definedName>
    <definedName name="A126063914F_Latest">Data18!$IA$19</definedName>
    <definedName name="A126063918R">Data19!$AG$1:$AG$10,Data19!$AG$11:$AG$19</definedName>
    <definedName name="A126063918R_Data">Data19!$AG$11:$AG$19</definedName>
    <definedName name="A126063918R_Latest">Data19!$AG$19</definedName>
    <definedName name="A126063922F">Data17!$EM$1:$EM$10,Data17!$EM$11:$EM$19</definedName>
    <definedName name="A126063922F_Data">Data17!$EM$11:$EM$19</definedName>
    <definedName name="A126063922F_Latest">Data17!$EM$19</definedName>
    <definedName name="A126063926R">Data18!$BC$1:$BC$10,Data18!$BC$11:$BC$19</definedName>
    <definedName name="A126063926R_Data">Data18!$BC$11:$BC$19</definedName>
    <definedName name="A126063926R_Latest">Data18!$BC$19</definedName>
    <definedName name="A126063930F">Data18!$DQ$1:$DQ$10,Data18!$DQ$11:$DQ$19</definedName>
    <definedName name="A126063930F_Data">Data18!$DQ$11:$DQ$19</definedName>
    <definedName name="A126063930F_Latest">Data18!$DQ$19</definedName>
    <definedName name="A126063934R">Data17!$FK$1:$FK$10,Data17!$FK$11:$FK$19</definedName>
    <definedName name="A126063934R_Data">Data17!$FK$11:$FK$19</definedName>
    <definedName name="A126063934R_Latest">Data17!$FK$19</definedName>
    <definedName name="A126063938X">Data17!$HG$1:$HG$10,Data17!$HG$11:$HG$19</definedName>
    <definedName name="A126063938X_Data">Data17!$HG$11:$HG$19</definedName>
    <definedName name="A126063938X_Latest">Data17!$HG$19</definedName>
    <definedName name="A126063942R">Data17!$IE$1:$IE$10,Data17!$IE$11:$IE$19</definedName>
    <definedName name="A126063942R_Data">Data17!$IE$11:$IE$19</definedName>
    <definedName name="A126063942R_Latest">Data17!$IE$19</definedName>
    <definedName name="A126063946X">Data18!$CS$1:$CS$10,Data18!$CS$11:$CS$19</definedName>
    <definedName name="A126063946X_Data">Data18!$CS$11:$CS$19</definedName>
    <definedName name="A126063946X_Latest">Data18!$CS$19</definedName>
    <definedName name="A126063950R">Data18!$EI$1:$EI$10,Data18!$EI$11:$EI$19</definedName>
    <definedName name="A126063950R_Data">Data18!$EI$11:$EI$19</definedName>
    <definedName name="A126063950R_Latest">Data18!$EI$19</definedName>
    <definedName name="A126063954X">Data20!$CW$1:$CW$10,Data20!$CW$11:$CW$19</definedName>
    <definedName name="A126063954X_Data">Data20!$CW$11:$CW$19</definedName>
    <definedName name="A126063954X_Latest">Data20!$CW$19</definedName>
    <definedName name="A126063958J">Data20!$DU$1:$DU$10,Data20!$DU$11:$DU$19</definedName>
    <definedName name="A126063958J_Data">Data20!$DU$11:$DU$19</definedName>
    <definedName name="A126063958J_Latest">Data20!$DU$19</definedName>
    <definedName name="A126063962X">Data20!$FQ$1:$FQ$10,Data20!$FQ$11:$FQ$19</definedName>
    <definedName name="A126063962X_Data">Data20!$FQ$11:$FQ$19</definedName>
    <definedName name="A126063962X_Latest">Data20!$FQ$19</definedName>
    <definedName name="A126063966J">Data19!$IC$1:$IC$10,Data19!$IC$11:$IC$19</definedName>
    <definedName name="A126063966J_Data">Data19!$IC$11:$IC$19</definedName>
    <definedName name="A126063966J_Latest">Data19!$IC$19</definedName>
    <definedName name="A126063970X">Data20!$BY$1:$BY$10,Data20!$BY$11:$BY$19</definedName>
    <definedName name="A126063970X_Data">Data20!$BY$11:$BY$19</definedName>
    <definedName name="A126063970X_Latest">Data20!$BY$19</definedName>
    <definedName name="A126063974J">Data19!$DA$1:$DA$10,Data19!$DA$11:$DA$19</definedName>
    <definedName name="A126063974J_Data">Data19!$DA$11:$DA$19</definedName>
    <definedName name="A126063974J_Latest">Data19!$DA$19</definedName>
    <definedName name="A126063978T">Data19!$FU$1:$FU$10,Data19!$FU$11:$FU$19</definedName>
    <definedName name="A126063978T_Data">Data19!$FU$11:$FU$19</definedName>
    <definedName name="A126063978T_Latest">Data19!$FU$19</definedName>
    <definedName name="A126063982J">Data19!$GS$1:$GS$10,Data19!$GS$11:$GS$19</definedName>
    <definedName name="A126063982J_Data">Data19!$GS$11:$GS$19</definedName>
    <definedName name="A126063982J_Latest">Data19!$GS$19</definedName>
    <definedName name="A126063986T">Data20!$ES$1:$ES$10,Data20!$ES$11:$ES$19</definedName>
    <definedName name="A126063986T_Data">Data20!$ES$11:$ES$19</definedName>
    <definedName name="A126063986T_Latest">Data20!$ES$19</definedName>
    <definedName name="A126063990J">Data20!$GO$1:$GO$10,Data20!$GO$11:$GO$19</definedName>
    <definedName name="A126063990J_Data">Data20!$GO$11:$GO$19</definedName>
    <definedName name="A126063990J_Latest">Data20!$GO$19</definedName>
    <definedName name="A126063994T">Data19!$BE$1:$BE$10,Data19!$BE$11:$BE$19</definedName>
    <definedName name="A126063994T_Data">Data19!$BE$11:$BE$19</definedName>
    <definedName name="A126063994T_Latest">Data19!$BE$19</definedName>
    <definedName name="A126063998A">Data19!$HK$1:$HK$10,Data19!$HK$11:$HK$19</definedName>
    <definedName name="A126063998A_Data">Data19!$HK$11:$HK$19</definedName>
    <definedName name="A126063998A_Latest">Data19!$HK$19</definedName>
    <definedName name="A126064002J">Data20!$AI$1:$AI$10,Data20!$AI$11:$AI$19</definedName>
    <definedName name="A126064002J_Data">Data20!$AI$11:$AI$19</definedName>
    <definedName name="A126064002J_Latest">Data20!$AI$19</definedName>
    <definedName name="A126064006T">Data19!$CC$1:$CC$10,Data19!$CC$11:$CC$19</definedName>
    <definedName name="A126064006T_Data">Data19!$CC$11:$CC$19</definedName>
    <definedName name="A126064006T_Latest">Data19!$CC$19</definedName>
    <definedName name="A126064010J">Data19!$DY$1:$DY$10,Data19!$DY$11:$DY$19</definedName>
    <definedName name="A126064010J_Data">Data19!$DY$11:$DY$19</definedName>
    <definedName name="A126064010J_Latest">Data19!$DY$19</definedName>
    <definedName name="A126064014T">Data19!$EW$1:$EW$10,Data19!$EW$11:$EW$19</definedName>
    <definedName name="A126064014T_Data">Data19!$EW$11:$EW$19</definedName>
    <definedName name="A126064014T_Latest">Data19!$EW$19</definedName>
    <definedName name="A126064018A">Data20!$K$1:$K$10,Data20!$K$11:$K$19</definedName>
    <definedName name="A126064018A_Data">Data20!$K$11:$K$19</definedName>
    <definedName name="A126064018A_Latest">Data20!$K$19</definedName>
    <definedName name="A126064022T">Data20!$BA$1:$BA$10,Data20!$BA$11:$BA$19</definedName>
    <definedName name="A126064022T_Data">Data20!$BA$11:$BA$19</definedName>
    <definedName name="A126064022T_Latest">Data20!$BA$19</definedName>
    <definedName name="A126064026A">Data22!$O$1:$O$10,Data22!$O$11:$O$19</definedName>
    <definedName name="A126064026A_Data">Data22!$O$11:$O$19</definedName>
    <definedName name="A126064026A_Latest">Data22!$O$19</definedName>
    <definedName name="A126064030T">Data22!$AM$1:$AM$10,Data22!$AM$11:$AM$19</definedName>
    <definedName name="A126064030T_Data">Data22!$AM$11:$AM$19</definedName>
    <definedName name="A126064030T_Latest">Data22!$AM$19</definedName>
    <definedName name="A126064034A">Data22!$CI$1:$CI$10,Data22!$CI$11:$CI$19</definedName>
    <definedName name="A126064034A_Data">Data22!$CI$11:$CI$19</definedName>
    <definedName name="A126064034A_Latest">Data22!$CI$19</definedName>
    <definedName name="A126064038K">Data21!$EU$1:$EU$10,Data21!$EU$11:$EU$19</definedName>
    <definedName name="A126064038K_Data">Data21!$EU$11:$EU$19</definedName>
    <definedName name="A126064038K_Latest">Data21!$EU$19</definedName>
    <definedName name="A126064042A">Data21!$IG$1:$IG$10,Data21!$IG$11:$IG$19</definedName>
    <definedName name="A126064042A_Data">Data21!$IG$11:$IG$19</definedName>
    <definedName name="A126064042A_Latest">Data21!$IG$19</definedName>
    <definedName name="A126064046K">Data21!$S$1:$S$10,Data21!$S$11:$S$19</definedName>
    <definedName name="A126064046K_Data">Data21!$S$11:$S$19</definedName>
    <definedName name="A126064046K_Latest">Data21!$S$19</definedName>
    <definedName name="A126064050A">Data21!$CM$1:$CM$10,Data21!$CM$11:$CM$19</definedName>
    <definedName name="A126064050A_Data">Data21!$CM$11:$CM$19</definedName>
    <definedName name="A126064050A_Latest">Data21!$CM$19</definedName>
    <definedName name="A126064054K">Data21!$DK$1:$DK$10,Data21!$DK$11:$DK$19</definedName>
    <definedName name="A126064054K_Data">Data21!$DK$11:$DK$19</definedName>
    <definedName name="A126064054K_Latest">Data21!$DK$19</definedName>
    <definedName name="A126064058V">Data22!$BK$1:$BK$10,Data22!$BK$11:$BK$19</definedName>
    <definedName name="A126064058V_Data">Data22!$BK$11:$BK$19</definedName>
    <definedName name="A126064058V_Latest">Data22!$BK$19</definedName>
    <definedName name="A126064062K">Data22!$DG$1:$DG$10,Data22!$DG$11:$DG$19</definedName>
    <definedName name="A126064062K_Data">Data22!$DG$11:$DG$19</definedName>
    <definedName name="A126064062K_Latest">Data22!$DG$19</definedName>
    <definedName name="A126064066V">Data20!$HM$1:$HM$10,Data20!$HM$11:$HM$19</definedName>
    <definedName name="A126064066V_Data">Data20!$HM$11:$HM$19</definedName>
    <definedName name="A126064066V_Latest">Data20!$HM$19</definedName>
    <definedName name="A126064070K">Data21!$EC$1:$EC$10,Data21!$EC$11:$EC$19</definedName>
    <definedName name="A126064070K_Data">Data21!$EC$11:$EC$19</definedName>
    <definedName name="A126064070K_Latest">Data21!$EC$19</definedName>
    <definedName name="A126064074V">Data21!$GQ$1:$GQ$10,Data21!$GQ$11:$GQ$19</definedName>
    <definedName name="A126064074V_Data">Data21!$GQ$11:$GQ$19</definedName>
    <definedName name="A126064074V_Latest">Data21!$GQ$19</definedName>
    <definedName name="A126064078C">Data20!$IK$1:$IK$10,Data20!$IK$11:$IK$19</definedName>
    <definedName name="A126064078C_Data">Data20!$IK$11:$IK$19</definedName>
    <definedName name="A126064078C_Latest">Data20!$IK$19</definedName>
    <definedName name="A126064082V">Data21!$AQ$1:$AQ$10,Data21!$AQ$11:$AQ$19</definedName>
    <definedName name="A126064082V_Data">Data21!$AQ$11:$AQ$19</definedName>
    <definedName name="A126064082V_Latest">Data21!$AQ$19</definedName>
    <definedName name="A126064086C">Data21!$BO$1:$BO$10,Data21!$BO$11:$BO$19</definedName>
    <definedName name="A126064086C_Data">Data21!$BO$11:$BO$19</definedName>
    <definedName name="A126064086C_Latest">Data21!$BO$19</definedName>
    <definedName name="A126064090V">Data21!$FS$1:$FS$10,Data21!$FS$11:$FS$19</definedName>
    <definedName name="A126064090V_Data">Data21!$FS$11:$FS$19</definedName>
    <definedName name="A126064090V_Latest">Data21!$FS$19</definedName>
    <definedName name="A126064094C">Data21!$HI$1:$HI$10,Data21!$HI$11:$HI$19</definedName>
    <definedName name="A126064094C_Data">Data21!$HI$11:$HI$19</definedName>
    <definedName name="A126064094C_Latest">Data21!$HI$19</definedName>
    <definedName name="A126064098L">Data12!$AE$1:$AE$10,Data12!$AE$11:$AE$19</definedName>
    <definedName name="A126064098L_Data">Data12!$AE$11:$AE$19</definedName>
    <definedName name="A126064098L_Latest">Data12!$AE$19</definedName>
    <definedName name="A126064102T">Data12!$BC$1:$BC$10,Data12!$BC$11:$BC$19</definedName>
    <definedName name="A126064102T_Data">Data12!$BC$11:$BC$19</definedName>
    <definedName name="A126064102T_Latest">Data12!$BC$19</definedName>
    <definedName name="A126064106A">Data12!$CY$1:$CY$10,Data12!$CY$11:$CY$19</definedName>
    <definedName name="A126064106A_Data">Data12!$CY$11:$CY$19</definedName>
    <definedName name="A126064106A_Latest">Data12!$CY$19</definedName>
    <definedName name="A126064110T">Data11!$FK$1:$FK$10,Data11!$FK$11:$FK$19</definedName>
    <definedName name="A126064110T_Data">Data11!$FK$11:$FK$19</definedName>
    <definedName name="A126064110T_Latest">Data11!$FK$19</definedName>
    <definedName name="A126064114A">Data12!$G$1:$G$10,Data12!$G$11:$G$19</definedName>
    <definedName name="A126064114A_Data">Data12!$G$11:$G$19</definedName>
    <definedName name="A126064114A_Latest">Data12!$G$19</definedName>
    <definedName name="A126064118K">Data11!$AI$1:$AI$10,Data11!$AI$11:$AI$19</definedName>
    <definedName name="A126064118K_Data">Data11!$AI$11:$AI$19</definedName>
    <definedName name="A126064118K_Latest">Data11!$AI$19</definedName>
    <definedName name="A126064122A">Data11!$DC$1:$DC$10,Data11!$DC$11:$DC$19</definedName>
    <definedName name="A126064122A_Data">Data11!$DC$11:$DC$19</definedName>
    <definedName name="A126064122A_Latest">Data11!$DC$19</definedName>
    <definedName name="A126064126K">Data11!$EA$1:$EA$10,Data11!$EA$11:$EA$19</definedName>
    <definedName name="A126064126K_Data">Data11!$EA$11:$EA$19</definedName>
    <definedName name="A126064126K_Latest">Data11!$EA$19</definedName>
    <definedName name="A126064130A">Data12!$CA$1:$CA$10,Data12!$CA$11:$CA$19</definedName>
    <definedName name="A126064130A_Data">Data12!$CA$11:$CA$19</definedName>
    <definedName name="A126064130A_Latest">Data12!$CA$19</definedName>
    <definedName name="A126064134K">Data12!$DW$1:$DW$10,Data12!$DW$11:$DW$19</definedName>
    <definedName name="A126064134K_Data">Data12!$DW$11:$DW$19</definedName>
    <definedName name="A126064134K_Latest">Data12!$DW$19</definedName>
    <definedName name="A126064138V">Data10!$IC$1:$IC$10,Data10!$IC$11:$IC$19</definedName>
    <definedName name="A126064138V_Data">Data10!$IC$11:$IC$19</definedName>
    <definedName name="A126064138V_Latest">Data10!$IC$19</definedName>
    <definedName name="A126064142K">Data11!$ES$1:$ES$10,Data11!$ES$11:$ES$19</definedName>
    <definedName name="A126064142K_Data">Data11!$ES$11:$ES$19</definedName>
    <definedName name="A126064142K_Latest">Data11!$ES$19</definedName>
    <definedName name="A126064146V">Data11!$HG$1:$HG$10,Data11!$HG$11:$HG$19</definedName>
    <definedName name="A126064146V_Data">Data11!$HG$11:$HG$19</definedName>
    <definedName name="A126064146V_Latest">Data11!$HG$19</definedName>
    <definedName name="A126064150K">Data11!$K$1:$K$10,Data11!$K$11:$K$19</definedName>
    <definedName name="A126064150K_Data">Data11!$K$11:$K$19</definedName>
    <definedName name="A126064150K_Latest">Data11!$K$19</definedName>
    <definedName name="A126064154V">Data11!$BG$1:$BG$10,Data11!$BG$11:$BG$19</definedName>
    <definedName name="A126064154V_Data">Data11!$BG$11:$BG$19</definedName>
    <definedName name="A126064154V_Latest">Data11!$BG$19</definedName>
    <definedName name="A126064158C">Data11!$CE$1:$CE$10,Data11!$CE$11:$CE$19</definedName>
    <definedName name="A126064158C_Data">Data11!$CE$11:$CE$19</definedName>
    <definedName name="A126064158C_Latest">Data11!$CE$19</definedName>
    <definedName name="A126064162V">Data11!$GI$1:$GI$10,Data11!$GI$11:$GI$19</definedName>
    <definedName name="A126064162V_Data">Data11!$GI$11:$GI$19</definedName>
    <definedName name="A126064162V_Latest">Data11!$GI$19</definedName>
    <definedName name="A126064166C">Data11!$HY$1:$HY$10,Data11!$HY$11:$HY$19</definedName>
    <definedName name="A126064166C_Data">Data11!$HY$11:$HY$19</definedName>
    <definedName name="A126064166C_Latest">Data11!$HY$19</definedName>
    <definedName name="A126064170V">Data15!$DE$1:$DE$10,Data15!$DE$11:$DE$19</definedName>
    <definedName name="A126064170V_Data">Data15!$DE$11:$DE$19</definedName>
    <definedName name="A126064170V_Latest">Data15!$DE$19</definedName>
    <definedName name="A126064174C">Data15!$EC$1:$EC$10,Data15!$EC$11:$EC$19</definedName>
    <definedName name="A126064174C_Data">Data15!$EC$11:$EC$19</definedName>
    <definedName name="A126064174C_Latest">Data15!$EC$19</definedName>
    <definedName name="A126064178L">Data15!$FY$1:$FY$10,Data15!$FY$11:$FY$19</definedName>
    <definedName name="A126064178L_Data">Data15!$FY$11:$FY$19</definedName>
    <definedName name="A126064178L_Latest">Data15!$FY$19</definedName>
    <definedName name="A126064182C">Data14!$IK$1:$IK$10,Data14!$IK$11:$IK$19</definedName>
    <definedName name="A126064182C_Data">Data14!$IK$11:$IK$19</definedName>
    <definedName name="A126064182C_Latest">Data14!$IK$19</definedName>
    <definedName name="A126064186L">Data15!$CG$1:$CG$10,Data15!$CG$11:$CG$19</definedName>
    <definedName name="A126064186L_Data">Data15!$CG$11:$CG$19</definedName>
    <definedName name="A126064186L_Latest">Data15!$CG$19</definedName>
    <definedName name="A126064190C">Data14!$DI$1:$DI$10,Data14!$DI$11:$DI$19</definedName>
    <definedName name="A126064190C_Data">Data14!$DI$11:$DI$19</definedName>
    <definedName name="A126064190C_Latest">Data14!$DI$19</definedName>
    <definedName name="A126064194L">Data14!$GC$1:$GC$10,Data14!$GC$11:$GC$19</definedName>
    <definedName name="A126064194L_Data">Data14!$GC$11:$GC$19</definedName>
    <definedName name="A126064194L_Latest">Data14!$GC$19</definedName>
    <definedName name="A126064198W">Data14!$HA$1:$HA$10,Data14!$HA$11:$HA$19</definedName>
    <definedName name="A126064198W_Data">Data14!$HA$11:$HA$19</definedName>
    <definedName name="A126064198W_Latest">Data14!$HA$19</definedName>
    <definedName name="A126064202A">Data15!$FA$1:$FA$10,Data15!$FA$11:$FA$19</definedName>
    <definedName name="A126064202A_Data">Data15!$FA$11:$FA$19</definedName>
    <definedName name="A126064202A_Latest">Data15!$FA$19</definedName>
    <definedName name="A126064206K">Data15!$GW$1:$GW$10,Data15!$GW$11:$GW$19</definedName>
    <definedName name="A126064206K_Data">Data15!$GW$11:$GW$19</definedName>
    <definedName name="A126064206K_Latest">Data15!$GW$19</definedName>
    <definedName name="A126064210A">Data14!$BM$1:$BM$10,Data14!$BM$11:$BM$19</definedName>
    <definedName name="A126064210A_Data">Data14!$BM$11:$BM$19</definedName>
    <definedName name="A126064210A_Latest">Data14!$BM$19</definedName>
    <definedName name="A126064214K">Data14!$HS$1:$HS$10,Data14!$HS$11:$HS$19</definedName>
    <definedName name="A126064214K_Data">Data14!$HS$11:$HS$19</definedName>
    <definedName name="A126064214K_Latest">Data14!$HS$19</definedName>
    <definedName name="A126064218V">Data15!$AQ$1:$AQ$10,Data15!$AQ$11:$AQ$19</definedName>
    <definedName name="A126064218V_Data">Data15!$AQ$11:$AQ$19</definedName>
    <definedName name="A126064218V_Latest">Data15!$AQ$19</definedName>
    <definedName name="A126064222K">Data14!$CK$1:$CK$10,Data14!$CK$11:$CK$19</definedName>
    <definedName name="A126064222K_Data">Data14!$CK$11:$CK$19</definedName>
    <definedName name="A126064222K_Latest">Data14!$CK$19</definedName>
    <definedName name="A126064226V">Data14!$EG$1:$EG$10,Data14!$EG$11:$EG$19</definedName>
    <definedName name="A126064226V_Data">Data14!$EG$11:$EG$19</definedName>
    <definedName name="A126064226V_Latest">Data14!$EG$19</definedName>
    <definedName name="A126064230K">Data14!$FE$1:$FE$10,Data14!$FE$11:$FE$19</definedName>
    <definedName name="A126064230K_Data">Data14!$FE$11:$FE$19</definedName>
    <definedName name="A126064230K_Latest">Data14!$FE$19</definedName>
    <definedName name="A126064234V">Data15!$S$1:$S$10,Data15!$S$11:$S$19</definedName>
    <definedName name="A126064234V_Data">Data15!$S$11:$S$19</definedName>
    <definedName name="A126064234V_Latest">Data15!$S$19</definedName>
    <definedName name="A126064238C">Data15!$BI$1:$BI$10,Data15!$BI$11:$BI$19</definedName>
    <definedName name="A126064238C_Data">Data15!$BI$11:$BI$19</definedName>
    <definedName name="A126064238C_Latest">Data15!$BI$19</definedName>
    <definedName name="A126064242V">Data17!$W$1:$W$10,Data17!$W$11:$W$19</definedName>
    <definedName name="A126064242V_Data">Data17!$W$11:$W$19</definedName>
    <definedName name="A126064242V_Latest">Data17!$W$19</definedName>
    <definedName name="A126064246C">Data17!$AU$1:$AU$10,Data17!$AU$11:$AU$19</definedName>
    <definedName name="A126064246C_Data">Data17!$AU$11:$AU$19</definedName>
    <definedName name="A126064246C_Latest">Data17!$AU$19</definedName>
    <definedName name="A126064250V">Data17!$CQ$1:$CQ$10,Data17!$CQ$11:$CQ$19</definedName>
    <definedName name="A126064250V_Data">Data17!$CQ$11:$CQ$19</definedName>
    <definedName name="A126064250V_Latest">Data17!$CQ$19</definedName>
    <definedName name="A126064254C">Data16!$FC$1:$FC$10,Data16!$FC$11:$FC$19</definedName>
    <definedName name="A126064254C_Data">Data16!$FC$11:$FC$19</definedName>
    <definedName name="A126064254C_Latest">Data16!$FC$19</definedName>
    <definedName name="A126064258L">Data16!$IO$1:$IO$10,Data16!$IO$11:$IO$19</definedName>
    <definedName name="A126064258L_Data">Data16!$IO$11:$IO$19</definedName>
    <definedName name="A126064258L_Latest">Data16!$IO$19</definedName>
    <definedName name="A126064262C">Data16!$AA$1:$AA$10,Data16!$AA$11:$AA$19</definedName>
    <definedName name="A126064262C_Data">Data16!$AA$11:$AA$19</definedName>
    <definedName name="A126064262C_Latest">Data16!$AA$19</definedName>
    <definedName name="A126064266L">Data16!$CU$1:$CU$10,Data16!$CU$11:$CU$19</definedName>
    <definedName name="A126064266L_Data">Data16!$CU$11:$CU$19</definedName>
    <definedName name="A126064266L_Latest">Data16!$CU$19</definedName>
    <definedName name="A126064270C">Data16!$DS$1:$DS$10,Data16!$DS$11:$DS$19</definedName>
    <definedName name="A126064270C_Data">Data16!$DS$11:$DS$19</definedName>
    <definedName name="A126064270C_Latest">Data16!$DS$19</definedName>
    <definedName name="A126064274L">Data17!$BS$1:$BS$10,Data17!$BS$11:$BS$19</definedName>
    <definedName name="A126064274L_Data">Data17!$BS$11:$BS$19</definedName>
    <definedName name="A126064274L_Latest">Data17!$BS$19</definedName>
    <definedName name="A126064278W">Data17!$DO$1:$DO$10,Data17!$DO$11:$DO$19</definedName>
    <definedName name="A126064278W_Data">Data17!$DO$11:$DO$19</definedName>
    <definedName name="A126064278W_Latest">Data17!$DO$19</definedName>
    <definedName name="A126064282L">Data15!$HU$1:$HU$10,Data15!$HU$11:$HU$19</definedName>
    <definedName name="A126064282L_Data">Data15!$HU$11:$HU$19</definedName>
    <definedName name="A126064282L_Latest">Data15!$HU$19</definedName>
    <definedName name="A126064286W">Data16!$EK$1:$EK$10,Data16!$EK$11:$EK$19</definedName>
    <definedName name="A126064286W_Data">Data16!$EK$11:$EK$19</definedName>
    <definedName name="A126064286W_Latest">Data16!$EK$19</definedName>
    <definedName name="A126064290L">Data16!$GY$1:$GY$10,Data16!$GY$11:$GY$19</definedName>
    <definedName name="A126064290L_Data">Data16!$GY$11:$GY$19</definedName>
    <definedName name="A126064290L_Latest">Data16!$GY$19</definedName>
    <definedName name="A126064294W">Data16!$C$1:$C$10,Data16!$C$11:$C$19</definedName>
    <definedName name="A126064294W_Data">Data16!$C$11:$C$19</definedName>
    <definedName name="A126064294W_Latest">Data16!$C$19</definedName>
    <definedName name="A126064298F">Data16!$AY$1:$AY$10,Data16!$AY$11:$AY$19</definedName>
    <definedName name="A126064298F_Data">Data16!$AY$11:$AY$19</definedName>
    <definedName name="A126064298F_Latest">Data16!$AY$19</definedName>
    <definedName name="A126064302K">Data16!$BW$1:$BW$10,Data16!$BW$11:$BW$19</definedName>
    <definedName name="A126064302K_Data">Data16!$BW$11:$BW$19</definedName>
    <definedName name="A126064302K_Latest">Data16!$BW$19</definedName>
    <definedName name="A126064306V">Data16!$GA$1:$GA$10,Data16!$GA$11:$GA$19</definedName>
    <definedName name="A126064306V_Data">Data16!$GA$11:$GA$19</definedName>
    <definedName name="A126064306V_Latest">Data16!$GA$19</definedName>
    <definedName name="A126064310K">Data16!$HQ$1:$HQ$10,Data16!$HQ$11:$HQ$19</definedName>
    <definedName name="A126064310K_Data">Data16!$HQ$11:$HQ$19</definedName>
    <definedName name="A126064310K_Latest">Data16!$HQ$19</definedName>
    <definedName name="A126064314V">Data2!$BP$1:$BP$10,Data2!$BP$11:$BP$19</definedName>
    <definedName name="A126064314V_Data">Data2!$BP$11:$BP$19</definedName>
    <definedName name="A126064314V_Latest">Data2!$BP$19</definedName>
    <definedName name="A126064318C">Data2!$CN$1:$CN$10,Data2!$CN$11:$CN$19</definedName>
    <definedName name="A126064318C_Data">Data2!$CN$11:$CN$19</definedName>
    <definedName name="A126064318C_Latest">Data2!$CN$19</definedName>
    <definedName name="A126064322V">Data2!$EJ$1:$EJ$10,Data2!$EJ$11:$EJ$19</definedName>
    <definedName name="A126064322V_Data">Data2!$EJ$11:$EJ$19</definedName>
    <definedName name="A126064322V_Latest">Data2!$EJ$19</definedName>
    <definedName name="A126064326C">Data1!$GV$1:$GV$10,Data1!$GV$11:$GV$19</definedName>
    <definedName name="A126064326C_Data">Data1!$GV$11:$GV$19</definedName>
    <definedName name="A126064326C_Latest">Data1!$GV$19</definedName>
    <definedName name="A126064330V">Data2!$AR$1:$AR$10,Data2!$AR$11:$AR$19</definedName>
    <definedName name="A126064330V_Data">Data2!$AR$11:$AR$19</definedName>
    <definedName name="A126064330V_Latest">Data2!$AR$19</definedName>
    <definedName name="A126064334C">Data1!$BT$1:$BT$10,Data1!$BT$11:$BT$19</definedName>
    <definedName name="A126064334C_Data">Data1!$BT$11:$BT$19</definedName>
    <definedName name="A126064334C_Latest">Data1!$BT$19</definedName>
    <definedName name="A126064338L">Data1!$EN$1:$EN$10,Data1!$EN$11:$EN$19</definedName>
    <definedName name="A126064338L_Data">Data1!$EN$11:$EN$19</definedName>
    <definedName name="A126064338L_Latest">Data1!$EN$19</definedName>
    <definedName name="A126064346L">Data2!$DL$1:$DL$10,Data2!$DL$11:$DL$19</definedName>
    <definedName name="A126064346L_Data">Data2!$DL$11:$DL$19</definedName>
    <definedName name="A126064346L_Latest">Data2!$DL$19</definedName>
    <definedName name="A126064350C">Data2!$FH$1:$FH$10,Data2!$FH$11:$FH$19</definedName>
    <definedName name="A126064350C_Data">Data2!$FH$11:$FH$19</definedName>
    <definedName name="A126064350C_Latest">Data2!$FH$19</definedName>
    <definedName name="A126064354L">Data1!$X$1:$X$10,Data1!$X$11:$X$19</definedName>
    <definedName name="A126064354L_Data">Data1!$X$11:$X$19</definedName>
    <definedName name="A126064354L_Latest">Data1!$X$19</definedName>
    <definedName name="A126064366W">Data1!$AV$1:$AV$10,Data1!$AV$11:$AV$19</definedName>
    <definedName name="A126064366W_Data">Data1!$AV$11:$AV$19</definedName>
    <definedName name="A126064366W_Latest">Data1!$AV$19</definedName>
    <definedName name="A126064370L">Data1!$CR$1:$CR$10,Data1!$CR$11:$CR$19</definedName>
    <definedName name="A126064370L_Data">Data1!$CR$11:$CR$19</definedName>
    <definedName name="A126064370L_Latest">Data1!$CR$19</definedName>
    <definedName name="A126064374W">Data1!$DP$1:$DP$10,Data1!$DP$11:$DP$19</definedName>
    <definedName name="A126064374W_Data">Data1!$DP$11:$DP$19</definedName>
    <definedName name="A126064374W_Latest">Data1!$DP$19</definedName>
    <definedName name="A126064378F">Data1!$HT$1:$HT$10,Data1!$HT$11:$HT$19</definedName>
    <definedName name="A126064378F_Data">Data1!$HT$11:$HT$19</definedName>
    <definedName name="A126064378F_Latest">Data1!$HT$19</definedName>
    <definedName name="A126064382W">Data2!$T$1:$T$10,Data2!$T$11:$T$19</definedName>
    <definedName name="A126064382W_Data">Data2!$T$11:$T$19</definedName>
    <definedName name="A126064382W_Latest">Data2!$T$19</definedName>
    <definedName name="A126064386F">Data23!$GR$1:$GR$10,Data23!$GR$11:$GR$19</definedName>
    <definedName name="A126064386F_Data">Data23!$GR$11:$GR$19</definedName>
    <definedName name="A126064386F_Latest">Data23!$GR$19</definedName>
    <definedName name="A126064390W">Data23!$HP$1:$HP$10,Data23!$HP$11:$HP$19</definedName>
    <definedName name="A126064390W_Data">Data23!$HP$11:$HP$19</definedName>
    <definedName name="A126064390W_Latest">Data23!$HP$19</definedName>
    <definedName name="A126064394F">Data24!$V$1:$V$10,Data24!$V$11:$V$19</definedName>
    <definedName name="A126064394F_Data">Data24!$V$11:$V$19</definedName>
    <definedName name="A126064394F_Latest">Data24!$V$19</definedName>
    <definedName name="A126064398R">Data23!$CH$1:$CH$10,Data23!$CH$11:$CH$19</definedName>
    <definedName name="A126064398R_Data">Data23!$CH$11:$CH$19</definedName>
    <definedName name="A126064398R_Latest">Data23!$CH$19</definedName>
    <definedName name="A126064402V">Data23!$FT$1:$FT$10,Data23!$FT$11:$FT$19</definedName>
    <definedName name="A126064402V_Data">Data23!$FT$11:$FT$19</definedName>
    <definedName name="A126064402V_Latest">Data23!$FT$19</definedName>
    <definedName name="A126064406C">Data22!$GV$1:$GV$10,Data22!$GV$11:$GV$19</definedName>
    <definedName name="A126064406C_Data">Data22!$GV$11:$GV$19</definedName>
    <definedName name="A126064406C_Latest">Data22!$GV$19</definedName>
    <definedName name="A126064410V">Data23!$Z$1:$Z$10,Data23!$Z$11:$Z$19</definedName>
    <definedName name="A126064410V_Data">Data23!$Z$11:$Z$19</definedName>
    <definedName name="A126064410V_Latest">Data23!$Z$19</definedName>
    <definedName name="A126064418L">Data23!$IN$1:$IN$10,Data23!$IN$11:$IN$19</definedName>
    <definedName name="A126064418L_Data">Data23!$IN$11:$IN$19</definedName>
    <definedName name="A126064418L_Latest">Data23!$IN$19</definedName>
    <definedName name="A126064422C">Data24!$AT$1:$AT$10,Data24!$AT$11:$AT$19</definedName>
    <definedName name="A126064422C_Data">Data24!$AT$11:$AT$19</definedName>
    <definedName name="A126064422C_Latest">Data24!$AT$19</definedName>
    <definedName name="A126064426L">Data22!$EZ$1:$EZ$10,Data22!$EZ$11:$EZ$19</definedName>
    <definedName name="A126064426L_Data">Data22!$EZ$11:$EZ$19</definedName>
    <definedName name="A126064426L_Latest">Data22!$EZ$19</definedName>
    <definedName name="A126064438W">Data22!$FX$1:$FX$10,Data22!$FX$11:$FX$19</definedName>
    <definedName name="A126064438W_Data">Data22!$FX$11:$FX$19</definedName>
    <definedName name="A126064438W_Latest">Data22!$FX$19</definedName>
    <definedName name="A126064442L">Data22!$HT$1:$HT$10,Data22!$HT$11:$HT$19</definedName>
    <definedName name="A126064442L_Data">Data22!$HT$11:$HT$19</definedName>
    <definedName name="A126064442L_Latest">Data22!$HT$19</definedName>
    <definedName name="A126064446W">Data23!$B$1:$B$10,Data23!$B$11:$B$19</definedName>
    <definedName name="A126064446W_Data">Data23!$B$11:$B$19</definedName>
    <definedName name="A126064446W_Latest">Data23!$B$19</definedName>
    <definedName name="A126064450L">Data23!$DF$1:$DF$10,Data23!$DF$11:$DF$19</definedName>
    <definedName name="A126064450L_Data">Data23!$DF$11:$DF$19</definedName>
    <definedName name="A126064450L_Latest">Data23!$DF$19</definedName>
    <definedName name="A126064454W">Data23!$EV$1:$EV$10,Data23!$EV$11:$EV$19</definedName>
    <definedName name="A126064454W_Data">Data23!$EV$11:$EV$19</definedName>
    <definedName name="A126064454W_Latest">Data23!$EV$19</definedName>
    <definedName name="A126064458F">Data13!$HH$1:$HH$10,Data13!$HH$11:$HH$19</definedName>
    <definedName name="A126064458F_Data">Data13!$HH$11:$HH$19</definedName>
    <definedName name="A126064458F_Latest">Data13!$HH$19</definedName>
    <definedName name="A126064462W">Data13!$IF$1:$IF$10,Data13!$IF$11:$IF$19</definedName>
    <definedName name="A126064462W_Data">Data13!$IF$11:$IF$19</definedName>
    <definedName name="A126064462W_Latest">Data13!$IF$19</definedName>
    <definedName name="A126064466F">Data14!$AL$1:$AL$10,Data14!$AL$11:$AL$19</definedName>
    <definedName name="A126064466F_Data">Data14!$AL$11:$AL$19</definedName>
    <definedName name="A126064466F_Latest">Data14!$AL$19</definedName>
    <definedName name="A126064470W">Data13!$CX$1:$CX$10,Data13!$CX$11:$CX$19</definedName>
    <definedName name="A126064470W_Data">Data13!$CX$11:$CX$19</definedName>
    <definedName name="A126064470W_Latest">Data13!$CX$19</definedName>
    <definedName name="A126064474F">Data13!$GJ$1:$GJ$10,Data13!$GJ$11:$GJ$19</definedName>
    <definedName name="A126064474F_Data">Data13!$GJ$11:$GJ$19</definedName>
    <definedName name="A126064474F_Latest">Data13!$GJ$19</definedName>
    <definedName name="A126064478R">Data12!$HL$1:$HL$10,Data12!$HL$11:$HL$19</definedName>
    <definedName name="A126064478R_Data">Data12!$HL$11:$HL$19</definedName>
    <definedName name="A126064478R_Latest">Data12!$HL$19</definedName>
    <definedName name="A126064482F">Data13!$AP$1:$AP$10,Data13!$AP$11:$AP$19</definedName>
    <definedName name="A126064482F_Data">Data13!$AP$11:$AP$19</definedName>
    <definedName name="A126064482F_Latest">Data13!$AP$19</definedName>
    <definedName name="A126064490F">Data14!$N$1:$N$10,Data14!$N$11:$N$19</definedName>
    <definedName name="A126064490F_Data">Data14!$N$11:$N$19</definedName>
    <definedName name="A126064490F_Latest">Data14!$N$19</definedName>
    <definedName name="A126064494R">Data14!$BJ$1:$BJ$10,Data14!$BJ$11:$BJ$19</definedName>
    <definedName name="A126064494R_Data">Data14!$BJ$11:$BJ$19</definedName>
    <definedName name="A126064494R_Latest">Data14!$BJ$19</definedName>
    <definedName name="A126064498X">Data12!$FP$1:$FP$10,Data12!$FP$11:$FP$19</definedName>
    <definedName name="A126064498X_Data">Data12!$FP$11:$FP$19</definedName>
    <definedName name="A126064498X_Latest">Data12!$FP$19</definedName>
    <definedName name="A126064510C">Data12!$GN$1:$GN$10,Data12!$GN$11:$GN$19</definedName>
    <definedName name="A126064510C_Data">Data12!$GN$11:$GN$19</definedName>
    <definedName name="A126064510C_Latest">Data12!$GN$19</definedName>
    <definedName name="A126064514L">Data12!$IJ$1:$IJ$10,Data12!$IJ$11:$IJ$19</definedName>
    <definedName name="A126064514L_Data">Data12!$IJ$11:$IJ$19</definedName>
    <definedName name="A126064514L_Latest">Data12!$IJ$19</definedName>
    <definedName name="A126064518W">Data13!$R$1:$R$10,Data13!$R$11:$R$19</definedName>
    <definedName name="A126064518W_Data">Data13!$R$11:$R$19</definedName>
    <definedName name="A126064518W_Latest">Data13!$R$19</definedName>
    <definedName name="A126064522L">Data13!$DV$1:$DV$10,Data13!$DV$11:$DV$19</definedName>
    <definedName name="A126064522L_Data">Data13!$DV$11:$DV$19</definedName>
    <definedName name="A126064522L_Latest">Data13!$DV$19</definedName>
    <definedName name="A126064526W">Data13!$FL$1:$FL$10,Data13!$FL$11:$FL$19</definedName>
    <definedName name="A126064526W_Data">Data13!$FL$11:$FL$19</definedName>
    <definedName name="A126064526W_Latest">Data13!$FL$19</definedName>
    <definedName name="A126064530L">Data18!$GZ$1:$GZ$10,Data18!$GZ$11:$GZ$19</definedName>
    <definedName name="A126064530L_Data">Data18!$GZ$11:$GZ$19</definedName>
    <definedName name="A126064530L_Latest">Data18!$GZ$19</definedName>
    <definedName name="A126064534W">Data18!$HX$1:$HX$10,Data18!$HX$11:$HX$19</definedName>
    <definedName name="A126064534W_Data">Data18!$HX$11:$HX$19</definedName>
    <definedName name="A126064534W_Latest">Data18!$HX$19</definedName>
    <definedName name="A126064538F">Data19!$AD$1:$AD$10,Data19!$AD$11:$AD$19</definedName>
    <definedName name="A126064538F_Data">Data19!$AD$11:$AD$19</definedName>
    <definedName name="A126064538F_Latest">Data19!$AD$19</definedName>
    <definedName name="A126064542W">Data18!$CP$1:$CP$10,Data18!$CP$11:$CP$19</definedName>
    <definedName name="A126064542W_Data">Data18!$CP$11:$CP$19</definedName>
    <definedName name="A126064542W_Latest">Data18!$CP$19</definedName>
    <definedName name="A126064546F">Data18!$GB$1:$GB$10,Data18!$GB$11:$GB$19</definedName>
    <definedName name="A126064546F_Data">Data18!$GB$11:$GB$19</definedName>
    <definedName name="A126064546F_Latest">Data18!$GB$19</definedName>
    <definedName name="A126064550W">Data17!$HD$1:$HD$10,Data17!$HD$11:$HD$19</definedName>
    <definedName name="A126064550W_Data">Data17!$HD$11:$HD$19</definedName>
    <definedName name="A126064550W_Latest">Data17!$HD$19</definedName>
    <definedName name="A126064554F">Data18!$AH$1:$AH$10,Data18!$AH$11:$AH$19</definedName>
    <definedName name="A126064554F_Data">Data18!$AH$11:$AH$19</definedName>
    <definedName name="A126064554F_Latest">Data18!$AH$19</definedName>
    <definedName name="A126064562F">Data19!$F$1:$F$10,Data19!$F$11:$F$19</definedName>
    <definedName name="A126064562F_Data">Data19!$F$11:$F$19</definedName>
    <definedName name="A126064562F_Latest">Data19!$F$19</definedName>
    <definedName name="A126064566R">Data19!$BB$1:$BB$10,Data19!$BB$11:$BB$19</definedName>
    <definedName name="A126064566R_Data">Data19!$BB$11:$BB$19</definedName>
    <definedName name="A126064566R_Latest">Data19!$BB$19</definedName>
    <definedName name="A126064570F">Data17!$FH$1:$FH$10,Data17!$FH$11:$FH$19</definedName>
    <definedName name="A126064570F_Data">Data17!$FH$11:$FH$19</definedName>
    <definedName name="A126064570F_Latest">Data17!$FH$19</definedName>
    <definedName name="A126064582R">Data17!$GF$1:$GF$10,Data17!$GF$11:$GF$19</definedName>
    <definedName name="A126064582R_Data">Data17!$GF$11:$GF$19</definedName>
    <definedName name="A126064582R_Latest">Data17!$GF$19</definedName>
    <definedName name="A126064586X">Data17!$IB$1:$IB$10,Data17!$IB$11:$IB$19</definedName>
    <definedName name="A126064586X_Data">Data17!$IB$11:$IB$19</definedName>
    <definedName name="A126064586X_Latest">Data17!$IB$19</definedName>
    <definedName name="A126064590R">Data18!$J$1:$J$10,Data18!$J$11:$J$19</definedName>
    <definedName name="A126064590R_Data">Data18!$J$11:$J$19</definedName>
    <definedName name="A126064590R_Latest">Data18!$J$19</definedName>
    <definedName name="A126064594X">Data18!$DN$1:$DN$10,Data18!$DN$11:$DN$19</definedName>
    <definedName name="A126064594X_Data">Data18!$DN$11:$DN$19</definedName>
    <definedName name="A126064594X_Latest">Data18!$DN$19</definedName>
    <definedName name="A126064598J">Data18!$FD$1:$FD$10,Data18!$FD$11:$FD$19</definedName>
    <definedName name="A126064598J_Data">Data18!$FD$11:$FD$19</definedName>
    <definedName name="A126064598J_Latest">Data18!$FD$19</definedName>
    <definedName name="A126064602L">Data20!$DR$1:$DR$10,Data20!$DR$11:$DR$19</definedName>
    <definedName name="A126064602L_Data">Data20!$DR$11:$DR$19</definedName>
    <definedName name="A126064602L_Latest">Data20!$DR$19</definedName>
    <definedName name="A126064606W">Data20!$EP$1:$EP$10,Data20!$EP$11:$EP$19</definedName>
    <definedName name="A126064606W_Data">Data20!$EP$11:$EP$19</definedName>
    <definedName name="A126064606W_Latest">Data20!$EP$19</definedName>
    <definedName name="A126064610L">Data20!$GL$1:$GL$10,Data20!$GL$11:$GL$19</definedName>
    <definedName name="A126064610L_Data">Data20!$GL$11:$GL$19</definedName>
    <definedName name="A126064610L_Latest">Data20!$GL$19</definedName>
    <definedName name="A126064614W">Data20!$H$1:$H$10,Data20!$H$11:$H$19</definedName>
    <definedName name="A126064614W_Data">Data20!$H$11:$H$19</definedName>
    <definedName name="A126064614W_Latest">Data20!$H$19</definedName>
    <definedName name="A126064618F">Data20!$CT$1:$CT$10,Data20!$CT$11:$CT$19</definedName>
    <definedName name="A126064618F_Data">Data20!$CT$11:$CT$19</definedName>
    <definedName name="A126064618F_Latest">Data20!$CT$19</definedName>
    <definedName name="A126064622W">Data19!$DV$1:$DV$10,Data19!$DV$11:$DV$19</definedName>
    <definedName name="A126064622W_Data">Data19!$DV$11:$DV$19</definedName>
    <definedName name="A126064622W_Latest">Data19!$DV$19</definedName>
    <definedName name="A126064626F">Data19!$GP$1:$GP$10,Data19!$GP$11:$GP$19</definedName>
    <definedName name="A126064626F_Data">Data19!$GP$11:$GP$19</definedName>
    <definedName name="A126064626F_Latest">Data19!$GP$19</definedName>
    <definedName name="A126064634F">Data20!$FN$1:$FN$10,Data20!$FN$11:$FN$19</definedName>
    <definedName name="A126064634F_Data">Data20!$FN$11:$FN$19</definedName>
    <definedName name="A126064634F_Latest">Data20!$FN$19</definedName>
    <definedName name="A126064638R">Data20!$HJ$1:$HJ$10,Data20!$HJ$11:$HJ$19</definedName>
    <definedName name="A126064638R_Data">Data20!$HJ$11:$HJ$19</definedName>
    <definedName name="A126064638R_Latest">Data20!$HJ$19</definedName>
    <definedName name="A126064642F">Data19!$BZ$1:$BZ$10,Data19!$BZ$11:$BZ$19</definedName>
    <definedName name="A126064642F_Data">Data19!$BZ$11:$BZ$19</definedName>
    <definedName name="A126064642F_Latest">Data19!$BZ$19</definedName>
    <definedName name="A126064654R">Data19!$CX$1:$CX$10,Data19!$CX$11:$CX$19</definedName>
    <definedName name="A126064654R_Data">Data19!$CX$11:$CX$19</definedName>
    <definedName name="A126064654R_Latest">Data19!$CX$19</definedName>
    <definedName name="A126064658X">Data19!$ET$1:$ET$10,Data19!$ET$11:$ET$19</definedName>
    <definedName name="A126064658X_Data">Data19!$ET$11:$ET$19</definedName>
    <definedName name="A126064658X_Latest">Data19!$ET$19</definedName>
    <definedName name="A126064662R">Data19!$FR$1:$FR$10,Data19!$FR$11:$FR$19</definedName>
    <definedName name="A126064662R_Data">Data19!$FR$11:$FR$19</definedName>
    <definedName name="A126064662R_Latest">Data19!$FR$19</definedName>
    <definedName name="A126064666X">Data20!$AF$1:$AF$10,Data20!$AF$11:$AF$19</definedName>
    <definedName name="A126064666X_Data">Data20!$AF$11:$AF$19</definedName>
    <definedName name="A126064666X_Latest">Data20!$AF$19</definedName>
    <definedName name="A126064670R">Data20!$BV$1:$BV$10,Data20!$BV$11:$BV$19</definedName>
    <definedName name="A126064670R_Data">Data20!$BV$11:$BV$19</definedName>
    <definedName name="A126064670R_Latest">Data20!$BV$19</definedName>
    <definedName name="A126064674X">Data22!$AJ$1:$AJ$10,Data22!$AJ$11:$AJ$19</definedName>
    <definedName name="A126064674X_Data">Data22!$AJ$11:$AJ$19</definedName>
    <definedName name="A126064674X_Latest">Data22!$AJ$19</definedName>
    <definedName name="A126064678J">Data22!$BH$1:$BH$10,Data22!$BH$11:$BH$19</definedName>
    <definedName name="A126064678J_Data">Data22!$BH$11:$BH$19</definedName>
    <definedName name="A126064678J_Latest">Data22!$BH$19</definedName>
    <definedName name="A126064682X">Data22!$DD$1:$DD$10,Data22!$DD$11:$DD$19</definedName>
    <definedName name="A126064682X_Data">Data22!$DD$11:$DD$19</definedName>
    <definedName name="A126064682X_Latest">Data22!$DD$19</definedName>
    <definedName name="A126064686J">Data21!$FP$1:$FP$10,Data21!$FP$11:$FP$19</definedName>
    <definedName name="A126064686J_Data">Data21!$FP$11:$FP$19</definedName>
    <definedName name="A126064686J_Latest">Data21!$FP$19</definedName>
    <definedName name="A126064690X">Data22!$L$1:$L$10,Data22!$L$11:$L$19</definedName>
    <definedName name="A126064690X_Data">Data22!$L$11:$L$19</definedName>
    <definedName name="A126064690X_Latest">Data22!$L$19</definedName>
    <definedName name="A126064694J">Data21!$AN$1:$AN$10,Data21!$AN$11:$AN$19</definedName>
    <definedName name="A126064694J_Data">Data21!$AN$11:$AN$19</definedName>
    <definedName name="A126064694J_Latest">Data21!$AN$19</definedName>
    <definedName name="A126064698T">Data21!$DH$1:$DH$10,Data21!$DH$11:$DH$19</definedName>
    <definedName name="A126064698T_Data">Data21!$DH$11:$DH$19</definedName>
    <definedName name="A126064698T_Latest">Data21!$DH$19</definedName>
    <definedName name="A126064706F">Data22!$CF$1:$CF$10,Data22!$CF$11:$CF$19</definedName>
    <definedName name="A126064706F_Data">Data22!$CF$11:$CF$19</definedName>
    <definedName name="A126064706F_Latest">Data22!$CF$19</definedName>
    <definedName name="A126064710W">Data22!$EB$1:$EB$10,Data22!$EB$11:$EB$19</definedName>
    <definedName name="A126064710W_Data">Data22!$EB$11:$EB$19</definedName>
    <definedName name="A126064710W_Latest">Data22!$EB$19</definedName>
    <definedName name="A126064714F">Data20!$IH$1:$IH$10,Data20!$IH$11:$IH$19</definedName>
    <definedName name="A126064714F_Data">Data20!$IH$11:$IH$19</definedName>
    <definedName name="A126064714F_Latest">Data20!$IH$19</definedName>
    <definedName name="A126064726R">Data21!$P$1:$P$10,Data21!$P$11:$P$19</definedName>
    <definedName name="A126064726R_Data">Data21!$P$11:$P$19</definedName>
    <definedName name="A126064726R_Latest">Data21!$P$19</definedName>
    <definedName name="A126064730F">Data21!$BL$1:$BL$10,Data21!$BL$11:$BL$19</definedName>
    <definedName name="A126064730F_Data">Data21!$BL$11:$BL$19</definedName>
    <definedName name="A126064730F_Latest">Data21!$BL$19</definedName>
    <definedName name="A126064734R">Data21!$CJ$1:$CJ$10,Data21!$CJ$11:$CJ$19</definedName>
    <definedName name="A126064734R_Data">Data21!$CJ$11:$CJ$19</definedName>
    <definedName name="A126064734R_Latest">Data21!$CJ$19</definedName>
    <definedName name="A126064738X">Data21!$GN$1:$GN$10,Data21!$GN$11:$GN$19</definedName>
    <definedName name="A126064738X_Data">Data21!$GN$11:$GN$19</definedName>
    <definedName name="A126064738X_Latest">Data21!$GN$19</definedName>
    <definedName name="A126064742R">Data21!$ID$1:$ID$10,Data21!$ID$11:$ID$19</definedName>
    <definedName name="A126064742R_Data">Data21!$ID$11:$ID$19</definedName>
    <definedName name="A126064742R_Latest">Data21!$ID$19</definedName>
    <definedName name="A126064746X">Data12!$AZ$1:$AZ$10,Data12!$AZ$11:$AZ$19</definedName>
    <definedName name="A126064746X_Data">Data12!$AZ$11:$AZ$19</definedName>
    <definedName name="A126064746X_Latest">Data12!$AZ$19</definedName>
    <definedName name="A126064750R">Data12!$BX$1:$BX$10,Data12!$BX$11:$BX$19</definedName>
    <definedName name="A126064750R_Data">Data12!$BX$11:$BX$19</definedName>
    <definedName name="A126064750R_Latest">Data12!$BX$19</definedName>
    <definedName name="A126064754X">Data12!$DT$1:$DT$10,Data12!$DT$11:$DT$19</definedName>
    <definedName name="A126064754X_Data">Data12!$DT$11:$DT$19</definedName>
    <definedName name="A126064754X_Latest">Data12!$DT$19</definedName>
    <definedName name="A126064758J">Data11!$GF$1:$GF$10,Data11!$GF$11:$GF$19</definedName>
    <definedName name="A126064758J_Data">Data11!$GF$11:$GF$19</definedName>
    <definedName name="A126064758J_Latest">Data11!$GF$19</definedName>
    <definedName name="A126064762X">Data12!$AB$1:$AB$10,Data12!$AB$11:$AB$19</definedName>
    <definedName name="A126064762X_Data">Data12!$AB$11:$AB$19</definedName>
    <definedName name="A126064762X_Latest">Data12!$AB$19</definedName>
    <definedName name="A126064766J">Data11!$BD$1:$BD$10,Data11!$BD$11:$BD$19</definedName>
    <definedName name="A126064766J_Data">Data11!$BD$11:$BD$19</definedName>
    <definedName name="A126064766J_Latest">Data11!$BD$19</definedName>
    <definedName name="A126064770X">Data11!$DX$1:$DX$10,Data11!$DX$11:$DX$19</definedName>
    <definedName name="A126064770X_Data">Data11!$DX$11:$DX$19</definedName>
    <definedName name="A126064770X_Latest">Data11!$DX$19</definedName>
    <definedName name="A126064778T">Data12!$CV$1:$CV$10,Data12!$CV$11:$CV$19</definedName>
    <definedName name="A126064778T_Data">Data12!$CV$11:$CV$19</definedName>
    <definedName name="A126064778T_Latest">Data12!$CV$19</definedName>
    <definedName name="A126064782J">Data12!$ER$1:$ER$10,Data12!$ER$11:$ER$19</definedName>
    <definedName name="A126064782J_Data">Data12!$ER$11:$ER$19</definedName>
    <definedName name="A126064782J_Latest">Data12!$ER$19</definedName>
    <definedName name="A126064786T">Data11!$H$1:$H$10,Data11!$H$11:$H$19</definedName>
    <definedName name="A126064786T_Data">Data11!$H$11:$H$19</definedName>
    <definedName name="A126064786T_Latest">Data11!$H$19</definedName>
    <definedName name="A126064798A">Data11!$AF$1:$AF$10,Data11!$AF$11:$AF$19</definedName>
    <definedName name="A126064798A_Data">Data11!$AF$11:$AF$19</definedName>
    <definedName name="A126064798A_Latest">Data11!$AF$19</definedName>
    <definedName name="A126064802F">Data11!$CB$1:$CB$10,Data11!$CB$11:$CB$19</definedName>
    <definedName name="A126064802F_Data">Data11!$CB$11:$CB$19</definedName>
    <definedName name="A126064802F_Latest">Data11!$CB$19</definedName>
    <definedName name="A126064806R">Data11!$CZ$1:$CZ$10,Data11!$CZ$11:$CZ$19</definedName>
    <definedName name="A126064806R_Data">Data11!$CZ$11:$CZ$19</definedName>
    <definedName name="A126064806R_Latest">Data11!$CZ$19</definedName>
    <definedName name="A126064810F">Data11!$HD$1:$HD$10,Data11!$HD$11:$HD$19</definedName>
    <definedName name="A126064810F_Data">Data11!$HD$11:$HD$19</definedName>
    <definedName name="A126064810F_Latest">Data11!$HD$19</definedName>
    <definedName name="A126064814R">Data12!$D$1:$D$10,Data12!$D$11:$D$19</definedName>
    <definedName name="A126064814R_Data">Data12!$D$11:$D$19</definedName>
    <definedName name="A126064814R_Latest">Data12!$D$19</definedName>
    <definedName name="A126064818X">Data15!$DZ$1:$DZ$10,Data15!$DZ$11:$DZ$19</definedName>
    <definedName name="A126064818X_Data">Data15!$DZ$11:$DZ$19</definedName>
    <definedName name="A126064818X_Latest">Data15!$DZ$19</definedName>
    <definedName name="A126064822R">Data15!$EX$1:$EX$10,Data15!$EX$11:$EX$19</definedName>
    <definedName name="A126064822R_Data">Data15!$EX$11:$EX$19</definedName>
    <definedName name="A126064822R_Latest">Data15!$EX$19</definedName>
    <definedName name="A126064826X">Data15!$GT$1:$GT$10,Data15!$GT$11:$GT$19</definedName>
    <definedName name="A126064826X_Data">Data15!$GT$11:$GT$19</definedName>
    <definedName name="A126064826X_Latest">Data15!$GT$19</definedName>
    <definedName name="A126064830R">Data15!$P$1:$P$10,Data15!$P$11:$P$19</definedName>
    <definedName name="A126064830R_Data">Data15!$P$11:$P$19</definedName>
    <definedName name="A126064830R_Latest">Data15!$P$19</definedName>
    <definedName name="A126064834X">Data15!$DB$1:$DB$10,Data15!$DB$11:$DB$19</definedName>
    <definedName name="A126064834X_Data">Data15!$DB$11:$DB$19</definedName>
    <definedName name="A126064834X_Latest">Data15!$DB$19</definedName>
    <definedName name="A126064838J">Data14!$ED$1:$ED$10,Data14!$ED$11:$ED$19</definedName>
    <definedName name="A126064838J_Data">Data14!$ED$11:$ED$19</definedName>
    <definedName name="A126064838J_Latest">Data14!$ED$19</definedName>
    <definedName name="A126064842X">Data14!$GX$1:$GX$10,Data14!$GX$11:$GX$19</definedName>
    <definedName name="A126064842X_Data">Data14!$GX$11:$GX$19</definedName>
    <definedName name="A126064842X_Latest">Data14!$GX$19</definedName>
    <definedName name="A126064850X">Data15!$FV$1:$FV$10,Data15!$FV$11:$FV$19</definedName>
    <definedName name="A126064850X_Data">Data15!$FV$11:$FV$19</definedName>
    <definedName name="A126064850X_Latest">Data15!$FV$19</definedName>
    <definedName name="A126064854J">Data15!$HR$1:$HR$10,Data15!$HR$11:$HR$19</definedName>
    <definedName name="A126064854J_Data">Data15!$HR$11:$HR$19</definedName>
    <definedName name="A126064854J_Latest">Data15!$HR$19</definedName>
    <definedName name="A126064858T">Data14!$CH$1:$CH$10,Data14!$CH$11:$CH$19</definedName>
    <definedName name="A126064858T_Data">Data14!$CH$11:$CH$19</definedName>
    <definedName name="A126064858T_Latest">Data14!$CH$19</definedName>
    <definedName name="A126064870J">Data14!$DF$1:$DF$10,Data14!$DF$11:$DF$19</definedName>
    <definedName name="A126064870J_Data">Data14!$DF$11:$DF$19</definedName>
    <definedName name="A126064870J_Latest">Data14!$DF$19</definedName>
    <definedName name="A126064874T">Data14!$FB$1:$FB$10,Data14!$FB$11:$FB$19</definedName>
    <definedName name="A126064874T_Data">Data14!$FB$11:$FB$19</definedName>
    <definedName name="A126064874T_Latest">Data14!$FB$19</definedName>
    <definedName name="A126064878A">Data14!$FZ$1:$FZ$10,Data14!$FZ$11:$FZ$19</definedName>
    <definedName name="A126064878A_Data">Data14!$FZ$11:$FZ$19</definedName>
    <definedName name="A126064878A_Latest">Data14!$FZ$19</definedName>
    <definedName name="A126064882T">Data15!$AN$1:$AN$10,Data15!$AN$11:$AN$19</definedName>
    <definedName name="A126064882T_Data">Data15!$AN$11:$AN$19</definedName>
    <definedName name="A126064882T_Latest">Data15!$AN$19</definedName>
    <definedName name="A126064886A">Data15!$CD$1:$CD$10,Data15!$CD$11:$CD$19</definedName>
    <definedName name="A126064886A_Data">Data15!$CD$11:$CD$19</definedName>
    <definedName name="A126064886A_Latest">Data15!$CD$19</definedName>
    <definedName name="A126064890T">Data17!$AR$1:$AR$10,Data17!$AR$11:$AR$19</definedName>
    <definedName name="A126064890T_Data">Data17!$AR$11:$AR$19</definedName>
    <definedName name="A126064890T_Latest">Data17!$AR$19</definedName>
    <definedName name="A126064894A">Data17!$BP$1:$BP$10,Data17!$BP$11:$BP$19</definedName>
    <definedName name="A126064894A_Data">Data17!$BP$11:$BP$19</definedName>
    <definedName name="A126064894A_Latest">Data17!$BP$19</definedName>
    <definedName name="A126064898K">Data17!$DL$1:$DL$10,Data17!$DL$11:$DL$19</definedName>
    <definedName name="A126064898K_Data">Data17!$DL$11:$DL$19</definedName>
    <definedName name="A126064898K_Latest">Data17!$DL$19</definedName>
    <definedName name="A126064902R">Data16!$FX$1:$FX$10,Data16!$FX$11:$FX$19</definedName>
    <definedName name="A126064902R_Data">Data16!$FX$11:$FX$19</definedName>
    <definedName name="A126064902R_Latest">Data16!$FX$19</definedName>
    <definedName name="A126064906X">Data17!$T$1:$T$10,Data17!$T$11:$T$19</definedName>
    <definedName name="A126064906X_Data">Data17!$T$11:$T$19</definedName>
    <definedName name="A126064906X_Latest">Data17!$T$19</definedName>
    <definedName name="A126064910R">Data16!$AV$1:$AV$10,Data16!$AV$11:$AV$19</definedName>
    <definedName name="A126064910R_Data">Data16!$AV$11:$AV$19</definedName>
    <definedName name="A126064910R_Latest">Data16!$AV$19</definedName>
    <definedName name="A126064914X">Data16!$DP$1:$DP$10,Data16!$DP$11:$DP$19</definedName>
    <definedName name="A126064914X_Data">Data16!$DP$11:$DP$19</definedName>
    <definedName name="A126064914X_Latest">Data16!$DP$19</definedName>
    <definedName name="A126064922X">Data17!$CN$1:$CN$10,Data17!$CN$11:$CN$19</definedName>
    <definedName name="A126064922X_Data">Data17!$CN$11:$CN$19</definedName>
    <definedName name="A126064922X_Latest">Data17!$CN$19</definedName>
    <definedName name="A126064926J">Data17!$EJ$1:$EJ$10,Data17!$EJ$11:$EJ$19</definedName>
    <definedName name="A126064926J_Data">Data17!$EJ$11:$EJ$19</definedName>
    <definedName name="A126064926J_Latest">Data17!$EJ$19</definedName>
    <definedName name="A126064930X">Data15!$IP$1:$IP$10,Data15!$IP$11:$IP$19</definedName>
    <definedName name="A126064930X_Data">Data15!$IP$11:$IP$19</definedName>
    <definedName name="A126064930X_Latest">Data15!$IP$19</definedName>
    <definedName name="A126064942J">Data16!$X$1:$X$10,Data16!$X$11:$X$19</definedName>
    <definedName name="A126064942J_Data">Data16!$X$11:$X$19</definedName>
    <definedName name="A126064942J_Latest">Data16!$X$19</definedName>
    <definedName name="A126064946T">Data16!$BT$1:$BT$10,Data16!$BT$11:$BT$19</definedName>
    <definedName name="A126064946T_Data">Data16!$BT$11:$BT$19</definedName>
    <definedName name="A126064946T_Latest">Data16!$BT$19</definedName>
    <definedName name="A126064950J">Data16!$CR$1:$CR$10,Data16!$CR$11:$CR$19</definedName>
    <definedName name="A126064950J_Data">Data16!$CR$11:$CR$19</definedName>
    <definedName name="A126064950J_Latest">Data16!$CR$19</definedName>
    <definedName name="A126064954T">Data16!$GV$1:$GV$10,Data16!$GV$11:$GV$19</definedName>
    <definedName name="A126064954T_Data">Data16!$GV$11:$GV$19</definedName>
    <definedName name="A126064954T_Latest">Data16!$GV$19</definedName>
    <definedName name="A126064958A">Data16!$IL$1:$IL$10,Data16!$IL$11:$IL$19</definedName>
    <definedName name="A126064958A_Data">Data16!$IL$11:$IL$19</definedName>
    <definedName name="A126064958A_Latest">Data16!$IL$19</definedName>
    <definedName name="A126064962T">Data2!$BD$1:$BD$10,Data2!$BD$11:$BD$19</definedName>
    <definedName name="A126064962T_Data">Data2!$BD$11:$BD$19</definedName>
    <definedName name="A126064962T_Latest">Data2!$BD$19</definedName>
    <definedName name="A126064966A">Data2!$CB$1:$CB$10,Data2!$CB$11:$CB$19</definedName>
    <definedName name="A126064966A_Data">Data2!$CB$11:$CB$19</definedName>
    <definedName name="A126064966A_Latest">Data2!$CB$19</definedName>
    <definedName name="A126064970T">Data2!$DX$1:$DX$10,Data2!$DX$11:$DX$19</definedName>
    <definedName name="A126064970T_Data">Data2!$DX$11:$DX$19</definedName>
    <definedName name="A126064970T_Latest">Data2!$DX$19</definedName>
    <definedName name="A126064974A">Data1!$GJ$1:$GJ$10,Data1!$GJ$11:$GJ$19</definedName>
    <definedName name="A126064974A_Data">Data1!$GJ$11:$GJ$19</definedName>
    <definedName name="A126064974A_Latest">Data1!$GJ$19</definedName>
    <definedName name="A126064978K">Data2!$AF$1:$AF$10,Data2!$AF$11:$AF$19</definedName>
    <definedName name="A126064978K_Data">Data2!$AF$11:$AF$19</definedName>
    <definedName name="A126064978K_Latest">Data2!$AF$19</definedName>
    <definedName name="A126064982A">Data1!$BH$1:$BH$10,Data1!$BH$11:$BH$19</definedName>
    <definedName name="A126064982A_Data">Data1!$BH$11:$BH$19</definedName>
    <definedName name="A126064982A_Latest">Data1!$BH$19</definedName>
    <definedName name="A126064986K">Data1!$EB$1:$EB$10,Data1!$EB$11:$EB$19</definedName>
    <definedName name="A126064986K_Data">Data1!$EB$11:$EB$19</definedName>
    <definedName name="A126064986K_Latest">Data1!$EB$19</definedName>
    <definedName name="A126064990A">Data1!$EZ$1:$EZ$10,Data1!$EZ$11:$EZ$19</definedName>
    <definedName name="A126064990A_Data">Data1!$EZ$11:$EZ$19</definedName>
    <definedName name="A126064990A_Latest">Data1!$EZ$19</definedName>
    <definedName name="A126064994K">Data2!$CZ$1:$CZ$10,Data2!$CZ$11:$CZ$19</definedName>
    <definedName name="A126064994K_Data">Data2!$CZ$11:$CZ$19</definedName>
    <definedName name="A126064994K_Latest">Data2!$CZ$19</definedName>
    <definedName name="A126064998V">Data2!$EV$1:$EV$10,Data2!$EV$11:$EV$19</definedName>
    <definedName name="A126064998V_Data">Data2!$EV$11:$EV$19</definedName>
    <definedName name="A126064998V_Latest">Data2!$EV$19</definedName>
    <definedName name="A126065002A">Data1!$L$1:$L$10,Data1!$L$11:$L$19</definedName>
    <definedName name="A126065002A_Data">Data1!$L$11:$L$19</definedName>
    <definedName name="A126065002A_Latest">Data1!$L$19</definedName>
    <definedName name="A126065006K">Data1!$FR$1:$FR$10,Data1!$FR$11:$FR$19</definedName>
    <definedName name="A126065006K_Data">Data1!$FR$11:$FR$19</definedName>
    <definedName name="A126065006K_Latest">Data1!$FR$19</definedName>
    <definedName name="A126065010A">Data1!$IF$1:$IF$10,Data1!$IF$11:$IF$19</definedName>
    <definedName name="A126065010A_Data">Data1!$IF$11:$IF$19</definedName>
    <definedName name="A126065010A_Latest">Data1!$IF$19</definedName>
    <definedName name="A126065014K">Data1!$AJ$1:$AJ$10,Data1!$AJ$11:$AJ$19</definedName>
    <definedName name="A126065014K_Data">Data1!$AJ$11:$AJ$19</definedName>
    <definedName name="A126065014K_Latest">Data1!$AJ$19</definedName>
    <definedName name="A126065018V">Data1!$CF$1:$CF$10,Data1!$CF$11:$CF$19</definedName>
    <definedName name="A126065018V_Data">Data1!$CF$11:$CF$19</definedName>
    <definedName name="A126065018V_Latest">Data1!$CF$19</definedName>
    <definedName name="A126065022K">Data1!$DD$1:$DD$10,Data1!$DD$11:$DD$19</definedName>
    <definedName name="A126065022K_Data">Data1!$DD$11:$DD$19</definedName>
    <definedName name="A126065022K_Latest">Data1!$DD$19</definedName>
    <definedName name="A126065026V">Data1!$HH$1:$HH$10,Data1!$HH$11:$HH$19</definedName>
    <definedName name="A126065026V_Data">Data1!$HH$11:$HH$19</definedName>
    <definedName name="A126065026V_Latest">Data1!$HH$19</definedName>
    <definedName name="A126065030K">Data2!$H$1:$H$10,Data2!$H$11:$H$19</definedName>
    <definedName name="A126065030K_Data">Data2!$H$11:$H$19</definedName>
    <definedName name="A126065030K_Latest">Data2!$H$19</definedName>
    <definedName name="A126065034V">Data23!$GF$1:$GF$10,Data23!$GF$11:$GF$19</definedName>
    <definedName name="A126065034V_Data">Data23!$GF$11:$GF$19</definedName>
    <definedName name="A126065034V_Latest">Data23!$GF$19</definedName>
    <definedName name="A126065038C">Data23!$HD$1:$HD$10,Data23!$HD$11:$HD$19</definedName>
    <definedName name="A126065038C_Data">Data23!$HD$11:$HD$19</definedName>
    <definedName name="A126065038C_Latest">Data23!$HD$19</definedName>
    <definedName name="A126065042V">Data24!$J$1:$J$10,Data24!$J$11:$J$19</definedName>
    <definedName name="A126065042V_Data">Data24!$J$11:$J$19</definedName>
    <definedName name="A126065042V_Latest">Data24!$J$19</definedName>
    <definedName name="A126065046C">Data23!$BV$1:$BV$10,Data23!$BV$11:$BV$19</definedName>
    <definedName name="A126065046C_Data">Data23!$BV$11:$BV$19</definedName>
    <definedName name="A126065046C_Latest">Data23!$BV$19</definedName>
    <definedName name="A126065050V">Data23!$FH$1:$FH$10,Data23!$FH$11:$FH$19</definedName>
    <definedName name="A126065050V_Data">Data23!$FH$11:$FH$19</definedName>
    <definedName name="A126065050V_Latest">Data23!$FH$19</definedName>
    <definedName name="A126065054C">Data22!$GJ$1:$GJ$10,Data22!$GJ$11:$GJ$19</definedName>
    <definedName name="A126065054C_Data">Data22!$GJ$11:$GJ$19</definedName>
    <definedName name="A126065054C_Latest">Data22!$GJ$19</definedName>
    <definedName name="A126065058L">Data23!$N$1:$N$10,Data23!$N$11:$N$19</definedName>
    <definedName name="A126065058L_Data">Data23!$N$11:$N$19</definedName>
    <definedName name="A126065058L_Latest">Data23!$N$19</definedName>
    <definedName name="A126065062C">Data23!$AL$1:$AL$10,Data23!$AL$11:$AL$19</definedName>
    <definedName name="A126065062C_Data">Data23!$AL$11:$AL$19</definedName>
    <definedName name="A126065062C_Latest">Data23!$AL$19</definedName>
    <definedName name="A126065066L">Data23!$IB$1:$IB$10,Data23!$IB$11:$IB$19</definedName>
    <definedName name="A126065066L_Data">Data23!$IB$11:$IB$19</definedName>
    <definedName name="A126065066L_Latest">Data23!$IB$19</definedName>
    <definedName name="A126065070C">Data24!$AH$1:$AH$10,Data24!$AH$11:$AH$19</definedName>
    <definedName name="A126065070C_Data">Data24!$AH$11:$AH$19</definedName>
    <definedName name="A126065070C_Latest">Data24!$AH$19</definedName>
    <definedName name="A126065074L">Data22!$EN$1:$EN$10,Data22!$EN$11:$EN$19</definedName>
    <definedName name="A126065074L_Data">Data22!$EN$11:$EN$19</definedName>
    <definedName name="A126065074L_Latest">Data22!$EN$19</definedName>
    <definedName name="A126065078W">Data23!$BD$1:$BD$10,Data23!$BD$11:$BD$19</definedName>
    <definedName name="A126065078W_Data">Data23!$BD$11:$BD$19</definedName>
    <definedName name="A126065078W_Latest">Data23!$BD$19</definedName>
    <definedName name="A126065082L">Data23!$DR$1:$DR$10,Data23!$DR$11:$DR$19</definedName>
    <definedName name="A126065082L_Data">Data23!$DR$11:$DR$19</definedName>
    <definedName name="A126065082L_Latest">Data23!$DR$19</definedName>
    <definedName name="A126065086W">Data22!$FL$1:$FL$10,Data22!$FL$11:$FL$19</definedName>
    <definedName name="A126065086W_Data">Data22!$FL$11:$FL$19</definedName>
    <definedName name="A126065086W_Latest">Data22!$FL$19</definedName>
    <definedName name="A126065090L">Data22!$HH$1:$HH$10,Data22!$HH$11:$HH$19</definedName>
    <definedName name="A126065090L_Data">Data22!$HH$11:$HH$19</definedName>
    <definedName name="A126065090L_Latest">Data22!$HH$19</definedName>
    <definedName name="A126065094W">Data22!$IF$1:$IF$10,Data22!$IF$11:$IF$19</definedName>
    <definedName name="A126065094W_Data">Data22!$IF$11:$IF$19</definedName>
    <definedName name="A126065094W_Latest">Data22!$IF$19</definedName>
    <definedName name="A126065098F">Data23!$CT$1:$CT$10,Data23!$CT$11:$CT$19</definedName>
    <definedName name="A126065098F_Data">Data23!$CT$11:$CT$19</definedName>
    <definedName name="A126065098F_Latest">Data23!$CT$19</definedName>
    <definedName name="A126065102K">Data23!$EJ$1:$EJ$10,Data23!$EJ$11:$EJ$19</definedName>
    <definedName name="A126065102K_Data">Data23!$EJ$11:$EJ$19</definedName>
    <definedName name="A126065102K_Latest">Data23!$EJ$19</definedName>
    <definedName name="A126065106V">Data13!$GV$1:$GV$10,Data13!$GV$11:$GV$19</definedName>
    <definedName name="A126065106V_Data">Data13!$GV$11:$GV$19</definedName>
    <definedName name="A126065106V_Latest">Data13!$GV$19</definedName>
    <definedName name="A126065110K">Data13!$HT$1:$HT$10,Data13!$HT$11:$HT$19</definedName>
    <definedName name="A126065110K_Data">Data13!$HT$11:$HT$19</definedName>
    <definedName name="A126065110K_Latest">Data13!$HT$19</definedName>
    <definedName name="A126065114V">Data14!$Z$1:$Z$10,Data14!$Z$11:$Z$19</definedName>
    <definedName name="A126065114V_Data">Data14!$Z$11:$Z$19</definedName>
    <definedName name="A126065114V_Latest">Data14!$Z$19</definedName>
    <definedName name="A126065118C">Data13!$CL$1:$CL$10,Data13!$CL$11:$CL$19</definedName>
    <definedName name="A126065118C_Data">Data13!$CL$11:$CL$19</definedName>
    <definedName name="A126065118C_Latest">Data13!$CL$19</definedName>
    <definedName name="A126065122V">Data13!$FX$1:$FX$10,Data13!$FX$11:$FX$19</definedName>
    <definedName name="A126065122V_Data">Data13!$FX$11:$FX$19</definedName>
    <definedName name="A126065122V_Latest">Data13!$FX$19</definedName>
    <definedName name="A126065126C">Data12!$GZ$1:$GZ$10,Data12!$GZ$11:$GZ$19</definedName>
    <definedName name="A126065126C_Data">Data12!$GZ$11:$GZ$19</definedName>
    <definedName name="A126065126C_Latest">Data12!$GZ$19</definedName>
    <definedName name="A126065130V">Data13!$AD$1:$AD$10,Data13!$AD$11:$AD$19</definedName>
    <definedName name="A126065130V_Data">Data13!$AD$11:$AD$19</definedName>
    <definedName name="A126065130V_Latest">Data13!$AD$19</definedName>
    <definedName name="A126065134C">Data13!$BB$1:$BB$10,Data13!$BB$11:$BB$19</definedName>
    <definedName name="A126065134C_Data">Data13!$BB$11:$BB$19</definedName>
    <definedName name="A126065134C_Latest">Data13!$BB$19</definedName>
    <definedName name="A126065138L">Data14!$B$1:$B$10,Data14!$B$11:$B$19</definedName>
    <definedName name="A126065138L_Data">Data14!$B$11:$B$19</definedName>
    <definedName name="A126065138L_Latest">Data14!$B$19</definedName>
    <definedName name="A126065142C">Data14!$AX$1:$AX$10,Data14!$AX$11:$AX$19</definedName>
    <definedName name="A126065142C_Data">Data14!$AX$11:$AX$19</definedName>
    <definedName name="A126065142C_Latest">Data14!$AX$19</definedName>
    <definedName name="A126065146L">Data12!$FD$1:$FD$10,Data12!$FD$11:$FD$19</definedName>
    <definedName name="A126065146L_Data">Data12!$FD$11:$FD$19</definedName>
    <definedName name="A126065146L_Latest">Data12!$FD$19</definedName>
    <definedName name="A126065150C">Data13!$BT$1:$BT$10,Data13!$BT$11:$BT$19</definedName>
    <definedName name="A126065150C_Data">Data13!$BT$11:$BT$19</definedName>
    <definedName name="A126065150C_Latest">Data13!$BT$19</definedName>
    <definedName name="A126065154L">Data13!$EH$1:$EH$10,Data13!$EH$11:$EH$19</definedName>
    <definedName name="A126065154L_Data">Data13!$EH$11:$EH$19</definedName>
    <definedName name="A126065154L_Latest">Data13!$EH$19</definedName>
    <definedName name="A126065158W">Data12!$GB$1:$GB$10,Data12!$GB$11:$GB$19</definedName>
    <definedName name="A126065158W_Data">Data12!$GB$11:$GB$19</definedName>
    <definedName name="A126065158W_Latest">Data12!$GB$19</definedName>
    <definedName name="A126065162L">Data12!$HX$1:$HX$10,Data12!$HX$11:$HX$19</definedName>
    <definedName name="A126065162L_Data">Data12!$HX$11:$HX$19</definedName>
    <definedName name="A126065162L_Latest">Data12!$HX$19</definedName>
    <definedName name="A126065166W">Data13!$F$1:$F$10,Data13!$F$11:$F$19</definedName>
    <definedName name="A126065166W_Data">Data13!$F$11:$F$19</definedName>
    <definedName name="A126065166W_Latest">Data13!$F$19</definedName>
    <definedName name="A126065170L">Data13!$DJ$1:$DJ$10,Data13!$DJ$11:$DJ$19</definedName>
    <definedName name="A126065170L_Data">Data13!$DJ$11:$DJ$19</definedName>
    <definedName name="A126065170L_Latest">Data13!$DJ$19</definedName>
    <definedName name="A126065174W">Data13!$EZ$1:$EZ$10,Data13!$EZ$11:$EZ$19</definedName>
    <definedName name="A126065174W_Data">Data13!$EZ$11:$EZ$19</definedName>
    <definedName name="A126065174W_Latest">Data13!$EZ$19</definedName>
    <definedName name="A126065178F">Data18!$GN$1:$GN$10,Data18!$GN$11:$GN$19</definedName>
    <definedName name="A126065178F_Data">Data18!$GN$11:$GN$19</definedName>
    <definedName name="A126065178F_Latest">Data18!$GN$19</definedName>
    <definedName name="A126065182W">Data18!$HL$1:$HL$10,Data18!$HL$11:$HL$19</definedName>
    <definedName name="A126065182W_Data">Data18!$HL$11:$HL$19</definedName>
    <definedName name="A126065182W_Latest">Data18!$HL$19</definedName>
    <definedName name="A126065186F">Data19!$R$1:$R$10,Data19!$R$11:$R$19</definedName>
    <definedName name="A126065186F_Data">Data19!$R$11:$R$19</definedName>
    <definedName name="A126065186F_Latest">Data19!$R$19</definedName>
    <definedName name="A126065190W">Data18!$CD$1:$CD$10,Data18!$CD$11:$CD$19</definedName>
    <definedName name="A126065190W_Data">Data18!$CD$11:$CD$19</definedName>
    <definedName name="A126065190W_Latest">Data18!$CD$19</definedName>
    <definedName name="A126065194F">Data18!$FP$1:$FP$10,Data18!$FP$11:$FP$19</definedName>
    <definedName name="A126065194F_Data">Data18!$FP$11:$FP$19</definedName>
    <definedName name="A126065194F_Latest">Data18!$FP$19</definedName>
    <definedName name="A126065198R">Data17!$GR$1:$GR$10,Data17!$GR$11:$GR$19</definedName>
    <definedName name="A126065198R_Data">Data17!$GR$11:$GR$19</definedName>
    <definedName name="A126065198R_Latest">Data17!$GR$19</definedName>
    <definedName name="A126065202V">Data18!$V$1:$V$10,Data18!$V$11:$V$19</definedName>
    <definedName name="A126065202V_Data">Data18!$V$11:$V$19</definedName>
    <definedName name="A126065202V_Latest">Data18!$V$19</definedName>
    <definedName name="A126065206C">Data18!$AT$1:$AT$10,Data18!$AT$11:$AT$19</definedName>
    <definedName name="A126065206C_Data">Data18!$AT$11:$AT$19</definedName>
    <definedName name="A126065206C_Latest">Data18!$AT$19</definedName>
    <definedName name="A126065210V">Data18!$IJ$1:$IJ$10,Data18!$IJ$11:$IJ$19</definedName>
    <definedName name="A126065210V_Data">Data18!$IJ$11:$IJ$19</definedName>
    <definedName name="A126065210V_Latest">Data18!$IJ$19</definedName>
    <definedName name="A126065214C">Data19!$AP$1:$AP$10,Data19!$AP$11:$AP$19</definedName>
    <definedName name="A126065214C_Data">Data19!$AP$11:$AP$19</definedName>
    <definedName name="A126065214C_Latest">Data19!$AP$19</definedName>
    <definedName name="A126065218L">Data17!$EV$1:$EV$10,Data17!$EV$11:$EV$19</definedName>
    <definedName name="A126065218L_Data">Data17!$EV$11:$EV$19</definedName>
    <definedName name="A126065218L_Latest">Data17!$EV$19</definedName>
    <definedName name="A126065222C">Data18!$BL$1:$BL$10,Data18!$BL$11:$BL$19</definedName>
    <definedName name="A126065222C_Data">Data18!$BL$11:$BL$19</definedName>
    <definedName name="A126065222C_Latest">Data18!$BL$19</definedName>
    <definedName name="A126065226L">Data18!$DZ$1:$DZ$10,Data18!$DZ$11:$DZ$19</definedName>
    <definedName name="A126065226L_Data">Data18!$DZ$11:$DZ$19</definedName>
    <definedName name="A126065226L_Latest">Data18!$DZ$19</definedName>
    <definedName name="A126065230C">Data17!$FT$1:$FT$10,Data17!$FT$11:$FT$19</definedName>
    <definedName name="A126065230C_Data">Data17!$FT$11:$FT$19</definedName>
    <definedName name="A126065230C_Latest">Data17!$FT$19</definedName>
    <definedName name="A126065234L">Data17!$HP$1:$HP$10,Data17!$HP$11:$HP$19</definedName>
    <definedName name="A126065234L_Data">Data17!$HP$11:$HP$19</definedName>
    <definedName name="A126065234L_Latest">Data17!$HP$19</definedName>
    <definedName name="A126065238W">Data17!$IN$1:$IN$10,Data17!$IN$11:$IN$19</definedName>
    <definedName name="A126065238W_Data">Data17!$IN$11:$IN$19</definedName>
    <definedName name="A126065238W_Latest">Data17!$IN$19</definedName>
    <definedName name="A126065242L">Data18!$DB$1:$DB$10,Data18!$DB$11:$DB$19</definedName>
    <definedName name="A126065242L_Data">Data18!$DB$11:$DB$19</definedName>
    <definedName name="A126065242L_Latest">Data18!$DB$19</definedName>
    <definedName name="A126065246W">Data18!$ER$1:$ER$10,Data18!$ER$11:$ER$19</definedName>
    <definedName name="A126065246W_Data">Data18!$ER$11:$ER$19</definedName>
    <definedName name="A126065246W_Latest">Data18!$ER$19</definedName>
    <definedName name="A126065250L">Data20!$DF$1:$DF$10,Data20!$DF$11:$DF$19</definedName>
    <definedName name="A126065250L_Data">Data20!$DF$11:$DF$19</definedName>
    <definedName name="A126065250L_Latest">Data20!$DF$19</definedName>
    <definedName name="A126065254W">Data20!$ED$1:$ED$10,Data20!$ED$11:$ED$19</definedName>
    <definedName name="A126065254W_Data">Data20!$ED$11:$ED$19</definedName>
    <definedName name="A126065254W_Latest">Data20!$ED$19</definedName>
    <definedName name="A126065258F">Data20!$FZ$1:$FZ$10,Data20!$FZ$11:$FZ$19</definedName>
    <definedName name="A126065258F_Data">Data20!$FZ$11:$FZ$19</definedName>
    <definedName name="A126065258F_Latest">Data20!$FZ$19</definedName>
    <definedName name="A126065262W">Data19!$IL$1:$IL$10,Data19!$IL$11:$IL$19</definedName>
    <definedName name="A126065262W_Data">Data19!$IL$11:$IL$19</definedName>
    <definedName name="A126065262W_Latest">Data19!$IL$19</definedName>
    <definedName name="A126065266F">Data20!$CH$1:$CH$10,Data20!$CH$11:$CH$19</definedName>
    <definedName name="A126065266F_Data">Data20!$CH$11:$CH$19</definedName>
    <definedName name="A126065266F_Latest">Data20!$CH$19</definedName>
    <definedName name="A126065270W">Data19!$DJ$1:$DJ$10,Data19!$DJ$11:$DJ$19</definedName>
    <definedName name="A126065270W_Data">Data19!$DJ$11:$DJ$19</definedName>
    <definedName name="A126065270W_Latest">Data19!$DJ$19</definedName>
    <definedName name="A126065274F">Data19!$GD$1:$GD$10,Data19!$GD$11:$GD$19</definedName>
    <definedName name="A126065274F_Data">Data19!$GD$11:$GD$19</definedName>
    <definedName name="A126065274F_Latest">Data19!$GD$19</definedName>
    <definedName name="A126065278R">Data19!$HB$1:$HB$10,Data19!$HB$11:$HB$19</definedName>
    <definedName name="A126065278R_Data">Data19!$HB$11:$HB$19</definedName>
    <definedName name="A126065278R_Latest">Data19!$HB$19</definedName>
    <definedName name="A126065282F">Data20!$FB$1:$FB$10,Data20!$FB$11:$FB$19</definedName>
    <definedName name="A126065282F_Data">Data20!$FB$11:$FB$19</definedName>
    <definedName name="A126065282F_Latest">Data20!$FB$19</definedName>
    <definedName name="A126065286R">Data20!$GX$1:$GX$10,Data20!$GX$11:$GX$19</definedName>
    <definedName name="A126065286R_Data">Data20!$GX$11:$GX$19</definedName>
    <definedName name="A126065286R_Latest">Data20!$GX$19</definedName>
    <definedName name="A126065290F">Data19!$BN$1:$BN$10,Data19!$BN$11:$BN$19</definedName>
    <definedName name="A126065290F_Data">Data19!$BN$11:$BN$19</definedName>
    <definedName name="A126065290F_Latest">Data19!$BN$19</definedName>
    <definedName name="A126065294R">Data19!$HT$1:$HT$10,Data19!$HT$11:$HT$19</definedName>
    <definedName name="A126065294R_Data">Data19!$HT$11:$HT$19</definedName>
    <definedName name="A126065294R_Latest">Data19!$HT$19</definedName>
    <definedName name="A126065298X">Data20!$AR$1:$AR$10,Data20!$AR$11:$AR$19</definedName>
    <definedName name="A126065298X_Data">Data20!$AR$11:$AR$19</definedName>
    <definedName name="A126065298X_Latest">Data20!$AR$19</definedName>
    <definedName name="A126065302C">Data19!$CL$1:$CL$10,Data19!$CL$11:$CL$19</definedName>
    <definedName name="A126065302C_Data">Data19!$CL$11:$CL$19</definedName>
    <definedName name="A126065302C_Latest">Data19!$CL$19</definedName>
    <definedName name="A126065306L">Data19!$EH$1:$EH$10,Data19!$EH$11:$EH$19</definedName>
    <definedName name="A126065306L_Data">Data19!$EH$11:$EH$19</definedName>
    <definedName name="A126065306L_Latest">Data19!$EH$19</definedName>
    <definedName name="A126065310C">Data19!$FF$1:$FF$10,Data19!$FF$11:$FF$19</definedName>
    <definedName name="A126065310C_Data">Data19!$FF$11:$FF$19</definedName>
    <definedName name="A126065310C_Latest">Data19!$FF$19</definedName>
    <definedName name="A126065314L">Data20!$T$1:$T$10,Data20!$T$11:$T$19</definedName>
    <definedName name="A126065314L_Data">Data20!$T$11:$T$19</definedName>
    <definedName name="A126065314L_Latest">Data20!$T$19</definedName>
    <definedName name="A126065318W">Data20!$BJ$1:$BJ$10,Data20!$BJ$11:$BJ$19</definedName>
    <definedName name="A126065318W_Data">Data20!$BJ$11:$BJ$19</definedName>
    <definedName name="A126065318W_Latest">Data20!$BJ$19</definedName>
    <definedName name="A126065322L">Data22!$X$1:$X$10,Data22!$X$11:$X$19</definedName>
    <definedName name="A126065322L_Data">Data22!$X$11:$X$19</definedName>
    <definedName name="A126065322L_Latest">Data22!$X$19</definedName>
    <definedName name="A126065326W">Data22!$AV$1:$AV$10,Data22!$AV$11:$AV$19</definedName>
    <definedName name="A126065326W_Data">Data22!$AV$11:$AV$19</definedName>
    <definedName name="A126065326W_Latest">Data22!$AV$19</definedName>
    <definedName name="A126065330L">Data22!$CR$1:$CR$10,Data22!$CR$11:$CR$19</definedName>
    <definedName name="A126065330L_Data">Data22!$CR$11:$CR$19</definedName>
    <definedName name="A126065330L_Latest">Data22!$CR$19</definedName>
    <definedName name="A126065334W">Data21!$FD$1:$FD$10,Data21!$FD$11:$FD$19</definedName>
    <definedName name="A126065334W_Data">Data21!$FD$11:$FD$19</definedName>
    <definedName name="A126065334W_Latest">Data21!$FD$19</definedName>
    <definedName name="A126065338F">Data21!$IP$1:$IP$10,Data21!$IP$11:$IP$19</definedName>
    <definedName name="A126065338F_Data">Data21!$IP$11:$IP$19</definedName>
    <definedName name="A126065338F_Latest">Data21!$IP$19</definedName>
    <definedName name="A126065342W">Data21!$AB$1:$AB$10,Data21!$AB$11:$AB$19</definedName>
    <definedName name="A126065342W_Data">Data21!$AB$11:$AB$19</definedName>
    <definedName name="A126065342W_Latest">Data21!$AB$19</definedName>
    <definedName name="A126065346F">Data21!$CV$1:$CV$10,Data21!$CV$11:$CV$19</definedName>
    <definedName name="A126065346F_Data">Data21!$CV$11:$CV$19</definedName>
    <definedName name="A126065346F_Latest">Data21!$CV$19</definedName>
    <definedName name="A126065350W">Data21!$DT$1:$DT$10,Data21!$DT$11:$DT$19</definedName>
    <definedName name="A126065350W_Data">Data21!$DT$11:$DT$19</definedName>
    <definedName name="A126065350W_Latest">Data21!$DT$19</definedName>
    <definedName name="A126065354F">Data22!$BT$1:$BT$10,Data22!$BT$11:$BT$19</definedName>
    <definedName name="A126065354F_Data">Data22!$BT$11:$BT$19</definedName>
    <definedName name="A126065354F_Latest">Data22!$BT$19</definedName>
    <definedName name="A126065358R">Data22!$DP$1:$DP$10,Data22!$DP$11:$DP$19</definedName>
    <definedName name="A126065358R_Data">Data22!$DP$11:$DP$19</definedName>
    <definedName name="A126065358R_Latest">Data22!$DP$19</definedName>
    <definedName name="A126065362F">Data20!$HV$1:$HV$10,Data20!$HV$11:$HV$19</definedName>
    <definedName name="A126065362F_Data">Data20!$HV$11:$HV$19</definedName>
    <definedName name="A126065362F_Latest">Data20!$HV$19</definedName>
    <definedName name="A126065366R">Data21!$EL$1:$EL$10,Data21!$EL$11:$EL$19</definedName>
    <definedName name="A126065366R_Data">Data21!$EL$11:$EL$19</definedName>
    <definedName name="A126065366R_Latest">Data21!$EL$19</definedName>
    <definedName name="A126065370F">Data21!$GZ$1:$GZ$10,Data21!$GZ$11:$GZ$19</definedName>
    <definedName name="A126065370F_Data">Data21!$GZ$11:$GZ$19</definedName>
    <definedName name="A126065370F_Latest">Data21!$GZ$19</definedName>
    <definedName name="A126065374R">Data21!$D$1:$D$10,Data21!$D$11:$D$19</definedName>
    <definedName name="A126065374R_Data">Data21!$D$11:$D$19</definedName>
    <definedName name="A126065374R_Latest">Data21!$D$19</definedName>
    <definedName name="A126065378X">Data21!$AZ$1:$AZ$10,Data21!$AZ$11:$AZ$19</definedName>
    <definedName name="A126065378X_Data">Data21!$AZ$11:$AZ$19</definedName>
    <definedName name="A126065378X_Latest">Data21!$AZ$19</definedName>
    <definedName name="A126065382R">Data21!$BX$1:$BX$10,Data21!$BX$11:$BX$19</definedName>
    <definedName name="A126065382R_Data">Data21!$BX$11:$BX$19</definedName>
    <definedName name="A126065382R_Latest">Data21!$BX$19</definedName>
    <definedName name="A126065386X">Data21!$GB$1:$GB$10,Data21!$GB$11:$GB$19</definedName>
    <definedName name="A126065386X_Data">Data21!$GB$11:$GB$19</definedName>
    <definedName name="A126065386X_Latest">Data21!$GB$19</definedName>
    <definedName name="A126065390R">Data21!$HR$1:$HR$10,Data21!$HR$11:$HR$19</definedName>
    <definedName name="A126065390R_Data">Data21!$HR$11:$HR$19</definedName>
    <definedName name="A126065390R_Latest">Data21!$HR$19</definedName>
    <definedName name="A126065394X">Data12!$AN$1:$AN$10,Data12!$AN$11:$AN$19</definedName>
    <definedName name="A126065394X_Data">Data12!$AN$11:$AN$19</definedName>
    <definedName name="A126065394X_Latest">Data12!$AN$19</definedName>
    <definedName name="A126065398J">Data12!$BL$1:$BL$10,Data12!$BL$11:$BL$19</definedName>
    <definedName name="A126065398J_Data">Data12!$BL$11:$BL$19</definedName>
    <definedName name="A126065398J_Latest">Data12!$BL$19</definedName>
    <definedName name="A126065402L">Data12!$DH$1:$DH$10,Data12!$DH$11:$DH$19</definedName>
    <definedName name="A126065402L_Data">Data12!$DH$11:$DH$19</definedName>
    <definedName name="A126065402L_Latest">Data12!$DH$19</definedName>
    <definedName name="A126065406W">Data11!$FT$1:$FT$10,Data11!$FT$11:$FT$19</definedName>
    <definedName name="A126065406W_Data">Data11!$FT$11:$FT$19</definedName>
    <definedName name="A126065406W_Latest">Data11!$FT$19</definedName>
    <definedName name="A126065410L">Data12!$P$1:$P$10,Data12!$P$11:$P$19</definedName>
    <definedName name="A126065410L_Data">Data12!$P$11:$P$19</definedName>
    <definedName name="A126065410L_Latest">Data12!$P$19</definedName>
    <definedName name="A126065414W">Data11!$AR$1:$AR$10,Data11!$AR$11:$AR$19</definedName>
    <definedName name="A126065414W_Data">Data11!$AR$11:$AR$19</definedName>
    <definedName name="A126065414W_Latest">Data11!$AR$19</definedName>
    <definedName name="A126065418F">Data11!$DL$1:$DL$10,Data11!$DL$11:$DL$19</definedName>
    <definedName name="A126065418F_Data">Data11!$DL$11:$DL$19</definedName>
    <definedName name="A126065418F_Latest">Data11!$DL$19</definedName>
    <definedName name="A126065422W">Data11!$EJ$1:$EJ$10,Data11!$EJ$11:$EJ$19</definedName>
    <definedName name="A126065422W_Data">Data11!$EJ$11:$EJ$19</definedName>
    <definedName name="A126065422W_Latest">Data11!$EJ$19</definedName>
    <definedName name="A126065426F">Data12!$CJ$1:$CJ$10,Data12!$CJ$11:$CJ$19</definedName>
    <definedName name="A126065426F_Data">Data12!$CJ$11:$CJ$19</definedName>
    <definedName name="A126065426F_Latest">Data12!$CJ$19</definedName>
    <definedName name="A126065430W">Data12!$EF$1:$EF$10,Data12!$EF$11:$EF$19</definedName>
    <definedName name="A126065430W_Data">Data12!$EF$11:$EF$19</definedName>
    <definedName name="A126065430W_Latest">Data12!$EF$19</definedName>
    <definedName name="A126065434F">Data10!$IL$1:$IL$10,Data10!$IL$11:$IL$19</definedName>
    <definedName name="A126065434F_Data">Data10!$IL$11:$IL$19</definedName>
    <definedName name="A126065434F_Latest">Data10!$IL$19</definedName>
    <definedName name="A126065438R">Data11!$FB$1:$FB$10,Data11!$FB$11:$FB$19</definedName>
    <definedName name="A126065438R_Data">Data11!$FB$11:$FB$19</definedName>
    <definedName name="A126065438R_Latest">Data11!$FB$19</definedName>
    <definedName name="A126065442F">Data11!$HP$1:$HP$10,Data11!$HP$11:$HP$19</definedName>
    <definedName name="A126065442F_Data">Data11!$HP$11:$HP$19</definedName>
    <definedName name="A126065442F_Latest">Data11!$HP$19</definedName>
    <definedName name="A126065446R">Data11!$T$1:$T$10,Data11!$T$11:$T$19</definedName>
    <definedName name="A126065446R_Data">Data11!$T$11:$T$19</definedName>
    <definedName name="A126065446R_Latest">Data11!$T$19</definedName>
    <definedName name="A126065450F">Data11!$BP$1:$BP$10,Data11!$BP$11:$BP$19</definedName>
    <definedName name="A126065450F_Data">Data11!$BP$11:$BP$19</definedName>
    <definedName name="A126065450F_Latest">Data11!$BP$19</definedName>
    <definedName name="A126065454R">Data11!$CN$1:$CN$10,Data11!$CN$11:$CN$19</definedName>
    <definedName name="A126065454R_Data">Data11!$CN$11:$CN$19</definedName>
    <definedName name="A126065454R_Latest">Data11!$CN$19</definedName>
    <definedName name="A126065458X">Data11!$GR$1:$GR$10,Data11!$GR$11:$GR$19</definedName>
    <definedName name="A126065458X_Data">Data11!$GR$11:$GR$19</definedName>
    <definedName name="A126065458X_Latest">Data11!$GR$19</definedName>
    <definedName name="A126065462R">Data11!$IH$1:$IH$10,Data11!$IH$11:$IH$19</definedName>
    <definedName name="A126065462R_Data">Data11!$IH$11:$IH$19</definedName>
    <definedName name="A126065462R_Latest">Data11!$IH$19</definedName>
    <definedName name="A126065466X">Data15!$DN$1:$DN$10,Data15!$DN$11:$DN$19</definedName>
    <definedName name="A126065466X_Data">Data15!$DN$11:$DN$19</definedName>
    <definedName name="A126065466X_Latest">Data15!$DN$19</definedName>
    <definedName name="A126065470R">Data15!$EL$1:$EL$10,Data15!$EL$11:$EL$19</definedName>
    <definedName name="A126065470R_Data">Data15!$EL$11:$EL$19</definedName>
    <definedName name="A126065470R_Latest">Data15!$EL$19</definedName>
    <definedName name="A126065474X">Data15!$GH$1:$GH$10,Data15!$GH$11:$GH$19</definedName>
    <definedName name="A126065474X_Data">Data15!$GH$11:$GH$19</definedName>
    <definedName name="A126065474X_Latest">Data15!$GH$19</definedName>
    <definedName name="A126065478J">Data15!$D$1:$D$10,Data15!$D$11:$D$19</definedName>
    <definedName name="A126065478J_Data">Data15!$D$11:$D$19</definedName>
    <definedName name="A126065478J_Latest">Data15!$D$19</definedName>
    <definedName name="A126065482X">Data15!$CP$1:$CP$10,Data15!$CP$11:$CP$19</definedName>
    <definedName name="A126065482X_Data">Data15!$CP$11:$CP$19</definedName>
    <definedName name="A126065482X_Latest">Data15!$CP$19</definedName>
    <definedName name="A126065486J">Data14!$DR$1:$DR$10,Data14!$DR$11:$DR$19</definedName>
    <definedName name="A126065486J_Data">Data14!$DR$11:$DR$19</definedName>
    <definedName name="A126065486J_Latest">Data14!$DR$19</definedName>
    <definedName name="A126065490X">Data14!$GL$1:$GL$10,Data14!$GL$11:$GL$19</definedName>
    <definedName name="A126065490X_Data">Data14!$GL$11:$GL$19</definedName>
    <definedName name="A126065490X_Latest">Data14!$GL$19</definedName>
    <definedName name="A126065494J">Data14!$HJ$1:$HJ$10,Data14!$HJ$11:$HJ$19</definedName>
    <definedName name="A126065494J_Data">Data14!$HJ$11:$HJ$19</definedName>
    <definedName name="A126065494J_Latest">Data14!$HJ$19</definedName>
    <definedName name="A126065498T">Data15!$FJ$1:$FJ$10,Data15!$FJ$11:$FJ$19</definedName>
    <definedName name="A126065498T_Data">Data15!$FJ$11:$FJ$19</definedName>
    <definedName name="A126065498T_Latest">Data15!$FJ$19</definedName>
    <definedName name="A126065502W">Data15!$HF$1:$HF$10,Data15!$HF$11:$HF$19</definedName>
    <definedName name="A126065502W_Data">Data15!$HF$11:$HF$19</definedName>
    <definedName name="A126065502W_Latest">Data15!$HF$19</definedName>
    <definedName name="A126065506F">Data14!$BV$1:$BV$10,Data14!$BV$11:$BV$19</definedName>
    <definedName name="A126065506F_Data">Data14!$BV$11:$BV$19</definedName>
    <definedName name="A126065506F_Latest">Data14!$BV$19</definedName>
    <definedName name="A126065510W">Data14!$IB$1:$IB$10,Data14!$IB$11:$IB$19</definedName>
    <definedName name="A126065510W_Data">Data14!$IB$11:$IB$19</definedName>
    <definedName name="A126065510W_Latest">Data14!$IB$19</definedName>
    <definedName name="A126065514F">Data15!$AZ$1:$AZ$10,Data15!$AZ$11:$AZ$19</definedName>
    <definedName name="A126065514F_Data">Data15!$AZ$11:$AZ$19</definedName>
    <definedName name="A126065514F_Latest">Data15!$AZ$19</definedName>
    <definedName name="A126065518R">Data14!$CT$1:$CT$10,Data14!$CT$11:$CT$19</definedName>
    <definedName name="A126065518R_Data">Data14!$CT$11:$CT$19</definedName>
    <definedName name="A126065518R_Latest">Data14!$CT$19</definedName>
    <definedName name="A126065522F">Data14!$EP$1:$EP$10,Data14!$EP$11:$EP$19</definedName>
    <definedName name="A126065522F_Data">Data14!$EP$11:$EP$19</definedName>
    <definedName name="A126065522F_Latest">Data14!$EP$19</definedName>
    <definedName name="A126065526R">Data14!$FN$1:$FN$10,Data14!$FN$11:$FN$19</definedName>
    <definedName name="A126065526R_Data">Data14!$FN$11:$FN$19</definedName>
    <definedName name="A126065526R_Latest">Data14!$FN$19</definedName>
    <definedName name="A126065530F">Data15!$AB$1:$AB$10,Data15!$AB$11:$AB$19</definedName>
    <definedName name="A126065530F_Data">Data15!$AB$11:$AB$19</definedName>
    <definedName name="A126065530F_Latest">Data15!$AB$19</definedName>
    <definedName name="A126065534R">Data15!$BR$1:$BR$10,Data15!$BR$11:$BR$19</definedName>
    <definedName name="A126065534R_Data">Data15!$BR$11:$BR$19</definedName>
    <definedName name="A126065534R_Latest">Data15!$BR$19</definedName>
    <definedName name="A126065538X">Data17!$AF$1:$AF$10,Data17!$AF$11:$AF$19</definedName>
    <definedName name="A126065538X_Data">Data17!$AF$11:$AF$19</definedName>
    <definedName name="A126065538X_Latest">Data17!$AF$19</definedName>
    <definedName name="A126065542R">Data17!$BD$1:$BD$10,Data17!$BD$11:$BD$19</definedName>
    <definedName name="A126065542R_Data">Data17!$BD$11:$BD$19</definedName>
    <definedName name="A126065542R_Latest">Data17!$BD$19</definedName>
    <definedName name="A126065546X">Data17!$CZ$1:$CZ$10,Data17!$CZ$11:$CZ$19</definedName>
    <definedName name="A126065546X_Data">Data17!$CZ$11:$CZ$19</definedName>
    <definedName name="A126065546X_Latest">Data17!$CZ$19</definedName>
    <definedName name="A126065550R">Data16!$FL$1:$FL$10,Data16!$FL$11:$FL$19</definedName>
    <definedName name="A126065550R_Data">Data16!$FL$11:$FL$19</definedName>
    <definedName name="A126065550R_Latest">Data16!$FL$19</definedName>
    <definedName name="A126065554X">Data17!$H$1:$H$10,Data17!$H$11:$H$19</definedName>
    <definedName name="A126065554X_Data">Data17!$H$11:$H$19</definedName>
    <definedName name="A126065554X_Latest">Data17!$H$19</definedName>
    <definedName name="A126065558J">Data16!$AJ$1:$AJ$10,Data16!$AJ$11:$AJ$19</definedName>
    <definedName name="A126065558J_Data">Data16!$AJ$11:$AJ$19</definedName>
    <definedName name="A126065558J_Latest">Data16!$AJ$19</definedName>
    <definedName name="A126065562X">Data16!$DD$1:$DD$10,Data16!$DD$11:$DD$19</definedName>
    <definedName name="A126065562X_Data">Data16!$DD$11:$DD$19</definedName>
    <definedName name="A126065562X_Latest">Data16!$DD$19</definedName>
    <definedName name="A126065566J">Data16!$EB$1:$EB$10,Data16!$EB$11:$EB$19</definedName>
    <definedName name="A126065566J_Data">Data16!$EB$11:$EB$19</definedName>
    <definedName name="A126065566J_Latest">Data16!$EB$19</definedName>
    <definedName name="A126065570X">Data17!$CB$1:$CB$10,Data17!$CB$11:$CB$19</definedName>
    <definedName name="A126065570X_Data">Data17!$CB$11:$CB$19</definedName>
    <definedName name="A126065570X_Latest">Data17!$CB$19</definedName>
    <definedName name="A126065574J">Data17!$DX$1:$DX$10,Data17!$DX$11:$DX$19</definedName>
    <definedName name="A126065574J_Data">Data17!$DX$11:$DX$19</definedName>
    <definedName name="A126065574J_Latest">Data17!$DX$19</definedName>
    <definedName name="A126065578T">Data15!$ID$1:$ID$10,Data15!$ID$11:$ID$19</definedName>
    <definedName name="A126065578T_Data">Data15!$ID$11:$ID$19</definedName>
    <definedName name="A126065578T_Latest">Data15!$ID$19</definedName>
    <definedName name="A126065582J">Data16!$ET$1:$ET$10,Data16!$ET$11:$ET$19</definedName>
    <definedName name="A126065582J_Data">Data16!$ET$11:$ET$19</definedName>
    <definedName name="A126065582J_Latest">Data16!$ET$19</definedName>
    <definedName name="A126065586T">Data16!$HH$1:$HH$10,Data16!$HH$11:$HH$19</definedName>
    <definedName name="A126065586T_Data">Data16!$HH$11:$HH$19</definedName>
    <definedName name="A126065586T_Latest">Data16!$HH$19</definedName>
    <definedName name="A126065590J">Data16!$L$1:$L$10,Data16!$L$11:$L$19</definedName>
    <definedName name="A126065590J_Data">Data16!$L$11:$L$19</definedName>
    <definedName name="A126065590J_Latest">Data16!$L$19</definedName>
    <definedName name="A126065594T">Data16!$BH$1:$BH$10,Data16!$BH$11:$BH$19</definedName>
    <definedName name="A126065594T_Data">Data16!$BH$11:$BH$19</definedName>
    <definedName name="A126065594T_Latest">Data16!$BH$19</definedName>
    <definedName name="A126065598A">Data16!$CF$1:$CF$10,Data16!$CF$11:$CF$19</definedName>
    <definedName name="A126065598A_Data">Data16!$CF$11:$CF$19</definedName>
    <definedName name="A126065598A_Latest">Data16!$CF$19</definedName>
    <definedName name="A126065602F">Data16!$GJ$1:$GJ$10,Data16!$GJ$11:$GJ$19</definedName>
    <definedName name="A126065602F_Data">Data16!$GJ$11:$GJ$19</definedName>
    <definedName name="A126065602F_Latest">Data16!$GJ$19</definedName>
    <definedName name="A126065606R">Data16!$HZ$1:$HZ$10,Data16!$HZ$11:$HZ$19</definedName>
    <definedName name="A126065606R_Data">Data16!$HZ$11:$HZ$19</definedName>
    <definedName name="A126065606R_Latest">Data16!$HZ$19</definedName>
    <definedName name="A126065610F">Data2!$BM$1:$BM$10,Data2!$BM$11:$BM$19</definedName>
    <definedName name="A126065610F_Data">Data2!$BM$11:$BM$19</definedName>
    <definedName name="A126065610F_Latest">Data2!$BM$19</definedName>
    <definedName name="A126065614R">Data2!$CK$1:$CK$10,Data2!$CK$11:$CK$19</definedName>
    <definedName name="A126065614R_Data">Data2!$CK$11:$CK$19</definedName>
    <definedName name="A126065614R_Latest">Data2!$CK$19</definedName>
    <definedName name="A126065618X">Data2!$EG$1:$EG$10,Data2!$EG$11:$EG$19</definedName>
    <definedName name="A126065618X_Data">Data2!$EG$11:$EG$19</definedName>
    <definedName name="A126065618X_Latest">Data2!$EG$19</definedName>
    <definedName name="A126065622R">Data1!$GS$1:$GS$10,Data1!$GS$11:$GS$19</definedName>
    <definedName name="A126065622R_Data">Data1!$GS$11:$GS$19</definedName>
    <definedName name="A126065622R_Latest">Data1!$GS$19</definedName>
    <definedName name="A126065626X">Data2!$AO$1:$AO$10,Data2!$AO$11:$AO$19</definedName>
    <definedName name="A126065626X_Data">Data2!$AO$11:$AO$19</definedName>
    <definedName name="A126065626X_Latest">Data2!$AO$19</definedName>
    <definedName name="A126065630R">Data1!$BQ$1:$BQ$10,Data1!$BQ$11:$BQ$19</definedName>
    <definedName name="A126065630R_Data">Data1!$BQ$11:$BQ$19</definedName>
    <definedName name="A126065630R_Latest">Data1!$BQ$19</definedName>
    <definedName name="A126065634X">Data1!$EK$1:$EK$10,Data1!$EK$11:$EK$19</definedName>
    <definedName name="A126065634X_Data">Data1!$EK$11:$EK$19</definedName>
    <definedName name="A126065634X_Latest">Data1!$EK$19</definedName>
    <definedName name="A126065638J">Data1!$FF$1:$FF$10,Data1!$FF$11:$FF$19</definedName>
    <definedName name="A126065638J_Data">Data1!$FF$11:$FF$19</definedName>
    <definedName name="A126065638J_Latest">Data1!$FF$19</definedName>
    <definedName name="A126065642X">Data2!$DI$1:$DI$10,Data2!$DI$11:$DI$19</definedName>
    <definedName name="A126065642X_Data">Data2!$DI$11:$DI$19</definedName>
    <definedName name="A126065642X_Latest">Data2!$DI$19</definedName>
    <definedName name="A126065646J">Data2!$FE$1:$FE$10,Data2!$FE$11:$FE$19</definedName>
    <definedName name="A126065646J_Data">Data2!$FE$11:$FE$19</definedName>
    <definedName name="A126065646J_Latest">Data2!$FE$19</definedName>
    <definedName name="A126065650X">Data1!$U$1:$U$10,Data1!$U$11:$U$19</definedName>
    <definedName name="A126065650X_Data">Data1!$U$11:$U$19</definedName>
    <definedName name="A126065650X_Latest">Data1!$U$19</definedName>
    <definedName name="A126065654J">Data1!$FX$1:$FX$10,Data1!$FX$11:$FX$19</definedName>
    <definedName name="A126065654J_Data">Data1!$FX$11:$FX$19</definedName>
    <definedName name="A126065654J_Latest">Data1!$FX$19</definedName>
    <definedName name="A126065658T">Data1!$IL$1:$IL$10,Data1!$IL$11:$IL$19</definedName>
    <definedName name="A126065658T_Data">Data1!$IL$11:$IL$19</definedName>
    <definedName name="A126065658T_Latest">Data1!$IL$19</definedName>
    <definedName name="A126065662J">Data1!$AS$1:$AS$10,Data1!$AS$11:$AS$19</definedName>
    <definedName name="A126065662J_Data">Data1!$AS$11:$AS$19</definedName>
    <definedName name="A126065662J_Latest">Data1!$AS$19</definedName>
    <definedName name="A126065666T">Data1!$CO$1:$CO$10,Data1!$CO$11:$CO$19</definedName>
    <definedName name="A126065666T_Data">Data1!$CO$11:$CO$19</definedName>
    <definedName name="A126065666T_Latest">Data1!$CO$19</definedName>
    <definedName name="A126065670J">Data1!$DM$1:$DM$10,Data1!$DM$11:$DM$19</definedName>
    <definedName name="A126065670J_Data">Data1!$DM$11:$DM$19</definedName>
    <definedName name="A126065670J_Latest">Data1!$DM$19</definedName>
    <definedName name="A126065674T">Data1!$HQ$1:$HQ$10,Data1!$HQ$11:$HQ$19</definedName>
    <definedName name="A126065674T_Data">Data1!$HQ$11:$HQ$19</definedName>
    <definedName name="A126065674T_Latest">Data1!$HQ$19</definedName>
    <definedName name="A126065678A">Data2!$Q$1:$Q$10,Data2!$Q$11:$Q$19</definedName>
    <definedName name="A126065678A_Data">Data2!$Q$11:$Q$19</definedName>
    <definedName name="A126065678A_Latest">Data2!$Q$19</definedName>
    <definedName name="A126065682T">Data23!$GO$1:$GO$10,Data23!$GO$11:$GO$19</definedName>
    <definedName name="A126065682T_Data">Data23!$GO$11:$GO$19</definedName>
    <definedName name="A126065682T_Latest">Data23!$GO$19</definedName>
    <definedName name="A126065686A">Data23!$HM$1:$HM$10,Data23!$HM$11:$HM$19</definedName>
    <definedName name="A126065686A_Data">Data23!$HM$11:$HM$19</definedName>
    <definedName name="A126065686A_Latest">Data23!$HM$19</definedName>
    <definedName name="A126065690T">Data24!$S$1:$S$10,Data24!$S$11:$S$19</definedName>
    <definedName name="A126065690T_Data">Data24!$S$11:$S$19</definedName>
    <definedName name="A126065690T_Latest">Data24!$S$19</definedName>
    <definedName name="A126065694A">Data23!$CE$1:$CE$10,Data23!$CE$11:$CE$19</definedName>
    <definedName name="A126065694A_Data">Data23!$CE$11:$CE$19</definedName>
    <definedName name="A126065694A_Latest">Data23!$CE$19</definedName>
    <definedName name="A126065698K">Data23!$FQ$1:$FQ$10,Data23!$FQ$11:$FQ$19</definedName>
    <definedName name="A126065698K_Data">Data23!$FQ$11:$FQ$19</definedName>
    <definedName name="A126065698K_Latest">Data23!$FQ$19</definedName>
    <definedName name="A126065702R">Data22!$GS$1:$GS$10,Data22!$GS$11:$GS$19</definedName>
    <definedName name="A126065702R_Data">Data22!$GS$11:$GS$19</definedName>
    <definedName name="A126065702R_Latest">Data22!$GS$19</definedName>
    <definedName name="A126065706X">Data23!$W$1:$W$10,Data23!$W$11:$W$19</definedName>
    <definedName name="A126065706X_Data">Data23!$W$11:$W$19</definedName>
    <definedName name="A126065706X_Latest">Data23!$W$19</definedName>
    <definedName name="A126065710R">Data23!$AR$1:$AR$10,Data23!$AR$11:$AR$19</definedName>
    <definedName name="A126065710R_Data">Data23!$AR$11:$AR$19</definedName>
    <definedName name="A126065710R_Latest">Data23!$AR$19</definedName>
    <definedName name="A126065714X">Data23!$IK$1:$IK$10,Data23!$IK$11:$IK$19</definedName>
    <definedName name="A126065714X_Data">Data23!$IK$11:$IK$19</definedName>
    <definedName name="A126065714X_Latest">Data23!$IK$19</definedName>
    <definedName name="A126065718J">Data24!$AQ$1:$AQ$10,Data24!$AQ$11:$AQ$19</definedName>
    <definedName name="A126065718J_Data">Data24!$AQ$11:$AQ$19</definedName>
    <definedName name="A126065718J_Latest">Data24!$AQ$19</definedName>
    <definedName name="A126065722X">Data22!$EW$1:$EW$10,Data22!$EW$11:$EW$19</definedName>
    <definedName name="A126065722X_Data">Data22!$EW$11:$EW$19</definedName>
    <definedName name="A126065722X_Latest">Data22!$EW$19</definedName>
    <definedName name="A126065726J">Data23!$BJ$1:$BJ$10,Data23!$BJ$11:$BJ$19</definedName>
    <definedName name="A126065726J_Data">Data23!$BJ$11:$BJ$19</definedName>
    <definedName name="A126065726J_Latest">Data23!$BJ$19</definedName>
    <definedName name="A126065730X">Data23!$DX$1:$DX$10,Data23!$DX$11:$DX$19</definedName>
    <definedName name="A126065730X_Data">Data23!$DX$11:$DX$19</definedName>
    <definedName name="A126065730X_Latest">Data23!$DX$19</definedName>
    <definedName name="A126065734J">Data22!$FU$1:$FU$10,Data22!$FU$11:$FU$19</definedName>
    <definedName name="A126065734J_Data">Data22!$FU$11:$FU$19</definedName>
    <definedName name="A126065734J_Latest">Data22!$FU$19</definedName>
    <definedName name="A126065738T">Data22!$HQ$1:$HQ$10,Data22!$HQ$11:$HQ$19</definedName>
    <definedName name="A126065738T_Data">Data22!$HQ$11:$HQ$19</definedName>
    <definedName name="A126065738T_Latest">Data22!$HQ$19</definedName>
    <definedName name="A126065742J">Data22!$IO$1:$IO$10,Data22!$IO$11:$IO$19</definedName>
    <definedName name="A126065742J_Data">Data22!$IO$11:$IO$19</definedName>
    <definedName name="A126065742J_Latest">Data22!$IO$19</definedName>
    <definedName name="A126065746T">Data23!$DC$1:$DC$10,Data23!$DC$11:$DC$19</definedName>
    <definedName name="A126065746T_Data">Data23!$DC$11:$DC$19</definedName>
    <definedName name="A126065746T_Latest">Data23!$DC$19</definedName>
    <definedName name="A126065750J">Data23!$ES$1:$ES$10,Data23!$ES$11:$ES$19</definedName>
    <definedName name="A126065750J_Data">Data23!$ES$11:$ES$19</definedName>
    <definedName name="A126065750J_Latest">Data23!$ES$19</definedName>
    <definedName name="A126065754T">Data13!$HE$1:$HE$10,Data13!$HE$11:$HE$19</definedName>
    <definedName name="A126065754T_Data">Data13!$HE$11:$HE$19</definedName>
    <definedName name="A126065754T_Latest">Data13!$HE$19</definedName>
    <definedName name="A126065758A">Data13!$IC$1:$IC$10,Data13!$IC$11:$IC$19</definedName>
    <definedName name="A126065758A_Data">Data13!$IC$11:$IC$19</definedName>
    <definedName name="A126065758A_Latest">Data13!$IC$19</definedName>
    <definedName name="A126065762T">Data14!$AI$1:$AI$10,Data14!$AI$11:$AI$19</definedName>
    <definedName name="A126065762T_Data">Data14!$AI$11:$AI$19</definedName>
    <definedName name="A126065762T_Latest">Data14!$AI$19</definedName>
    <definedName name="A126065766A">Data13!$CU$1:$CU$10,Data13!$CU$11:$CU$19</definedName>
    <definedName name="A126065766A_Data">Data13!$CU$11:$CU$19</definedName>
    <definedName name="A126065766A_Latest">Data13!$CU$19</definedName>
    <definedName name="A126065770T">Data13!$GG$1:$GG$10,Data13!$GG$11:$GG$19</definedName>
    <definedName name="A126065770T_Data">Data13!$GG$11:$GG$19</definedName>
    <definedName name="A126065770T_Latest">Data13!$GG$19</definedName>
    <definedName name="A126065774A">Data12!$HI$1:$HI$10,Data12!$HI$11:$HI$19</definedName>
    <definedName name="A126065774A_Data">Data12!$HI$11:$HI$19</definedName>
    <definedName name="A126065774A_Latest">Data12!$HI$19</definedName>
    <definedName name="A126065778K">Data13!$AM$1:$AM$10,Data13!$AM$11:$AM$19</definedName>
    <definedName name="A126065778K_Data">Data13!$AM$11:$AM$19</definedName>
    <definedName name="A126065778K_Latest">Data13!$AM$19</definedName>
    <definedName name="A126065782A">Data13!$BH$1:$BH$10,Data13!$BH$11:$BH$19</definedName>
    <definedName name="A126065782A_Data">Data13!$BH$11:$BH$19</definedName>
    <definedName name="A126065782A_Latest">Data13!$BH$19</definedName>
    <definedName name="A126065786K">Data14!$K$1:$K$10,Data14!$K$11:$K$19</definedName>
    <definedName name="A126065786K_Data">Data14!$K$11:$K$19</definedName>
    <definedName name="A126065786K_Latest">Data14!$K$19</definedName>
    <definedName name="A126065790A">Data14!$BG$1:$BG$10,Data14!$BG$11:$BG$19</definedName>
    <definedName name="A126065790A_Data">Data14!$BG$11:$BG$19</definedName>
    <definedName name="A126065790A_Latest">Data14!$BG$19</definedName>
    <definedName name="A126065794K">Data12!$FM$1:$FM$10,Data12!$FM$11:$FM$19</definedName>
    <definedName name="A126065794K_Data">Data12!$FM$11:$FM$19</definedName>
    <definedName name="A126065794K_Latest">Data12!$FM$19</definedName>
    <definedName name="A126065798V">Data13!$BZ$1:$BZ$10,Data13!$BZ$11:$BZ$19</definedName>
    <definedName name="A126065798V_Data">Data13!$BZ$11:$BZ$19</definedName>
    <definedName name="A126065798V_Latest">Data13!$BZ$19</definedName>
    <definedName name="A126065802X">Data13!$EN$1:$EN$10,Data13!$EN$11:$EN$19</definedName>
    <definedName name="A126065802X_Data">Data13!$EN$11:$EN$19</definedName>
    <definedName name="A126065802X_Latest">Data13!$EN$19</definedName>
    <definedName name="A126065806J">Data12!$GK$1:$GK$10,Data12!$GK$11:$GK$19</definedName>
    <definedName name="A126065806J_Data">Data12!$GK$11:$GK$19</definedName>
    <definedName name="A126065806J_Latest">Data12!$GK$19</definedName>
    <definedName name="A126065810X">Data12!$IG$1:$IG$10,Data12!$IG$11:$IG$19</definedName>
    <definedName name="A126065810X_Data">Data12!$IG$11:$IG$19</definedName>
    <definedName name="A126065810X_Latest">Data12!$IG$19</definedName>
    <definedName name="A126065814J">Data13!$O$1:$O$10,Data13!$O$11:$O$19</definedName>
    <definedName name="A126065814J_Data">Data13!$O$11:$O$19</definedName>
    <definedName name="A126065814J_Latest">Data13!$O$19</definedName>
    <definedName name="A126065818T">Data13!$DS$1:$DS$10,Data13!$DS$11:$DS$19</definedName>
    <definedName name="A126065818T_Data">Data13!$DS$11:$DS$19</definedName>
    <definedName name="A126065818T_Latest">Data13!$DS$19</definedName>
    <definedName name="A126065822J">Data13!$FI$1:$FI$10,Data13!$FI$11:$FI$19</definedName>
    <definedName name="A126065822J_Data">Data13!$FI$11:$FI$19</definedName>
    <definedName name="A126065822J_Latest">Data13!$FI$19</definedName>
    <definedName name="A126065826T">Data18!$GW$1:$GW$10,Data18!$GW$11:$GW$19</definedName>
    <definedName name="A126065826T_Data">Data18!$GW$11:$GW$19</definedName>
    <definedName name="A126065826T_Latest">Data18!$GW$19</definedName>
    <definedName name="A126065830J">Data18!$HU$1:$HU$10,Data18!$HU$11:$HU$19</definedName>
    <definedName name="A126065830J_Data">Data18!$HU$11:$HU$19</definedName>
    <definedName name="A126065830J_Latest">Data18!$HU$19</definedName>
    <definedName name="A126065834T">Data19!$AA$1:$AA$10,Data19!$AA$11:$AA$19</definedName>
    <definedName name="A126065834T_Data">Data19!$AA$11:$AA$19</definedName>
    <definedName name="A126065834T_Latest">Data19!$AA$19</definedName>
    <definedName name="A126065838A">Data18!$CM$1:$CM$10,Data18!$CM$11:$CM$19</definedName>
    <definedName name="A126065838A_Data">Data18!$CM$11:$CM$19</definedName>
    <definedName name="A126065838A_Latest">Data18!$CM$19</definedName>
    <definedName name="A126065842T">Data18!$FY$1:$FY$10,Data18!$FY$11:$FY$19</definedName>
    <definedName name="A126065842T_Data">Data18!$FY$11:$FY$19</definedName>
    <definedName name="A126065842T_Latest">Data18!$FY$19</definedName>
    <definedName name="A126065846A">Data17!$HA$1:$HA$10,Data17!$HA$11:$HA$19</definedName>
    <definedName name="A126065846A_Data">Data17!$HA$11:$HA$19</definedName>
    <definedName name="A126065846A_Latest">Data17!$HA$19</definedName>
    <definedName name="A126065850T">Data18!$AE$1:$AE$10,Data18!$AE$11:$AE$19</definedName>
    <definedName name="A126065850T_Data">Data18!$AE$11:$AE$19</definedName>
    <definedName name="A126065850T_Latest">Data18!$AE$19</definedName>
    <definedName name="A126065854A">Data18!$AZ$1:$AZ$10,Data18!$AZ$11:$AZ$19</definedName>
    <definedName name="A126065854A_Data">Data18!$AZ$11:$AZ$19</definedName>
    <definedName name="A126065854A_Latest">Data18!$AZ$19</definedName>
    <definedName name="A126065858K">Data19!$C$1:$C$10,Data19!$C$11:$C$19</definedName>
    <definedName name="A126065858K_Data">Data19!$C$11:$C$19</definedName>
    <definedName name="A126065858K_Latest">Data19!$C$19</definedName>
    <definedName name="A126065862A">Data19!$AY$1:$AY$10,Data19!$AY$11:$AY$19</definedName>
    <definedName name="A126065862A_Data">Data19!$AY$11:$AY$19</definedName>
    <definedName name="A126065862A_Latest">Data19!$AY$19</definedName>
    <definedName name="A126065866K">Data17!$FE$1:$FE$10,Data17!$FE$11:$FE$19</definedName>
    <definedName name="A126065866K_Data">Data17!$FE$11:$FE$19</definedName>
    <definedName name="A126065866K_Latest">Data17!$FE$19</definedName>
    <definedName name="A126065870A">Data18!$BR$1:$BR$10,Data18!$BR$11:$BR$19</definedName>
    <definedName name="A126065870A_Data">Data18!$BR$11:$BR$19</definedName>
    <definedName name="A126065870A_Latest">Data18!$BR$19</definedName>
    <definedName name="A126065874K">Data18!$EF$1:$EF$10,Data18!$EF$11:$EF$19</definedName>
    <definedName name="A126065874K_Data">Data18!$EF$11:$EF$19</definedName>
    <definedName name="A126065874K_Latest">Data18!$EF$19</definedName>
    <definedName name="A126065878V">Data17!$GC$1:$GC$10,Data17!$GC$11:$GC$19</definedName>
    <definedName name="A126065878V_Data">Data17!$GC$11:$GC$19</definedName>
    <definedName name="A126065878V_Latest">Data17!$GC$19</definedName>
    <definedName name="A126065882K">Data17!$HY$1:$HY$10,Data17!$HY$11:$HY$19</definedName>
    <definedName name="A126065882K_Data">Data17!$HY$11:$HY$19</definedName>
    <definedName name="A126065882K_Latest">Data17!$HY$19</definedName>
    <definedName name="A126065886V">Data18!$G$1:$G$10,Data18!$G$11:$G$19</definedName>
    <definedName name="A126065886V_Data">Data18!$G$11:$G$19</definedName>
    <definedName name="A126065886V_Latest">Data18!$G$19</definedName>
    <definedName name="A126065890K">Data18!$DK$1:$DK$10,Data18!$DK$11:$DK$19</definedName>
    <definedName name="A126065890K_Data">Data18!$DK$11:$DK$19</definedName>
    <definedName name="A126065890K_Latest">Data18!$DK$19</definedName>
    <definedName name="A126065894V">Data18!$FA$1:$FA$10,Data18!$FA$11:$FA$19</definedName>
    <definedName name="A126065894V_Data">Data18!$FA$11:$FA$19</definedName>
    <definedName name="A126065894V_Latest">Data18!$FA$19</definedName>
    <definedName name="A126065898C">Data20!$DO$1:$DO$10,Data20!$DO$11:$DO$19</definedName>
    <definedName name="A126065898C_Data">Data20!$DO$11:$DO$19</definedName>
    <definedName name="A126065898C_Latest">Data20!$DO$19</definedName>
    <definedName name="A126065902J">Data20!$EM$1:$EM$10,Data20!$EM$11:$EM$19</definedName>
    <definedName name="A126065902J_Data">Data20!$EM$11:$EM$19</definedName>
    <definedName name="A126065902J_Latest">Data20!$EM$19</definedName>
    <definedName name="A126065906T">Data20!$GI$1:$GI$10,Data20!$GI$11:$GI$19</definedName>
    <definedName name="A126065906T_Data">Data20!$GI$11:$GI$19</definedName>
    <definedName name="A126065906T_Latest">Data20!$GI$19</definedName>
    <definedName name="A126065910J">Data20!$E$1:$E$10,Data20!$E$11:$E$19</definedName>
    <definedName name="A126065910J_Data">Data20!$E$11:$E$19</definedName>
    <definedName name="A126065910J_Latest">Data20!$E$19</definedName>
    <definedName name="A126065914T">Data20!$CQ$1:$CQ$10,Data20!$CQ$11:$CQ$19</definedName>
    <definedName name="A126065914T_Data">Data20!$CQ$11:$CQ$19</definedName>
    <definedName name="A126065914T_Latest">Data20!$CQ$19</definedName>
    <definedName name="A126065918A">Data19!$DS$1:$DS$10,Data19!$DS$11:$DS$19</definedName>
    <definedName name="A126065918A_Data">Data19!$DS$11:$DS$19</definedName>
    <definedName name="A126065918A_Latest">Data19!$DS$19</definedName>
    <definedName name="A126065922T">Data19!$GM$1:$GM$10,Data19!$GM$11:$GM$19</definedName>
    <definedName name="A126065922T_Data">Data19!$GM$11:$GM$19</definedName>
    <definedName name="A126065922T_Latest">Data19!$GM$19</definedName>
    <definedName name="A126065926A">Data19!$HH$1:$HH$10,Data19!$HH$11:$HH$19</definedName>
    <definedName name="A126065926A_Data">Data19!$HH$11:$HH$19</definedName>
    <definedName name="A126065926A_Latest">Data19!$HH$19</definedName>
    <definedName name="A126065930T">Data20!$FK$1:$FK$10,Data20!$FK$11:$FK$19</definedName>
    <definedName name="A126065930T_Data">Data20!$FK$11:$FK$19</definedName>
    <definedName name="A126065930T_Latest">Data20!$FK$19</definedName>
    <definedName name="A126065934A">Data20!$HG$1:$HG$10,Data20!$HG$11:$HG$19</definedName>
    <definedName name="A126065934A_Data">Data20!$HG$11:$HG$19</definedName>
    <definedName name="A126065934A_Latest">Data20!$HG$19</definedName>
    <definedName name="A126065938K">Data19!$BW$1:$BW$10,Data19!$BW$11:$BW$19</definedName>
    <definedName name="A126065938K_Data">Data19!$BW$11:$BW$19</definedName>
    <definedName name="A126065938K_Latest">Data19!$BW$19</definedName>
    <definedName name="A126065942A">Data19!$HZ$1:$HZ$10,Data19!$HZ$11:$HZ$19</definedName>
    <definedName name="A126065942A_Data">Data19!$HZ$11:$HZ$19</definedName>
    <definedName name="A126065942A_Latest">Data19!$HZ$19</definedName>
    <definedName name="A126065946K">Data20!$AX$1:$AX$10,Data20!$AX$11:$AX$19</definedName>
    <definedName name="A126065946K_Data">Data20!$AX$11:$AX$19</definedName>
    <definedName name="A126065946K_Latest">Data20!$AX$19</definedName>
    <definedName name="A126065950A">Data19!$CU$1:$CU$10,Data19!$CU$11:$CU$19</definedName>
    <definedName name="A126065950A_Data">Data19!$CU$11:$CU$19</definedName>
    <definedName name="A126065950A_Latest">Data19!$CU$19</definedName>
    <definedName name="A126065954K">Data19!$EQ$1:$EQ$10,Data19!$EQ$11:$EQ$19</definedName>
    <definedName name="A126065954K_Data">Data19!$EQ$11:$EQ$19</definedName>
    <definedName name="A126065954K_Latest">Data19!$EQ$19</definedName>
    <definedName name="A126065958V">Data19!$FO$1:$FO$10,Data19!$FO$11:$FO$19</definedName>
    <definedName name="A126065958V_Data">Data19!$FO$11:$FO$19</definedName>
    <definedName name="A126065958V_Latest">Data19!$FO$19</definedName>
    <definedName name="A126065962K">Data20!$AC$1:$AC$10,Data20!$AC$11:$AC$19</definedName>
    <definedName name="A126065962K_Data">Data20!$AC$11:$AC$19</definedName>
    <definedName name="A126065962K_Latest">Data20!$AC$19</definedName>
    <definedName name="A126065966V">Data20!$BS$1:$BS$10,Data20!$BS$11:$BS$19</definedName>
    <definedName name="A126065966V_Data">Data20!$BS$11:$BS$19</definedName>
    <definedName name="A126065966V_Latest">Data20!$BS$19</definedName>
    <definedName name="A126065970K">Data22!$AG$1:$AG$10,Data22!$AG$11:$AG$19</definedName>
    <definedName name="A126065970K_Data">Data22!$AG$11:$AG$19</definedName>
    <definedName name="A126065970K_Latest">Data22!$AG$19</definedName>
    <definedName name="A126065974V">Data22!$BE$1:$BE$10,Data22!$BE$11:$BE$19</definedName>
    <definedName name="A126065974V_Data">Data22!$BE$11:$BE$19</definedName>
    <definedName name="A126065974V_Latest">Data22!$BE$19</definedName>
    <definedName name="A126065978C">Data22!$DA$1:$DA$10,Data22!$DA$11:$DA$19</definedName>
    <definedName name="A126065978C_Data">Data22!$DA$11:$DA$19</definedName>
    <definedName name="A126065978C_Latest">Data22!$DA$19</definedName>
    <definedName name="A126065982V">Data21!$FM$1:$FM$10,Data21!$FM$11:$FM$19</definedName>
    <definedName name="A126065982V_Data">Data21!$FM$11:$FM$19</definedName>
    <definedName name="A126065982V_Latest">Data21!$FM$19</definedName>
    <definedName name="A126065986C">Data22!$I$1:$I$10,Data22!$I$11:$I$19</definedName>
    <definedName name="A126065986C_Data">Data22!$I$11:$I$19</definedName>
    <definedName name="A126065986C_Latest">Data22!$I$19</definedName>
    <definedName name="A126065990V">Data21!$AK$1:$AK$10,Data21!$AK$11:$AK$19</definedName>
    <definedName name="A126065990V_Data">Data21!$AK$11:$AK$19</definedName>
    <definedName name="A126065990V_Latest">Data21!$AK$19</definedName>
    <definedName name="A126065994C">Data21!$DE$1:$DE$10,Data21!$DE$11:$DE$19</definedName>
    <definedName name="A126065994C_Data">Data21!$DE$11:$DE$19</definedName>
    <definedName name="A126065994C_Latest">Data21!$DE$19</definedName>
    <definedName name="A126065998L">Data21!$DZ$1:$DZ$10,Data21!$DZ$11:$DZ$19</definedName>
    <definedName name="A126065998L_Data">Data21!$DZ$11:$DZ$19</definedName>
    <definedName name="A126065998L_Latest">Data21!$DZ$19</definedName>
    <definedName name="A126066002V">Data22!$CC$1:$CC$10,Data22!$CC$11:$CC$19</definedName>
    <definedName name="A126066002V_Data">Data22!$CC$11:$CC$19</definedName>
    <definedName name="A126066002V_Latest">Data22!$CC$19</definedName>
    <definedName name="A126066006C">Data22!$DY$1:$DY$10,Data22!$DY$11:$DY$19</definedName>
    <definedName name="A126066006C_Data">Data22!$DY$11:$DY$19</definedName>
    <definedName name="A126066006C_Latest">Data22!$DY$19</definedName>
    <definedName name="A126066010V">Data20!$IE$1:$IE$10,Data20!$IE$11:$IE$19</definedName>
    <definedName name="A126066010V_Data">Data20!$IE$11:$IE$19</definedName>
    <definedName name="A126066010V_Latest">Data20!$IE$19</definedName>
    <definedName name="A126066014C">Data21!$ER$1:$ER$10,Data21!$ER$11:$ER$19</definedName>
    <definedName name="A126066014C_Data">Data21!$ER$11:$ER$19</definedName>
    <definedName name="A126066014C_Latest">Data21!$ER$19</definedName>
    <definedName name="A126066018L">Data21!$HF$1:$HF$10,Data21!$HF$11:$HF$19</definedName>
    <definedName name="A126066018L_Data">Data21!$HF$11:$HF$19</definedName>
    <definedName name="A126066018L_Latest">Data21!$HF$19</definedName>
    <definedName name="A126066022C">Data21!$M$1:$M$10,Data21!$M$11:$M$19</definedName>
    <definedName name="A126066022C_Data">Data21!$M$11:$M$19</definedName>
    <definedName name="A126066022C_Latest">Data21!$M$19</definedName>
    <definedName name="A126066026L">Data21!$BI$1:$BI$10,Data21!$BI$11:$BI$19</definedName>
    <definedName name="A126066026L_Data">Data21!$BI$11:$BI$19</definedName>
    <definedName name="A126066026L_Latest">Data21!$BI$19</definedName>
    <definedName name="A126066030C">Data21!$CG$1:$CG$10,Data21!$CG$11:$CG$19</definedName>
    <definedName name="A126066030C_Data">Data21!$CG$11:$CG$19</definedName>
    <definedName name="A126066030C_Latest">Data21!$CG$19</definedName>
    <definedName name="A126066034L">Data21!$GK$1:$GK$10,Data21!$GK$11:$GK$19</definedName>
    <definedName name="A126066034L_Data">Data21!$GK$11:$GK$19</definedName>
    <definedName name="A126066034L_Latest">Data21!$GK$19</definedName>
    <definedName name="A126066038W">Data21!$IA$1:$IA$10,Data21!$IA$11:$IA$19</definedName>
    <definedName name="A126066038W_Data">Data21!$IA$11:$IA$19</definedName>
    <definedName name="A126066038W_Latest">Data21!$IA$19</definedName>
    <definedName name="A126066042L">Data12!$AW$1:$AW$10,Data12!$AW$11:$AW$19</definedName>
    <definedName name="A126066042L_Data">Data12!$AW$11:$AW$19</definedName>
    <definedName name="A126066042L_Latest">Data12!$AW$19</definedName>
    <definedName name="A126066046W">Data12!$BU$1:$BU$10,Data12!$BU$11:$BU$19</definedName>
    <definedName name="A126066046W_Data">Data12!$BU$11:$BU$19</definedName>
    <definedName name="A126066046W_Latest">Data12!$BU$19</definedName>
    <definedName name="A126066050L">Data12!$DQ$1:$DQ$10,Data12!$DQ$11:$DQ$19</definedName>
    <definedName name="A126066050L_Data">Data12!$DQ$11:$DQ$19</definedName>
    <definedName name="A126066050L_Latest">Data12!$DQ$19</definedName>
    <definedName name="A126066054W">Data11!$GC$1:$GC$10,Data11!$GC$11:$GC$19</definedName>
    <definedName name="A126066054W_Data">Data11!$GC$11:$GC$19</definedName>
    <definedName name="A126066054W_Latest">Data11!$GC$19</definedName>
    <definedName name="A126066058F">Data12!$Y$1:$Y$10,Data12!$Y$11:$Y$19</definedName>
    <definedName name="A126066058F_Data">Data12!$Y$11:$Y$19</definedName>
    <definedName name="A126066058F_Latest">Data12!$Y$19</definedName>
    <definedName name="A126066062W">Data11!$BA$1:$BA$10,Data11!$BA$11:$BA$19</definedName>
    <definedName name="A126066062W_Data">Data11!$BA$11:$BA$19</definedName>
    <definedName name="A126066062W_Latest">Data11!$BA$19</definedName>
    <definedName name="A126066066F">Data11!$DU$1:$DU$10,Data11!$DU$11:$DU$19</definedName>
    <definedName name="A126066066F_Data">Data11!$DU$11:$DU$19</definedName>
    <definedName name="A126066066F_Latest">Data11!$DU$19</definedName>
    <definedName name="A126066070W">Data11!$EP$1:$EP$10,Data11!$EP$11:$EP$19</definedName>
    <definedName name="A126066070W_Data">Data11!$EP$11:$EP$19</definedName>
    <definedName name="A126066070W_Latest">Data11!$EP$19</definedName>
    <definedName name="A126066074F">Data12!$CS$1:$CS$10,Data12!$CS$11:$CS$19</definedName>
    <definedName name="A126066074F_Data">Data12!$CS$11:$CS$19</definedName>
    <definedName name="A126066074F_Latest">Data12!$CS$19</definedName>
    <definedName name="A126066078R">Data12!$EO$1:$EO$10,Data12!$EO$11:$EO$19</definedName>
    <definedName name="A126066078R_Data">Data12!$EO$11:$EO$19</definedName>
    <definedName name="A126066078R_Latest">Data12!$EO$19</definedName>
    <definedName name="A126066082F">Data11!$E$1:$E$10,Data11!$E$11:$E$19</definedName>
    <definedName name="A126066082F_Data">Data11!$E$11:$E$19</definedName>
    <definedName name="A126066082F_Latest">Data11!$E$19</definedName>
    <definedName name="A126066086R">Data11!$FH$1:$FH$10,Data11!$FH$11:$FH$19</definedName>
    <definedName name="A126066086R_Data">Data11!$FH$11:$FH$19</definedName>
    <definedName name="A126066086R_Latest">Data11!$FH$19</definedName>
    <definedName name="A126066090F">Data11!$HV$1:$HV$10,Data11!$HV$11:$HV$19</definedName>
    <definedName name="A126066090F_Data">Data11!$HV$11:$HV$19</definedName>
    <definedName name="A126066090F_Latest">Data11!$HV$19</definedName>
    <definedName name="A126066094R">Data11!$AC$1:$AC$10,Data11!$AC$11:$AC$19</definedName>
    <definedName name="A126066094R_Data">Data11!$AC$11:$AC$19</definedName>
    <definedName name="A126066094R_Latest">Data11!$AC$19</definedName>
    <definedName name="A126066098X">Data11!$BY$1:$BY$10,Data11!$BY$11:$BY$19</definedName>
    <definedName name="A126066098X_Data">Data11!$BY$11:$BY$19</definedName>
    <definedName name="A126066098X_Latest">Data11!$BY$19</definedName>
    <definedName name="A126066102C">Data11!$CW$1:$CW$10,Data11!$CW$11:$CW$19</definedName>
    <definedName name="A126066102C_Data">Data11!$CW$11:$CW$19</definedName>
    <definedName name="A126066102C_Latest">Data11!$CW$19</definedName>
    <definedName name="A126066106L">Data11!$HA$1:$HA$10,Data11!$HA$11:$HA$19</definedName>
    <definedName name="A126066106L_Data">Data11!$HA$11:$HA$19</definedName>
    <definedName name="A126066106L_Latest">Data11!$HA$19</definedName>
    <definedName name="A126066110C">Data11!$IQ$1:$IQ$10,Data11!$IQ$11:$IQ$19</definedName>
    <definedName name="A126066110C_Data">Data11!$IQ$11:$IQ$19</definedName>
    <definedName name="A126066110C_Latest">Data11!$IQ$19</definedName>
    <definedName name="A126066114L">Data15!$DW$1:$DW$10,Data15!$DW$11:$DW$19</definedName>
    <definedName name="A126066114L_Data">Data15!$DW$11:$DW$19</definedName>
    <definedName name="A126066114L_Latest">Data15!$DW$19</definedName>
    <definedName name="A126066118W">Data15!$EU$1:$EU$10,Data15!$EU$11:$EU$19</definedName>
    <definedName name="A126066118W_Data">Data15!$EU$11:$EU$19</definedName>
    <definedName name="A126066118W_Latest">Data15!$EU$19</definedName>
    <definedName name="A126066122L">Data15!$GQ$1:$GQ$10,Data15!$GQ$11:$GQ$19</definedName>
    <definedName name="A126066122L_Data">Data15!$GQ$11:$GQ$19</definedName>
    <definedName name="A126066122L_Latest">Data15!$GQ$19</definedName>
    <definedName name="A126066126W">Data15!$M$1:$M$10,Data15!$M$11:$M$19</definedName>
    <definedName name="A126066126W_Data">Data15!$M$11:$M$19</definedName>
    <definedName name="A126066126W_Latest">Data15!$M$19</definedName>
    <definedName name="A126066130L">Data15!$CY$1:$CY$10,Data15!$CY$11:$CY$19</definedName>
    <definedName name="A126066130L_Data">Data15!$CY$11:$CY$19</definedName>
    <definedName name="A126066130L_Latest">Data15!$CY$19</definedName>
    <definedName name="A126066134W">Data14!$EA$1:$EA$10,Data14!$EA$11:$EA$19</definedName>
    <definedName name="A126066134W_Data">Data14!$EA$11:$EA$19</definedName>
    <definedName name="A126066134W_Latest">Data14!$EA$19</definedName>
    <definedName name="A126066138F">Data14!$GU$1:$GU$10,Data14!$GU$11:$GU$19</definedName>
    <definedName name="A126066138F_Data">Data14!$GU$11:$GU$19</definedName>
    <definedName name="A126066138F_Latest">Data14!$GU$19</definedName>
    <definedName name="A126066142W">Data14!$HP$1:$HP$10,Data14!$HP$11:$HP$19</definedName>
    <definedName name="A126066142W_Data">Data14!$HP$11:$HP$19</definedName>
    <definedName name="A126066142W_Latest">Data14!$HP$19</definedName>
    <definedName name="A126066146F">Data15!$FS$1:$FS$10,Data15!$FS$11:$FS$19</definedName>
    <definedName name="A126066146F_Data">Data15!$FS$11:$FS$19</definedName>
    <definedName name="A126066146F_Latest">Data15!$FS$19</definedName>
    <definedName name="A126066150W">Data15!$HO$1:$HO$10,Data15!$HO$11:$HO$19</definedName>
    <definedName name="A126066150W_Data">Data15!$HO$11:$HO$19</definedName>
    <definedName name="A126066150W_Latest">Data15!$HO$19</definedName>
    <definedName name="A126066154F">Data14!$CE$1:$CE$10,Data14!$CE$11:$CE$19</definedName>
    <definedName name="A126066154F_Data">Data14!$CE$11:$CE$19</definedName>
    <definedName name="A126066154F_Latest">Data14!$CE$19</definedName>
    <definedName name="A126066158R">Data14!$IH$1:$IH$10,Data14!$IH$11:$IH$19</definedName>
    <definedName name="A126066158R_Data">Data14!$IH$11:$IH$19</definedName>
    <definedName name="A126066158R_Latest">Data14!$IH$19</definedName>
    <definedName name="A126066162F">Data15!$BF$1:$BF$10,Data15!$BF$11:$BF$19</definedName>
    <definedName name="A126066162F_Data">Data15!$BF$11:$BF$19</definedName>
    <definedName name="A126066162F_Latest">Data15!$BF$19</definedName>
    <definedName name="A126066166R">Data14!$DC$1:$DC$10,Data14!$DC$11:$DC$19</definedName>
    <definedName name="A126066166R_Data">Data14!$DC$11:$DC$19</definedName>
    <definedName name="A126066166R_Latest">Data14!$DC$19</definedName>
    <definedName name="A126066170F">Data14!$EY$1:$EY$10,Data14!$EY$11:$EY$19</definedName>
    <definedName name="A126066170F_Data">Data14!$EY$11:$EY$19</definedName>
    <definedName name="A126066170F_Latest">Data14!$EY$19</definedName>
    <definedName name="A126066174R">Data14!$FW$1:$FW$10,Data14!$FW$11:$FW$19</definedName>
    <definedName name="A126066174R_Data">Data14!$FW$11:$FW$19</definedName>
    <definedName name="A126066174R_Latest">Data14!$FW$19</definedName>
    <definedName name="A126066178X">Data15!$AK$1:$AK$10,Data15!$AK$11:$AK$19</definedName>
    <definedName name="A126066178X_Data">Data15!$AK$11:$AK$19</definedName>
    <definedName name="A126066178X_Latest">Data15!$AK$19</definedName>
    <definedName name="A126066182R">Data15!$CA$1:$CA$10,Data15!$CA$11:$CA$19</definedName>
    <definedName name="A126066182R_Data">Data15!$CA$11:$CA$19</definedName>
    <definedName name="A126066182R_Latest">Data15!$CA$19</definedName>
    <definedName name="A126066186X">Data17!$AO$1:$AO$10,Data17!$AO$11:$AO$19</definedName>
    <definedName name="A126066186X_Data">Data17!$AO$11:$AO$19</definedName>
    <definedName name="A126066186X_Latest">Data17!$AO$19</definedName>
    <definedName name="A126066190R">Data17!$BM$1:$BM$10,Data17!$BM$11:$BM$19</definedName>
    <definedName name="A126066190R_Data">Data17!$BM$11:$BM$19</definedName>
    <definedName name="A126066190R_Latest">Data17!$BM$19</definedName>
    <definedName name="A126066194X">Data17!$DI$1:$DI$10,Data17!$DI$11:$DI$19</definedName>
    <definedName name="A126066194X_Data">Data17!$DI$11:$DI$19</definedName>
    <definedName name="A126066194X_Latest">Data17!$DI$19</definedName>
    <definedName name="A126066198J">Data16!$FU$1:$FU$10,Data16!$FU$11:$FU$19</definedName>
    <definedName name="A126066198J_Data">Data16!$FU$11:$FU$19</definedName>
    <definedName name="A126066198J_Latest">Data16!$FU$19</definedName>
    <definedName name="A126066202L">Data17!$Q$1:$Q$10,Data17!$Q$11:$Q$19</definedName>
    <definedName name="A126066202L_Data">Data17!$Q$11:$Q$19</definedName>
    <definedName name="A126066202L_Latest">Data17!$Q$19</definedName>
    <definedName name="A126066206W">Data16!$AS$1:$AS$10,Data16!$AS$11:$AS$19</definedName>
    <definedName name="A126066206W_Data">Data16!$AS$11:$AS$19</definedName>
    <definedName name="A126066206W_Latest">Data16!$AS$19</definedName>
    <definedName name="A126066210L">Data16!$DM$1:$DM$10,Data16!$DM$11:$DM$19</definedName>
    <definedName name="A126066210L_Data">Data16!$DM$11:$DM$19</definedName>
    <definedName name="A126066210L_Latest">Data16!$DM$19</definedName>
    <definedName name="A126066214W">Data16!$EH$1:$EH$10,Data16!$EH$11:$EH$19</definedName>
    <definedName name="A126066214W_Data">Data16!$EH$11:$EH$19</definedName>
    <definedName name="A126066214W_Latest">Data16!$EH$19</definedName>
    <definedName name="A126066218F">Data17!$CK$1:$CK$10,Data17!$CK$11:$CK$19</definedName>
    <definedName name="A126066218F_Data">Data17!$CK$11:$CK$19</definedName>
    <definedName name="A126066218F_Latest">Data17!$CK$19</definedName>
    <definedName name="A126066222W">Data17!$EG$1:$EG$10,Data17!$EG$11:$EG$19</definedName>
    <definedName name="A126066222W_Data">Data17!$EG$11:$EG$19</definedName>
    <definedName name="A126066222W_Latest">Data17!$EG$19</definedName>
    <definedName name="A126066226F">Data15!$IM$1:$IM$10,Data15!$IM$11:$IM$19</definedName>
    <definedName name="A126066226F_Data">Data15!$IM$11:$IM$19</definedName>
    <definedName name="A126066226F_Latest">Data15!$IM$19</definedName>
    <definedName name="A126066230W">Data16!$EZ$1:$EZ$10,Data16!$EZ$11:$EZ$19</definedName>
    <definedName name="A126066230W_Data">Data16!$EZ$11:$EZ$19</definedName>
    <definedName name="A126066230W_Latest">Data16!$EZ$19</definedName>
    <definedName name="A126066234F">Data16!$HN$1:$HN$10,Data16!$HN$11:$HN$19</definedName>
    <definedName name="A126066234F_Data">Data16!$HN$11:$HN$19</definedName>
    <definedName name="A126066234F_Latest">Data16!$HN$19</definedName>
    <definedName name="A126066238R">Data16!$U$1:$U$10,Data16!$U$11:$U$19</definedName>
    <definedName name="A126066238R_Data">Data16!$U$11:$U$19</definedName>
    <definedName name="A126066238R_Latest">Data16!$U$19</definedName>
    <definedName name="A126066242F">Data16!$BQ$1:$BQ$10,Data16!$BQ$11:$BQ$19</definedName>
    <definedName name="A126066242F_Data">Data16!$BQ$11:$BQ$19</definedName>
    <definedName name="A126066242F_Latest">Data16!$BQ$19</definedName>
    <definedName name="A126066246R">Data16!$CO$1:$CO$10,Data16!$CO$11:$CO$19</definedName>
    <definedName name="A126066246R_Data">Data16!$CO$11:$CO$19</definedName>
    <definedName name="A126066246R_Latest">Data16!$CO$19</definedName>
    <definedName name="A126066250F">Data16!$GS$1:$GS$10,Data16!$GS$11:$GS$19</definedName>
    <definedName name="A126066250F_Data">Data16!$GS$11:$GS$19</definedName>
    <definedName name="A126066250F_Latest">Data16!$GS$19</definedName>
    <definedName name="A126066254R">Data16!$II$1:$II$10,Data16!$II$11:$II$19</definedName>
    <definedName name="A126066254R_Data">Data16!$II$11:$II$19</definedName>
    <definedName name="A126066254R_Latest">Data16!$II$19</definedName>
    <definedName name="A126066258X">Data2!$BJ$1:$BJ$10,Data2!$BJ$11:$BJ$19</definedName>
    <definedName name="A126066258X_Data">Data2!$BJ$11:$BJ$19</definedName>
    <definedName name="A126066258X_Latest">Data2!$BJ$19</definedName>
    <definedName name="A126066262R">Data2!$CH$1:$CH$10,Data2!$CH$11:$CH$19</definedName>
    <definedName name="A126066262R_Data">Data2!$CH$11:$CH$19</definedName>
    <definedName name="A126066262R_Latest">Data2!$CH$19</definedName>
    <definedName name="A126066266X">Data2!$ED$1:$ED$10,Data2!$ED$11:$ED$19</definedName>
    <definedName name="A126066266X_Data">Data2!$ED$11:$ED$19</definedName>
    <definedName name="A126066266X_Latest">Data2!$ED$19</definedName>
    <definedName name="A126066270R">Data1!$GP$1:$GP$10,Data1!$GP$11:$GP$19</definedName>
    <definedName name="A126066270R_Data">Data1!$GP$11:$GP$19</definedName>
    <definedName name="A126066270R_Latest">Data1!$GP$19</definedName>
    <definedName name="A126066274X">Data2!$AL$1:$AL$10,Data2!$AL$11:$AL$19</definedName>
    <definedName name="A126066274X_Data">Data2!$AL$11:$AL$19</definedName>
    <definedName name="A126066274X_Latest">Data2!$AL$19</definedName>
    <definedName name="A126066278J">Data1!$BN$1:$BN$10,Data1!$BN$11:$BN$19</definedName>
    <definedName name="A126066278J_Data">Data1!$BN$11:$BN$19</definedName>
    <definedName name="A126066278J_Latest">Data1!$BN$19</definedName>
    <definedName name="A126066282X">Data1!$EH$1:$EH$10,Data1!$EH$11:$EH$19</definedName>
    <definedName name="A126066282X_Data">Data1!$EH$11:$EH$19</definedName>
    <definedName name="A126066282X_Latest">Data1!$EH$19</definedName>
    <definedName name="A126066286J">Data1!$FC$1:$FC$10,Data1!$FC$11:$FC$19</definedName>
    <definedName name="A126066286J_Data">Data1!$FC$11:$FC$19</definedName>
    <definedName name="A126066286J_Latest">Data1!$FC$19</definedName>
    <definedName name="A126066290X">Data2!$DF$1:$DF$10,Data2!$DF$11:$DF$19</definedName>
    <definedName name="A126066290X_Data">Data2!$DF$11:$DF$19</definedName>
    <definedName name="A126066290X_Latest">Data2!$DF$19</definedName>
    <definedName name="A126066294J">Data2!$FB$1:$FB$10,Data2!$FB$11:$FB$19</definedName>
    <definedName name="A126066294J_Data">Data2!$FB$11:$FB$19</definedName>
    <definedName name="A126066294J_Latest">Data2!$FB$19</definedName>
    <definedName name="A126066298T">Data1!$R$1:$R$10,Data1!$R$11:$R$19</definedName>
    <definedName name="A126066298T_Data">Data1!$R$11:$R$19</definedName>
    <definedName name="A126066298T_Latest">Data1!$R$19</definedName>
    <definedName name="A126066302W">Data1!$FU$1:$FU$10,Data1!$FU$11:$FU$19</definedName>
    <definedName name="A126066302W_Data">Data1!$FU$11:$FU$19</definedName>
    <definedName name="A126066302W_Latest">Data1!$FU$19</definedName>
    <definedName name="A126066306F">Data1!$II$1:$II$10,Data1!$II$11:$II$19</definedName>
    <definedName name="A126066306F_Data">Data1!$II$11:$II$19</definedName>
    <definedName name="A126066306F_Latest">Data1!$II$19</definedName>
    <definedName name="A126066310W">Data1!$AP$1:$AP$10,Data1!$AP$11:$AP$19</definedName>
    <definedName name="A126066310W_Data">Data1!$AP$11:$AP$19</definedName>
    <definedName name="A126066310W_Latest">Data1!$AP$19</definedName>
    <definedName name="A126066314F">Data1!$CL$1:$CL$10,Data1!$CL$11:$CL$19</definedName>
    <definedName name="A126066314F_Data">Data1!$CL$11:$CL$19</definedName>
    <definedName name="A126066314F_Latest">Data1!$CL$19</definedName>
    <definedName name="A126066318R">Data1!$DJ$1:$DJ$10,Data1!$DJ$11:$DJ$19</definedName>
    <definedName name="A126066318R_Data">Data1!$DJ$11:$DJ$19</definedName>
    <definedName name="A126066318R_Latest">Data1!$DJ$19</definedName>
    <definedName name="A126066322F">Data1!$HN$1:$HN$10,Data1!$HN$11:$HN$19</definedName>
    <definedName name="A126066322F_Data">Data1!$HN$11:$HN$19</definedName>
    <definedName name="A126066322F_Latest">Data1!$HN$19</definedName>
    <definedName name="A126066326R">Data2!$N$1:$N$10,Data2!$N$11:$N$19</definedName>
    <definedName name="A126066326R_Data">Data2!$N$11:$N$19</definedName>
    <definedName name="A126066326R_Latest">Data2!$N$19</definedName>
    <definedName name="A126066330F">Data23!$GL$1:$GL$10,Data23!$GL$11:$GL$19</definedName>
    <definedName name="A126066330F_Data">Data23!$GL$11:$GL$19</definedName>
    <definedName name="A126066330F_Latest">Data23!$GL$19</definedName>
    <definedName name="A126066334R">Data23!$HJ$1:$HJ$10,Data23!$HJ$11:$HJ$19</definedName>
    <definedName name="A126066334R_Data">Data23!$HJ$11:$HJ$19</definedName>
    <definedName name="A126066334R_Latest">Data23!$HJ$19</definedName>
    <definedName name="A126066338X">Data24!$P$1:$P$10,Data24!$P$11:$P$19</definedName>
    <definedName name="A126066338X_Data">Data24!$P$11:$P$19</definedName>
    <definedName name="A126066338X_Latest">Data24!$P$19</definedName>
    <definedName name="A126066342R">Data23!$CB$1:$CB$10,Data23!$CB$11:$CB$19</definedName>
    <definedName name="A126066342R_Data">Data23!$CB$11:$CB$19</definedName>
    <definedName name="A126066342R_Latest">Data23!$CB$19</definedName>
    <definedName name="A126066346X">Data23!$FN$1:$FN$10,Data23!$FN$11:$FN$19</definedName>
    <definedName name="A126066346X_Data">Data23!$FN$11:$FN$19</definedName>
    <definedName name="A126066346X_Latest">Data23!$FN$19</definedName>
    <definedName name="A126066350R">Data22!$GP$1:$GP$10,Data22!$GP$11:$GP$19</definedName>
    <definedName name="A126066350R_Data">Data22!$GP$11:$GP$19</definedName>
    <definedName name="A126066350R_Latest">Data22!$GP$19</definedName>
    <definedName name="A126066354X">Data23!$T$1:$T$10,Data23!$T$11:$T$19</definedName>
    <definedName name="A126066354X_Data">Data23!$T$11:$T$19</definedName>
    <definedName name="A126066354X_Latest">Data23!$T$19</definedName>
    <definedName name="A126066358J">Data23!$AO$1:$AO$10,Data23!$AO$11:$AO$19</definedName>
    <definedName name="A126066358J_Data">Data23!$AO$11:$AO$19</definedName>
    <definedName name="A126066358J_Latest">Data23!$AO$19</definedName>
    <definedName name="A126066362X">Data23!$IH$1:$IH$10,Data23!$IH$11:$IH$19</definedName>
    <definedName name="A126066362X_Data">Data23!$IH$11:$IH$19</definedName>
    <definedName name="A126066362X_Latest">Data23!$IH$19</definedName>
    <definedName name="A126066366J">Data24!$AN$1:$AN$10,Data24!$AN$11:$AN$19</definedName>
    <definedName name="A126066366J_Data">Data24!$AN$11:$AN$19</definedName>
    <definedName name="A126066366J_Latest">Data24!$AN$19</definedName>
    <definedName name="A126066370X">Data22!$ET$1:$ET$10,Data22!$ET$11:$ET$19</definedName>
    <definedName name="A126066370X_Data">Data22!$ET$11:$ET$19</definedName>
    <definedName name="A126066370X_Latest">Data22!$ET$19</definedName>
    <definedName name="A126066374J">Data23!$BG$1:$BG$10,Data23!$BG$11:$BG$19</definedName>
    <definedName name="A126066374J_Data">Data23!$BG$11:$BG$19</definedName>
    <definedName name="A126066374J_Latest">Data23!$BG$19</definedName>
    <definedName name="A126066378T">Data23!$DU$1:$DU$10,Data23!$DU$11:$DU$19</definedName>
    <definedName name="A126066378T_Data">Data23!$DU$11:$DU$19</definedName>
    <definedName name="A126066378T_Latest">Data23!$DU$19</definedName>
    <definedName name="A126066382J">Data22!$FR$1:$FR$10,Data22!$FR$11:$FR$19</definedName>
    <definedName name="A126066382J_Data">Data22!$FR$11:$FR$19</definedName>
    <definedName name="A126066382J_Latest">Data22!$FR$19</definedName>
    <definedName name="A126066386T">Data22!$HN$1:$HN$10,Data22!$HN$11:$HN$19</definedName>
    <definedName name="A126066386T_Data">Data22!$HN$11:$HN$19</definedName>
    <definedName name="A126066386T_Latest">Data22!$HN$19</definedName>
    <definedName name="A126066390J">Data22!$IL$1:$IL$10,Data22!$IL$11:$IL$19</definedName>
    <definedName name="A126066390J_Data">Data22!$IL$11:$IL$19</definedName>
    <definedName name="A126066390J_Latest">Data22!$IL$19</definedName>
    <definedName name="A126066394T">Data23!$CZ$1:$CZ$10,Data23!$CZ$11:$CZ$19</definedName>
    <definedName name="A126066394T_Data">Data23!$CZ$11:$CZ$19</definedName>
    <definedName name="A126066394T_Latest">Data23!$CZ$19</definedName>
    <definedName name="A126066398A">Data23!$EP$1:$EP$10,Data23!$EP$11:$EP$19</definedName>
    <definedName name="A126066398A_Data">Data23!$EP$11:$EP$19</definedName>
    <definedName name="A126066398A_Latest">Data23!$EP$19</definedName>
    <definedName name="A126066402F">Data13!$HB$1:$HB$10,Data13!$HB$11:$HB$19</definedName>
    <definedName name="A126066402F_Data">Data13!$HB$11:$HB$19</definedName>
    <definedName name="A126066402F_Latest">Data13!$HB$19</definedName>
    <definedName name="A126066406R">Data13!$HZ$1:$HZ$10,Data13!$HZ$11:$HZ$19</definedName>
    <definedName name="A126066406R_Data">Data13!$HZ$11:$HZ$19</definedName>
    <definedName name="A126066406R_Latest">Data13!$HZ$19</definedName>
    <definedName name="A126066410F">Data14!$AF$1:$AF$10,Data14!$AF$11:$AF$19</definedName>
    <definedName name="A126066410F_Data">Data14!$AF$11:$AF$19</definedName>
    <definedName name="A126066410F_Latest">Data14!$AF$19</definedName>
    <definedName name="A126066414R">Data13!$CR$1:$CR$10,Data13!$CR$11:$CR$19</definedName>
    <definedName name="A126066414R_Data">Data13!$CR$11:$CR$19</definedName>
    <definedName name="A126066414R_Latest">Data13!$CR$19</definedName>
    <definedName name="A126066418X">Data13!$GD$1:$GD$10,Data13!$GD$11:$GD$19</definedName>
    <definedName name="A126066418X_Data">Data13!$GD$11:$GD$19</definedName>
    <definedName name="A126066418X_Latest">Data13!$GD$19</definedName>
    <definedName name="A126066422R">Data12!$HF$1:$HF$10,Data12!$HF$11:$HF$19</definedName>
    <definedName name="A126066422R_Data">Data12!$HF$11:$HF$19</definedName>
    <definedName name="A126066422R_Latest">Data12!$HF$19</definedName>
    <definedName name="A126066426X">Data13!$AJ$1:$AJ$10,Data13!$AJ$11:$AJ$19</definedName>
    <definedName name="A126066426X_Data">Data13!$AJ$11:$AJ$19</definedName>
    <definedName name="A126066426X_Latest">Data13!$AJ$19</definedName>
    <definedName name="A126066430R">Data13!$BE$1:$BE$10,Data13!$BE$11:$BE$19</definedName>
    <definedName name="A126066430R_Data">Data13!$BE$11:$BE$19</definedName>
    <definedName name="A126066430R_Latest">Data13!$BE$19</definedName>
    <definedName name="A126066434X">Data14!$H$1:$H$10,Data14!$H$11:$H$19</definedName>
    <definedName name="A126066434X_Data">Data14!$H$11:$H$19</definedName>
    <definedName name="A126066434X_Latest">Data14!$H$19</definedName>
    <definedName name="A126066438J">Data14!$BD$1:$BD$10,Data14!$BD$11:$BD$19</definedName>
    <definedName name="A126066438J_Data">Data14!$BD$11:$BD$19</definedName>
    <definedName name="A126066438J_Latest">Data14!$BD$19</definedName>
    <definedName name="A126066442X">Data12!$FJ$1:$FJ$10,Data12!$FJ$11:$FJ$19</definedName>
    <definedName name="A126066442X_Data">Data12!$FJ$11:$FJ$19</definedName>
    <definedName name="A126066442X_Latest">Data12!$FJ$19</definedName>
    <definedName name="A126066446J">Data13!$BW$1:$BW$10,Data13!$BW$11:$BW$19</definedName>
    <definedName name="A126066446J_Data">Data13!$BW$11:$BW$19</definedName>
    <definedName name="A126066446J_Latest">Data13!$BW$19</definedName>
    <definedName name="A126066450X">Data13!$EK$1:$EK$10,Data13!$EK$11:$EK$19</definedName>
    <definedName name="A126066450X_Data">Data13!$EK$11:$EK$19</definedName>
    <definedName name="A126066450X_Latest">Data13!$EK$19</definedName>
    <definedName name="A126066454J">Data12!$GH$1:$GH$10,Data12!$GH$11:$GH$19</definedName>
    <definedName name="A126066454J_Data">Data12!$GH$11:$GH$19</definedName>
    <definedName name="A126066454J_Latest">Data12!$GH$19</definedName>
    <definedName name="A126066458T">Data12!$ID$1:$ID$10,Data12!$ID$11:$ID$19</definedName>
    <definedName name="A126066458T_Data">Data12!$ID$11:$ID$19</definedName>
    <definedName name="A126066458T_Latest">Data12!$ID$19</definedName>
    <definedName name="A126066462J">Data13!$L$1:$L$10,Data13!$L$11:$L$19</definedName>
    <definedName name="A126066462J_Data">Data13!$L$11:$L$19</definedName>
    <definedName name="A126066462J_Latest">Data13!$L$19</definedName>
    <definedName name="A126066466T">Data13!$DP$1:$DP$10,Data13!$DP$11:$DP$19</definedName>
    <definedName name="A126066466T_Data">Data13!$DP$11:$DP$19</definedName>
    <definedName name="A126066466T_Latest">Data13!$DP$19</definedName>
    <definedName name="A126066470J">Data13!$FF$1:$FF$10,Data13!$FF$11:$FF$19</definedName>
    <definedName name="A126066470J_Data">Data13!$FF$11:$FF$19</definedName>
    <definedName name="A126066470J_Latest">Data13!$FF$19</definedName>
    <definedName name="A126066474T">Data18!$GT$1:$GT$10,Data18!$GT$11:$GT$19</definedName>
    <definedName name="A126066474T_Data">Data18!$GT$11:$GT$19</definedName>
    <definedName name="A126066474T_Latest">Data18!$GT$19</definedName>
    <definedName name="A126066478A">Data18!$HR$1:$HR$10,Data18!$HR$11:$HR$19</definedName>
    <definedName name="A126066478A_Data">Data18!$HR$11:$HR$19</definedName>
    <definedName name="A126066478A_Latest">Data18!$HR$19</definedName>
    <definedName name="A126066482T">Data19!$X$1:$X$10,Data19!$X$11:$X$19</definedName>
    <definedName name="A126066482T_Data">Data19!$X$11:$X$19</definedName>
    <definedName name="A126066482T_Latest">Data19!$X$19</definedName>
    <definedName name="A126066486A">Data18!$CJ$1:$CJ$10,Data18!$CJ$11:$CJ$19</definedName>
    <definedName name="A126066486A_Data">Data18!$CJ$11:$CJ$19</definedName>
    <definedName name="A126066486A_Latest">Data18!$CJ$19</definedName>
    <definedName name="A126066490T">Data18!$FV$1:$FV$10,Data18!$FV$11:$FV$19</definedName>
    <definedName name="A126066490T_Data">Data18!$FV$11:$FV$19</definedName>
    <definedName name="A126066490T_Latest">Data18!$FV$19</definedName>
    <definedName name="A126066494A">Data17!$GX$1:$GX$10,Data17!$GX$11:$GX$19</definedName>
    <definedName name="A126066494A_Data">Data17!$GX$11:$GX$19</definedName>
    <definedName name="A126066494A_Latest">Data17!$GX$19</definedName>
    <definedName name="A126066498K">Data18!$AB$1:$AB$10,Data18!$AB$11:$AB$19</definedName>
    <definedName name="A126066498K_Data">Data18!$AB$11:$AB$19</definedName>
    <definedName name="A126066498K_Latest">Data18!$AB$19</definedName>
    <definedName name="A126066502R">Data18!$AW$1:$AW$10,Data18!$AW$11:$AW$19</definedName>
    <definedName name="A126066502R_Data">Data18!$AW$11:$AW$19</definedName>
    <definedName name="A126066502R_Latest">Data18!$AW$19</definedName>
    <definedName name="A126066506X">Data18!$IP$1:$IP$10,Data18!$IP$11:$IP$19</definedName>
    <definedName name="A126066506X_Data">Data18!$IP$11:$IP$19</definedName>
    <definedName name="A126066506X_Latest">Data18!$IP$19</definedName>
    <definedName name="A126066510R">Data19!$AV$1:$AV$10,Data19!$AV$11:$AV$19</definedName>
    <definedName name="A126066510R_Data">Data19!$AV$11:$AV$19</definedName>
    <definedName name="A126066510R_Latest">Data19!$AV$19</definedName>
    <definedName name="A126066514X">Data17!$FB$1:$FB$10,Data17!$FB$11:$FB$19</definedName>
    <definedName name="A126066514X_Data">Data17!$FB$11:$FB$19</definedName>
    <definedName name="A126066514X_Latest">Data17!$FB$19</definedName>
    <definedName name="A126066518J">Data18!$BO$1:$BO$10,Data18!$BO$11:$BO$19</definedName>
    <definedName name="A126066518J_Data">Data18!$BO$11:$BO$19</definedName>
    <definedName name="A126066518J_Latest">Data18!$BO$19</definedName>
    <definedName name="A126066522X">Data18!$EC$1:$EC$10,Data18!$EC$11:$EC$19</definedName>
    <definedName name="A126066522X_Data">Data18!$EC$11:$EC$19</definedName>
    <definedName name="A126066522X_Latest">Data18!$EC$19</definedName>
    <definedName name="A126066526J">Data17!$FZ$1:$FZ$10,Data17!$FZ$11:$FZ$19</definedName>
    <definedName name="A126066526J_Data">Data17!$FZ$11:$FZ$19</definedName>
    <definedName name="A126066526J_Latest">Data17!$FZ$19</definedName>
    <definedName name="A126066530X">Data17!$HV$1:$HV$10,Data17!$HV$11:$HV$19</definedName>
    <definedName name="A126066530X_Data">Data17!$HV$11:$HV$19</definedName>
    <definedName name="A126066530X_Latest">Data17!$HV$19</definedName>
    <definedName name="A126066534J">Data18!$D$1:$D$10,Data18!$D$11:$D$19</definedName>
    <definedName name="A126066534J_Data">Data18!$D$11:$D$19</definedName>
    <definedName name="A126066534J_Latest">Data18!$D$19</definedName>
    <definedName name="A126066538T">Data18!$DH$1:$DH$10,Data18!$DH$11:$DH$19</definedName>
    <definedName name="A126066538T_Data">Data18!$DH$11:$DH$19</definedName>
    <definedName name="A126066538T_Latest">Data18!$DH$19</definedName>
    <definedName name="A126066542J">Data18!$EX$1:$EX$10,Data18!$EX$11:$EX$19</definedName>
    <definedName name="A126066542J_Data">Data18!$EX$11:$EX$19</definedName>
    <definedName name="A126066542J_Latest">Data18!$EX$19</definedName>
    <definedName name="A126066546T">Data20!$DL$1:$DL$10,Data20!$DL$11:$DL$19</definedName>
    <definedName name="A126066546T_Data">Data20!$DL$11:$DL$19</definedName>
    <definedName name="A126066546T_Latest">Data20!$DL$19</definedName>
    <definedName name="A126066550J">Data20!$EJ$1:$EJ$10,Data20!$EJ$11:$EJ$19</definedName>
    <definedName name="A126066550J_Data">Data20!$EJ$11:$EJ$19</definedName>
    <definedName name="A126066550J_Latest">Data20!$EJ$19</definedName>
    <definedName name="A126066554T">Data20!$GF$1:$GF$10,Data20!$GF$11:$GF$19</definedName>
    <definedName name="A126066554T_Data">Data20!$GF$11:$GF$19</definedName>
    <definedName name="A126066554T_Latest">Data20!$GF$19</definedName>
    <definedName name="A126066558A">Data20!$B$1:$B$10,Data20!$B$11:$B$19</definedName>
    <definedName name="A126066558A_Data">Data20!$B$11:$B$19</definedName>
    <definedName name="A126066558A_Latest">Data20!$B$19</definedName>
    <definedName name="A126066562T">Data20!$CN$1:$CN$10,Data20!$CN$11:$CN$19</definedName>
    <definedName name="A126066562T_Data">Data20!$CN$11:$CN$19</definedName>
    <definedName name="A126066562T_Latest">Data20!$CN$19</definedName>
    <definedName name="A126066566A">Data19!$DP$1:$DP$10,Data19!$DP$11:$DP$19</definedName>
    <definedName name="A126066566A_Data">Data19!$DP$11:$DP$19</definedName>
    <definedName name="A126066566A_Latest">Data19!$DP$19</definedName>
    <definedName name="A126066570T">Data19!$GJ$1:$GJ$10,Data19!$GJ$11:$GJ$19</definedName>
    <definedName name="A126066570T_Data">Data19!$GJ$11:$GJ$19</definedName>
    <definedName name="A126066570T_Latest">Data19!$GJ$19</definedName>
    <definedName name="A126066574A">Data19!$HE$1:$HE$10,Data19!$HE$11:$HE$19</definedName>
    <definedName name="A126066574A_Data">Data19!$HE$11:$HE$19</definedName>
    <definedName name="A126066574A_Latest">Data19!$HE$19</definedName>
    <definedName name="A126066578K">Data20!$FH$1:$FH$10,Data20!$FH$11:$FH$19</definedName>
    <definedName name="A126066578K_Data">Data20!$FH$11:$FH$19</definedName>
    <definedName name="A126066578K_Latest">Data20!$FH$19</definedName>
    <definedName name="A126066582A">Data20!$HD$1:$HD$10,Data20!$HD$11:$HD$19</definedName>
    <definedName name="A126066582A_Data">Data20!$HD$11:$HD$19</definedName>
    <definedName name="A126066582A_Latest">Data20!$HD$19</definedName>
    <definedName name="A126066586K">Data19!$BT$1:$BT$10,Data19!$BT$11:$BT$19</definedName>
    <definedName name="A126066586K_Data">Data19!$BT$11:$BT$19</definedName>
    <definedName name="A126066586K_Latest">Data19!$BT$19</definedName>
    <definedName name="A126066590A">Data19!$HW$1:$HW$10,Data19!$HW$11:$HW$19</definedName>
    <definedName name="A126066590A_Data">Data19!$HW$11:$HW$19</definedName>
    <definedName name="A126066590A_Latest">Data19!$HW$19</definedName>
    <definedName name="A126066594K">Data20!$AU$1:$AU$10,Data20!$AU$11:$AU$19</definedName>
    <definedName name="A126066594K_Data">Data20!$AU$11:$AU$19</definedName>
    <definedName name="A126066594K_Latest">Data20!$AU$19</definedName>
    <definedName name="A126066598V">Data19!$CR$1:$CR$10,Data19!$CR$11:$CR$19</definedName>
    <definedName name="A126066598V_Data">Data19!$CR$11:$CR$19</definedName>
    <definedName name="A126066598V_Latest">Data19!$CR$19</definedName>
    <definedName name="A126066602X">Data19!$EN$1:$EN$10,Data19!$EN$11:$EN$19</definedName>
    <definedName name="A126066602X_Data">Data19!$EN$11:$EN$19</definedName>
    <definedName name="A126066602X_Latest">Data19!$EN$19</definedName>
    <definedName name="A126066606J">Data19!$FL$1:$FL$10,Data19!$FL$11:$FL$19</definedName>
    <definedName name="A126066606J_Data">Data19!$FL$11:$FL$19</definedName>
    <definedName name="A126066606J_Latest">Data19!$FL$19</definedName>
    <definedName name="A126066610X">Data20!$Z$1:$Z$10,Data20!$Z$11:$Z$19</definedName>
    <definedName name="A126066610X_Data">Data20!$Z$11:$Z$19</definedName>
    <definedName name="A126066610X_Latest">Data20!$Z$19</definedName>
    <definedName name="A126066614J">Data20!$BP$1:$BP$10,Data20!$BP$11:$BP$19</definedName>
    <definedName name="A126066614J_Data">Data20!$BP$11:$BP$19</definedName>
    <definedName name="A126066614J_Latest">Data20!$BP$19</definedName>
    <definedName name="A126066618T">Data22!$AD$1:$AD$10,Data22!$AD$11:$AD$19</definedName>
    <definedName name="A126066618T_Data">Data22!$AD$11:$AD$19</definedName>
    <definedName name="A126066618T_Latest">Data22!$AD$19</definedName>
    <definedName name="A126066622J">Data22!$BB$1:$BB$10,Data22!$BB$11:$BB$19</definedName>
    <definedName name="A126066622J_Data">Data22!$BB$11:$BB$19</definedName>
    <definedName name="A126066622J_Latest">Data22!$BB$19</definedName>
    <definedName name="A126066626T">Data22!$CX$1:$CX$10,Data22!$CX$11:$CX$19</definedName>
    <definedName name="A126066626T_Data">Data22!$CX$11:$CX$19</definedName>
    <definedName name="A126066626T_Latest">Data22!$CX$19</definedName>
    <definedName name="A126066630J">Data21!$FJ$1:$FJ$10,Data21!$FJ$11:$FJ$19</definedName>
    <definedName name="A126066630J_Data">Data21!$FJ$11:$FJ$19</definedName>
    <definedName name="A126066630J_Latest">Data21!$FJ$19</definedName>
    <definedName name="A126066634T">Data22!$F$1:$F$10,Data22!$F$11:$F$19</definedName>
    <definedName name="A126066634T_Data">Data22!$F$11:$F$19</definedName>
    <definedName name="A126066634T_Latest">Data22!$F$19</definedName>
    <definedName name="A126066638A">Data21!$AH$1:$AH$10,Data21!$AH$11:$AH$19</definedName>
    <definedName name="A126066638A_Data">Data21!$AH$11:$AH$19</definedName>
    <definedName name="A126066638A_Latest">Data21!$AH$19</definedName>
    <definedName name="A126066642T">Data21!$DB$1:$DB$10,Data21!$DB$11:$DB$19</definedName>
    <definedName name="A126066642T_Data">Data21!$DB$11:$DB$19</definedName>
    <definedName name="A126066642T_Latest">Data21!$DB$19</definedName>
    <definedName name="A126066646A">Data21!$DW$1:$DW$10,Data21!$DW$11:$DW$19</definedName>
    <definedName name="A126066646A_Data">Data21!$DW$11:$DW$19</definedName>
    <definedName name="A126066646A_Latest">Data21!$DW$19</definedName>
    <definedName name="A126066650T">Data22!$BZ$1:$BZ$10,Data22!$BZ$11:$BZ$19</definedName>
    <definedName name="A126066650T_Data">Data22!$BZ$11:$BZ$19</definedName>
    <definedName name="A126066650T_Latest">Data22!$BZ$19</definedName>
    <definedName name="A126066654A">Data22!$DV$1:$DV$10,Data22!$DV$11:$DV$19</definedName>
    <definedName name="A126066654A_Data">Data22!$DV$11:$DV$19</definedName>
    <definedName name="A126066654A_Latest">Data22!$DV$19</definedName>
    <definedName name="A126066658K">Data20!$IB$1:$IB$10,Data20!$IB$11:$IB$19</definedName>
    <definedName name="A126066658K_Data">Data20!$IB$11:$IB$19</definedName>
    <definedName name="A126066658K_Latest">Data20!$IB$19</definedName>
    <definedName name="A126066662A">Data21!$EO$1:$EO$10,Data21!$EO$11:$EO$19</definedName>
    <definedName name="A126066662A_Data">Data21!$EO$11:$EO$19</definedName>
    <definedName name="A126066662A_Latest">Data21!$EO$19</definedName>
    <definedName name="A126066666K">Data21!$HC$1:$HC$10,Data21!$HC$11:$HC$19</definedName>
    <definedName name="A126066666K_Data">Data21!$HC$11:$HC$19</definedName>
    <definedName name="A126066666K_Latest">Data21!$HC$19</definedName>
    <definedName name="A126066670A">Data21!$J$1:$J$10,Data21!$J$11:$J$19</definedName>
    <definedName name="A126066670A_Data">Data21!$J$11:$J$19</definedName>
    <definedName name="A126066670A_Latest">Data21!$J$19</definedName>
    <definedName name="A126066674K">Data21!$BF$1:$BF$10,Data21!$BF$11:$BF$19</definedName>
    <definedName name="A126066674K_Data">Data21!$BF$11:$BF$19</definedName>
    <definedName name="A126066674K_Latest">Data21!$BF$19</definedName>
    <definedName name="A126066678V">Data21!$CD$1:$CD$10,Data21!$CD$11:$CD$19</definedName>
    <definedName name="A126066678V_Data">Data21!$CD$11:$CD$19</definedName>
    <definedName name="A126066678V_Latest">Data21!$CD$19</definedName>
    <definedName name="A126066682K">Data21!$GH$1:$GH$10,Data21!$GH$11:$GH$19</definedName>
    <definedName name="A126066682K_Data">Data21!$GH$11:$GH$19</definedName>
    <definedName name="A126066682K_Latest">Data21!$GH$19</definedName>
    <definedName name="A126066686V">Data21!$HX$1:$HX$10,Data21!$HX$11:$HX$19</definedName>
    <definedName name="A126066686V_Data">Data21!$HX$11:$HX$19</definedName>
    <definedName name="A126066686V_Latest">Data21!$HX$19</definedName>
    <definedName name="A126066690K">Data12!$AT$1:$AT$10,Data12!$AT$11:$AT$19</definedName>
    <definedName name="A126066690K_Data">Data12!$AT$11:$AT$19</definedName>
    <definedName name="A126066690K_Latest">Data12!$AT$19</definedName>
    <definedName name="A126066694V">Data12!$BR$1:$BR$10,Data12!$BR$11:$BR$19</definedName>
    <definedName name="A126066694V_Data">Data12!$BR$11:$BR$19</definedName>
    <definedName name="A126066694V_Latest">Data12!$BR$19</definedName>
    <definedName name="A126066698C">Data12!$DN$1:$DN$10,Data12!$DN$11:$DN$19</definedName>
    <definedName name="A126066698C_Data">Data12!$DN$11:$DN$19</definedName>
    <definedName name="A126066698C_Latest">Data12!$DN$19</definedName>
    <definedName name="A126066702J">Data11!$FZ$1:$FZ$10,Data11!$FZ$11:$FZ$19</definedName>
    <definedName name="A126066702J_Data">Data11!$FZ$11:$FZ$19</definedName>
    <definedName name="A126066702J_Latest">Data11!$FZ$19</definedName>
    <definedName name="A126066706T">Data12!$V$1:$V$10,Data12!$V$11:$V$19</definedName>
    <definedName name="A126066706T_Data">Data12!$V$11:$V$19</definedName>
    <definedName name="A126066706T_Latest">Data12!$V$19</definedName>
    <definedName name="A126066710J">Data11!$AX$1:$AX$10,Data11!$AX$11:$AX$19</definedName>
    <definedName name="A126066710J_Data">Data11!$AX$11:$AX$19</definedName>
    <definedName name="A126066710J_Latest">Data11!$AX$19</definedName>
    <definedName name="A126066714T">Data11!$DR$1:$DR$10,Data11!$DR$11:$DR$19</definedName>
    <definedName name="A126066714T_Data">Data11!$DR$11:$DR$19</definedName>
    <definedName name="A126066714T_Latest">Data11!$DR$19</definedName>
    <definedName name="A126066718A">Data11!$EM$1:$EM$10,Data11!$EM$11:$EM$19</definedName>
    <definedName name="A126066718A_Data">Data11!$EM$11:$EM$19</definedName>
    <definedName name="A126066718A_Latest">Data11!$EM$19</definedName>
    <definedName name="A126066722T">Data12!$CP$1:$CP$10,Data12!$CP$11:$CP$19</definedName>
    <definedName name="A126066722T_Data">Data12!$CP$11:$CP$19</definedName>
    <definedName name="A126066722T_Latest">Data12!$CP$19</definedName>
    <definedName name="A126066726A">Data12!$EL$1:$EL$10,Data12!$EL$11:$EL$19</definedName>
    <definedName name="A126066726A_Data">Data12!$EL$11:$EL$19</definedName>
    <definedName name="A126066726A_Latest">Data12!$EL$19</definedName>
    <definedName name="A126066730T">Data11!$B$1:$B$10,Data11!$B$11:$B$19</definedName>
    <definedName name="A126066730T_Data">Data11!$B$11:$B$19</definedName>
    <definedName name="A126066730T_Latest">Data11!$B$19</definedName>
    <definedName name="A126066734A">Data11!$FE$1:$FE$10,Data11!$FE$11:$FE$19</definedName>
    <definedName name="A126066734A_Data">Data11!$FE$11:$FE$19</definedName>
    <definedName name="A126066734A_Latest">Data11!$FE$19</definedName>
    <definedName name="A126066738K">Data11!$HS$1:$HS$10,Data11!$HS$11:$HS$19</definedName>
    <definedName name="A126066738K_Data">Data11!$HS$11:$HS$19</definedName>
    <definedName name="A126066738K_Latest">Data11!$HS$19</definedName>
    <definedName name="A126066742A">Data11!$Z$1:$Z$10,Data11!$Z$11:$Z$19</definedName>
    <definedName name="A126066742A_Data">Data11!$Z$11:$Z$19</definedName>
    <definedName name="A126066742A_Latest">Data11!$Z$19</definedName>
    <definedName name="A126066746K">Data11!$BV$1:$BV$10,Data11!$BV$11:$BV$19</definedName>
    <definedName name="A126066746K_Data">Data11!$BV$11:$BV$19</definedName>
    <definedName name="A126066746K_Latest">Data11!$BV$19</definedName>
    <definedName name="A126066750A">Data11!$CT$1:$CT$10,Data11!$CT$11:$CT$19</definedName>
    <definedName name="A126066750A_Data">Data11!$CT$11:$CT$19</definedName>
    <definedName name="A126066750A_Latest">Data11!$CT$19</definedName>
    <definedName name="A126066754K">Data11!$GX$1:$GX$10,Data11!$GX$11:$GX$19</definedName>
    <definedName name="A126066754K_Data">Data11!$GX$11:$GX$19</definedName>
    <definedName name="A126066754K_Latest">Data11!$GX$19</definedName>
    <definedName name="A126066758V">Data11!$IN$1:$IN$10,Data11!$IN$11:$IN$19</definedName>
    <definedName name="A126066758V_Data">Data11!$IN$11:$IN$19</definedName>
    <definedName name="A126066758V_Latest">Data11!$IN$19</definedName>
    <definedName name="A126066762K">Data15!$DT$1:$DT$10,Data15!$DT$11:$DT$19</definedName>
    <definedName name="A126066762K_Data">Data15!$DT$11:$DT$19</definedName>
    <definedName name="A126066762K_Latest">Data15!$DT$19</definedName>
    <definedName name="A126066766V">Data15!$ER$1:$ER$10,Data15!$ER$11:$ER$19</definedName>
    <definedName name="A126066766V_Data">Data15!$ER$11:$ER$19</definedName>
    <definedName name="A126066766V_Latest">Data15!$ER$19</definedName>
    <definedName name="A126066770K">Data15!$GN$1:$GN$10,Data15!$GN$11:$GN$19</definedName>
    <definedName name="A126066770K_Data">Data15!$GN$11:$GN$19</definedName>
    <definedName name="A126066770K_Latest">Data15!$GN$19</definedName>
    <definedName name="A126066774V">Data15!$J$1:$J$10,Data15!$J$11:$J$19</definedName>
    <definedName name="A126066774V_Data">Data15!$J$11:$J$19</definedName>
    <definedName name="A126066774V_Latest">Data15!$J$19</definedName>
    <definedName name="A126066778C">Data15!$CV$1:$CV$10,Data15!$CV$11:$CV$19</definedName>
    <definedName name="A126066778C_Data">Data15!$CV$11:$CV$19</definedName>
    <definedName name="A126066778C_Latest">Data15!$CV$19</definedName>
    <definedName name="A126066782V">Data14!$DX$1:$DX$10,Data14!$DX$11:$DX$19</definedName>
    <definedName name="A126066782V_Data">Data14!$DX$11:$DX$19</definedName>
    <definedName name="A126066782V_Latest">Data14!$DX$19</definedName>
    <definedName name="A126066786C">Data14!$GR$1:$GR$10,Data14!$GR$11:$GR$19</definedName>
    <definedName name="A126066786C_Data">Data14!$GR$11:$GR$19</definedName>
    <definedName name="A126066786C_Latest">Data14!$GR$19</definedName>
    <definedName name="A126066790V">Data14!$HM$1:$HM$10,Data14!$HM$11:$HM$19</definedName>
    <definedName name="A126066790V_Data">Data14!$HM$11:$HM$19</definedName>
    <definedName name="A126066790V_Latest">Data14!$HM$19</definedName>
    <definedName name="A126066794C">Data15!$FP$1:$FP$10,Data15!$FP$11:$FP$19</definedName>
    <definedName name="A126066794C_Data">Data15!$FP$11:$FP$19</definedName>
    <definedName name="A126066794C_Latest">Data15!$FP$19</definedName>
    <definedName name="A126066798L">Data15!$HL$1:$HL$10,Data15!$HL$11:$HL$19</definedName>
    <definedName name="A126066798L_Data">Data15!$HL$11:$HL$19</definedName>
    <definedName name="A126066798L_Latest">Data15!$HL$19</definedName>
    <definedName name="A126066802T">Data14!$CB$1:$CB$10,Data14!$CB$11:$CB$19</definedName>
    <definedName name="A126066802T_Data">Data14!$CB$11:$CB$19</definedName>
    <definedName name="A126066802T_Latest">Data14!$CB$19</definedName>
    <definedName name="A126066806A">Data14!$IE$1:$IE$10,Data14!$IE$11:$IE$19</definedName>
    <definedName name="A126066806A_Data">Data14!$IE$11:$IE$19</definedName>
    <definedName name="A126066806A_Latest">Data14!$IE$19</definedName>
    <definedName name="A126066810T">Data15!$BC$1:$BC$10,Data15!$BC$11:$BC$19</definedName>
    <definedName name="A126066810T_Data">Data15!$BC$11:$BC$19</definedName>
    <definedName name="A126066810T_Latest">Data15!$BC$19</definedName>
    <definedName name="A126066814A">Data14!$CZ$1:$CZ$10,Data14!$CZ$11:$CZ$19</definedName>
    <definedName name="A126066814A_Data">Data14!$CZ$11:$CZ$19</definedName>
    <definedName name="A126066814A_Latest">Data14!$CZ$19</definedName>
    <definedName name="A126066818K">Data14!$EV$1:$EV$10,Data14!$EV$11:$EV$19</definedName>
    <definedName name="A126066818K_Data">Data14!$EV$11:$EV$19</definedName>
    <definedName name="A126066818K_Latest">Data14!$EV$19</definedName>
    <definedName name="A126066822A">Data14!$FT$1:$FT$10,Data14!$FT$11:$FT$19</definedName>
    <definedName name="A126066822A_Data">Data14!$FT$11:$FT$19</definedName>
    <definedName name="A126066822A_Latest">Data14!$FT$19</definedName>
    <definedName name="A126066826K">Data15!$AH$1:$AH$10,Data15!$AH$11:$AH$19</definedName>
    <definedName name="A126066826K_Data">Data15!$AH$11:$AH$19</definedName>
    <definedName name="A126066826K_Latest">Data15!$AH$19</definedName>
    <definedName name="A126066830A">Data15!$BX$1:$BX$10,Data15!$BX$11:$BX$19</definedName>
    <definedName name="A126066830A_Data">Data15!$BX$11:$BX$19</definedName>
    <definedName name="A126066830A_Latest">Data15!$BX$19</definedName>
    <definedName name="A126066834K">Data17!$AL$1:$AL$10,Data17!$AL$11:$AL$19</definedName>
    <definedName name="A126066834K_Data">Data17!$AL$11:$AL$19</definedName>
    <definedName name="A126066834K_Latest">Data17!$AL$19</definedName>
    <definedName name="A126066838V">Data17!$BJ$1:$BJ$10,Data17!$BJ$11:$BJ$19</definedName>
    <definedName name="A126066838V_Data">Data17!$BJ$11:$BJ$19</definedName>
    <definedName name="A126066838V_Latest">Data17!$BJ$19</definedName>
    <definedName name="A126066842K">Data17!$DF$1:$DF$10,Data17!$DF$11:$DF$19</definedName>
    <definedName name="A126066842K_Data">Data17!$DF$11:$DF$19</definedName>
    <definedName name="A126066842K_Latest">Data17!$DF$19</definedName>
    <definedName name="A126066846V">Data16!$FR$1:$FR$10,Data16!$FR$11:$FR$19</definedName>
    <definedName name="A126066846V_Data">Data16!$FR$11:$FR$19</definedName>
    <definedName name="A126066846V_Latest">Data16!$FR$19</definedName>
    <definedName name="A126066850K">Data17!$N$1:$N$10,Data17!$N$11:$N$19</definedName>
    <definedName name="A126066850K_Data">Data17!$N$11:$N$19</definedName>
    <definedName name="A126066850K_Latest">Data17!$N$19</definedName>
    <definedName name="A126066854V">Data16!$AP$1:$AP$10,Data16!$AP$11:$AP$19</definedName>
    <definedName name="A126066854V_Data">Data16!$AP$11:$AP$19</definedName>
    <definedName name="A126066854V_Latest">Data16!$AP$19</definedName>
    <definedName name="A126066858C">Data16!$DJ$1:$DJ$10,Data16!$DJ$11:$DJ$19</definedName>
    <definedName name="A126066858C_Data">Data16!$DJ$11:$DJ$19</definedName>
    <definedName name="A126066858C_Latest">Data16!$DJ$19</definedName>
    <definedName name="A126066862V">Data16!$EE$1:$EE$10,Data16!$EE$11:$EE$19</definedName>
    <definedName name="A126066862V_Data">Data16!$EE$11:$EE$19</definedName>
    <definedName name="A126066862V_Latest">Data16!$EE$19</definedName>
    <definedName name="A126066866C">Data17!$CH$1:$CH$10,Data17!$CH$11:$CH$19</definedName>
    <definedName name="A126066866C_Data">Data17!$CH$11:$CH$19</definedName>
    <definedName name="A126066866C_Latest">Data17!$CH$19</definedName>
    <definedName name="A126066870V">Data17!$ED$1:$ED$10,Data17!$ED$11:$ED$19</definedName>
    <definedName name="A126066870V_Data">Data17!$ED$11:$ED$19</definedName>
    <definedName name="A126066870V_Latest">Data17!$ED$19</definedName>
    <definedName name="A126066874C">Data15!$IJ$1:$IJ$10,Data15!$IJ$11:$IJ$19</definedName>
    <definedName name="A126066874C_Data">Data15!$IJ$11:$IJ$19</definedName>
    <definedName name="A126066874C_Latest">Data15!$IJ$19</definedName>
    <definedName name="A126066878L">Data16!$EW$1:$EW$10,Data16!$EW$11:$EW$19</definedName>
    <definedName name="A126066878L_Data">Data16!$EW$11:$EW$19</definedName>
    <definedName name="A126066878L_Latest">Data16!$EW$19</definedName>
    <definedName name="A126066882C">Data16!$HK$1:$HK$10,Data16!$HK$11:$HK$19</definedName>
    <definedName name="A126066882C_Data">Data16!$HK$11:$HK$19</definedName>
    <definedName name="A126066882C_Latest">Data16!$HK$19</definedName>
    <definedName name="A126066886L">Data16!$R$1:$R$10,Data16!$R$11:$R$19</definedName>
    <definedName name="A126066886L_Data">Data16!$R$11:$R$19</definedName>
    <definedName name="A126066886L_Latest">Data16!$R$19</definedName>
    <definedName name="A126066890C">Data16!$BN$1:$BN$10,Data16!$BN$11:$BN$19</definedName>
    <definedName name="A126066890C_Data">Data16!$BN$11:$BN$19</definedName>
    <definedName name="A126066890C_Latest">Data16!$BN$19</definedName>
    <definedName name="A126066894L">Data16!$CL$1:$CL$10,Data16!$CL$11:$CL$19</definedName>
    <definedName name="A126066894L_Data">Data16!$CL$11:$CL$19</definedName>
    <definedName name="A126066894L_Latest">Data16!$CL$19</definedName>
    <definedName name="A126066898W">Data16!$GP$1:$GP$10,Data16!$GP$11:$GP$19</definedName>
    <definedName name="A126066898W_Data">Data16!$GP$11:$GP$19</definedName>
    <definedName name="A126066898W_Latest">Data16!$GP$19</definedName>
    <definedName name="A126066902A">Data16!$IF$1:$IF$10,Data16!$IF$11:$IF$19</definedName>
    <definedName name="A126066902A_Data">Data16!$IF$11:$IF$19</definedName>
    <definedName name="A126066902A_Latest">Data16!$IF$19</definedName>
    <definedName name="A126066906K">Data2!$BA$1:$BA$10,Data2!$BA$11:$BA$19</definedName>
    <definedName name="A126066906K_Data">Data2!$BA$11:$BA$19</definedName>
    <definedName name="A126066906K_Latest">Data2!$BA$19</definedName>
    <definedName name="A126066910A">Data2!$BY$1:$BY$10,Data2!$BY$11:$BY$19</definedName>
    <definedName name="A126066910A_Data">Data2!$BY$11:$BY$19</definedName>
    <definedName name="A126066910A_Latest">Data2!$BY$19</definedName>
    <definedName name="A126066914K">Data2!$DU$1:$DU$10,Data2!$DU$11:$DU$19</definedName>
    <definedName name="A126066914K_Data">Data2!$DU$11:$DU$19</definedName>
    <definedName name="A126066914K_Latest">Data2!$DU$19</definedName>
    <definedName name="A126066918V">Data1!$GG$1:$GG$10,Data1!$GG$11:$GG$19</definedName>
    <definedName name="A126066918V_Data">Data1!$GG$11:$GG$19</definedName>
    <definedName name="A126066918V_Latest">Data1!$GG$19</definedName>
    <definedName name="A126066922K">Data2!$AC$1:$AC$10,Data2!$AC$11:$AC$19</definedName>
    <definedName name="A126066922K_Data">Data2!$AC$11:$AC$19</definedName>
    <definedName name="A126066922K_Latest">Data2!$AC$19</definedName>
    <definedName name="A126066926V">Data1!$BE$1:$BE$10,Data1!$BE$11:$BE$19</definedName>
    <definedName name="A126066926V_Data">Data1!$BE$11:$BE$19</definedName>
    <definedName name="A126066926V_Latest">Data1!$BE$19</definedName>
    <definedName name="A126066930K">Data1!$DY$1:$DY$10,Data1!$DY$11:$DY$19</definedName>
    <definedName name="A126066930K_Data">Data1!$DY$11:$DY$19</definedName>
    <definedName name="A126066930K_Latest">Data1!$DY$19</definedName>
    <definedName name="A126066934V">Data1!$EW$1:$EW$10,Data1!$EW$11:$EW$19</definedName>
    <definedName name="A126066934V_Data">Data1!$EW$11:$EW$19</definedName>
    <definedName name="A126066934V_Latest">Data1!$EW$19</definedName>
    <definedName name="A126066938C">Data2!$CW$1:$CW$10,Data2!$CW$11:$CW$19</definedName>
    <definedName name="A126066938C_Data">Data2!$CW$11:$CW$19</definedName>
    <definedName name="A126066938C_Latest">Data2!$CW$19</definedName>
    <definedName name="A126066942V">Data2!$ES$1:$ES$10,Data2!$ES$11:$ES$19</definedName>
    <definedName name="A126066942V_Data">Data2!$ES$11:$ES$19</definedName>
    <definedName name="A126066942V_Latest">Data2!$ES$19</definedName>
    <definedName name="A126066946C">Data1!$I$1:$I$10,Data1!$I$11:$I$19</definedName>
    <definedName name="A126066946C_Data">Data1!$I$11:$I$19</definedName>
    <definedName name="A126066946C_Latest">Data1!$I$19</definedName>
    <definedName name="A126066950V">Data1!$FO$1:$FO$10,Data1!$FO$11:$FO$19</definedName>
    <definedName name="A126066950V_Data">Data1!$FO$11:$FO$19</definedName>
    <definedName name="A126066950V_Latest">Data1!$FO$19</definedName>
    <definedName name="A126066954C">Data1!$IC$1:$IC$10,Data1!$IC$11:$IC$19</definedName>
    <definedName name="A126066954C_Data">Data1!$IC$11:$IC$19</definedName>
    <definedName name="A126066954C_Latest">Data1!$IC$19</definedName>
    <definedName name="A126066958L">Data1!$AG$1:$AG$10,Data1!$AG$11:$AG$19</definedName>
    <definedName name="A126066958L_Data">Data1!$AG$11:$AG$19</definedName>
    <definedName name="A126066958L_Latest">Data1!$AG$19</definedName>
    <definedName name="A126066962C">Data1!$CC$1:$CC$10,Data1!$CC$11:$CC$19</definedName>
    <definedName name="A126066962C_Data">Data1!$CC$11:$CC$19</definedName>
    <definedName name="A126066962C_Latest">Data1!$CC$19</definedName>
    <definedName name="A126066966L">Data1!$DA$1:$DA$10,Data1!$DA$11:$DA$19</definedName>
    <definedName name="A126066966L_Data">Data1!$DA$11:$DA$19</definedName>
    <definedName name="A126066966L_Latest">Data1!$DA$19</definedName>
    <definedName name="A126066970C">Data1!$HE$1:$HE$10,Data1!$HE$11:$HE$19</definedName>
    <definedName name="A126066970C_Data">Data1!$HE$11:$HE$19</definedName>
    <definedName name="A126066970C_Latest">Data1!$HE$19</definedName>
    <definedName name="A126066974L">Data2!$E$1:$E$10,Data2!$E$11:$E$19</definedName>
    <definedName name="A126066974L_Data">Data2!$E$11:$E$19</definedName>
    <definedName name="A126066974L_Latest">Data2!$E$19</definedName>
    <definedName name="A126066978W">Data23!$GC$1:$GC$10,Data23!$GC$11:$GC$19</definedName>
    <definedName name="A126066978W_Data">Data23!$GC$11:$GC$19</definedName>
    <definedName name="A126066978W_Latest">Data23!$GC$19</definedName>
    <definedName name="A126066982L">Data23!$HA$1:$HA$10,Data23!$HA$11:$HA$19</definedName>
    <definedName name="A126066982L_Data">Data23!$HA$11:$HA$19</definedName>
    <definedName name="A126066982L_Latest">Data23!$HA$19</definedName>
    <definedName name="A126066986W">Data24!$G$1:$G$10,Data24!$G$11:$G$19</definedName>
    <definedName name="A126066986W_Data">Data24!$G$11:$G$19</definedName>
    <definedName name="A126066986W_Latest">Data24!$G$19</definedName>
    <definedName name="A126066990L">Data23!$BS$1:$BS$10,Data23!$BS$11:$BS$19</definedName>
    <definedName name="A126066990L_Data">Data23!$BS$11:$BS$19</definedName>
    <definedName name="A126066990L_Latest">Data23!$BS$19</definedName>
    <definedName name="A126066994W">Data23!$FE$1:$FE$10,Data23!$FE$11:$FE$19</definedName>
    <definedName name="A126066994W_Data">Data23!$FE$11:$FE$19</definedName>
    <definedName name="A126066994W_Latest">Data23!$FE$19</definedName>
    <definedName name="A126066998F">Data22!$GG$1:$GG$10,Data22!$GG$11:$GG$19</definedName>
    <definedName name="A126066998F_Data">Data22!$GG$11:$GG$19</definedName>
    <definedName name="A126066998F_Latest">Data22!$GG$19</definedName>
    <definedName name="A126067002L">Data23!$K$1:$K$10,Data23!$K$11:$K$19</definedName>
    <definedName name="A126067002L_Data">Data23!$K$11:$K$19</definedName>
    <definedName name="A126067002L_Latest">Data23!$K$19</definedName>
    <definedName name="A126067006W">Data23!$AI$1:$AI$10,Data23!$AI$11:$AI$19</definedName>
    <definedName name="A126067006W_Data">Data23!$AI$11:$AI$19</definedName>
    <definedName name="A126067006W_Latest">Data23!$AI$19</definedName>
    <definedName name="A126067010L">Data23!$HY$1:$HY$10,Data23!$HY$11:$HY$19</definedName>
    <definedName name="A126067010L_Data">Data23!$HY$11:$HY$19</definedName>
    <definedName name="A126067010L_Latest">Data23!$HY$19</definedName>
    <definedName name="A126067014W">Data24!$AE$1:$AE$10,Data24!$AE$11:$AE$19</definedName>
    <definedName name="A126067014W_Data">Data24!$AE$11:$AE$19</definedName>
    <definedName name="A126067014W_Latest">Data24!$AE$19</definedName>
    <definedName name="A126067018F">Data22!$EK$1:$EK$10,Data22!$EK$11:$EK$19</definedName>
    <definedName name="A126067018F_Data">Data22!$EK$11:$EK$19</definedName>
    <definedName name="A126067018F_Latest">Data22!$EK$19</definedName>
    <definedName name="A126067022W">Data23!$BA$1:$BA$10,Data23!$BA$11:$BA$19</definedName>
    <definedName name="A126067022W_Data">Data23!$BA$11:$BA$19</definedName>
    <definedName name="A126067022W_Latest">Data23!$BA$19</definedName>
    <definedName name="A126067026F">Data23!$DO$1:$DO$10,Data23!$DO$11:$DO$19</definedName>
    <definedName name="A126067026F_Data">Data23!$DO$11:$DO$19</definedName>
    <definedName name="A126067026F_Latest">Data23!$DO$19</definedName>
    <definedName name="A126067030W">Data22!$FI$1:$FI$10,Data22!$FI$11:$FI$19</definedName>
    <definedName name="A126067030W_Data">Data22!$FI$11:$FI$19</definedName>
    <definedName name="A126067030W_Latest">Data22!$FI$19</definedName>
    <definedName name="A126067034F">Data22!$HE$1:$HE$10,Data22!$HE$11:$HE$19</definedName>
    <definedName name="A126067034F_Data">Data22!$HE$11:$HE$19</definedName>
    <definedName name="A126067034F_Latest">Data22!$HE$19</definedName>
    <definedName name="A126067038R">Data22!$IC$1:$IC$10,Data22!$IC$11:$IC$19</definedName>
    <definedName name="A126067038R_Data">Data22!$IC$11:$IC$19</definedName>
    <definedName name="A126067038R_Latest">Data22!$IC$19</definedName>
    <definedName name="A126067042F">Data23!$CQ$1:$CQ$10,Data23!$CQ$11:$CQ$19</definedName>
    <definedName name="A126067042F_Data">Data23!$CQ$11:$CQ$19</definedName>
    <definedName name="A126067042F_Latest">Data23!$CQ$19</definedName>
    <definedName name="A126067046R">Data23!$EG$1:$EG$10,Data23!$EG$11:$EG$19</definedName>
    <definedName name="A126067046R_Data">Data23!$EG$11:$EG$19</definedName>
    <definedName name="A126067046R_Latest">Data23!$EG$19</definedName>
    <definedName name="A126067050F">Data13!$GS$1:$GS$10,Data13!$GS$11:$GS$19</definedName>
    <definedName name="A126067050F_Data">Data13!$GS$11:$GS$19</definedName>
    <definedName name="A126067050F_Latest">Data13!$GS$19</definedName>
    <definedName name="A126067054R">Data13!$HQ$1:$HQ$10,Data13!$HQ$11:$HQ$19</definedName>
    <definedName name="A126067054R_Data">Data13!$HQ$11:$HQ$19</definedName>
    <definedName name="A126067054R_Latest">Data13!$HQ$19</definedName>
    <definedName name="A126067058X">Data14!$W$1:$W$10,Data14!$W$11:$W$19</definedName>
    <definedName name="A126067058X_Data">Data14!$W$11:$W$19</definedName>
    <definedName name="A126067058X_Latest">Data14!$W$19</definedName>
    <definedName name="A126067062R">Data13!$CI$1:$CI$10,Data13!$CI$11:$CI$19</definedName>
    <definedName name="A126067062R_Data">Data13!$CI$11:$CI$19</definedName>
    <definedName name="A126067062R_Latest">Data13!$CI$19</definedName>
    <definedName name="A126067066X">Data13!$FU$1:$FU$10,Data13!$FU$11:$FU$19</definedName>
    <definedName name="A126067066X_Data">Data13!$FU$11:$FU$19</definedName>
    <definedName name="A126067066X_Latest">Data13!$FU$19</definedName>
    <definedName name="A126067070R">Data12!$GW$1:$GW$10,Data12!$GW$11:$GW$19</definedName>
    <definedName name="A126067070R_Data">Data12!$GW$11:$GW$19</definedName>
    <definedName name="A126067070R_Latest">Data12!$GW$19</definedName>
    <definedName name="A126067074X">Data13!$AA$1:$AA$10,Data13!$AA$11:$AA$19</definedName>
    <definedName name="A126067074X_Data">Data13!$AA$11:$AA$19</definedName>
    <definedName name="A126067074X_Latest">Data13!$AA$19</definedName>
    <definedName name="A126067078J">Data13!$AY$1:$AY$10,Data13!$AY$11:$AY$19</definedName>
    <definedName name="A126067078J_Data">Data13!$AY$11:$AY$19</definedName>
    <definedName name="A126067078J_Latest">Data13!$AY$19</definedName>
    <definedName name="A126067082X">Data13!$IO$1:$IO$10,Data13!$IO$11:$IO$19</definedName>
    <definedName name="A126067082X_Data">Data13!$IO$11:$IO$19</definedName>
    <definedName name="A126067082X_Latest">Data13!$IO$19</definedName>
    <definedName name="A126067086J">Data14!$AU$1:$AU$10,Data14!$AU$11:$AU$19</definedName>
    <definedName name="A126067086J_Data">Data14!$AU$11:$AU$19</definedName>
    <definedName name="A126067086J_Latest">Data14!$AU$19</definedName>
    <definedName name="A126067090X">Data12!$FA$1:$FA$10,Data12!$FA$11:$FA$19</definedName>
    <definedName name="A126067090X_Data">Data12!$FA$11:$FA$19</definedName>
    <definedName name="A126067090X_Latest">Data12!$FA$19</definedName>
    <definedName name="A126067094J">Data13!$BQ$1:$BQ$10,Data13!$BQ$11:$BQ$19</definedName>
    <definedName name="A126067094J_Data">Data13!$BQ$11:$BQ$19</definedName>
    <definedName name="A126067094J_Latest">Data13!$BQ$19</definedName>
    <definedName name="A126067098T">Data13!$EE$1:$EE$10,Data13!$EE$11:$EE$19</definedName>
    <definedName name="A126067098T_Data">Data13!$EE$11:$EE$19</definedName>
    <definedName name="A126067098T_Latest">Data13!$EE$19</definedName>
    <definedName name="A126067102W">Data12!$FY$1:$FY$10,Data12!$FY$11:$FY$19</definedName>
    <definedName name="A126067102W_Data">Data12!$FY$11:$FY$19</definedName>
    <definedName name="A126067102W_Latest">Data12!$FY$19</definedName>
    <definedName name="A126067106F">Data12!$HU$1:$HU$10,Data12!$HU$11:$HU$19</definedName>
    <definedName name="A126067106F_Data">Data12!$HU$11:$HU$19</definedName>
    <definedName name="A126067106F_Latest">Data12!$HU$19</definedName>
    <definedName name="A126067110W">Data13!$C$1:$C$10,Data13!$C$11:$C$19</definedName>
    <definedName name="A126067110W_Data">Data13!$C$11:$C$19</definedName>
    <definedName name="A126067110W_Latest">Data13!$C$19</definedName>
    <definedName name="A126067114F">Data13!$DG$1:$DG$10,Data13!$DG$11:$DG$19</definedName>
    <definedName name="A126067114F_Data">Data13!$DG$11:$DG$19</definedName>
    <definedName name="A126067114F_Latest">Data13!$DG$19</definedName>
    <definedName name="A126067118R">Data13!$EW$1:$EW$10,Data13!$EW$11:$EW$19</definedName>
    <definedName name="A126067118R_Data">Data13!$EW$11:$EW$19</definedName>
    <definedName name="A126067118R_Latest">Data13!$EW$19</definedName>
    <definedName name="A126067122F">Data18!$GK$1:$GK$10,Data18!$GK$11:$GK$19</definedName>
    <definedName name="A126067122F_Data">Data18!$GK$11:$GK$19</definedName>
    <definedName name="A126067122F_Latest">Data18!$GK$19</definedName>
    <definedName name="A126067126R">Data18!$HI$1:$HI$10,Data18!$HI$11:$HI$19</definedName>
    <definedName name="A126067126R_Data">Data18!$HI$11:$HI$19</definedName>
    <definedName name="A126067126R_Latest">Data18!$HI$19</definedName>
    <definedName name="A126067130F">Data19!$O$1:$O$10,Data19!$O$11:$O$19</definedName>
    <definedName name="A126067130F_Data">Data19!$O$11:$O$19</definedName>
    <definedName name="A126067130F_Latest">Data19!$O$19</definedName>
    <definedName name="A126067134R">Data18!$CA$1:$CA$10,Data18!$CA$11:$CA$19</definedName>
    <definedName name="A126067134R_Data">Data18!$CA$11:$CA$19</definedName>
    <definedName name="A126067134R_Latest">Data18!$CA$19</definedName>
    <definedName name="A126067138X">Data18!$FM$1:$FM$10,Data18!$FM$11:$FM$19</definedName>
    <definedName name="A126067138X_Data">Data18!$FM$11:$FM$19</definedName>
    <definedName name="A126067138X_Latest">Data18!$FM$19</definedName>
    <definedName name="A126067142R">Data17!$GO$1:$GO$10,Data17!$GO$11:$GO$19</definedName>
    <definedName name="A126067142R_Data">Data17!$GO$11:$GO$19</definedName>
    <definedName name="A126067142R_Latest">Data17!$GO$19</definedName>
    <definedName name="A126067146X">Data18!$S$1:$S$10,Data18!$S$11:$S$19</definedName>
    <definedName name="A126067146X_Data">Data18!$S$11:$S$19</definedName>
    <definedName name="A126067146X_Latest">Data18!$S$19</definedName>
    <definedName name="A126067150R">Data18!$AQ$1:$AQ$10,Data18!$AQ$11:$AQ$19</definedName>
    <definedName name="A126067150R_Data">Data18!$AQ$11:$AQ$19</definedName>
    <definedName name="A126067150R_Latest">Data18!$AQ$19</definedName>
    <definedName name="A126067154X">Data18!$IG$1:$IG$10,Data18!$IG$11:$IG$19</definedName>
    <definedName name="A126067154X_Data">Data18!$IG$11:$IG$19</definedName>
    <definedName name="A126067154X_Latest">Data18!$IG$19</definedName>
    <definedName name="A126067158J">Data19!$AM$1:$AM$10,Data19!$AM$11:$AM$19</definedName>
    <definedName name="A126067158J_Data">Data19!$AM$11:$AM$19</definedName>
    <definedName name="A126067158J_Latest">Data19!$AM$19</definedName>
    <definedName name="A126067162X">Data17!$ES$1:$ES$10,Data17!$ES$11:$ES$19</definedName>
    <definedName name="A126067162X_Data">Data17!$ES$11:$ES$19</definedName>
    <definedName name="A126067162X_Latest">Data17!$ES$19</definedName>
    <definedName name="A126067166J">Data18!$BI$1:$BI$10,Data18!$BI$11:$BI$19</definedName>
    <definedName name="A126067166J_Data">Data18!$BI$11:$BI$19</definedName>
    <definedName name="A126067166J_Latest">Data18!$BI$19</definedName>
    <definedName name="A126067170X">Data18!$DW$1:$DW$10,Data18!$DW$11:$DW$19</definedName>
    <definedName name="A126067170X_Data">Data18!$DW$11:$DW$19</definedName>
    <definedName name="A126067170X_Latest">Data18!$DW$19</definedName>
    <definedName name="A126067174J">Data17!$FQ$1:$FQ$10,Data17!$FQ$11:$FQ$19</definedName>
    <definedName name="A126067174J_Data">Data17!$FQ$11:$FQ$19</definedName>
    <definedName name="A126067174J_Latest">Data17!$FQ$19</definedName>
    <definedName name="A126067178T">Data17!$HM$1:$HM$10,Data17!$HM$11:$HM$19</definedName>
    <definedName name="A126067178T_Data">Data17!$HM$11:$HM$19</definedName>
    <definedName name="A126067178T_Latest">Data17!$HM$19</definedName>
    <definedName name="A126067182J">Data17!$IK$1:$IK$10,Data17!$IK$11:$IK$19</definedName>
    <definedName name="A126067182J_Data">Data17!$IK$11:$IK$19</definedName>
    <definedName name="A126067182J_Latest">Data17!$IK$19</definedName>
    <definedName name="A126067186T">Data18!$CY$1:$CY$10,Data18!$CY$11:$CY$19</definedName>
    <definedName name="A126067186T_Data">Data18!$CY$11:$CY$19</definedName>
    <definedName name="A126067186T_Latest">Data18!$CY$19</definedName>
    <definedName name="A126067190J">Data18!$EO$1:$EO$10,Data18!$EO$11:$EO$19</definedName>
    <definedName name="A126067190J_Data">Data18!$EO$11:$EO$19</definedName>
    <definedName name="A126067190J_Latest">Data18!$EO$19</definedName>
    <definedName name="A126067194T">Data20!$DC$1:$DC$10,Data20!$DC$11:$DC$19</definedName>
    <definedName name="A126067194T_Data">Data20!$DC$11:$DC$19</definedName>
    <definedName name="A126067194T_Latest">Data20!$DC$19</definedName>
    <definedName name="A126067198A">Data20!$EA$1:$EA$10,Data20!$EA$11:$EA$19</definedName>
    <definedName name="A126067198A_Data">Data20!$EA$11:$EA$19</definedName>
    <definedName name="A126067198A_Latest">Data20!$EA$19</definedName>
    <definedName name="A126067202F">Data20!$FW$1:$FW$10,Data20!$FW$11:$FW$19</definedName>
    <definedName name="A126067202F_Data">Data20!$FW$11:$FW$19</definedName>
    <definedName name="A126067202F_Latest">Data20!$FW$19</definedName>
    <definedName name="A126067206R">Data19!$II$1:$II$10,Data19!$II$11:$II$19</definedName>
    <definedName name="A126067206R_Data">Data19!$II$11:$II$19</definedName>
    <definedName name="A126067206R_Latest">Data19!$II$19</definedName>
    <definedName name="A126067210F">Data20!$CE$1:$CE$10,Data20!$CE$11:$CE$19</definedName>
    <definedName name="A126067210F_Data">Data20!$CE$11:$CE$19</definedName>
    <definedName name="A126067210F_Latest">Data20!$CE$19</definedName>
    <definedName name="A126067214R">Data19!$DG$1:$DG$10,Data19!$DG$11:$DG$19</definedName>
    <definedName name="A126067214R_Data">Data19!$DG$11:$DG$19</definedName>
    <definedName name="A126067214R_Latest">Data19!$DG$19</definedName>
    <definedName name="A126067218X">Data19!$GA$1:$GA$10,Data19!$GA$11:$GA$19</definedName>
    <definedName name="A126067218X_Data">Data19!$GA$11:$GA$19</definedName>
    <definedName name="A126067218X_Latest">Data19!$GA$19</definedName>
    <definedName name="A126067222R">Data19!$GY$1:$GY$10,Data19!$GY$11:$GY$19</definedName>
    <definedName name="A126067222R_Data">Data19!$GY$11:$GY$19</definedName>
    <definedName name="A126067222R_Latest">Data19!$GY$19</definedName>
    <definedName name="A126067226X">Data20!$EY$1:$EY$10,Data20!$EY$11:$EY$19</definedName>
    <definedName name="A126067226X_Data">Data20!$EY$11:$EY$19</definedName>
    <definedName name="A126067226X_Latest">Data20!$EY$19</definedName>
    <definedName name="A126067230R">Data20!$GU$1:$GU$10,Data20!$GU$11:$GU$19</definedName>
    <definedName name="A126067230R_Data">Data20!$GU$11:$GU$19</definedName>
    <definedName name="A126067230R_Latest">Data20!$GU$19</definedName>
    <definedName name="A126067234X">Data19!$BK$1:$BK$10,Data19!$BK$11:$BK$19</definedName>
    <definedName name="A126067234X_Data">Data19!$BK$11:$BK$19</definedName>
    <definedName name="A126067234X_Latest">Data19!$BK$19</definedName>
    <definedName name="A126067238J">Data19!$HQ$1:$HQ$10,Data19!$HQ$11:$HQ$19</definedName>
    <definedName name="A126067238J_Data">Data19!$HQ$11:$HQ$19</definedName>
    <definedName name="A126067238J_Latest">Data19!$HQ$19</definedName>
    <definedName name="A126067242X">Data20!$AO$1:$AO$10,Data20!$AO$11:$AO$19</definedName>
    <definedName name="A126067242X_Data">Data20!$AO$11:$AO$19</definedName>
    <definedName name="A126067242X_Latest">Data20!$AO$19</definedName>
    <definedName name="A126067246J">Data19!$CI$1:$CI$10,Data19!$CI$11:$CI$19</definedName>
    <definedName name="A126067246J_Data">Data19!$CI$11:$CI$19</definedName>
    <definedName name="A126067246J_Latest">Data19!$CI$19</definedName>
    <definedName name="A126067250X">Data19!$EE$1:$EE$10,Data19!$EE$11:$EE$19</definedName>
    <definedName name="A126067250X_Data">Data19!$EE$11:$EE$19</definedName>
    <definedName name="A126067250X_Latest">Data19!$EE$19</definedName>
    <definedName name="A126067254J">Data19!$FC$1:$FC$10,Data19!$FC$11:$FC$19</definedName>
    <definedName name="A126067254J_Data">Data19!$FC$11:$FC$19</definedName>
    <definedName name="A126067254J_Latest">Data19!$FC$19</definedName>
    <definedName name="A126067258T">Data20!$Q$1:$Q$10,Data20!$Q$11:$Q$19</definedName>
    <definedName name="A126067258T_Data">Data20!$Q$11:$Q$19</definedName>
    <definedName name="A126067258T_Latest">Data20!$Q$19</definedName>
    <definedName name="A126067262J">Data20!$BG$1:$BG$10,Data20!$BG$11:$BG$19</definedName>
    <definedName name="A126067262J_Data">Data20!$BG$11:$BG$19</definedName>
    <definedName name="A126067262J_Latest">Data20!$BG$19</definedName>
    <definedName name="A126067266T">Data22!$U$1:$U$10,Data22!$U$11:$U$19</definedName>
    <definedName name="A126067266T_Data">Data22!$U$11:$U$19</definedName>
    <definedName name="A126067266T_Latest">Data22!$U$19</definedName>
    <definedName name="A126067270J">Data22!$AS$1:$AS$10,Data22!$AS$11:$AS$19</definedName>
    <definedName name="A126067270J_Data">Data22!$AS$11:$AS$19</definedName>
    <definedName name="A126067270J_Latest">Data22!$AS$19</definedName>
    <definedName name="A126067274T">Data22!$CO$1:$CO$10,Data22!$CO$11:$CO$19</definedName>
    <definedName name="A126067274T_Data">Data22!$CO$11:$CO$19</definedName>
    <definedName name="A126067274T_Latest">Data22!$CO$19</definedName>
    <definedName name="A126067278A">Data21!$FA$1:$FA$10,Data21!$FA$11:$FA$19</definedName>
    <definedName name="A126067278A_Data">Data21!$FA$11:$FA$19</definedName>
    <definedName name="A126067278A_Latest">Data21!$FA$19</definedName>
    <definedName name="A126067282T">Data21!$IM$1:$IM$10,Data21!$IM$11:$IM$19</definedName>
    <definedName name="A126067282T_Data">Data21!$IM$11:$IM$19</definedName>
    <definedName name="A126067282T_Latest">Data21!$IM$19</definedName>
    <definedName name="A126067286A">Data21!$Y$1:$Y$10,Data21!$Y$11:$Y$19</definedName>
    <definedName name="A126067286A_Data">Data21!$Y$11:$Y$19</definedName>
    <definedName name="A126067286A_Latest">Data21!$Y$19</definedName>
    <definedName name="A126067290T">Data21!$CS$1:$CS$10,Data21!$CS$11:$CS$19</definedName>
    <definedName name="A126067290T_Data">Data21!$CS$11:$CS$19</definedName>
    <definedName name="A126067290T_Latest">Data21!$CS$19</definedName>
    <definedName name="A126067294A">Data21!$DQ$1:$DQ$10,Data21!$DQ$11:$DQ$19</definedName>
    <definedName name="A126067294A_Data">Data21!$DQ$11:$DQ$19</definedName>
    <definedName name="A126067294A_Latest">Data21!$DQ$19</definedName>
    <definedName name="A126067298K">Data22!$BQ$1:$BQ$10,Data22!$BQ$11:$BQ$19</definedName>
    <definedName name="A126067298K_Data">Data22!$BQ$11:$BQ$19</definedName>
    <definedName name="A126067298K_Latest">Data22!$BQ$19</definedName>
    <definedName name="A126067302R">Data22!$DM$1:$DM$10,Data22!$DM$11:$DM$19</definedName>
    <definedName name="A126067302R_Data">Data22!$DM$11:$DM$19</definedName>
    <definedName name="A126067302R_Latest">Data22!$DM$19</definedName>
    <definedName name="A126067306X">Data20!$HS$1:$HS$10,Data20!$HS$11:$HS$19</definedName>
    <definedName name="A126067306X_Data">Data20!$HS$11:$HS$19</definedName>
    <definedName name="A126067306X_Latest">Data20!$HS$19</definedName>
    <definedName name="A126067310R">Data21!$EI$1:$EI$10,Data21!$EI$11:$EI$19</definedName>
    <definedName name="A126067310R_Data">Data21!$EI$11:$EI$19</definedName>
    <definedName name="A126067310R_Latest">Data21!$EI$19</definedName>
    <definedName name="A126067314X">Data21!$GW$1:$GW$10,Data21!$GW$11:$GW$19</definedName>
    <definedName name="A126067314X_Data">Data21!$GW$11:$GW$19</definedName>
    <definedName name="A126067314X_Latest">Data21!$GW$19</definedName>
    <definedName name="A126067318J">Data20!$IQ$1:$IQ$10,Data20!$IQ$11:$IQ$19</definedName>
    <definedName name="A126067318J_Data">Data20!$IQ$11:$IQ$19</definedName>
    <definedName name="A126067318J_Latest">Data20!$IQ$19</definedName>
    <definedName name="A126067322X">Data21!$AW$1:$AW$10,Data21!$AW$11:$AW$19</definedName>
    <definedName name="A126067322X_Data">Data21!$AW$11:$AW$19</definedName>
    <definedName name="A126067322X_Latest">Data21!$AW$19</definedName>
    <definedName name="A126067326J">Data21!$BU$1:$BU$10,Data21!$BU$11:$BU$19</definedName>
    <definedName name="A126067326J_Data">Data21!$BU$11:$BU$19</definedName>
    <definedName name="A126067326J_Latest">Data21!$BU$19</definedName>
    <definedName name="A126067330X">Data21!$FY$1:$FY$10,Data21!$FY$11:$FY$19</definedName>
    <definedName name="A126067330X_Data">Data21!$FY$11:$FY$19</definedName>
    <definedName name="A126067330X_Latest">Data21!$FY$19</definedName>
    <definedName name="A126067334J">Data21!$HO$1:$HO$10,Data21!$HO$11:$HO$19</definedName>
    <definedName name="A126067334J_Data">Data21!$HO$11:$HO$19</definedName>
    <definedName name="A126067334J_Latest">Data21!$HO$19</definedName>
    <definedName name="A126067338T">Data12!$AK$1:$AK$10,Data12!$AK$11:$AK$19</definedName>
    <definedName name="A126067338T_Data">Data12!$AK$11:$AK$19</definedName>
    <definedName name="A126067338T_Latest">Data12!$AK$19</definedName>
    <definedName name="A126067342J">Data12!$BI$1:$BI$10,Data12!$BI$11:$BI$19</definedName>
    <definedName name="A126067342J_Data">Data12!$BI$11:$BI$19</definedName>
    <definedName name="A126067342J_Latest">Data12!$BI$19</definedName>
    <definedName name="A126067346T">Data12!$DE$1:$DE$10,Data12!$DE$11:$DE$19</definedName>
    <definedName name="A126067346T_Data">Data12!$DE$11:$DE$19</definedName>
    <definedName name="A126067346T_Latest">Data12!$DE$19</definedName>
    <definedName name="A126067350J">Data11!$FQ$1:$FQ$10,Data11!$FQ$11:$FQ$19</definedName>
    <definedName name="A126067350J_Data">Data11!$FQ$11:$FQ$19</definedName>
    <definedName name="A126067350J_Latest">Data11!$FQ$19</definedName>
    <definedName name="A126067354T">Data12!$M$1:$M$10,Data12!$M$11:$M$19</definedName>
    <definedName name="A126067354T_Data">Data12!$M$11:$M$19</definedName>
    <definedName name="A126067354T_Latest">Data12!$M$19</definedName>
    <definedName name="A126067358A">Data11!$AO$1:$AO$10,Data11!$AO$11:$AO$19</definedName>
    <definedName name="A126067358A_Data">Data11!$AO$11:$AO$19</definedName>
    <definedName name="A126067358A_Latest">Data11!$AO$19</definedName>
    <definedName name="A126067362T">Data11!$DI$1:$DI$10,Data11!$DI$11:$DI$19</definedName>
    <definedName name="A126067362T_Data">Data11!$DI$11:$DI$19</definedName>
    <definedName name="A126067362T_Latest">Data11!$DI$19</definedName>
    <definedName name="A126067366A">Data11!$EG$1:$EG$10,Data11!$EG$11:$EG$19</definedName>
    <definedName name="A126067366A_Data">Data11!$EG$11:$EG$19</definedName>
    <definedName name="A126067366A_Latest">Data11!$EG$19</definedName>
    <definedName name="A126067370T">Data12!$CG$1:$CG$10,Data12!$CG$11:$CG$19</definedName>
    <definedName name="A126067370T_Data">Data12!$CG$11:$CG$19</definedName>
    <definedName name="A126067370T_Latest">Data12!$CG$19</definedName>
    <definedName name="A126067374A">Data12!$EC$1:$EC$10,Data12!$EC$11:$EC$19</definedName>
    <definedName name="A126067374A_Data">Data12!$EC$11:$EC$19</definedName>
    <definedName name="A126067374A_Latest">Data12!$EC$19</definedName>
    <definedName name="A126067378K">Data10!$II$1:$II$10,Data10!$II$11:$II$19</definedName>
    <definedName name="A126067378K_Data">Data10!$II$11:$II$19</definedName>
    <definedName name="A126067378K_Latest">Data10!$II$19</definedName>
    <definedName name="A126067382A">Data11!$EY$1:$EY$10,Data11!$EY$11:$EY$19</definedName>
    <definedName name="A126067382A_Data">Data11!$EY$11:$EY$19</definedName>
    <definedName name="A126067382A_Latest">Data11!$EY$19</definedName>
    <definedName name="A126067386K">Data11!$HM$1:$HM$10,Data11!$HM$11:$HM$19</definedName>
    <definedName name="A126067386K_Data">Data11!$HM$11:$HM$19</definedName>
    <definedName name="A126067386K_Latest">Data11!$HM$19</definedName>
    <definedName name="A126067390A">Data11!$Q$1:$Q$10,Data11!$Q$11:$Q$19</definedName>
    <definedName name="A126067390A_Data">Data11!$Q$11:$Q$19</definedName>
    <definedName name="A126067390A_Latest">Data11!$Q$19</definedName>
    <definedName name="A126067394K">Data11!$BM$1:$BM$10,Data11!$BM$11:$BM$19</definedName>
    <definedName name="A126067394K_Data">Data11!$BM$11:$BM$19</definedName>
    <definedName name="A126067394K_Latest">Data11!$BM$19</definedName>
    <definedName name="A126067398V">Data11!$CK$1:$CK$10,Data11!$CK$11:$CK$19</definedName>
    <definedName name="A126067398V_Data">Data11!$CK$11:$CK$19</definedName>
    <definedName name="A126067398V_Latest">Data11!$CK$19</definedName>
    <definedName name="A126067402X">Data11!$GO$1:$GO$10,Data11!$GO$11:$GO$19</definedName>
    <definedName name="A126067402X_Data">Data11!$GO$11:$GO$19</definedName>
    <definedName name="A126067402X_Latest">Data11!$GO$19</definedName>
    <definedName name="A126067406J">Data11!$IE$1:$IE$10,Data11!$IE$11:$IE$19</definedName>
    <definedName name="A126067406J_Data">Data11!$IE$11:$IE$19</definedName>
    <definedName name="A126067406J_Latest">Data11!$IE$19</definedName>
    <definedName name="A126067410X">Data15!$DK$1:$DK$10,Data15!$DK$11:$DK$19</definedName>
    <definedName name="A126067410X_Data">Data15!$DK$11:$DK$19</definedName>
    <definedName name="A126067410X_Latest">Data15!$DK$19</definedName>
    <definedName name="A126067414J">Data15!$EI$1:$EI$10,Data15!$EI$11:$EI$19</definedName>
    <definedName name="A126067414J_Data">Data15!$EI$11:$EI$19</definedName>
    <definedName name="A126067414J_Latest">Data15!$EI$19</definedName>
    <definedName name="A126067418T">Data15!$GE$1:$GE$10,Data15!$GE$11:$GE$19</definedName>
    <definedName name="A126067418T_Data">Data15!$GE$11:$GE$19</definedName>
    <definedName name="A126067418T_Latest">Data15!$GE$19</definedName>
    <definedName name="A126067422J">Data14!$IQ$1:$IQ$10,Data14!$IQ$11:$IQ$19</definedName>
    <definedName name="A126067422J_Data">Data14!$IQ$11:$IQ$19</definedName>
    <definedName name="A126067422J_Latest">Data14!$IQ$19</definedName>
    <definedName name="A126067426T">Data15!$CM$1:$CM$10,Data15!$CM$11:$CM$19</definedName>
    <definedName name="A126067426T_Data">Data15!$CM$11:$CM$19</definedName>
    <definedName name="A126067426T_Latest">Data15!$CM$19</definedName>
    <definedName name="A126067430J">Data14!$DO$1:$DO$10,Data14!$DO$11:$DO$19</definedName>
    <definedName name="A126067430J_Data">Data14!$DO$11:$DO$19</definedName>
    <definedName name="A126067430J_Latest">Data14!$DO$19</definedName>
    <definedName name="A126067434T">Data14!$GI$1:$GI$10,Data14!$GI$11:$GI$19</definedName>
    <definedName name="A126067434T_Data">Data14!$GI$11:$GI$19</definedName>
    <definedName name="A126067434T_Latest">Data14!$GI$19</definedName>
    <definedName name="A126067438A">Data14!$HG$1:$HG$10,Data14!$HG$11:$HG$19</definedName>
    <definedName name="A126067438A_Data">Data14!$HG$11:$HG$19</definedName>
    <definedName name="A126067438A_Latest">Data14!$HG$19</definedName>
    <definedName name="A126067442T">Data15!$FG$1:$FG$10,Data15!$FG$11:$FG$19</definedName>
    <definedName name="A126067442T_Data">Data15!$FG$11:$FG$19</definedName>
    <definedName name="A126067442T_Latest">Data15!$FG$19</definedName>
    <definedName name="A126067446A">Data15!$HC$1:$HC$10,Data15!$HC$11:$HC$19</definedName>
    <definedName name="A126067446A_Data">Data15!$HC$11:$HC$19</definedName>
    <definedName name="A126067446A_Latest">Data15!$HC$19</definedName>
    <definedName name="A126067450T">Data14!$BS$1:$BS$10,Data14!$BS$11:$BS$19</definedName>
    <definedName name="A126067450T_Data">Data14!$BS$11:$BS$19</definedName>
    <definedName name="A126067450T_Latest">Data14!$BS$19</definedName>
    <definedName name="A126067454A">Data14!$HY$1:$HY$10,Data14!$HY$11:$HY$19</definedName>
    <definedName name="A126067454A_Data">Data14!$HY$11:$HY$19</definedName>
    <definedName name="A126067454A_Latest">Data14!$HY$19</definedName>
    <definedName name="A126067458K">Data15!$AW$1:$AW$10,Data15!$AW$11:$AW$19</definedName>
    <definedName name="A126067458K_Data">Data15!$AW$11:$AW$19</definedName>
    <definedName name="A126067458K_Latest">Data15!$AW$19</definedName>
    <definedName name="A126067462A">Data14!$CQ$1:$CQ$10,Data14!$CQ$11:$CQ$19</definedName>
    <definedName name="A126067462A_Data">Data14!$CQ$11:$CQ$19</definedName>
    <definedName name="A126067462A_Latest">Data14!$CQ$19</definedName>
    <definedName name="A126067466K">Data14!$EM$1:$EM$10,Data14!$EM$11:$EM$19</definedName>
    <definedName name="A126067466K_Data">Data14!$EM$11:$EM$19</definedName>
    <definedName name="A126067466K_Latest">Data14!$EM$19</definedName>
    <definedName name="A126067470A">Data14!$FK$1:$FK$10,Data14!$FK$11:$FK$19</definedName>
    <definedName name="A126067470A_Data">Data14!$FK$11:$FK$19</definedName>
    <definedName name="A126067470A_Latest">Data14!$FK$19</definedName>
    <definedName name="A126067474K">Data15!$Y$1:$Y$10,Data15!$Y$11:$Y$19</definedName>
    <definedName name="A126067474K_Data">Data15!$Y$11:$Y$19</definedName>
    <definedName name="A126067474K_Latest">Data15!$Y$19</definedName>
    <definedName name="A126067478V">Data15!$BO$1:$BO$10,Data15!$BO$11:$BO$19</definedName>
    <definedName name="A126067478V_Data">Data15!$BO$11:$BO$19</definedName>
    <definedName name="A126067478V_Latest">Data15!$BO$19</definedName>
    <definedName name="A126067482K">Data17!$AC$1:$AC$10,Data17!$AC$11:$AC$19</definedName>
    <definedName name="A126067482K_Data">Data17!$AC$11:$AC$19</definedName>
    <definedName name="A126067482K_Latest">Data17!$AC$19</definedName>
    <definedName name="A126067486V">Data17!$BA$1:$BA$10,Data17!$BA$11:$BA$19</definedName>
    <definedName name="A126067486V_Data">Data17!$BA$11:$BA$19</definedName>
    <definedName name="A126067486V_Latest">Data17!$BA$19</definedName>
    <definedName name="A126067490K">Data17!$CW$1:$CW$10,Data17!$CW$11:$CW$19</definedName>
    <definedName name="A126067490K_Data">Data17!$CW$11:$CW$19</definedName>
    <definedName name="A126067490K_Latest">Data17!$CW$19</definedName>
    <definedName name="A126067494V">Data16!$FI$1:$FI$10,Data16!$FI$11:$FI$19</definedName>
    <definedName name="A126067494V_Data">Data16!$FI$11:$FI$19</definedName>
    <definedName name="A126067494V_Latest">Data16!$FI$19</definedName>
    <definedName name="A126067498C">Data17!$E$1:$E$10,Data17!$E$11:$E$19</definedName>
    <definedName name="A126067498C_Data">Data17!$E$11:$E$19</definedName>
    <definedName name="A126067498C_Latest">Data17!$E$19</definedName>
    <definedName name="A126067502J">Data16!$AG$1:$AG$10,Data16!$AG$11:$AG$19</definedName>
    <definedName name="A126067502J_Data">Data16!$AG$11:$AG$19</definedName>
    <definedName name="A126067502J_Latest">Data16!$AG$19</definedName>
    <definedName name="A126067506T">Data16!$DA$1:$DA$10,Data16!$DA$11:$DA$19</definedName>
    <definedName name="A126067506T_Data">Data16!$DA$11:$DA$19</definedName>
    <definedName name="A126067506T_Latest">Data16!$DA$19</definedName>
    <definedName name="A126067510J">Data16!$DY$1:$DY$10,Data16!$DY$11:$DY$19</definedName>
    <definedName name="A126067510J_Data">Data16!$DY$11:$DY$19</definedName>
    <definedName name="A126067510J_Latest">Data16!$DY$19</definedName>
    <definedName name="A126067514T">Data17!$BY$1:$BY$10,Data17!$BY$11:$BY$19</definedName>
    <definedName name="A126067514T_Data">Data17!$BY$11:$BY$19</definedName>
    <definedName name="A126067514T_Latest">Data17!$BY$19</definedName>
    <definedName name="A126067518A">Data17!$DU$1:$DU$10,Data17!$DU$11:$DU$19</definedName>
    <definedName name="A126067518A_Data">Data17!$DU$11:$DU$19</definedName>
    <definedName name="A126067518A_Latest">Data17!$DU$19</definedName>
    <definedName name="A126067522T">Data15!$IA$1:$IA$10,Data15!$IA$11:$IA$19</definedName>
    <definedName name="A126067522T_Data">Data15!$IA$11:$IA$19</definedName>
    <definedName name="A126067522T_Latest">Data15!$IA$19</definedName>
    <definedName name="A126067526A">Data16!$EQ$1:$EQ$10,Data16!$EQ$11:$EQ$19</definedName>
    <definedName name="A126067526A_Data">Data16!$EQ$11:$EQ$19</definedName>
    <definedName name="A126067526A_Latest">Data16!$EQ$19</definedName>
    <definedName name="A126067530T">Data16!$HE$1:$HE$10,Data16!$HE$11:$HE$19</definedName>
    <definedName name="A126067530T_Data">Data16!$HE$11:$HE$19</definedName>
    <definedName name="A126067530T_Latest">Data16!$HE$19</definedName>
    <definedName name="A126067534A">Data16!$I$1:$I$10,Data16!$I$11:$I$19</definedName>
    <definedName name="A126067534A_Data">Data16!$I$11:$I$19</definedName>
    <definedName name="A126067534A_Latest">Data16!$I$19</definedName>
    <definedName name="A126067538K">Data16!$BE$1:$BE$10,Data16!$BE$11:$BE$19</definedName>
    <definedName name="A126067538K_Data">Data16!$BE$11:$BE$19</definedName>
    <definedName name="A126067538K_Latest">Data16!$BE$19</definedName>
    <definedName name="A126067542A">Data16!$CC$1:$CC$10,Data16!$CC$11:$CC$19</definedName>
    <definedName name="A126067542A_Data">Data16!$CC$11:$CC$19</definedName>
    <definedName name="A126067542A_Latest">Data16!$CC$19</definedName>
    <definedName name="A126067546K">Data16!$GG$1:$GG$10,Data16!$GG$11:$GG$19</definedName>
    <definedName name="A126067546K_Data">Data16!$GG$11:$GG$19</definedName>
    <definedName name="A126067546K_Latest">Data16!$GG$19</definedName>
    <definedName name="A126067550A">Data16!$HW$1:$HW$10,Data16!$HW$11:$HW$19</definedName>
    <definedName name="A126067550A_Data">Data16!$HW$11:$HW$19</definedName>
    <definedName name="A126067550A_Latest">Data16!$HW$19</definedName>
    <definedName name="A126067554K">Data2!$BG$1:$BG$10,Data2!$BG$11:$BG$19</definedName>
    <definedName name="A126067554K_Data">Data2!$BG$11:$BG$19</definedName>
    <definedName name="A126067554K_Latest">Data2!$BG$19</definedName>
    <definedName name="A126067558V">Data2!$CE$1:$CE$10,Data2!$CE$11:$CE$19</definedName>
    <definedName name="A126067558V_Data">Data2!$CE$11:$CE$19</definedName>
    <definedName name="A126067558V_Latest">Data2!$CE$19</definedName>
    <definedName name="A126067562K">Data2!$EA$1:$EA$10,Data2!$EA$11:$EA$19</definedName>
    <definedName name="A126067562K_Data">Data2!$EA$11:$EA$19</definedName>
    <definedName name="A126067562K_Latest">Data2!$EA$19</definedName>
    <definedName name="A126067566V">Data1!$GM$1:$GM$10,Data1!$GM$11:$GM$19</definedName>
    <definedName name="A126067566V_Data">Data1!$GM$11:$GM$19</definedName>
    <definedName name="A126067566V_Latest">Data1!$GM$19</definedName>
    <definedName name="A126067570K">Data2!$AI$1:$AI$10,Data2!$AI$11:$AI$19</definedName>
    <definedName name="A126067570K_Data">Data2!$AI$11:$AI$19</definedName>
    <definedName name="A126067570K_Latest">Data2!$AI$19</definedName>
    <definedName name="A126067574V">Data1!$BK$1:$BK$10,Data1!$BK$11:$BK$19</definedName>
    <definedName name="A126067574V_Data">Data1!$BK$11:$BK$19</definedName>
    <definedName name="A126067574V_Latest">Data1!$BK$19</definedName>
    <definedName name="A126067578C">Data1!$EE$1:$EE$10,Data1!$EE$11:$EE$19</definedName>
    <definedName name="A126067578C_Data">Data1!$EE$11:$EE$19</definedName>
    <definedName name="A126067578C_Latest">Data1!$EE$19</definedName>
    <definedName name="A126067586C">Data2!$DC$1:$DC$10,Data2!$DC$11:$DC$19</definedName>
    <definedName name="A126067586C_Data">Data2!$DC$11:$DC$19</definedName>
    <definedName name="A126067586C_Latest">Data2!$DC$19</definedName>
    <definedName name="A126067590V">Data2!$EY$1:$EY$10,Data2!$EY$11:$EY$19</definedName>
    <definedName name="A126067590V_Data">Data2!$EY$11:$EY$19</definedName>
    <definedName name="A126067590V_Latest">Data2!$EY$19</definedName>
    <definedName name="A126067594C">Data1!$O$1:$O$10,Data1!$O$11:$O$19</definedName>
    <definedName name="A126067594C_Data">Data1!$O$11:$O$19</definedName>
    <definedName name="A126067594C_Latest">Data1!$O$19</definedName>
    <definedName name="A126067606A">Data1!$AM$1:$AM$10,Data1!$AM$11:$AM$19</definedName>
    <definedName name="A126067606A_Data">Data1!$AM$11:$AM$19</definedName>
    <definedName name="A126067606A_Latest">Data1!$AM$19</definedName>
    <definedName name="A126067610T">Data1!$CI$1:$CI$10,Data1!$CI$11:$CI$19</definedName>
    <definedName name="A126067610T_Data">Data1!$CI$11:$CI$19</definedName>
    <definedName name="A126067610T_Latest">Data1!$CI$19</definedName>
    <definedName name="A126067614A">Data1!$DG$1:$DG$10,Data1!$DG$11:$DG$19</definedName>
    <definedName name="A126067614A_Data">Data1!$DG$11:$DG$19</definedName>
    <definedName name="A126067614A_Latest">Data1!$DG$19</definedName>
    <definedName name="A126067618K">Data1!$HK$1:$HK$10,Data1!$HK$11:$HK$19</definedName>
    <definedName name="A126067618K_Data">Data1!$HK$11:$HK$19</definedName>
    <definedName name="A126067618K_Latest">Data1!$HK$19</definedName>
    <definedName name="A126067622A">Data2!$K$1:$K$10,Data2!$K$11:$K$19</definedName>
    <definedName name="A126067622A_Data">Data2!$K$11:$K$19</definedName>
    <definedName name="A126067622A_Latest">Data2!$K$19</definedName>
    <definedName name="A126067626K">Data23!$GI$1:$GI$10,Data23!$GI$11:$GI$19</definedName>
    <definedName name="A126067626K_Data">Data23!$GI$11:$GI$19</definedName>
    <definedName name="A126067626K_Latest">Data23!$GI$19</definedName>
    <definedName name="A126067630A">Data23!$HG$1:$HG$10,Data23!$HG$11:$HG$19</definedName>
    <definedName name="A126067630A_Data">Data23!$HG$11:$HG$19</definedName>
    <definedName name="A126067630A_Latest">Data23!$HG$19</definedName>
    <definedName name="A126067634K">Data24!$M$1:$M$10,Data24!$M$11:$M$19</definedName>
    <definedName name="A126067634K_Data">Data24!$M$11:$M$19</definedName>
    <definedName name="A126067634K_Latest">Data24!$M$19</definedName>
    <definedName name="A126067638V">Data23!$BY$1:$BY$10,Data23!$BY$11:$BY$19</definedName>
    <definedName name="A126067638V_Data">Data23!$BY$11:$BY$19</definedName>
    <definedName name="A126067638V_Latest">Data23!$BY$19</definedName>
    <definedName name="A126067642K">Data23!$FK$1:$FK$10,Data23!$FK$11:$FK$19</definedName>
    <definedName name="A126067642K_Data">Data23!$FK$11:$FK$19</definedName>
    <definedName name="A126067642K_Latest">Data23!$FK$19</definedName>
    <definedName name="A126067646V">Data22!$GM$1:$GM$10,Data22!$GM$11:$GM$19</definedName>
    <definedName name="A126067646V_Data">Data22!$GM$11:$GM$19</definedName>
    <definedName name="A126067646V_Latest">Data22!$GM$19</definedName>
    <definedName name="A126067650K">Data23!$Q$1:$Q$10,Data23!$Q$11:$Q$19</definedName>
    <definedName name="A126067650K_Data">Data23!$Q$11:$Q$19</definedName>
    <definedName name="A126067650K_Latest">Data23!$Q$19</definedName>
    <definedName name="A126067658C">Data23!$IE$1:$IE$10,Data23!$IE$11:$IE$19</definedName>
    <definedName name="A126067658C_Data">Data23!$IE$11:$IE$19</definedName>
    <definedName name="A126067658C_Latest">Data23!$IE$19</definedName>
    <definedName name="A126067662V">Data24!$AK$1:$AK$10,Data24!$AK$11:$AK$19</definedName>
    <definedName name="A126067662V_Data">Data24!$AK$11:$AK$19</definedName>
    <definedName name="A126067662V_Latest">Data24!$AK$19</definedName>
    <definedName name="A126067666C">Data22!$EQ$1:$EQ$10,Data22!$EQ$11:$EQ$19</definedName>
    <definedName name="A126067666C_Data">Data22!$EQ$11:$EQ$19</definedName>
    <definedName name="A126067666C_Latest">Data22!$EQ$19</definedName>
    <definedName name="A126067678L">Data22!$FO$1:$FO$10,Data22!$FO$11:$FO$19</definedName>
    <definedName name="A126067678L_Data">Data22!$FO$11:$FO$19</definedName>
    <definedName name="A126067678L_Latest">Data22!$FO$19</definedName>
    <definedName name="A126067682C">Data22!$HK$1:$HK$10,Data22!$HK$11:$HK$19</definedName>
    <definedName name="A126067682C_Data">Data22!$HK$11:$HK$19</definedName>
    <definedName name="A126067682C_Latest">Data22!$HK$19</definedName>
    <definedName name="A126067686L">Data22!$II$1:$II$10,Data22!$II$11:$II$19</definedName>
    <definedName name="A126067686L_Data">Data22!$II$11:$II$19</definedName>
    <definedName name="A126067686L_Latest">Data22!$II$19</definedName>
    <definedName name="A126067690C">Data23!$CW$1:$CW$10,Data23!$CW$11:$CW$19</definedName>
    <definedName name="A126067690C_Data">Data23!$CW$11:$CW$19</definedName>
    <definedName name="A126067690C_Latest">Data23!$CW$19</definedName>
    <definedName name="A126067694L">Data23!$EM$1:$EM$10,Data23!$EM$11:$EM$19</definedName>
    <definedName name="A126067694L_Data">Data23!$EM$11:$EM$19</definedName>
    <definedName name="A126067694L_Latest">Data23!$EM$19</definedName>
    <definedName name="A126067698W">Data13!$GY$1:$GY$10,Data13!$GY$11:$GY$19</definedName>
    <definedName name="A126067698W_Data">Data13!$GY$11:$GY$19</definedName>
    <definedName name="A126067698W_Latest">Data13!$GY$19</definedName>
    <definedName name="A126067702A">Data13!$HW$1:$HW$10,Data13!$HW$11:$HW$19</definedName>
    <definedName name="A126067702A_Data">Data13!$HW$11:$HW$19</definedName>
    <definedName name="A126067702A_Latest">Data13!$HW$19</definedName>
    <definedName name="A126067706K">Data14!$AC$1:$AC$10,Data14!$AC$11:$AC$19</definedName>
    <definedName name="A126067706K_Data">Data14!$AC$11:$AC$19</definedName>
    <definedName name="A126067706K_Latest">Data14!$AC$19</definedName>
    <definedName name="A126067710A">Data13!$CO$1:$CO$10,Data13!$CO$11:$CO$19</definedName>
    <definedName name="A126067710A_Data">Data13!$CO$11:$CO$19</definedName>
    <definedName name="A126067710A_Latest">Data13!$CO$19</definedName>
    <definedName name="A126067714K">Data13!$GA$1:$GA$10,Data13!$GA$11:$GA$19</definedName>
    <definedName name="A126067714K_Data">Data13!$GA$11:$GA$19</definedName>
    <definedName name="A126067714K_Latest">Data13!$GA$19</definedName>
    <definedName name="A126067718V">Data12!$HC$1:$HC$10,Data12!$HC$11:$HC$19</definedName>
    <definedName name="A126067718V_Data">Data12!$HC$11:$HC$19</definedName>
    <definedName name="A126067718V_Latest">Data12!$HC$19</definedName>
    <definedName name="A126067722K">Data13!$AG$1:$AG$10,Data13!$AG$11:$AG$19</definedName>
    <definedName name="A126067722K_Data">Data13!$AG$11:$AG$19</definedName>
    <definedName name="A126067722K_Latest">Data13!$AG$19</definedName>
    <definedName name="A126067730K">Data14!$E$1:$E$10,Data14!$E$11:$E$19</definedName>
    <definedName name="A126067730K_Data">Data14!$E$11:$E$19</definedName>
    <definedName name="A126067730K_Latest">Data14!$E$19</definedName>
    <definedName name="A126067734V">Data14!$BA$1:$BA$10,Data14!$BA$11:$BA$19</definedName>
    <definedName name="A126067734V_Data">Data14!$BA$11:$BA$19</definedName>
    <definedName name="A126067734V_Latest">Data14!$BA$19</definedName>
    <definedName name="A126067738C">Data12!$FG$1:$FG$10,Data12!$FG$11:$FG$19</definedName>
    <definedName name="A126067738C_Data">Data12!$FG$11:$FG$19</definedName>
    <definedName name="A126067738C_Latest">Data12!$FG$19</definedName>
    <definedName name="A126067750V">Data12!$GE$1:$GE$10,Data12!$GE$11:$GE$19</definedName>
    <definedName name="A126067750V_Data">Data12!$GE$11:$GE$19</definedName>
    <definedName name="A126067750V_Latest">Data12!$GE$19</definedName>
    <definedName name="A126067754C">Data12!$IA$1:$IA$10,Data12!$IA$11:$IA$19</definedName>
    <definedName name="A126067754C_Data">Data12!$IA$11:$IA$19</definedName>
    <definedName name="A126067754C_Latest">Data12!$IA$19</definedName>
    <definedName name="A126067758L">Data13!$I$1:$I$10,Data13!$I$11:$I$19</definedName>
    <definedName name="A126067758L_Data">Data13!$I$11:$I$19</definedName>
    <definedName name="A126067758L_Latest">Data13!$I$19</definedName>
    <definedName name="A126067762C">Data13!$DM$1:$DM$10,Data13!$DM$11:$DM$19</definedName>
    <definedName name="A126067762C_Data">Data13!$DM$11:$DM$19</definedName>
    <definedName name="A126067762C_Latest">Data13!$DM$19</definedName>
    <definedName name="A126067766L">Data13!$FC$1:$FC$10,Data13!$FC$11:$FC$19</definedName>
    <definedName name="A126067766L_Data">Data13!$FC$11:$FC$19</definedName>
    <definedName name="A126067766L_Latest">Data13!$FC$19</definedName>
    <definedName name="A126067770C">Data18!$GQ$1:$GQ$10,Data18!$GQ$11:$GQ$19</definedName>
    <definedName name="A126067770C_Data">Data18!$GQ$11:$GQ$19</definedName>
    <definedName name="A126067770C_Latest">Data18!$GQ$19</definedName>
    <definedName name="A126067774L">Data18!$HO$1:$HO$10,Data18!$HO$11:$HO$19</definedName>
    <definedName name="A126067774L_Data">Data18!$HO$11:$HO$19</definedName>
    <definedName name="A126067774L_Latest">Data18!$HO$19</definedName>
    <definedName name="A126067778W">Data19!$U$1:$U$10,Data19!$U$11:$U$19</definedName>
    <definedName name="A126067778W_Data">Data19!$U$11:$U$19</definedName>
    <definedName name="A126067778W_Latest">Data19!$U$19</definedName>
    <definedName name="A126067782L">Data18!$CG$1:$CG$10,Data18!$CG$11:$CG$19</definedName>
    <definedName name="A126067782L_Data">Data18!$CG$11:$CG$19</definedName>
    <definedName name="A126067782L_Latest">Data18!$CG$19</definedName>
    <definedName name="A126067786W">Data18!$FS$1:$FS$10,Data18!$FS$11:$FS$19</definedName>
    <definedName name="A126067786W_Data">Data18!$FS$11:$FS$19</definedName>
    <definedName name="A126067786W_Latest">Data18!$FS$19</definedName>
    <definedName name="A126067790L">Data17!$GU$1:$GU$10,Data17!$GU$11:$GU$19</definedName>
    <definedName name="A126067790L_Data">Data17!$GU$11:$GU$19</definedName>
    <definedName name="A126067790L_Latest">Data17!$GU$19</definedName>
    <definedName name="A126067794W">Data18!$Y$1:$Y$10,Data18!$Y$11:$Y$19</definedName>
    <definedName name="A126067794W_Data">Data18!$Y$11:$Y$19</definedName>
    <definedName name="A126067794W_Latest">Data18!$Y$19</definedName>
    <definedName name="A126067802K">Data18!$IM$1:$IM$10,Data18!$IM$11:$IM$19</definedName>
    <definedName name="A126067802K_Data">Data18!$IM$11:$IM$19</definedName>
    <definedName name="A126067802K_Latest">Data18!$IM$19</definedName>
    <definedName name="A126067806V">Data19!$AS$1:$AS$10,Data19!$AS$11:$AS$19</definedName>
    <definedName name="A126067806V_Data">Data19!$AS$11:$AS$19</definedName>
    <definedName name="A126067806V_Latest">Data19!$AS$19</definedName>
    <definedName name="A126067810K">Data17!$EY$1:$EY$10,Data17!$EY$11:$EY$19</definedName>
    <definedName name="A126067810K_Data">Data17!$EY$11:$EY$19</definedName>
    <definedName name="A126067810K_Latest">Data17!$EY$19</definedName>
    <definedName name="A126067822V">Data17!$FW$1:$FW$10,Data17!$FW$11:$FW$19</definedName>
    <definedName name="A126067822V_Data">Data17!$FW$11:$FW$19</definedName>
    <definedName name="A126067822V_Latest">Data17!$FW$19</definedName>
    <definedName name="A126067826C">Data17!$HS$1:$HS$10,Data17!$HS$11:$HS$19</definedName>
    <definedName name="A126067826C_Data">Data17!$HS$11:$HS$19</definedName>
    <definedName name="A126067826C_Latest">Data17!$HS$19</definedName>
    <definedName name="A126067830V">Data17!$IQ$1:$IQ$10,Data17!$IQ$11:$IQ$19</definedName>
    <definedName name="A126067830V_Data">Data17!$IQ$11:$IQ$19</definedName>
    <definedName name="A126067830V_Latest">Data17!$IQ$19</definedName>
    <definedName name="A126067834C">Data18!$DE$1:$DE$10,Data18!$DE$11:$DE$19</definedName>
    <definedName name="A126067834C_Data">Data18!$DE$11:$DE$19</definedName>
    <definedName name="A126067834C_Latest">Data18!$DE$19</definedName>
    <definedName name="A126067838L">Data18!$EU$1:$EU$10,Data18!$EU$11:$EU$19</definedName>
    <definedName name="A126067838L_Data">Data18!$EU$11:$EU$19</definedName>
    <definedName name="A126067838L_Latest">Data18!$EU$19</definedName>
    <definedName name="A126067842C">Data20!$DI$1:$DI$10,Data20!$DI$11:$DI$19</definedName>
    <definedName name="A126067842C_Data">Data20!$DI$11:$DI$19</definedName>
    <definedName name="A126067842C_Latest">Data20!$DI$19</definedName>
    <definedName name="A126067846L">Data20!$EG$1:$EG$10,Data20!$EG$11:$EG$19</definedName>
    <definedName name="A126067846L_Data">Data20!$EG$11:$EG$19</definedName>
    <definedName name="A126067846L_Latest">Data20!$EG$19</definedName>
    <definedName name="A126067850C">Data20!$GC$1:$GC$10,Data20!$GC$11:$GC$19</definedName>
    <definedName name="A126067850C_Data">Data20!$GC$11:$GC$19</definedName>
    <definedName name="A126067850C_Latest">Data20!$GC$19</definedName>
    <definedName name="A126067854L">Data19!$IO$1:$IO$10,Data19!$IO$11:$IO$19</definedName>
    <definedName name="A126067854L_Data">Data19!$IO$11:$IO$19</definedName>
    <definedName name="A126067854L_Latest">Data19!$IO$19</definedName>
    <definedName name="A126067858W">Data20!$CK$1:$CK$10,Data20!$CK$11:$CK$19</definedName>
    <definedName name="A126067858W_Data">Data20!$CK$11:$CK$19</definedName>
    <definedName name="A126067858W_Latest">Data20!$CK$19</definedName>
    <definedName name="A126067862L">Data19!$DM$1:$DM$10,Data19!$DM$11:$DM$19</definedName>
    <definedName name="A126067862L_Data">Data19!$DM$11:$DM$19</definedName>
    <definedName name="A126067862L_Latest">Data19!$DM$19</definedName>
    <definedName name="A126067866W">Data19!$GG$1:$GG$10,Data19!$GG$11:$GG$19</definedName>
    <definedName name="A126067866W_Data">Data19!$GG$11:$GG$19</definedName>
    <definedName name="A126067866W_Latest">Data19!$GG$19</definedName>
    <definedName name="A126067874W">Data20!$FE$1:$FE$10,Data20!$FE$11:$FE$19</definedName>
    <definedName name="A126067874W_Data">Data20!$FE$11:$FE$19</definedName>
    <definedName name="A126067874W_Latest">Data20!$FE$19</definedName>
    <definedName name="A126067878F">Data20!$HA$1:$HA$10,Data20!$HA$11:$HA$19</definedName>
    <definedName name="A126067878F_Data">Data20!$HA$11:$HA$19</definedName>
    <definedName name="A126067878F_Latest">Data20!$HA$19</definedName>
    <definedName name="A126067882W">Data19!$BQ$1:$BQ$10,Data19!$BQ$11:$BQ$19</definedName>
    <definedName name="A126067882W_Data">Data19!$BQ$11:$BQ$19</definedName>
    <definedName name="A126067882W_Latest">Data19!$BQ$19</definedName>
    <definedName name="A126067894F">Data19!$CO$1:$CO$10,Data19!$CO$11:$CO$19</definedName>
    <definedName name="A126067894F_Data">Data19!$CO$11:$CO$19</definedName>
    <definedName name="A126067894F_Latest">Data19!$CO$19</definedName>
    <definedName name="A126067898R">Data19!$EK$1:$EK$10,Data19!$EK$11:$EK$19</definedName>
    <definedName name="A126067898R_Data">Data19!$EK$11:$EK$19</definedName>
    <definedName name="A126067898R_Latest">Data19!$EK$19</definedName>
    <definedName name="A126067902V">Data19!$FI$1:$FI$10,Data19!$FI$11:$FI$19</definedName>
    <definedName name="A126067902V_Data">Data19!$FI$11:$FI$19</definedName>
    <definedName name="A126067902V_Latest">Data19!$FI$19</definedName>
    <definedName name="A126067906C">Data20!$W$1:$W$10,Data20!$W$11:$W$19</definedName>
    <definedName name="A126067906C_Data">Data20!$W$11:$W$19</definedName>
    <definedName name="A126067906C_Latest">Data20!$W$19</definedName>
    <definedName name="A126067910V">Data20!$BM$1:$BM$10,Data20!$BM$11:$BM$19</definedName>
    <definedName name="A126067910V_Data">Data20!$BM$11:$BM$19</definedName>
    <definedName name="A126067910V_Latest">Data20!$BM$19</definedName>
    <definedName name="A126067914C">Data22!$AA$1:$AA$10,Data22!$AA$11:$AA$19</definedName>
    <definedName name="A126067914C_Data">Data22!$AA$11:$AA$19</definedName>
    <definedName name="A126067914C_Latest">Data22!$AA$19</definedName>
    <definedName name="A126067918L">Data22!$AY$1:$AY$10,Data22!$AY$11:$AY$19</definedName>
    <definedName name="A126067918L_Data">Data22!$AY$11:$AY$19</definedName>
    <definedName name="A126067918L_Latest">Data22!$AY$19</definedName>
    <definedName name="A126067922C">Data22!$CU$1:$CU$10,Data22!$CU$11:$CU$19</definedName>
    <definedName name="A126067922C_Data">Data22!$CU$11:$CU$19</definedName>
    <definedName name="A126067922C_Latest">Data22!$CU$19</definedName>
    <definedName name="A126067926L">Data21!$FG$1:$FG$10,Data21!$FG$11:$FG$19</definedName>
    <definedName name="A126067926L_Data">Data21!$FG$11:$FG$19</definedName>
    <definedName name="A126067926L_Latest">Data21!$FG$19</definedName>
    <definedName name="A126067930C">Data22!$C$1:$C$10,Data22!$C$11:$C$19</definedName>
    <definedName name="A126067930C_Data">Data22!$C$11:$C$19</definedName>
    <definedName name="A126067930C_Latest">Data22!$C$19</definedName>
    <definedName name="A126067934L">Data21!$AE$1:$AE$10,Data21!$AE$11:$AE$19</definedName>
    <definedName name="A126067934L_Data">Data21!$AE$11:$AE$19</definedName>
    <definedName name="A126067934L_Latest">Data21!$AE$19</definedName>
    <definedName name="A126067938W">Data21!$CY$1:$CY$10,Data21!$CY$11:$CY$19</definedName>
    <definedName name="A126067938W_Data">Data21!$CY$11:$CY$19</definedName>
    <definedName name="A126067938W_Latest">Data21!$CY$19</definedName>
    <definedName name="A126067946W">Data22!$BW$1:$BW$10,Data22!$BW$11:$BW$19</definedName>
    <definedName name="A126067946W_Data">Data22!$BW$11:$BW$19</definedName>
    <definedName name="A126067946W_Latest">Data22!$BW$19</definedName>
    <definedName name="A126067950L">Data22!$DS$1:$DS$10,Data22!$DS$11:$DS$19</definedName>
    <definedName name="A126067950L_Data">Data22!$DS$11:$DS$19</definedName>
    <definedName name="A126067950L_Latest">Data22!$DS$19</definedName>
    <definedName name="A126067954W">Data20!$HY$1:$HY$10,Data20!$HY$11:$HY$19</definedName>
    <definedName name="A126067954W_Data">Data20!$HY$11:$HY$19</definedName>
    <definedName name="A126067954W_Latest">Data20!$HY$19</definedName>
    <definedName name="A126067966F">Data21!$G$1:$G$10,Data21!$G$11:$G$19</definedName>
    <definedName name="A126067966F_Data">Data21!$G$11:$G$19</definedName>
    <definedName name="A126067966F_Latest">Data21!$G$19</definedName>
    <definedName name="A126067970W">Data21!$BC$1:$BC$10,Data21!$BC$11:$BC$19</definedName>
    <definedName name="A126067970W_Data">Data21!$BC$11:$BC$19</definedName>
    <definedName name="A126067970W_Latest">Data21!$BC$19</definedName>
    <definedName name="A126067974F">Data21!$CA$1:$CA$10,Data21!$CA$11:$CA$19</definedName>
    <definedName name="A126067974F_Data">Data21!$CA$11:$CA$19</definedName>
    <definedName name="A126067974F_Latest">Data21!$CA$19</definedName>
    <definedName name="A126067978R">Data21!$GE$1:$GE$10,Data21!$GE$11:$GE$19</definedName>
    <definedName name="A126067978R_Data">Data21!$GE$11:$GE$19</definedName>
    <definedName name="A126067978R_Latest">Data21!$GE$19</definedName>
    <definedName name="A126067982F">Data21!$HU$1:$HU$10,Data21!$HU$11:$HU$19</definedName>
    <definedName name="A126067982F_Data">Data21!$HU$11:$HU$19</definedName>
    <definedName name="A126067982F_Latest">Data21!$HU$19</definedName>
    <definedName name="A126067986R">Data12!$AQ$1:$AQ$10,Data12!$AQ$11:$AQ$19</definedName>
    <definedName name="A126067986R_Data">Data12!$AQ$11:$AQ$19</definedName>
    <definedName name="A126067986R_Latest">Data12!$AQ$19</definedName>
    <definedName name="A126067990F">Data12!$BO$1:$BO$10,Data12!$BO$11:$BO$19</definedName>
    <definedName name="A126067990F_Data">Data12!$BO$11:$BO$19</definedName>
    <definedName name="A126067990F_Latest">Data12!$BO$19</definedName>
    <definedName name="A126067994R">Data12!$DK$1:$DK$10,Data12!$DK$11:$DK$19</definedName>
    <definedName name="A126067994R_Data">Data12!$DK$11:$DK$19</definedName>
    <definedName name="A126067994R_Latest">Data12!$DK$19</definedName>
    <definedName name="A126067998X">Data11!$FW$1:$FW$10,Data11!$FW$11:$FW$19</definedName>
    <definedName name="A126067998X_Data">Data11!$FW$11:$FW$19</definedName>
    <definedName name="A126067998X_Latest">Data11!$FW$19</definedName>
    <definedName name="A126068002F">Data12!$S$1:$S$10,Data12!$S$11:$S$19</definedName>
    <definedName name="A126068002F_Data">Data12!$S$11:$S$19</definedName>
    <definedName name="A126068002F_Latest">Data12!$S$19</definedName>
    <definedName name="A126068006R">Data11!$AU$1:$AU$10,Data11!$AU$11:$AU$19</definedName>
    <definedName name="A126068006R_Data">Data11!$AU$11:$AU$19</definedName>
    <definedName name="A126068006R_Latest">Data11!$AU$19</definedName>
    <definedName name="A126068010F">Data11!$DO$1:$DO$10,Data11!$DO$11:$DO$19</definedName>
    <definedName name="A126068010F_Data">Data11!$DO$11:$DO$19</definedName>
    <definedName name="A126068010F_Latest">Data11!$DO$19</definedName>
    <definedName name="A126068018X">Data12!$CM$1:$CM$10,Data12!$CM$11:$CM$19</definedName>
    <definedName name="A126068018X_Data">Data12!$CM$11:$CM$19</definedName>
    <definedName name="A126068018X_Latest">Data12!$CM$19</definedName>
    <definedName name="A126068022R">Data12!$EI$1:$EI$10,Data12!$EI$11:$EI$19</definedName>
    <definedName name="A126068022R_Data">Data12!$EI$11:$EI$19</definedName>
    <definedName name="A126068022R_Latest">Data12!$EI$19</definedName>
    <definedName name="A126068026X">Data10!$IO$1:$IO$10,Data10!$IO$11:$IO$19</definedName>
    <definedName name="A126068026X_Data">Data10!$IO$11:$IO$19</definedName>
    <definedName name="A126068026X_Latest">Data10!$IO$19</definedName>
    <definedName name="A126068038J">Data11!$W$1:$W$10,Data11!$W$11:$W$19</definedName>
    <definedName name="A126068038J_Data">Data11!$W$11:$W$19</definedName>
    <definedName name="A126068038J_Latest">Data11!$W$19</definedName>
    <definedName name="A126068042X">Data11!$BS$1:$BS$10,Data11!$BS$11:$BS$19</definedName>
    <definedName name="A126068042X_Data">Data11!$BS$11:$BS$19</definedName>
    <definedName name="A126068042X_Latest">Data11!$BS$19</definedName>
    <definedName name="A126068046J">Data11!$CQ$1:$CQ$10,Data11!$CQ$11:$CQ$19</definedName>
    <definedName name="A126068046J_Data">Data11!$CQ$11:$CQ$19</definedName>
    <definedName name="A126068046J_Latest">Data11!$CQ$19</definedName>
    <definedName name="A126068050X">Data11!$GU$1:$GU$10,Data11!$GU$11:$GU$19</definedName>
    <definedName name="A126068050X_Data">Data11!$GU$11:$GU$19</definedName>
    <definedName name="A126068050X_Latest">Data11!$GU$19</definedName>
    <definedName name="A126068054J">Data11!$IK$1:$IK$10,Data11!$IK$11:$IK$19</definedName>
    <definedName name="A126068054J_Data">Data11!$IK$11:$IK$19</definedName>
    <definedName name="A126068054J_Latest">Data11!$IK$19</definedName>
    <definedName name="A126068058T">Data15!$DQ$1:$DQ$10,Data15!$DQ$11:$DQ$19</definedName>
    <definedName name="A126068058T_Data">Data15!$DQ$11:$DQ$19</definedName>
    <definedName name="A126068058T_Latest">Data15!$DQ$19</definedName>
    <definedName name="A126068062J">Data15!$EO$1:$EO$10,Data15!$EO$11:$EO$19</definedName>
    <definedName name="A126068062J_Data">Data15!$EO$11:$EO$19</definedName>
    <definedName name="A126068062J_Latest">Data15!$EO$19</definedName>
    <definedName name="A126068066T">Data15!$GK$1:$GK$10,Data15!$GK$11:$GK$19</definedName>
    <definedName name="A126068066T_Data">Data15!$GK$11:$GK$19</definedName>
    <definedName name="A126068066T_Latest">Data15!$GK$19</definedName>
    <definedName name="A126068070J">Data15!$G$1:$G$10,Data15!$G$11:$G$19</definedName>
    <definedName name="A126068070J_Data">Data15!$G$11:$G$19</definedName>
    <definedName name="A126068070J_Latest">Data15!$G$19</definedName>
    <definedName name="A126068074T">Data15!$CS$1:$CS$10,Data15!$CS$11:$CS$19</definedName>
    <definedName name="A126068074T_Data">Data15!$CS$11:$CS$19</definedName>
    <definedName name="A126068074T_Latest">Data15!$CS$19</definedName>
    <definedName name="A126068078A">Data14!$DU$1:$DU$10,Data14!$DU$11:$DU$19</definedName>
    <definedName name="A126068078A_Data">Data14!$DU$11:$DU$19</definedName>
    <definedName name="A126068078A_Latest">Data14!$DU$19</definedName>
    <definedName name="A126068082T">Data14!$GO$1:$GO$10,Data14!$GO$11:$GO$19</definedName>
    <definedName name="A126068082T_Data">Data14!$GO$11:$GO$19</definedName>
    <definedName name="A126068082T_Latest">Data14!$GO$19</definedName>
    <definedName name="A126068090T">Data15!$FM$1:$FM$10,Data15!$FM$11:$FM$19</definedName>
    <definedName name="A126068090T_Data">Data15!$FM$11:$FM$19</definedName>
    <definedName name="A126068090T_Latest">Data15!$FM$19</definedName>
    <definedName name="A126068094A">Data15!$HI$1:$HI$10,Data15!$HI$11:$HI$19</definedName>
    <definedName name="A126068094A_Data">Data15!$HI$11:$HI$19</definedName>
    <definedName name="A126068094A_Latest">Data15!$HI$19</definedName>
    <definedName name="A126068098K">Data14!$BY$1:$BY$10,Data14!$BY$11:$BY$19</definedName>
    <definedName name="A126068098K_Data">Data14!$BY$11:$BY$19</definedName>
    <definedName name="A126068098K_Latest">Data14!$BY$19</definedName>
    <definedName name="A126068110R">Data14!$CW$1:$CW$10,Data14!$CW$11:$CW$19</definedName>
    <definedName name="A126068110R_Data">Data14!$CW$11:$CW$19</definedName>
    <definedName name="A126068110R_Latest">Data14!$CW$19</definedName>
    <definedName name="A126068114X">Data14!$ES$1:$ES$10,Data14!$ES$11:$ES$19</definedName>
    <definedName name="A126068114X_Data">Data14!$ES$11:$ES$19</definedName>
    <definedName name="A126068114X_Latest">Data14!$ES$19</definedName>
    <definedName name="A126068118J">Data14!$FQ$1:$FQ$10,Data14!$FQ$11:$FQ$19</definedName>
    <definedName name="A126068118J_Data">Data14!$FQ$11:$FQ$19</definedName>
    <definedName name="A126068118J_Latest">Data14!$FQ$19</definedName>
    <definedName name="A126068122X">Data15!$AE$1:$AE$10,Data15!$AE$11:$AE$19</definedName>
    <definedName name="A126068122X_Data">Data15!$AE$11:$AE$19</definedName>
    <definedName name="A126068122X_Latest">Data15!$AE$19</definedName>
    <definedName name="A126068126J">Data15!$BU$1:$BU$10,Data15!$BU$11:$BU$19</definedName>
    <definedName name="A126068126J_Data">Data15!$BU$11:$BU$19</definedName>
    <definedName name="A126068126J_Latest">Data15!$BU$19</definedName>
    <definedName name="A126068130X">Data17!$AI$1:$AI$10,Data17!$AI$11:$AI$19</definedName>
    <definedName name="A126068130X_Data">Data17!$AI$11:$AI$19</definedName>
    <definedName name="A126068130X_Latest">Data17!$AI$19</definedName>
    <definedName name="A126068134J">Data17!$BG$1:$BG$10,Data17!$BG$11:$BG$19</definedName>
    <definedName name="A126068134J_Data">Data17!$BG$11:$BG$19</definedName>
    <definedName name="A126068134J_Latest">Data17!$BG$19</definedName>
    <definedName name="A126068138T">Data17!$DC$1:$DC$10,Data17!$DC$11:$DC$19</definedName>
    <definedName name="A126068138T_Data">Data17!$DC$11:$DC$19</definedName>
    <definedName name="A126068138T_Latest">Data17!$DC$19</definedName>
    <definedName name="A126068142J">Data16!$FO$1:$FO$10,Data16!$FO$11:$FO$19</definedName>
    <definedName name="A126068142J_Data">Data16!$FO$11:$FO$19</definedName>
    <definedName name="A126068142J_Latest">Data16!$FO$19</definedName>
    <definedName name="A126068146T">Data17!$K$1:$K$10,Data17!$K$11:$K$19</definedName>
    <definedName name="A126068146T_Data">Data17!$K$11:$K$19</definedName>
    <definedName name="A126068146T_Latest">Data17!$K$19</definedName>
    <definedName name="A126068150J">Data16!$AM$1:$AM$10,Data16!$AM$11:$AM$19</definedName>
    <definedName name="A126068150J_Data">Data16!$AM$11:$AM$19</definedName>
    <definedName name="A126068150J_Latest">Data16!$AM$19</definedName>
    <definedName name="A126068154T">Data16!$DG$1:$DG$10,Data16!$DG$11:$DG$19</definedName>
    <definedName name="A126068154T_Data">Data16!$DG$11:$DG$19</definedName>
    <definedName name="A126068154T_Latest">Data16!$DG$19</definedName>
    <definedName name="A126068162T">Data17!$CE$1:$CE$10,Data17!$CE$11:$CE$19</definedName>
    <definedName name="A126068162T_Data">Data17!$CE$11:$CE$19</definedName>
    <definedName name="A126068162T_Latest">Data17!$CE$19</definedName>
    <definedName name="A126068166A">Data17!$EA$1:$EA$10,Data17!$EA$11:$EA$19</definedName>
    <definedName name="A126068166A_Data">Data17!$EA$11:$EA$19</definedName>
    <definedName name="A126068166A_Latest">Data17!$EA$19</definedName>
    <definedName name="A126068170T">Data15!$IG$1:$IG$10,Data15!$IG$11:$IG$19</definedName>
    <definedName name="A126068170T_Data">Data15!$IG$11:$IG$19</definedName>
    <definedName name="A126068170T_Latest">Data15!$IG$19</definedName>
    <definedName name="A126068182A">Data16!$O$1:$O$10,Data16!$O$11:$O$19</definedName>
    <definedName name="A126068182A_Data">Data16!$O$11:$O$19</definedName>
    <definedName name="A126068182A_Latest">Data16!$O$19</definedName>
    <definedName name="A126068186K">Data16!$BK$1:$BK$10,Data16!$BK$11:$BK$19</definedName>
    <definedName name="A126068186K_Data">Data16!$BK$11:$BK$19</definedName>
    <definedName name="A126068186K_Latest">Data16!$BK$19</definedName>
    <definedName name="A126068190A">Data16!$CI$1:$CI$10,Data16!$CI$11:$CI$19</definedName>
    <definedName name="A126068190A_Data">Data16!$CI$11:$CI$19</definedName>
    <definedName name="A126068190A_Latest">Data16!$CI$19</definedName>
    <definedName name="A126068194K">Data16!$GM$1:$GM$10,Data16!$GM$11:$GM$19</definedName>
    <definedName name="A126068194K_Data">Data16!$GM$11:$GM$19</definedName>
    <definedName name="A126068194K_Latest">Data16!$GM$19</definedName>
    <definedName name="A126068198V">Data16!$IC$1:$IC$10,Data16!$IC$11:$IC$19</definedName>
    <definedName name="A126068198V_Data">Data16!$IC$11:$IC$19</definedName>
    <definedName name="A126068198V_Latest">Data16!$IC$19</definedName>
    <definedName name="A126068202X">Data2!$AX$1:$AX$10,Data2!$AX$11:$AX$19</definedName>
    <definedName name="A126068202X_Data">Data2!$AX$11:$AX$19</definedName>
    <definedName name="A126068202X_Latest">Data2!$AX$19</definedName>
    <definedName name="A126068206J">Data2!$BV$1:$BV$10,Data2!$BV$11:$BV$19</definedName>
    <definedName name="A126068206J_Data">Data2!$BV$11:$BV$19</definedName>
    <definedName name="A126068206J_Latest">Data2!$BV$19</definedName>
    <definedName name="A126068210X">Data2!$DR$1:$DR$10,Data2!$DR$11:$DR$19</definedName>
    <definedName name="A126068210X_Data">Data2!$DR$11:$DR$19</definedName>
    <definedName name="A126068210X_Latest">Data2!$DR$19</definedName>
    <definedName name="A126068214J">Data1!$GD$1:$GD$10,Data1!$GD$11:$GD$19</definedName>
    <definedName name="A126068214J_Data">Data1!$GD$11:$GD$19</definedName>
    <definedName name="A126068214J_Latest">Data1!$GD$19</definedName>
    <definedName name="A126068218T">Data2!$Z$1:$Z$10,Data2!$Z$11:$Z$19</definedName>
    <definedName name="A126068218T_Data">Data2!$Z$11:$Z$19</definedName>
    <definedName name="A126068218T_Latest">Data2!$Z$19</definedName>
    <definedName name="A126068222J">Data1!$BB$1:$BB$10,Data1!$BB$11:$BB$19</definedName>
    <definedName name="A126068222J_Data">Data1!$BB$11:$BB$19</definedName>
    <definedName name="A126068222J_Latest">Data1!$BB$19</definedName>
    <definedName name="A126068226T">Data1!$DV$1:$DV$10,Data1!$DV$11:$DV$19</definedName>
    <definedName name="A126068226T_Data">Data1!$DV$11:$DV$19</definedName>
    <definedName name="A126068226T_Latest">Data1!$DV$19</definedName>
    <definedName name="A126068230J">Data1!$ET$1:$ET$10,Data1!$ET$11:$ET$19</definedName>
    <definedName name="A126068230J_Data">Data1!$ET$11:$ET$19</definedName>
    <definedName name="A126068230J_Latest">Data1!$ET$19</definedName>
    <definedName name="A126068234T">Data2!$CT$1:$CT$10,Data2!$CT$11:$CT$19</definedName>
    <definedName name="A126068234T_Data">Data2!$CT$11:$CT$19</definedName>
    <definedName name="A126068234T_Latest">Data2!$CT$19</definedName>
    <definedName name="A126068238A">Data2!$EP$1:$EP$10,Data2!$EP$11:$EP$19</definedName>
    <definedName name="A126068238A_Data">Data2!$EP$11:$EP$19</definedName>
    <definedName name="A126068238A_Latest">Data2!$EP$19</definedName>
    <definedName name="A126068242T">Data1!$F$1:$F$10,Data1!$F$11:$F$19</definedName>
    <definedName name="A126068242T_Data">Data1!$F$11:$F$19</definedName>
    <definedName name="A126068242T_Latest">Data1!$F$19</definedName>
    <definedName name="A126068246A">Data1!$FL$1:$FL$10,Data1!$FL$11:$FL$19</definedName>
    <definedName name="A126068246A_Data">Data1!$FL$11:$FL$19</definedName>
    <definedName name="A126068246A_Latest">Data1!$FL$19</definedName>
    <definedName name="A126068250T">Data1!$HZ$1:$HZ$10,Data1!$HZ$11:$HZ$19</definedName>
    <definedName name="A126068250T_Data">Data1!$HZ$11:$HZ$19</definedName>
    <definedName name="A126068250T_Latest">Data1!$HZ$19</definedName>
    <definedName name="A126068254A">Data1!$AD$1:$AD$10,Data1!$AD$11:$AD$19</definedName>
    <definedName name="A126068254A_Data">Data1!$AD$11:$AD$19</definedName>
    <definedName name="A126068254A_Latest">Data1!$AD$19</definedName>
    <definedName name="A126068258K">Data1!$BZ$1:$BZ$10,Data1!$BZ$11:$BZ$19</definedName>
    <definedName name="A126068258K_Data">Data1!$BZ$11:$BZ$19</definedName>
    <definedName name="A126068258K_Latest">Data1!$BZ$19</definedName>
    <definedName name="A126068262A">Data1!$CX$1:$CX$10,Data1!$CX$11:$CX$19</definedName>
    <definedName name="A126068262A_Data">Data1!$CX$11:$CX$19</definedName>
    <definedName name="A126068262A_Latest">Data1!$CX$19</definedName>
    <definedName name="A126068266K">Data1!$HB$1:$HB$10,Data1!$HB$11:$HB$19</definedName>
    <definedName name="A126068266K_Data">Data1!$HB$11:$HB$19</definedName>
    <definedName name="A126068266K_Latest">Data1!$HB$19</definedName>
    <definedName name="A126068270A">Data2!$B$1:$B$10,Data2!$B$11:$B$19</definedName>
    <definedName name="A126068270A_Data">Data2!$B$11:$B$19</definedName>
    <definedName name="A126068270A_Latest">Data2!$B$19</definedName>
    <definedName name="A126068274K">Data23!$FZ$1:$FZ$10,Data23!$FZ$11:$FZ$19</definedName>
    <definedName name="A126068274K_Data">Data23!$FZ$11:$FZ$19</definedName>
    <definedName name="A126068274K_Latest">Data23!$FZ$19</definedName>
    <definedName name="A126068278V">Data23!$GX$1:$GX$10,Data23!$GX$11:$GX$19</definedName>
    <definedName name="A126068278V_Data">Data23!$GX$11:$GX$19</definedName>
    <definedName name="A126068278V_Latest">Data23!$GX$19</definedName>
    <definedName name="A126068282K">Data24!$D$1:$D$10,Data24!$D$11:$D$19</definedName>
    <definedName name="A126068282K_Data">Data24!$D$11:$D$19</definedName>
    <definedName name="A126068282K_Latest">Data24!$D$19</definedName>
    <definedName name="A126068286V">Data23!$BP$1:$BP$10,Data23!$BP$11:$BP$19</definedName>
    <definedName name="A126068286V_Data">Data23!$BP$11:$BP$19</definedName>
    <definedName name="A126068286V_Latest">Data23!$BP$19</definedName>
    <definedName name="A126068290K">Data23!$FB$1:$FB$10,Data23!$FB$11:$FB$19</definedName>
    <definedName name="A126068290K_Data">Data23!$FB$11:$FB$19</definedName>
    <definedName name="A126068290K_Latest">Data23!$FB$19</definedName>
    <definedName name="A126068294V">Data22!$GD$1:$GD$10,Data22!$GD$11:$GD$19</definedName>
    <definedName name="A126068294V_Data">Data22!$GD$11:$GD$19</definedName>
    <definedName name="A126068294V_Latest">Data22!$GD$19</definedName>
    <definedName name="A126068298C">Data23!$H$1:$H$10,Data23!$H$11:$H$19</definedName>
    <definedName name="A126068298C_Data">Data23!$H$11:$H$19</definedName>
    <definedName name="A126068298C_Latest">Data23!$H$19</definedName>
    <definedName name="A126068302J">Data23!$AF$1:$AF$10,Data23!$AF$11:$AF$19</definedName>
    <definedName name="A126068302J_Data">Data23!$AF$11:$AF$19</definedName>
    <definedName name="A126068302J_Latest">Data23!$AF$19</definedName>
    <definedName name="A126068306T">Data23!$HV$1:$HV$10,Data23!$HV$11:$HV$19</definedName>
    <definedName name="A126068306T_Data">Data23!$HV$11:$HV$19</definedName>
    <definedName name="A126068306T_Latest">Data23!$HV$19</definedName>
    <definedName name="A126068310J">Data24!$AB$1:$AB$10,Data24!$AB$11:$AB$19</definedName>
    <definedName name="A126068310J_Data">Data24!$AB$11:$AB$19</definedName>
    <definedName name="A126068310J_Latest">Data24!$AB$19</definedName>
    <definedName name="A126068314T">Data22!$EH$1:$EH$10,Data22!$EH$11:$EH$19</definedName>
    <definedName name="A126068314T_Data">Data22!$EH$11:$EH$19</definedName>
    <definedName name="A126068314T_Latest">Data22!$EH$19</definedName>
    <definedName name="A126068318A">Data23!$AX$1:$AX$10,Data23!$AX$11:$AX$19</definedName>
    <definedName name="A126068318A_Data">Data23!$AX$11:$AX$19</definedName>
    <definedName name="A126068318A_Latest">Data23!$AX$19</definedName>
    <definedName name="A126068322T">Data23!$DL$1:$DL$10,Data23!$DL$11:$DL$19</definedName>
    <definedName name="A126068322T_Data">Data23!$DL$11:$DL$19</definedName>
    <definedName name="A126068322T_Latest">Data23!$DL$19</definedName>
    <definedName name="A126068326A">Data22!$FF$1:$FF$10,Data22!$FF$11:$FF$19</definedName>
    <definedName name="A126068326A_Data">Data22!$FF$11:$FF$19</definedName>
    <definedName name="A126068326A_Latest">Data22!$FF$19</definedName>
    <definedName name="A126068330T">Data22!$HB$1:$HB$10,Data22!$HB$11:$HB$19</definedName>
    <definedName name="A126068330T_Data">Data22!$HB$11:$HB$19</definedName>
    <definedName name="A126068330T_Latest">Data22!$HB$19</definedName>
    <definedName name="A126068334A">Data22!$HZ$1:$HZ$10,Data22!$HZ$11:$HZ$19</definedName>
    <definedName name="A126068334A_Data">Data22!$HZ$11:$HZ$19</definedName>
    <definedName name="A126068334A_Latest">Data22!$HZ$19</definedName>
    <definedName name="A126068338K">Data23!$CN$1:$CN$10,Data23!$CN$11:$CN$19</definedName>
    <definedName name="A126068338K_Data">Data23!$CN$11:$CN$19</definedName>
    <definedName name="A126068338K_Latest">Data23!$CN$19</definedName>
    <definedName name="A126068342A">Data23!$ED$1:$ED$10,Data23!$ED$11:$ED$19</definedName>
    <definedName name="A126068342A_Data">Data23!$ED$11:$ED$19</definedName>
    <definedName name="A126068342A_Latest">Data23!$ED$19</definedName>
    <definedName name="A126068346K">Data13!$GP$1:$GP$10,Data13!$GP$11:$GP$19</definedName>
    <definedName name="A126068346K_Data">Data13!$GP$11:$GP$19</definedName>
    <definedName name="A126068346K_Latest">Data13!$GP$19</definedName>
    <definedName name="A126068350A">Data13!$HN$1:$HN$10,Data13!$HN$11:$HN$19</definedName>
    <definedName name="A126068350A_Data">Data13!$HN$11:$HN$19</definedName>
    <definedName name="A126068350A_Latest">Data13!$HN$19</definedName>
    <definedName name="A126068354K">Data14!$T$1:$T$10,Data14!$T$11:$T$19</definedName>
    <definedName name="A126068354K_Data">Data14!$T$11:$T$19</definedName>
    <definedName name="A126068354K_Latest">Data14!$T$19</definedName>
    <definedName name="A126068358V">Data13!$CF$1:$CF$10,Data13!$CF$11:$CF$19</definedName>
    <definedName name="A126068358V_Data">Data13!$CF$11:$CF$19</definedName>
    <definedName name="A126068358V_Latest">Data13!$CF$19</definedName>
    <definedName name="A126068362K">Data13!$FR$1:$FR$10,Data13!$FR$11:$FR$19</definedName>
    <definedName name="A126068362K_Data">Data13!$FR$11:$FR$19</definedName>
    <definedName name="A126068362K_Latest">Data13!$FR$19</definedName>
    <definedName name="A126068366V">Data12!$GT$1:$GT$10,Data12!$GT$11:$GT$19</definedName>
    <definedName name="A126068366V_Data">Data12!$GT$11:$GT$19</definedName>
    <definedName name="A126068366V_Latest">Data12!$GT$19</definedName>
    <definedName name="A126068370K">Data13!$X$1:$X$10,Data13!$X$11:$X$19</definedName>
    <definedName name="A126068370K_Data">Data13!$X$11:$X$19</definedName>
    <definedName name="A126068370K_Latest">Data13!$X$19</definedName>
    <definedName name="A126068374V">Data13!$AV$1:$AV$10,Data13!$AV$11:$AV$19</definedName>
    <definedName name="A126068374V_Data">Data13!$AV$11:$AV$19</definedName>
    <definedName name="A126068374V_Latest">Data13!$AV$19</definedName>
    <definedName name="A126068378C">Data13!$IL$1:$IL$10,Data13!$IL$11:$IL$19</definedName>
    <definedName name="A126068378C_Data">Data13!$IL$11:$IL$19</definedName>
    <definedName name="A126068378C_Latest">Data13!$IL$19</definedName>
    <definedName name="A126068382V">Data14!$AR$1:$AR$10,Data14!$AR$11:$AR$19</definedName>
    <definedName name="A126068382V_Data">Data14!$AR$11:$AR$19</definedName>
    <definedName name="A126068382V_Latest">Data14!$AR$19</definedName>
    <definedName name="A126068386C">Data12!$EX$1:$EX$10,Data12!$EX$11:$EX$19</definedName>
    <definedName name="A126068386C_Data">Data12!$EX$11:$EX$19</definedName>
    <definedName name="A126068386C_Latest">Data12!$EX$19</definedName>
    <definedName name="A126068390V">Data13!$BN$1:$BN$10,Data13!$BN$11:$BN$19</definedName>
    <definedName name="A126068390V_Data">Data13!$BN$11:$BN$19</definedName>
    <definedName name="A126068390V_Latest">Data13!$BN$19</definedName>
    <definedName name="A126068394C">Data13!$EB$1:$EB$10,Data13!$EB$11:$EB$19</definedName>
    <definedName name="A126068394C_Data">Data13!$EB$11:$EB$19</definedName>
    <definedName name="A126068394C_Latest">Data13!$EB$19</definedName>
    <definedName name="A126068398L">Data12!$FV$1:$FV$10,Data12!$FV$11:$FV$19</definedName>
    <definedName name="A126068398L_Data">Data12!$FV$11:$FV$19</definedName>
    <definedName name="A126068398L_Latest">Data12!$FV$19</definedName>
    <definedName name="A126068402T">Data12!$HR$1:$HR$10,Data12!$HR$11:$HR$19</definedName>
    <definedName name="A126068402T_Data">Data12!$HR$11:$HR$19</definedName>
    <definedName name="A126068402T_Latest">Data12!$HR$19</definedName>
    <definedName name="A126068406A">Data12!$IP$1:$IP$10,Data12!$IP$11:$IP$19</definedName>
    <definedName name="A126068406A_Data">Data12!$IP$11:$IP$19</definedName>
    <definedName name="A126068406A_Latest">Data12!$IP$19</definedName>
    <definedName name="A126068410T">Data13!$DD$1:$DD$10,Data13!$DD$11:$DD$19</definedName>
    <definedName name="A126068410T_Data">Data13!$DD$11:$DD$19</definedName>
    <definedName name="A126068410T_Latest">Data13!$DD$19</definedName>
    <definedName name="A126068414A">Data13!$ET$1:$ET$10,Data13!$ET$11:$ET$19</definedName>
    <definedName name="A126068414A_Data">Data13!$ET$11:$ET$19</definedName>
    <definedName name="A126068414A_Latest">Data13!$ET$19</definedName>
    <definedName name="A126068418K">Data18!$GH$1:$GH$10,Data18!$GH$11:$GH$19</definedName>
    <definedName name="A126068418K_Data">Data18!$GH$11:$GH$19</definedName>
    <definedName name="A126068418K_Latest">Data18!$GH$19</definedName>
    <definedName name="A126068422A">Data18!$HF$1:$HF$10,Data18!$HF$11:$HF$19</definedName>
    <definedName name="A126068422A_Data">Data18!$HF$11:$HF$19</definedName>
    <definedName name="A126068422A_Latest">Data18!$HF$19</definedName>
    <definedName name="A126068426K">Data19!$L$1:$L$10,Data19!$L$11:$L$19</definedName>
    <definedName name="A126068426K_Data">Data19!$L$11:$L$19</definedName>
    <definedName name="A126068426K_Latest">Data19!$L$19</definedName>
    <definedName name="A126068430A">Data18!$BX$1:$BX$10,Data18!$BX$11:$BX$19</definedName>
    <definedName name="A126068430A_Data">Data18!$BX$11:$BX$19</definedName>
    <definedName name="A126068430A_Latest">Data18!$BX$19</definedName>
    <definedName name="A126068434K">Data18!$FJ$1:$FJ$10,Data18!$FJ$11:$FJ$19</definedName>
    <definedName name="A126068434K_Data">Data18!$FJ$11:$FJ$19</definedName>
    <definedName name="A126068434K_Latest">Data18!$FJ$19</definedName>
    <definedName name="A126068438V">Data17!$GL$1:$GL$10,Data17!$GL$11:$GL$19</definedName>
    <definedName name="A126068438V_Data">Data17!$GL$11:$GL$19</definedName>
    <definedName name="A126068438V_Latest">Data17!$GL$19</definedName>
    <definedName name="A126068442K">Data18!$P$1:$P$10,Data18!$P$11:$P$19</definedName>
    <definedName name="A126068442K_Data">Data18!$P$11:$P$19</definedName>
    <definedName name="A126068442K_Latest">Data18!$P$19</definedName>
    <definedName name="A126068446V">Data18!$AN$1:$AN$10,Data18!$AN$11:$AN$19</definedName>
    <definedName name="A126068446V_Data">Data18!$AN$11:$AN$19</definedName>
    <definedName name="A126068446V_Latest">Data18!$AN$19</definedName>
    <definedName name="A126068450K">Data18!$ID$1:$ID$10,Data18!$ID$11:$ID$19</definedName>
    <definedName name="A126068450K_Data">Data18!$ID$11:$ID$19</definedName>
    <definedName name="A126068450K_Latest">Data18!$ID$19</definedName>
    <definedName name="A126068454V">Data19!$AJ$1:$AJ$10,Data19!$AJ$11:$AJ$19</definedName>
    <definedName name="A126068454V_Data">Data19!$AJ$11:$AJ$19</definedName>
    <definedName name="A126068454V_Latest">Data19!$AJ$19</definedName>
    <definedName name="A126068458C">Data17!$EP$1:$EP$10,Data17!$EP$11:$EP$19</definedName>
    <definedName name="A126068458C_Data">Data17!$EP$11:$EP$19</definedName>
    <definedName name="A126068458C_Latest">Data17!$EP$19</definedName>
    <definedName name="A126068462V">Data18!$BF$1:$BF$10,Data18!$BF$11:$BF$19</definedName>
    <definedName name="A126068462V_Data">Data18!$BF$11:$BF$19</definedName>
    <definedName name="A126068462V_Latest">Data18!$BF$19</definedName>
    <definedName name="A126068466C">Data18!$DT$1:$DT$10,Data18!$DT$11:$DT$19</definedName>
    <definedName name="A126068466C_Data">Data18!$DT$11:$DT$19</definedName>
    <definedName name="A126068466C_Latest">Data18!$DT$19</definedName>
    <definedName name="A126068470V">Data17!$FN$1:$FN$10,Data17!$FN$11:$FN$19</definedName>
    <definedName name="A126068470V_Data">Data17!$FN$11:$FN$19</definedName>
    <definedName name="A126068470V_Latest">Data17!$FN$19</definedName>
    <definedName name="A126068474C">Data17!$HJ$1:$HJ$10,Data17!$HJ$11:$HJ$19</definedName>
    <definedName name="A126068474C_Data">Data17!$HJ$11:$HJ$19</definedName>
    <definedName name="A126068474C_Latest">Data17!$HJ$19</definedName>
    <definedName name="A126068478L">Data17!$IH$1:$IH$10,Data17!$IH$11:$IH$19</definedName>
    <definedName name="A126068478L_Data">Data17!$IH$11:$IH$19</definedName>
    <definedName name="A126068478L_Latest">Data17!$IH$19</definedName>
    <definedName name="A126068482C">Data18!$CV$1:$CV$10,Data18!$CV$11:$CV$19</definedName>
    <definedName name="A126068482C_Data">Data18!$CV$11:$CV$19</definedName>
    <definedName name="A126068482C_Latest">Data18!$CV$19</definedName>
    <definedName name="A126068486L">Data18!$EL$1:$EL$10,Data18!$EL$11:$EL$19</definedName>
    <definedName name="A126068486L_Data">Data18!$EL$11:$EL$19</definedName>
    <definedName name="A126068486L_Latest">Data18!$EL$19</definedName>
    <definedName name="A126068490C">Data20!$CZ$1:$CZ$10,Data20!$CZ$11:$CZ$19</definedName>
    <definedName name="A126068490C_Data">Data20!$CZ$11:$CZ$19</definedName>
    <definedName name="A126068490C_Latest">Data20!$CZ$19</definedName>
    <definedName name="A126068494L">Data20!$DX$1:$DX$10,Data20!$DX$11:$DX$19</definedName>
    <definedName name="A126068494L_Data">Data20!$DX$11:$DX$19</definedName>
    <definedName name="A126068494L_Latest">Data20!$DX$19</definedName>
    <definedName name="A126068498W">Data20!$FT$1:$FT$10,Data20!$FT$11:$FT$19</definedName>
    <definedName name="A126068498W_Data">Data20!$FT$11:$FT$19</definedName>
    <definedName name="A126068498W_Latest">Data20!$FT$19</definedName>
    <definedName name="A126068502A">Data19!$IF$1:$IF$10,Data19!$IF$11:$IF$19</definedName>
    <definedName name="A126068502A_Data">Data19!$IF$11:$IF$19</definedName>
    <definedName name="A126068502A_Latest">Data19!$IF$19</definedName>
    <definedName name="A126068506K">Data20!$CB$1:$CB$10,Data20!$CB$11:$CB$19</definedName>
    <definedName name="A126068506K_Data">Data20!$CB$11:$CB$19</definedName>
    <definedName name="A126068506K_Latest">Data20!$CB$19</definedName>
    <definedName name="A126068510A">Data19!$DD$1:$DD$10,Data19!$DD$11:$DD$19</definedName>
    <definedName name="A126068510A_Data">Data19!$DD$11:$DD$19</definedName>
    <definedName name="A126068510A_Latest">Data19!$DD$19</definedName>
    <definedName name="A126068514K">Data19!$FX$1:$FX$10,Data19!$FX$11:$FX$19</definedName>
    <definedName name="A126068514K_Data">Data19!$FX$11:$FX$19</definedName>
    <definedName name="A126068514K_Latest">Data19!$FX$19</definedName>
    <definedName name="A126068518V">Data19!$GV$1:$GV$10,Data19!$GV$11:$GV$19</definedName>
    <definedName name="A126068518V_Data">Data19!$GV$11:$GV$19</definedName>
    <definedName name="A126068518V_Latest">Data19!$GV$19</definedName>
    <definedName name="A126068522K">Data20!$EV$1:$EV$10,Data20!$EV$11:$EV$19</definedName>
    <definedName name="A126068522K_Data">Data20!$EV$11:$EV$19</definedName>
    <definedName name="A126068522K_Latest">Data20!$EV$19</definedName>
    <definedName name="A126068526V">Data20!$GR$1:$GR$10,Data20!$GR$11:$GR$19</definedName>
    <definedName name="A126068526V_Data">Data20!$GR$11:$GR$19</definedName>
    <definedName name="A126068526V_Latest">Data20!$GR$19</definedName>
    <definedName name="A126068530K">Data19!$BH$1:$BH$10,Data19!$BH$11:$BH$19</definedName>
    <definedName name="A126068530K_Data">Data19!$BH$11:$BH$19</definedName>
    <definedName name="A126068530K_Latest">Data19!$BH$19</definedName>
    <definedName name="A126068534V">Data19!$HN$1:$HN$10,Data19!$HN$11:$HN$19</definedName>
    <definedName name="A126068534V_Data">Data19!$HN$11:$HN$19</definedName>
    <definedName name="A126068534V_Latest">Data19!$HN$19</definedName>
    <definedName name="A126068538C">Data20!$AL$1:$AL$10,Data20!$AL$11:$AL$19</definedName>
    <definedName name="A126068538C_Data">Data20!$AL$11:$AL$19</definedName>
    <definedName name="A126068538C_Latest">Data20!$AL$19</definedName>
    <definedName name="A126068542V">Data19!$CF$1:$CF$10,Data19!$CF$11:$CF$19</definedName>
    <definedName name="A126068542V_Data">Data19!$CF$11:$CF$19</definedName>
    <definedName name="A126068542V_Latest">Data19!$CF$19</definedName>
    <definedName name="A126068546C">Data19!$EB$1:$EB$10,Data19!$EB$11:$EB$19</definedName>
    <definedName name="A126068546C_Data">Data19!$EB$11:$EB$19</definedName>
    <definedName name="A126068546C_Latest">Data19!$EB$19</definedName>
    <definedName name="A126068550V">Data19!$EZ$1:$EZ$10,Data19!$EZ$11:$EZ$19</definedName>
    <definedName name="A126068550V_Data">Data19!$EZ$11:$EZ$19</definedName>
    <definedName name="A126068550V_Latest">Data19!$EZ$19</definedName>
    <definedName name="A126068554C">Data20!$N$1:$N$10,Data20!$N$11:$N$19</definedName>
    <definedName name="A126068554C_Data">Data20!$N$11:$N$19</definedName>
    <definedName name="A126068554C_Latest">Data20!$N$19</definedName>
    <definedName name="A126068558L">Data20!$BD$1:$BD$10,Data20!$BD$11:$BD$19</definedName>
    <definedName name="A126068558L_Data">Data20!$BD$11:$BD$19</definedName>
    <definedName name="A126068558L_Latest">Data20!$BD$19</definedName>
    <definedName name="A126068562C">Data22!$R$1:$R$10,Data22!$R$11:$R$19</definedName>
    <definedName name="A126068562C_Data">Data22!$R$11:$R$19</definedName>
    <definedName name="A126068562C_Latest">Data22!$R$19</definedName>
    <definedName name="A126068566L">Data22!$AP$1:$AP$10,Data22!$AP$11:$AP$19</definedName>
    <definedName name="A126068566L_Data">Data22!$AP$11:$AP$19</definedName>
    <definedName name="A126068566L_Latest">Data22!$AP$19</definedName>
    <definedName name="A126068570C">Data22!$CL$1:$CL$10,Data22!$CL$11:$CL$19</definedName>
    <definedName name="A126068570C_Data">Data22!$CL$11:$CL$19</definedName>
    <definedName name="A126068570C_Latest">Data22!$CL$19</definedName>
    <definedName name="A126068574L">Data21!$EX$1:$EX$10,Data21!$EX$11:$EX$19</definedName>
    <definedName name="A126068574L_Data">Data21!$EX$11:$EX$19</definedName>
    <definedName name="A126068574L_Latest">Data21!$EX$19</definedName>
    <definedName name="A126068578W">Data21!$IJ$1:$IJ$10,Data21!$IJ$11:$IJ$19</definedName>
    <definedName name="A126068578W_Data">Data21!$IJ$11:$IJ$19</definedName>
    <definedName name="A126068578W_Latest">Data21!$IJ$19</definedName>
    <definedName name="A126068582L">Data21!$V$1:$V$10,Data21!$V$11:$V$19</definedName>
    <definedName name="A126068582L_Data">Data21!$V$11:$V$19</definedName>
    <definedName name="A126068582L_Latest">Data21!$V$19</definedName>
    <definedName name="A126068586W">Data21!$CP$1:$CP$10,Data21!$CP$11:$CP$19</definedName>
    <definedName name="A126068586W_Data">Data21!$CP$11:$CP$19</definedName>
    <definedName name="A126068586W_Latest">Data21!$CP$19</definedName>
    <definedName name="A126068590L">Data21!$DN$1:$DN$10,Data21!$DN$11:$DN$19</definedName>
    <definedName name="A126068590L_Data">Data21!$DN$11:$DN$19</definedName>
    <definedName name="A126068590L_Latest">Data21!$DN$19</definedName>
    <definedName name="A126068594W">Data22!$BN$1:$BN$10,Data22!$BN$11:$BN$19</definedName>
    <definedName name="A126068594W_Data">Data22!$BN$11:$BN$19</definedName>
    <definedName name="A126068594W_Latest">Data22!$BN$19</definedName>
    <definedName name="A126068598F">Data22!$DJ$1:$DJ$10,Data22!$DJ$11:$DJ$19</definedName>
    <definedName name="A126068598F_Data">Data22!$DJ$11:$DJ$19</definedName>
    <definedName name="A126068598F_Latest">Data22!$DJ$19</definedName>
    <definedName name="A126068602K">Data20!$HP$1:$HP$10,Data20!$HP$11:$HP$19</definedName>
    <definedName name="A126068602K_Data">Data20!$HP$11:$HP$19</definedName>
    <definedName name="A126068602K_Latest">Data20!$HP$19</definedName>
    <definedName name="A126068606V">Data21!$EF$1:$EF$10,Data21!$EF$11:$EF$19</definedName>
    <definedName name="A126068606V_Data">Data21!$EF$11:$EF$19</definedName>
    <definedName name="A126068606V_Latest">Data21!$EF$19</definedName>
    <definedName name="A126068610K">Data21!$GT$1:$GT$10,Data21!$GT$11:$GT$19</definedName>
    <definedName name="A126068610K_Data">Data21!$GT$11:$GT$19</definedName>
    <definedName name="A126068610K_Latest">Data21!$GT$19</definedName>
    <definedName name="A126068614V">Data20!$IN$1:$IN$10,Data20!$IN$11:$IN$19</definedName>
    <definedName name="A126068614V_Data">Data20!$IN$11:$IN$19</definedName>
    <definedName name="A126068614V_Latest">Data20!$IN$19</definedName>
    <definedName name="A126068618C">Data21!$AT$1:$AT$10,Data21!$AT$11:$AT$19</definedName>
    <definedName name="A126068618C_Data">Data21!$AT$11:$AT$19</definedName>
    <definedName name="A126068618C_Latest">Data21!$AT$19</definedName>
    <definedName name="A126068622V">Data21!$BR$1:$BR$10,Data21!$BR$11:$BR$19</definedName>
    <definedName name="A126068622V_Data">Data21!$BR$11:$BR$19</definedName>
    <definedName name="A126068622V_Latest">Data21!$BR$19</definedName>
    <definedName name="A126068626C">Data21!$FV$1:$FV$10,Data21!$FV$11:$FV$19</definedName>
    <definedName name="A126068626C_Data">Data21!$FV$11:$FV$19</definedName>
    <definedName name="A126068626C_Latest">Data21!$FV$19</definedName>
    <definedName name="A126068630V">Data21!$HL$1:$HL$10,Data21!$HL$11:$HL$19</definedName>
    <definedName name="A126068630V_Data">Data21!$HL$11:$HL$19</definedName>
    <definedName name="A126068630V_Latest">Data21!$HL$19</definedName>
    <definedName name="A126068634C">Data12!$AH$1:$AH$10,Data12!$AH$11:$AH$19</definedName>
    <definedName name="A126068634C_Data">Data12!$AH$11:$AH$19</definedName>
    <definedName name="A126068634C_Latest">Data12!$AH$19</definedName>
    <definedName name="A126068638L">Data12!$BF$1:$BF$10,Data12!$BF$11:$BF$19</definedName>
    <definedName name="A126068638L_Data">Data12!$BF$11:$BF$19</definedName>
    <definedName name="A126068638L_Latest">Data12!$BF$19</definedName>
    <definedName name="A126068642C">Data12!$DB$1:$DB$10,Data12!$DB$11:$DB$19</definedName>
    <definedName name="A126068642C_Data">Data12!$DB$11:$DB$19</definedName>
    <definedName name="A126068642C_Latest">Data12!$DB$19</definedName>
    <definedName name="A126068646L">Data11!$FN$1:$FN$10,Data11!$FN$11:$FN$19</definedName>
    <definedName name="A126068646L_Data">Data11!$FN$11:$FN$19</definedName>
    <definedName name="A126068646L_Latest">Data11!$FN$19</definedName>
    <definedName name="A126068650C">Data12!$J$1:$J$10,Data12!$J$11:$J$19</definedName>
    <definedName name="A126068650C_Data">Data12!$J$11:$J$19</definedName>
    <definedName name="A126068650C_Latest">Data12!$J$19</definedName>
    <definedName name="A126068654L">Data11!$AL$1:$AL$10,Data11!$AL$11:$AL$19</definedName>
    <definedName name="A126068654L_Data">Data11!$AL$11:$AL$19</definedName>
    <definedName name="A126068654L_Latest">Data11!$AL$19</definedName>
    <definedName name="A126068658W">Data11!$DF$1:$DF$10,Data11!$DF$11:$DF$19</definedName>
    <definedName name="A126068658W_Data">Data11!$DF$11:$DF$19</definedName>
    <definedName name="A126068658W_Latest">Data11!$DF$19</definedName>
    <definedName name="A126068662L">Data11!$ED$1:$ED$10,Data11!$ED$11:$ED$19</definedName>
    <definedName name="A126068662L_Data">Data11!$ED$11:$ED$19</definedName>
    <definedName name="A126068662L_Latest">Data11!$ED$19</definedName>
    <definedName name="A126068666W">Data12!$CD$1:$CD$10,Data12!$CD$11:$CD$19</definedName>
    <definedName name="A126068666W_Data">Data12!$CD$11:$CD$19</definedName>
    <definedName name="A126068666W_Latest">Data12!$CD$19</definedName>
    <definedName name="A126068670L">Data12!$DZ$1:$DZ$10,Data12!$DZ$11:$DZ$19</definedName>
    <definedName name="A126068670L_Data">Data12!$DZ$11:$DZ$19</definedName>
    <definedName name="A126068670L_Latest">Data12!$DZ$19</definedName>
    <definedName name="A126068674W">Data10!$IF$1:$IF$10,Data10!$IF$11:$IF$19</definedName>
    <definedName name="A126068674W_Data">Data10!$IF$11:$IF$19</definedName>
    <definedName name="A126068674W_Latest">Data10!$IF$19</definedName>
    <definedName name="A126068678F">Data11!$EV$1:$EV$10,Data11!$EV$11:$EV$19</definedName>
    <definedName name="A126068678F_Data">Data11!$EV$11:$EV$19</definedName>
    <definedName name="A126068678F_Latest">Data11!$EV$19</definedName>
    <definedName name="A126068682W">Data11!$HJ$1:$HJ$10,Data11!$HJ$11:$HJ$19</definedName>
    <definedName name="A126068682W_Data">Data11!$HJ$11:$HJ$19</definedName>
    <definedName name="A126068682W_Latest">Data11!$HJ$19</definedName>
    <definedName name="A126068686F">Data11!$N$1:$N$10,Data11!$N$11:$N$19</definedName>
    <definedName name="A126068686F_Data">Data11!$N$11:$N$19</definedName>
    <definedName name="A126068686F_Latest">Data11!$N$19</definedName>
    <definedName name="A126068690W">Data11!$BJ$1:$BJ$10,Data11!$BJ$11:$BJ$19</definedName>
    <definedName name="A126068690W_Data">Data11!$BJ$11:$BJ$19</definedName>
    <definedName name="A126068690W_Latest">Data11!$BJ$19</definedName>
    <definedName name="A126068694F">Data11!$CH$1:$CH$10,Data11!$CH$11:$CH$19</definedName>
    <definedName name="A126068694F_Data">Data11!$CH$11:$CH$19</definedName>
    <definedName name="A126068694F_Latest">Data11!$CH$19</definedName>
    <definedName name="A126068698R">Data11!$GL$1:$GL$10,Data11!$GL$11:$GL$19</definedName>
    <definedName name="A126068698R_Data">Data11!$GL$11:$GL$19</definedName>
    <definedName name="A126068698R_Latest">Data11!$GL$19</definedName>
    <definedName name="A126068702V">Data11!$IB$1:$IB$10,Data11!$IB$11:$IB$19</definedName>
    <definedName name="A126068702V_Data">Data11!$IB$11:$IB$19</definedName>
    <definedName name="A126068702V_Latest">Data11!$IB$19</definedName>
    <definedName name="A126068706C">Data15!$DH$1:$DH$10,Data15!$DH$11:$DH$19</definedName>
    <definedName name="A126068706C_Data">Data15!$DH$11:$DH$19</definedName>
    <definedName name="A126068706C_Latest">Data15!$DH$19</definedName>
    <definedName name="A126068710V">Data15!$EF$1:$EF$10,Data15!$EF$11:$EF$19</definedName>
    <definedName name="A126068710V_Data">Data15!$EF$11:$EF$19</definedName>
    <definedName name="A126068710V_Latest">Data15!$EF$19</definedName>
    <definedName name="A126068714C">Data15!$GB$1:$GB$10,Data15!$GB$11:$GB$19</definedName>
    <definedName name="A126068714C_Data">Data15!$GB$11:$GB$19</definedName>
    <definedName name="A126068714C_Latest">Data15!$GB$19</definedName>
    <definedName name="A126068718L">Data14!$IN$1:$IN$10,Data14!$IN$11:$IN$19</definedName>
    <definedName name="A126068718L_Data">Data14!$IN$11:$IN$19</definedName>
    <definedName name="A126068718L_Latest">Data14!$IN$19</definedName>
    <definedName name="A126068722C">Data15!$CJ$1:$CJ$10,Data15!$CJ$11:$CJ$19</definedName>
    <definedName name="A126068722C_Data">Data15!$CJ$11:$CJ$19</definedName>
    <definedName name="A126068722C_Latest">Data15!$CJ$19</definedName>
    <definedName name="A126068726L">Data14!$DL$1:$DL$10,Data14!$DL$11:$DL$19</definedName>
    <definedName name="A126068726L_Data">Data14!$DL$11:$DL$19</definedName>
    <definedName name="A126068726L_Latest">Data14!$DL$19</definedName>
    <definedName name="A126068730C">Data14!$GF$1:$GF$10,Data14!$GF$11:$GF$19</definedName>
    <definedName name="A126068730C_Data">Data14!$GF$11:$GF$19</definedName>
    <definedName name="A126068730C_Latest">Data14!$GF$19</definedName>
    <definedName name="A126068734L">Data14!$HD$1:$HD$10,Data14!$HD$11:$HD$19</definedName>
    <definedName name="A126068734L_Data">Data14!$HD$11:$HD$19</definedName>
    <definedName name="A126068734L_Latest">Data14!$HD$19</definedName>
    <definedName name="A126068738W">Data15!$FD$1:$FD$10,Data15!$FD$11:$FD$19</definedName>
    <definedName name="A126068738W_Data">Data15!$FD$11:$FD$19</definedName>
    <definedName name="A126068738W_Latest">Data15!$FD$19</definedName>
    <definedName name="A126068742L">Data15!$GZ$1:$GZ$10,Data15!$GZ$11:$GZ$19</definedName>
    <definedName name="A126068742L_Data">Data15!$GZ$11:$GZ$19</definedName>
    <definedName name="A126068742L_Latest">Data15!$GZ$19</definedName>
    <definedName name="A126068746W">Data14!$BP$1:$BP$10,Data14!$BP$11:$BP$19</definedName>
    <definedName name="A126068746W_Data">Data14!$BP$11:$BP$19</definedName>
    <definedName name="A126068746W_Latest">Data14!$BP$19</definedName>
    <definedName name="A126068750L">Data14!$HV$1:$HV$10,Data14!$HV$11:$HV$19</definedName>
    <definedName name="A126068750L_Data">Data14!$HV$11:$HV$19</definedName>
    <definedName name="A126068750L_Latest">Data14!$HV$19</definedName>
    <definedName name="A126068754W">Data15!$AT$1:$AT$10,Data15!$AT$11:$AT$19</definedName>
    <definedName name="A126068754W_Data">Data15!$AT$11:$AT$19</definedName>
    <definedName name="A126068754W_Latest">Data15!$AT$19</definedName>
    <definedName name="A126068758F">Data14!$CN$1:$CN$10,Data14!$CN$11:$CN$19</definedName>
    <definedName name="A126068758F_Data">Data14!$CN$11:$CN$19</definedName>
    <definedName name="A126068758F_Latest">Data14!$CN$19</definedName>
    <definedName name="A126068762W">Data14!$EJ$1:$EJ$10,Data14!$EJ$11:$EJ$19</definedName>
    <definedName name="A126068762W_Data">Data14!$EJ$11:$EJ$19</definedName>
    <definedName name="A126068762W_Latest">Data14!$EJ$19</definedName>
    <definedName name="A126068766F">Data14!$FH$1:$FH$10,Data14!$FH$11:$FH$19</definedName>
    <definedName name="A126068766F_Data">Data14!$FH$11:$FH$19</definedName>
    <definedName name="A126068766F_Latest">Data14!$FH$19</definedName>
    <definedName name="A126068770W">Data15!$V$1:$V$10,Data15!$V$11:$V$19</definedName>
    <definedName name="A126068770W_Data">Data15!$V$11:$V$19</definedName>
    <definedName name="A126068770W_Latest">Data15!$V$19</definedName>
    <definedName name="A126068774F">Data15!$BL$1:$BL$10,Data15!$BL$11:$BL$19</definedName>
    <definedName name="A126068774F_Data">Data15!$BL$11:$BL$19</definedName>
    <definedName name="A126068774F_Latest">Data15!$BL$19</definedName>
    <definedName name="A126068778R">Data17!$Z$1:$Z$10,Data17!$Z$11:$Z$19</definedName>
    <definedName name="A126068778R_Data">Data17!$Z$11:$Z$19</definedName>
    <definedName name="A126068778R_Latest">Data17!$Z$19</definedName>
    <definedName name="A126068782F">Data17!$AX$1:$AX$10,Data17!$AX$11:$AX$19</definedName>
    <definedName name="A126068782F_Data">Data17!$AX$11:$AX$19</definedName>
    <definedName name="A126068782F_Latest">Data17!$AX$19</definedName>
    <definedName name="A126068786R">Data17!$CT$1:$CT$10,Data17!$CT$11:$CT$19</definedName>
    <definedName name="A126068786R_Data">Data17!$CT$11:$CT$19</definedName>
    <definedName name="A126068786R_Latest">Data17!$CT$19</definedName>
    <definedName name="A126068790F">Data16!$FF$1:$FF$10,Data16!$FF$11:$FF$19</definedName>
    <definedName name="A126068790F_Data">Data16!$FF$11:$FF$19</definedName>
    <definedName name="A126068790F_Latest">Data16!$FF$19</definedName>
    <definedName name="A126068794R">Data17!$B$1:$B$10,Data17!$B$11:$B$19</definedName>
    <definedName name="A126068794R_Data">Data17!$B$11:$B$19</definedName>
    <definedName name="A126068794R_Latest">Data17!$B$19</definedName>
    <definedName name="A126068798X">Data16!$AD$1:$AD$10,Data16!$AD$11:$AD$19</definedName>
    <definedName name="A126068798X_Data">Data16!$AD$11:$AD$19</definedName>
    <definedName name="A126068798X_Latest">Data16!$AD$19</definedName>
    <definedName name="A126068802C">Data16!$CX$1:$CX$10,Data16!$CX$11:$CX$19</definedName>
    <definedName name="A126068802C_Data">Data16!$CX$11:$CX$19</definedName>
    <definedName name="A126068802C_Latest">Data16!$CX$19</definedName>
    <definedName name="A126068806L">Data16!$DV$1:$DV$10,Data16!$DV$11:$DV$19</definedName>
    <definedName name="A126068806L_Data">Data16!$DV$11:$DV$19</definedName>
    <definedName name="A126068806L_Latest">Data16!$DV$19</definedName>
    <definedName name="A126068810C">Data17!$BV$1:$BV$10,Data17!$BV$11:$BV$19</definedName>
    <definedName name="A126068810C_Data">Data17!$BV$11:$BV$19</definedName>
    <definedName name="A126068810C_Latest">Data17!$BV$19</definedName>
    <definedName name="A126068814L">Data17!$DR$1:$DR$10,Data17!$DR$11:$DR$19</definedName>
    <definedName name="A126068814L_Data">Data17!$DR$11:$DR$19</definedName>
    <definedName name="A126068814L_Latest">Data17!$DR$19</definedName>
    <definedName name="A126068818W">Data15!$HX$1:$HX$10,Data15!$HX$11:$HX$19</definedName>
    <definedName name="A126068818W_Data">Data15!$HX$11:$HX$19</definedName>
    <definedName name="A126068818W_Latest">Data15!$HX$19</definedName>
    <definedName name="A126068822L">Data16!$EN$1:$EN$10,Data16!$EN$11:$EN$19</definedName>
    <definedName name="A126068822L_Data">Data16!$EN$11:$EN$19</definedName>
    <definedName name="A126068822L_Latest">Data16!$EN$19</definedName>
    <definedName name="A126068826W">Data16!$HB$1:$HB$10,Data16!$HB$11:$HB$19</definedName>
    <definedName name="A126068826W_Data">Data16!$HB$11:$HB$19</definedName>
    <definedName name="A126068826W_Latest">Data16!$HB$19</definedName>
    <definedName name="A126068830L">Data16!$F$1:$F$10,Data16!$F$11:$F$19</definedName>
    <definedName name="A126068830L_Data">Data16!$F$11:$F$19</definedName>
    <definedName name="A126068830L_Latest">Data16!$F$19</definedName>
    <definedName name="A126068834W">Data16!$BB$1:$BB$10,Data16!$BB$11:$BB$19</definedName>
    <definedName name="A126068834W_Data">Data16!$BB$11:$BB$19</definedName>
    <definedName name="A126068834W_Latest">Data16!$BB$19</definedName>
    <definedName name="A126068838F">Data16!$BZ$1:$BZ$10,Data16!$BZ$11:$BZ$19</definedName>
    <definedName name="A126068838F_Data">Data16!$BZ$11:$BZ$19</definedName>
    <definedName name="A126068838F_Latest">Data16!$BZ$19</definedName>
    <definedName name="A126068842W">Data16!$GD$1:$GD$10,Data16!$GD$11:$GD$19</definedName>
    <definedName name="A126068842W_Data">Data16!$GD$11:$GD$19</definedName>
    <definedName name="A126068842W_Latest">Data16!$GD$19</definedName>
    <definedName name="A126068846F">Data16!$HT$1:$HT$10,Data16!$HT$11:$HT$19</definedName>
    <definedName name="A126068846F_Data">Data16!$HT$11:$HT$19</definedName>
    <definedName name="A126068846F_Latest">Data16!$HT$19</definedName>
    <definedName name="A126068850W">Data5!$DU$1:$DU$10,Data5!$DU$11:$DU$19</definedName>
    <definedName name="A126068850W_Data">Data5!$DU$11:$DU$19</definedName>
    <definedName name="A126068850W_Latest">Data5!$DU$19</definedName>
    <definedName name="A126068854F">Data5!$ES$1:$ES$10,Data5!$ES$11:$ES$19</definedName>
    <definedName name="A126068854F_Data">Data5!$ES$11:$ES$19</definedName>
    <definedName name="A126068854F_Latest">Data5!$ES$19</definedName>
    <definedName name="A126068858R">Data5!$GO$1:$GO$10,Data5!$GO$11:$GO$19</definedName>
    <definedName name="A126068858R_Data">Data5!$GO$11:$GO$19</definedName>
    <definedName name="A126068858R_Latest">Data5!$GO$19</definedName>
    <definedName name="A126068862F">Data5!$K$1:$K$10,Data5!$K$11:$K$19</definedName>
    <definedName name="A126068862F_Data">Data5!$K$11:$K$19</definedName>
    <definedName name="A126068862F_Latest">Data5!$K$19</definedName>
    <definedName name="A126068866R">Data5!$CW$1:$CW$10,Data5!$CW$11:$CW$19</definedName>
    <definedName name="A126068866R_Data">Data5!$CW$11:$CW$19</definedName>
    <definedName name="A126068866R_Latest">Data5!$CW$19</definedName>
    <definedName name="A126068870F">Data4!$DY$1:$DY$10,Data4!$DY$11:$DY$19</definedName>
    <definedName name="A126068870F_Data">Data4!$DY$11:$DY$19</definedName>
    <definedName name="A126068870F_Latest">Data4!$DY$19</definedName>
    <definedName name="A126068874R">Data4!$GS$1:$GS$10,Data4!$GS$11:$GS$19</definedName>
    <definedName name="A126068874R_Data">Data4!$GS$11:$GS$19</definedName>
    <definedName name="A126068874R_Latest">Data4!$GS$19</definedName>
    <definedName name="A126068878X">Data4!$HQ$1:$HQ$10,Data4!$HQ$11:$HQ$19</definedName>
    <definedName name="A126068878X_Data">Data4!$HQ$11:$HQ$19</definedName>
    <definedName name="A126068878X_Latest">Data4!$HQ$19</definedName>
    <definedName name="A126068882R">Data5!$FQ$1:$FQ$10,Data5!$FQ$11:$FQ$19</definedName>
    <definedName name="A126068882R_Data">Data5!$FQ$11:$FQ$19</definedName>
    <definedName name="A126068882R_Latest">Data5!$FQ$19</definedName>
    <definedName name="A126068886X">Data5!$HM$1:$HM$10,Data5!$HM$11:$HM$19</definedName>
    <definedName name="A126068886X_Data">Data5!$HM$11:$HM$19</definedName>
    <definedName name="A126068886X_Latest">Data5!$HM$19</definedName>
    <definedName name="A126068890R">Data4!$CC$1:$CC$10,Data4!$CC$11:$CC$19</definedName>
    <definedName name="A126068890R_Data">Data4!$CC$11:$CC$19</definedName>
    <definedName name="A126068890R_Latest">Data4!$CC$19</definedName>
    <definedName name="A126068894X">Data4!$II$1:$II$10,Data4!$II$11:$II$19</definedName>
    <definedName name="A126068894X_Data">Data4!$II$11:$II$19</definedName>
    <definedName name="A126068894X_Latest">Data4!$II$19</definedName>
    <definedName name="A126068898J">Data5!$BG$1:$BG$10,Data5!$BG$11:$BG$19</definedName>
    <definedName name="A126068898J_Data">Data5!$BG$11:$BG$19</definedName>
    <definedName name="A126068898J_Latest">Data5!$BG$19</definedName>
    <definedName name="A126068902L">Data4!$DA$1:$DA$10,Data4!$DA$11:$DA$19</definedName>
    <definedName name="A126068902L_Data">Data4!$DA$11:$DA$19</definedName>
    <definedName name="A126068902L_Latest">Data4!$DA$19</definedName>
    <definedName name="A126068906W">Data4!$EW$1:$EW$10,Data4!$EW$11:$EW$19</definedName>
    <definedName name="A126068906W_Data">Data4!$EW$11:$EW$19</definedName>
    <definedName name="A126068906W_Latest">Data4!$EW$19</definedName>
    <definedName name="A126068910L">Data4!$FU$1:$FU$10,Data4!$FU$11:$FU$19</definedName>
    <definedName name="A126068910L_Data">Data4!$FU$11:$FU$19</definedName>
    <definedName name="A126068910L_Latest">Data4!$FU$19</definedName>
    <definedName name="A126068914W">Data5!$AI$1:$AI$10,Data5!$AI$11:$AI$19</definedName>
    <definedName name="A126068914W_Data">Data5!$AI$11:$AI$19</definedName>
    <definedName name="A126068914W_Latest">Data5!$AI$19</definedName>
    <definedName name="A126068918F">Data5!$BY$1:$BY$10,Data5!$BY$11:$BY$19</definedName>
    <definedName name="A126068918F_Data">Data5!$BY$11:$BY$19</definedName>
    <definedName name="A126068918F_Latest">Data5!$BY$19</definedName>
    <definedName name="A126069498R">Data5!$EP$1:$EP$10,Data5!$EP$11:$EP$19</definedName>
    <definedName name="A126069498R_Data">Data5!$EP$11:$EP$19</definedName>
    <definedName name="A126069498R_Latest">Data5!$EP$19</definedName>
    <definedName name="A126069502V">Data5!$FN$1:$FN$10,Data5!$FN$11:$FN$19</definedName>
    <definedName name="A126069502V_Data">Data5!$FN$11:$FN$19</definedName>
    <definedName name="A126069502V_Latest">Data5!$FN$19</definedName>
    <definedName name="A126069506C">Data5!$HJ$1:$HJ$10,Data5!$HJ$11:$HJ$19</definedName>
    <definedName name="A126069506C_Data">Data5!$HJ$11:$HJ$19</definedName>
    <definedName name="A126069506C_Latest">Data5!$HJ$19</definedName>
    <definedName name="A126069510V">Data5!$AF$1:$AF$10,Data5!$AF$11:$AF$19</definedName>
    <definedName name="A126069510V_Data">Data5!$AF$11:$AF$19</definedName>
    <definedName name="A126069510V_Latest">Data5!$AF$19</definedName>
    <definedName name="A126069514C">Data5!$DR$1:$DR$10,Data5!$DR$11:$DR$19</definedName>
    <definedName name="A126069514C_Data">Data5!$DR$11:$DR$19</definedName>
    <definedName name="A126069514C_Latest">Data5!$DR$19</definedName>
    <definedName name="A126069518L">Data4!$ET$1:$ET$10,Data4!$ET$11:$ET$19</definedName>
    <definedName name="A126069518L_Data">Data4!$ET$11:$ET$19</definedName>
    <definedName name="A126069518L_Latest">Data4!$ET$19</definedName>
    <definedName name="A126069522C">Data4!$HN$1:$HN$10,Data4!$HN$11:$HN$19</definedName>
    <definedName name="A126069522C_Data">Data4!$HN$11:$HN$19</definedName>
    <definedName name="A126069522C_Latest">Data4!$HN$19</definedName>
    <definedName name="A126069530C">Data5!$GL$1:$GL$10,Data5!$GL$11:$GL$19</definedName>
    <definedName name="A126069530C_Data">Data5!$GL$11:$GL$19</definedName>
    <definedName name="A126069530C_Latest">Data5!$GL$19</definedName>
    <definedName name="A126069534L">Data5!$IH$1:$IH$10,Data5!$IH$11:$IH$19</definedName>
    <definedName name="A126069534L_Data">Data5!$IH$11:$IH$19</definedName>
    <definedName name="A126069534L_Latest">Data5!$IH$19</definedName>
    <definedName name="A126069538W">Data4!$CX$1:$CX$10,Data4!$CX$11:$CX$19</definedName>
    <definedName name="A126069538W_Data">Data4!$CX$11:$CX$19</definedName>
    <definedName name="A126069538W_Latest">Data4!$CX$19</definedName>
    <definedName name="A126069550L">Data4!$DV$1:$DV$10,Data4!$DV$11:$DV$19</definedName>
    <definedName name="A126069550L_Data">Data4!$DV$11:$DV$19</definedName>
    <definedName name="A126069550L_Latest">Data4!$DV$19</definedName>
    <definedName name="A126069554W">Data4!$FR$1:$FR$10,Data4!$FR$11:$FR$19</definedName>
    <definedName name="A126069554W_Data">Data4!$FR$11:$FR$19</definedName>
    <definedName name="A126069554W_Latest">Data4!$FR$19</definedName>
    <definedName name="A126069558F">Data4!$GP$1:$GP$10,Data4!$GP$11:$GP$19</definedName>
    <definedName name="A126069558F_Data">Data4!$GP$11:$GP$19</definedName>
    <definedName name="A126069558F_Latest">Data4!$GP$19</definedName>
    <definedName name="A126069562W">Data5!$BD$1:$BD$10,Data5!$BD$11:$BD$19</definedName>
    <definedName name="A126069562W_Data">Data5!$BD$11:$BD$19</definedName>
    <definedName name="A126069562W_Latest">Data5!$BD$19</definedName>
    <definedName name="A126069566F">Data5!$CT$1:$CT$10,Data5!$CT$11:$CT$19</definedName>
    <definedName name="A126069566F_Data">Data5!$CT$11:$CT$19</definedName>
    <definedName name="A126069566F_Latest">Data5!$CT$19</definedName>
    <definedName name="A126070146J">Data5!$ED$1:$ED$10,Data5!$ED$11:$ED$19</definedName>
    <definedName name="A126070146J_Data">Data5!$ED$11:$ED$19</definedName>
    <definedName name="A126070146J_Latest">Data5!$ED$19</definedName>
    <definedName name="A126070150X">Data5!$FB$1:$FB$10,Data5!$FB$11:$FB$19</definedName>
    <definedName name="A126070150X_Data">Data5!$FB$11:$FB$19</definedName>
    <definedName name="A126070150X_Latest">Data5!$FB$19</definedName>
    <definedName name="A126070154J">Data5!$GX$1:$GX$10,Data5!$GX$11:$GX$19</definedName>
    <definedName name="A126070154J_Data">Data5!$GX$11:$GX$19</definedName>
    <definedName name="A126070154J_Latest">Data5!$GX$19</definedName>
    <definedName name="A126070158T">Data5!$T$1:$T$10,Data5!$T$11:$T$19</definedName>
    <definedName name="A126070158T_Data">Data5!$T$11:$T$19</definedName>
    <definedName name="A126070158T_Latest">Data5!$T$19</definedName>
    <definedName name="A126070162J">Data5!$DF$1:$DF$10,Data5!$DF$11:$DF$19</definedName>
    <definedName name="A126070162J_Data">Data5!$DF$11:$DF$19</definedName>
    <definedName name="A126070162J_Latest">Data5!$DF$19</definedName>
    <definedName name="A126070166T">Data4!$EH$1:$EH$10,Data4!$EH$11:$EH$19</definedName>
    <definedName name="A126070166T_Data">Data4!$EH$11:$EH$19</definedName>
    <definedName name="A126070166T_Latest">Data4!$EH$19</definedName>
    <definedName name="A126070170J">Data4!$HB$1:$HB$10,Data4!$HB$11:$HB$19</definedName>
    <definedName name="A126070170J_Data">Data4!$HB$11:$HB$19</definedName>
    <definedName name="A126070170J_Latest">Data4!$HB$19</definedName>
    <definedName name="A126070174T">Data4!$HZ$1:$HZ$10,Data4!$HZ$11:$HZ$19</definedName>
    <definedName name="A126070174T_Data">Data4!$HZ$11:$HZ$19</definedName>
    <definedName name="A126070174T_Latest">Data4!$HZ$19</definedName>
    <definedName name="A126070178A">Data5!$FZ$1:$FZ$10,Data5!$FZ$11:$FZ$19</definedName>
    <definedName name="A126070178A_Data">Data5!$FZ$11:$FZ$19</definedName>
    <definedName name="A126070178A_Latest">Data5!$FZ$19</definedName>
    <definedName name="A126070182T">Data5!$HV$1:$HV$10,Data5!$HV$11:$HV$19</definedName>
    <definedName name="A126070182T_Data">Data5!$HV$11:$HV$19</definedName>
    <definedName name="A126070182T_Latest">Data5!$HV$19</definedName>
    <definedName name="A126070186A">Data4!$CL$1:$CL$10,Data4!$CL$11:$CL$19</definedName>
    <definedName name="A126070186A_Data">Data4!$CL$11:$CL$19</definedName>
    <definedName name="A126070186A_Latest">Data4!$CL$19</definedName>
    <definedName name="A126070190T">Data5!$B$1:$B$10,Data5!$B$11:$B$19</definedName>
    <definedName name="A126070190T_Data">Data5!$B$11:$B$19</definedName>
    <definedName name="A126070190T_Latest">Data5!$B$19</definedName>
    <definedName name="A126070194A">Data5!$BP$1:$BP$10,Data5!$BP$11:$BP$19</definedName>
    <definedName name="A126070194A_Data">Data5!$BP$11:$BP$19</definedName>
    <definedName name="A126070194A_Latest">Data5!$BP$19</definedName>
    <definedName name="A126070198K">Data4!$DJ$1:$DJ$10,Data4!$DJ$11:$DJ$19</definedName>
    <definedName name="A126070198K_Data">Data4!$DJ$11:$DJ$19</definedName>
    <definedName name="A126070198K_Latest">Data4!$DJ$19</definedName>
    <definedName name="A126070202R">Data4!$FF$1:$FF$10,Data4!$FF$11:$FF$19</definedName>
    <definedName name="A126070202R_Data">Data4!$FF$11:$FF$19</definedName>
    <definedName name="A126070202R_Latest">Data4!$FF$19</definedName>
    <definedName name="A126070206X">Data4!$GD$1:$GD$10,Data4!$GD$11:$GD$19</definedName>
    <definedName name="A126070206X_Data">Data4!$GD$11:$GD$19</definedName>
    <definedName name="A126070206X_Latest">Data4!$GD$19</definedName>
    <definedName name="A126070210R">Data5!$AR$1:$AR$10,Data5!$AR$11:$AR$19</definedName>
    <definedName name="A126070210R_Data">Data5!$AR$11:$AR$19</definedName>
    <definedName name="A126070210R_Latest">Data5!$AR$19</definedName>
    <definedName name="A126070214X">Data5!$CH$1:$CH$10,Data5!$CH$11:$CH$19</definedName>
    <definedName name="A126070214X_Data">Data5!$CH$11:$CH$19</definedName>
    <definedName name="A126070214X_Latest">Data5!$CH$19</definedName>
    <definedName name="A126070794F">Data5!$EM$1:$EM$10,Data5!$EM$11:$EM$19</definedName>
    <definedName name="A126070794F_Data">Data5!$EM$11:$EM$19</definedName>
    <definedName name="A126070794F_Latest">Data5!$EM$19</definedName>
    <definedName name="A126070798R">Data5!$FK$1:$FK$10,Data5!$FK$11:$FK$19</definedName>
    <definedName name="A126070798R_Data">Data5!$FK$11:$FK$19</definedName>
    <definedName name="A126070798R_Latest">Data5!$FK$19</definedName>
    <definedName name="A126070802V">Data5!$HG$1:$HG$10,Data5!$HG$11:$HG$19</definedName>
    <definedName name="A126070802V_Data">Data5!$HG$11:$HG$19</definedName>
    <definedName name="A126070802V_Latest">Data5!$HG$19</definedName>
    <definedName name="A126070806C">Data5!$AC$1:$AC$10,Data5!$AC$11:$AC$19</definedName>
    <definedName name="A126070806C_Data">Data5!$AC$11:$AC$19</definedName>
    <definedName name="A126070806C_Latest">Data5!$AC$19</definedName>
    <definedName name="A126070810V">Data5!$DO$1:$DO$10,Data5!$DO$11:$DO$19</definedName>
    <definedName name="A126070810V_Data">Data5!$DO$11:$DO$19</definedName>
    <definedName name="A126070810V_Latest">Data5!$DO$19</definedName>
    <definedName name="A126070814C">Data4!$EQ$1:$EQ$10,Data4!$EQ$11:$EQ$19</definedName>
    <definedName name="A126070814C_Data">Data4!$EQ$11:$EQ$19</definedName>
    <definedName name="A126070814C_Latest">Data4!$EQ$19</definedName>
    <definedName name="A126070818L">Data4!$HK$1:$HK$10,Data4!$HK$11:$HK$19</definedName>
    <definedName name="A126070818L_Data">Data4!$HK$11:$HK$19</definedName>
    <definedName name="A126070818L_Latest">Data4!$HK$19</definedName>
    <definedName name="A126070822C">Data4!$IF$1:$IF$10,Data4!$IF$11:$IF$19</definedName>
    <definedName name="A126070822C_Data">Data4!$IF$11:$IF$19</definedName>
    <definedName name="A126070822C_Latest">Data4!$IF$19</definedName>
    <definedName name="A126070826L">Data5!$GI$1:$GI$10,Data5!$GI$11:$GI$19</definedName>
    <definedName name="A126070826L_Data">Data5!$GI$11:$GI$19</definedName>
    <definedName name="A126070826L_Latest">Data5!$GI$19</definedName>
    <definedName name="A126070830C">Data5!$IE$1:$IE$10,Data5!$IE$11:$IE$19</definedName>
    <definedName name="A126070830C_Data">Data5!$IE$11:$IE$19</definedName>
    <definedName name="A126070830C_Latest">Data5!$IE$19</definedName>
    <definedName name="A126070834L">Data4!$CU$1:$CU$10,Data4!$CU$11:$CU$19</definedName>
    <definedName name="A126070834L_Data">Data4!$CU$11:$CU$19</definedName>
    <definedName name="A126070834L_Latest">Data4!$CU$19</definedName>
    <definedName name="A126070838W">Data5!$H$1:$H$10,Data5!$H$11:$H$19</definedName>
    <definedName name="A126070838W_Data">Data5!$H$11:$H$19</definedName>
    <definedName name="A126070838W_Latest">Data5!$H$19</definedName>
    <definedName name="A126070842L">Data5!$BV$1:$BV$10,Data5!$BV$11:$BV$19</definedName>
    <definedName name="A126070842L_Data">Data5!$BV$11:$BV$19</definedName>
    <definedName name="A126070842L_Latest">Data5!$BV$19</definedName>
    <definedName name="A126070846W">Data4!$DS$1:$DS$10,Data4!$DS$11:$DS$19</definedName>
    <definedName name="A126070846W_Data">Data4!$DS$11:$DS$19</definedName>
    <definedName name="A126070846W_Latest">Data4!$DS$19</definedName>
    <definedName name="A126070850L">Data4!$FO$1:$FO$10,Data4!$FO$11:$FO$19</definedName>
    <definedName name="A126070850L_Data">Data4!$FO$11:$FO$19</definedName>
    <definedName name="A126070850L_Latest">Data4!$FO$19</definedName>
    <definedName name="A126070854W">Data4!$GM$1:$GM$10,Data4!$GM$11:$GM$19</definedName>
    <definedName name="A126070854W_Data">Data4!$GM$11:$GM$19</definedName>
    <definedName name="A126070854W_Latest">Data4!$GM$19</definedName>
    <definedName name="A126070858F">Data5!$BA$1:$BA$10,Data5!$BA$11:$BA$19</definedName>
    <definedName name="A126070858F_Data">Data5!$BA$11:$BA$19</definedName>
    <definedName name="A126070858F_Latest">Data5!$BA$19</definedName>
    <definedName name="A126070862W">Data5!$CQ$1:$CQ$10,Data5!$CQ$11:$CQ$19</definedName>
    <definedName name="A126070862W_Data">Data5!$CQ$11:$CQ$19</definedName>
    <definedName name="A126070862W_Latest">Data5!$CQ$19</definedName>
    <definedName name="A126071442V">Data5!$EJ$1:$EJ$10,Data5!$EJ$11:$EJ$19</definedName>
    <definedName name="A126071442V_Data">Data5!$EJ$11:$EJ$19</definedName>
    <definedName name="A126071442V_Latest">Data5!$EJ$19</definedName>
    <definedName name="A126071446C">Data5!$FH$1:$FH$10,Data5!$FH$11:$FH$19</definedName>
    <definedName name="A126071446C_Data">Data5!$FH$11:$FH$19</definedName>
    <definedName name="A126071446C_Latest">Data5!$FH$19</definedName>
    <definedName name="A126071450V">Data5!$HD$1:$HD$10,Data5!$HD$11:$HD$19</definedName>
    <definedName name="A126071450V_Data">Data5!$HD$11:$HD$19</definedName>
    <definedName name="A126071450V_Latest">Data5!$HD$19</definedName>
    <definedName name="A126071454C">Data5!$Z$1:$Z$10,Data5!$Z$11:$Z$19</definedName>
    <definedName name="A126071454C_Data">Data5!$Z$11:$Z$19</definedName>
    <definedName name="A126071454C_Latest">Data5!$Z$19</definedName>
    <definedName name="A126071458L">Data5!$DL$1:$DL$10,Data5!$DL$11:$DL$19</definedName>
    <definedName name="A126071458L_Data">Data5!$DL$11:$DL$19</definedName>
    <definedName name="A126071458L_Latest">Data5!$DL$19</definedName>
    <definedName name="A126071462C">Data4!$EN$1:$EN$10,Data4!$EN$11:$EN$19</definedName>
    <definedName name="A126071462C_Data">Data4!$EN$11:$EN$19</definedName>
    <definedName name="A126071462C_Latest">Data4!$EN$19</definedName>
    <definedName name="A126071466L">Data4!$HH$1:$HH$10,Data4!$HH$11:$HH$19</definedName>
    <definedName name="A126071466L_Data">Data4!$HH$11:$HH$19</definedName>
    <definedName name="A126071466L_Latest">Data4!$HH$19</definedName>
    <definedName name="A126071470C">Data4!$IC$1:$IC$10,Data4!$IC$11:$IC$19</definedName>
    <definedName name="A126071470C_Data">Data4!$IC$11:$IC$19</definedName>
    <definedName name="A126071470C_Latest">Data4!$IC$19</definedName>
    <definedName name="A126071474L">Data5!$GF$1:$GF$10,Data5!$GF$11:$GF$19</definedName>
    <definedName name="A126071474L_Data">Data5!$GF$11:$GF$19</definedName>
    <definedName name="A126071474L_Latest">Data5!$GF$19</definedName>
    <definedName name="A126071478W">Data5!$IB$1:$IB$10,Data5!$IB$11:$IB$19</definedName>
    <definedName name="A126071478W_Data">Data5!$IB$11:$IB$19</definedName>
    <definedName name="A126071478W_Latest">Data5!$IB$19</definedName>
    <definedName name="A126071482L">Data4!$CR$1:$CR$10,Data4!$CR$11:$CR$19</definedName>
    <definedName name="A126071482L_Data">Data4!$CR$11:$CR$19</definedName>
    <definedName name="A126071482L_Latest">Data4!$CR$19</definedName>
    <definedName name="A126071486W">Data5!$E$1:$E$10,Data5!$E$11:$E$19</definedName>
    <definedName name="A126071486W_Data">Data5!$E$11:$E$19</definedName>
    <definedName name="A126071486W_Latest">Data5!$E$19</definedName>
    <definedName name="A126071490L">Data5!$BS$1:$BS$10,Data5!$BS$11:$BS$19</definedName>
    <definedName name="A126071490L_Data">Data5!$BS$11:$BS$19</definedName>
    <definedName name="A126071490L_Latest">Data5!$BS$19</definedName>
    <definedName name="A126071494W">Data4!$DP$1:$DP$10,Data4!$DP$11:$DP$19</definedName>
    <definedName name="A126071494W_Data">Data4!$DP$11:$DP$19</definedName>
    <definedName name="A126071494W_Latest">Data4!$DP$19</definedName>
    <definedName name="A126071498F">Data4!$FL$1:$FL$10,Data4!$FL$11:$FL$19</definedName>
    <definedName name="A126071498F_Data">Data4!$FL$11:$FL$19</definedName>
    <definedName name="A126071498F_Latest">Data4!$FL$19</definedName>
    <definedName name="A126071502K">Data4!$GJ$1:$GJ$10,Data4!$GJ$11:$GJ$19</definedName>
    <definedName name="A126071502K_Data">Data4!$GJ$11:$GJ$19</definedName>
    <definedName name="A126071502K_Latest">Data4!$GJ$19</definedName>
    <definedName name="A126071506V">Data5!$AX$1:$AX$10,Data5!$AX$11:$AX$19</definedName>
    <definedName name="A126071506V_Data">Data5!$AX$11:$AX$19</definedName>
    <definedName name="A126071506V_Latest">Data5!$AX$19</definedName>
    <definedName name="A126071510K">Data5!$CN$1:$CN$10,Data5!$CN$11:$CN$19</definedName>
    <definedName name="A126071510K_Data">Data5!$CN$11:$CN$19</definedName>
    <definedName name="A126071510K_Latest">Data5!$CN$19</definedName>
    <definedName name="A126072090V">Data5!$EA$1:$EA$10,Data5!$EA$11:$EA$19</definedName>
    <definedName name="A126072090V_Data">Data5!$EA$11:$EA$19</definedName>
    <definedName name="A126072090V_Latest">Data5!$EA$19</definedName>
    <definedName name="A126072094C">Data5!$EY$1:$EY$10,Data5!$EY$11:$EY$19</definedName>
    <definedName name="A126072094C_Data">Data5!$EY$11:$EY$19</definedName>
    <definedName name="A126072094C_Latest">Data5!$EY$19</definedName>
    <definedName name="A126072098L">Data5!$GU$1:$GU$10,Data5!$GU$11:$GU$19</definedName>
    <definedName name="A126072098L_Data">Data5!$GU$11:$GU$19</definedName>
    <definedName name="A126072098L_Latest">Data5!$GU$19</definedName>
    <definedName name="A126072102T">Data5!$Q$1:$Q$10,Data5!$Q$11:$Q$19</definedName>
    <definedName name="A126072102T_Data">Data5!$Q$11:$Q$19</definedName>
    <definedName name="A126072102T_Latest">Data5!$Q$19</definedName>
    <definedName name="A126072106A">Data5!$DC$1:$DC$10,Data5!$DC$11:$DC$19</definedName>
    <definedName name="A126072106A_Data">Data5!$DC$11:$DC$19</definedName>
    <definedName name="A126072106A_Latest">Data5!$DC$19</definedName>
    <definedName name="A126072110T">Data4!$EE$1:$EE$10,Data4!$EE$11:$EE$19</definedName>
    <definedName name="A126072110T_Data">Data4!$EE$11:$EE$19</definedName>
    <definedName name="A126072110T_Latest">Data4!$EE$19</definedName>
    <definedName name="A126072114A">Data4!$GY$1:$GY$10,Data4!$GY$11:$GY$19</definedName>
    <definedName name="A126072114A_Data">Data4!$GY$11:$GY$19</definedName>
    <definedName name="A126072114A_Latest">Data4!$GY$19</definedName>
    <definedName name="A126072118K">Data4!$HW$1:$HW$10,Data4!$HW$11:$HW$19</definedName>
    <definedName name="A126072118K_Data">Data4!$HW$11:$HW$19</definedName>
    <definedName name="A126072118K_Latest">Data4!$HW$19</definedName>
    <definedName name="A126072122A">Data5!$FW$1:$FW$10,Data5!$FW$11:$FW$19</definedName>
    <definedName name="A126072122A_Data">Data5!$FW$11:$FW$19</definedName>
    <definedName name="A126072122A_Latest">Data5!$FW$19</definedName>
    <definedName name="A126072126K">Data5!$HS$1:$HS$10,Data5!$HS$11:$HS$19</definedName>
    <definedName name="A126072126K_Data">Data5!$HS$11:$HS$19</definedName>
    <definedName name="A126072126K_Latest">Data5!$HS$19</definedName>
    <definedName name="A126072130A">Data4!$CI$1:$CI$10,Data4!$CI$11:$CI$19</definedName>
    <definedName name="A126072130A_Data">Data4!$CI$11:$CI$19</definedName>
    <definedName name="A126072130A_Latest">Data4!$CI$19</definedName>
    <definedName name="A126072134K">Data4!$IO$1:$IO$10,Data4!$IO$11:$IO$19</definedName>
    <definedName name="A126072134K_Data">Data4!$IO$11:$IO$19</definedName>
    <definedName name="A126072134K_Latest">Data4!$IO$19</definedName>
    <definedName name="A126072138V">Data5!$BM$1:$BM$10,Data5!$BM$11:$BM$19</definedName>
    <definedName name="A126072138V_Data">Data5!$BM$11:$BM$19</definedName>
    <definedName name="A126072138V_Latest">Data5!$BM$19</definedName>
    <definedName name="A126072142K">Data4!$DG$1:$DG$10,Data4!$DG$11:$DG$19</definedName>
    <definedName name="A126072142K_Data">Data4!$DG$11:$DG$19</definedName>
    <definedName name="A126072142K_Latest">Data4!$DG$19</definedName>
    <definedName name="A126072146V">Data4!$FC$1:$FC$10,Data4!$FC$11:$FC$19</definedName>
    <definedName name="A126072146V_Data">Data4!$FC$11:$FC$19</definedName>
    <definedName name="A126072146V_Latest">Data4!$FC$19</definedName>
    <definedName name="A126072150K">Data4!$GA$1:$GA$10,Data4!$GA$11:$GA$19</definedName>
    <definedName name="A126072150K_Data">Data4!$GA$11:$GA$19</definedName>
    <definedName name="A126072150K_Latest">Data4!$GA$19</definedName>
    <definedName name="A126072154V">Data5!$AO$1:$AO$10,Data5!$AO$11:$AO$19</definedName>
    <definedName name="A126072154V_Data">Data5!$AO$11:$AO$19</definedName>
    <definedName name="A126072154V_Latest">Data5!$AO$19</definedName>
    <definedName name="A126072158C">Data5!$CE$1:$CE$10,Data5!$CE$11:$CE$19</definedName>
    <definedName name="A126072158C_Data">Data5!$CE$11:$CE$19</definedName>
    <definedName name="A126072158C_Latest">Data5!$CE$19</definedName>
    <definedName name="A126072738X">Data5!$EG$1:$EG$10,Data5!$EG$11:$EG$19</definedName>
    <definedName name="A126072738X_Data">Data5!$EG$11:$EG$19</definedName>
    <definedName name="A126072738X_Latest">Data5!$EG$19</definedName>
    <definedName name="A126072742R">Data5!$FE$1:$FE$10,Data5!$FE$11:$FE$19</definedName>
    <definedName name="A126072742R_Data">Data5!$FE$11:$FE$19</definedName>
    <definedName name="A126072742R_Latest">Data5!$FE$19</definedName>
    <definedName name="A126072746X">Data5!$HA$1:$HA$10,Data5!$HA$11:$HA$19</definedName>
    <definedName name="A126072746X_Data">Data5!$HA$11:$HA$19</definedName>
    <definedName name="A126072746X_Latest">Data5!$HA$19</definedName>
    <definedName name="A126072750R">Data5!$W$1:$W$10,Data5!$W$11:$W$19</definedName>
    <definedName name="A126072750R_Data">Data5!$W$11:$W$19</definedName>
    <definedName name="A126072750R_Latest">Data5!$W$19</definedName>
    <definedName name="A126072754X">Data5!$DI$1:$DI$10,Data5!$DI$11:$DI$19</definedName>
    <definedName name="A126072754X_Data">Data5!$DI$11:$DI$19</definedName>
    <definedName name="A126072754X_Latest">Data5!$DI$19</definedName>
    <definedName name="A126072758J">Data4!$EK$1:$EK$10,Data4!$EK$11:$EK$19</definedName>
    <definedName name="A126072758J_Data">Data4!$EK$11:$EK$19</definedName>
    <definedName name="A126072758J_Latest">Data4!$EK$19</definedName>
    <definedName name="A126072762X">Data4!$HE$1:$HE$10,Data4!$HE$11:$HE$19</definedName>
    <definedName name="A126072762X_Data">Data4!$HE$11:$HE$19</definedName>
    <definedName name="A126072762X_Latest">Data4!$HE$19</definedName>
    <definedName name="A126072770X">Data5!$GC$1:$GC$10,Data5!$GC$11:$GC$19</definedName>
    <definedName name="A126072770X_Data">Data5!$GC$11:$GC$19</definedName>
    <definedName name="A126072770X_Latest">Data5!$GC$19</definedName>
    <definedName name="A126072774J">Data5!$HY$1:$HY$10,Data5!$HY$11:$HY$19</definedName>
    <definedName name="A126072774J_Data">Data5!$HY$11:$HY$19</definedName>
    <definedName name="A126072774J_Latest">Data5!$HY$19</definedName>
    <definedName name="A126072778T">Data4!$CO$1:$CO$10,Data4!$CO$11:$CO$19</definedName>
    <definedName name="A126072778T_Data">Data4!$CO$11:$CO$19</definedName>
    <definedName name="A126072778T_Latest">Data4!$CO$19</definedName>
    <definedName name="A126072790J">Data4!$DM$1:$DM$10,Data4!$DM$11:$DM$19</definedName>
    <definedName name="A126072790J_Data">Data4!$DM$11:$DM$19</definedName>
    <definedName name="A126072790J_Latest">Data4!$DM$19</definedName>
    <definedName name="A126072794T">Data4!$FI$1:$FI$10,Data4!$FI$11:$FI$19</definedName>
    <definedName name="A126072794T_Data">Data4!$FI$11:$FI$19</definedName>
    <definedName name="A126072794T_Latest">Data4!$FI$19</definedName>
    <definedName name="A126072798A">Data4!$GG$1:$GG$10,Data4!$GG$11:$GG$19</definedName>
    <definedName name="A126072798A_Data">Data4!$GG$11:$GG$19</definedName>
    <definedName name="A126072798A_Latest">Data4!$GG$19</definedName>
    <definedName name="A126072802F">Data5!$AU$1:$AU$10,Data5!$AU$11:$AU$19</definedName>
    <definedName name="A126072802F_Data">Data5!$AU$11:$AU$19</definedName>
    <definedName name="A126072802F_Latest">Data5!$AU$19</definedName>
    <definedName name="A126072806R">Data5!$CK$1:$CK$10,Data5!$CK$11:$CK$19</definedName>
    <definedName name="A126072806R_Data">Data5!$CK$11:$CK$19</definedName>
    <definedName name="A126072806R_Latest">Data5!$CK$19</definedName>
    <definedName name="A126073386X">Data5!$DX$1:$DX$10,Data5!$DX$11:$DX$19</definedName>
    <definedName name="A126073386X_Data">Data5!$DX$11:$DX$19</definedName>
    <definedName name="A126073386X_Latest">Data5!$DX$19</definedName>
    <definedName name="A126073390R">Data5!$EV$1:$EV$10,Data5!$EV$11:$EV$19</definedName>
    <definedName name="A126073390R_Data">Data5!$EV$11:$EV$19</definedName>
    <definedName name="A126073390R_Latest">Data5!$EV$19</definedName>
    <definedName name="A126073394X">Data5!$GR$1:$GR$10,Data5!$GR$11:$GR$19</definedName>
    <definedName name="A126073394X_Data">Data5!$GR$11:$GR$19</definedName>
    <definedName name="A126073394X_Latest">Data5!$GR$19</definedName>
    <definedName name="A126073398J">Data5!$N$1:$N$10,Data5!$N$11:$N$19</definedName>
    <definedName name="A126073398J_Data">Data5!$N$11:$N$19</definedName>
    <definedName name="A126073398J_Latest">Data5!$N$19</definedName>
    <definedName name="A126073402L">Data5!$CZ$1:$CZ$10,Data5!$CZ$11:$CZ$19</definedName>
    <definedName name="A126073402L_Data">Data5!$CZ$11:$CZ$19</definedName>
    <definedName name="A126073402L_Latest">Data5!$CZ$19</definedName>
    <definedName name="A126073406W">Data4!$EB$1:$EB$10,Data4!$EB$11:$EB$19</definedName>
    <definedName name="A126073406W_Data">Data4!$EB$11:$EB$19</definedName>
    <definedName name="A126073406W_Latest">Data4!$EB$19</definedName>
    <definedName name="A126073410L">Data4!$GV$1:$GV$10,Data4!$GV$11:$GV$19</definedName>
    <definedName name="A126073410L_Data">Data4!$GV$11:$GV$19</definedName>
    <definedName name="A126073410L_Latest">Data4!$GV$19</definedName>
    <definedName name="A126073414W">Data4!$HT$1:$HT$10,Data4!$HT$11:$HT$19</definedName>
    <definedName name="A126073414W_Data">Data4!$HT$11:$HT$19</definedName>
    <definedName name="A126073414W_Latest">Data4!$HT$19</definedName>
    <definedName name="A126073418F">Data5!$FT$1:$FT$10,Data5!$FT$11:$FT$19</definedName>
    <definedName name="A126073418F_Data">Data5!$FT$11:$FT$19</definedName>
    <definedName name="A126073418F_Latest">Data5!$FT$19</definedName>
    <definedName name="A126073422W">Data5!$HP$1:$HP$10,Data5!$HP$11:$HP$19</definedName>
    <definedName name="A126073422W_Data">Data5!$HP$11:$HP$19</definedName>
    <definedName name="A126073422W_Latest">Data5!$HP$19</definedName>
    <definedName name="A126073426F">Data4!$CF$1:$CF$10,Data4!$CF$11:$CF$19</definedName>
    <definedName name="A126073426F_Data">Data4!$CF$11:$CF$19</definedName>
    <definedName name="A126073426F_Latest">Data4!$CF$19</definedName>
    <definedName name="A126073430W">Data4!$IL$1:$IL$10,Data4!$IL$11:$IL$19</definedName>
    <definedName name="A126073430W_Data">Data4!$IL$11:$IL$19</definedName>
    <definedName name="A126073430W_Latest">Data4!$IL$19</definedName>
    <definedName name="A126073434F">Data5!$BJ$1:$BJ$10,Data5!$BJ$11:$BJ$19</definedName>
    <definedName name="A126073434F_Data">Data5!$BJ$11:$BJ$19</definedName>
    <definedName name="A126073434F_Latest">Data5!$BJ$19</definedName>
    <definedName name="A126073438R">Data4!$DD$1:$DD$10,Data4!$DD$11:$DD$19</definedName>
    <definedName name="A126073438R_Data">Data4!$DD$11:$DD$19</definedName>
    <definedName name="A126073438R_Latest">Data4!$DD$19</definedName>
    <definedName name="A126073442F">Data4!$EZ$1:$EZ$10,Data4!$EZ$11:$EZ$19</definedName>
    <definedName name="A126073442F_Data">Data4!$EZ$11:$EZ$19</definedName>
    <definedName name="A126073442F_Latest">Data4!$EZ$19</definedName>
    <definedName name="A126073446R">Data4!$FX$1:$FX$10,Data4!$FX$11:$FX$19</definedName>
    <definedName name="A126073446R_Data">Data4!$FX$11:$FX$19</definedName>
    <definedName name="A126073446R_Latest">Data4!$FX$19</definedName>
    <definedName name="A126073450F">Data5!$AL$1:$AL$10,Data5!$AL$11:$AL$19</definedName>
    <definedName name="A126073450F_Data">Data5!$AL$11:$AL$19</definedName>
    <definedName name="A126073450F_Latest">Data5!$AL$19</definedName>
    <definedName name="A126073454R">Data5!$CB$1:$CB$10,Data5!$CB$11:$CB$19</definedName>
    <definedName name="A126073454R_Data">Data5!$CB$11:$CB$19</definedName>
    <definedName name="A126073454R_Latest">Data5!$CB$19</definedName>
    <definedName name="A126074034L">Data10!$DM$1:$DM$10,Data10!$DM$11:$DM$19</definedName>
    <definedName name="A126074034L_Data">Data10!$DM$11:$DM$19</definedName>
    <definedName name="A126074034L_Latest">Data10!$DM$19</definedName>
    <definedName name="A126074038W">Data10!$EK$1:$EK$10,Data10!$EK$11:$EK$19</definedName>
    <definedName name="A126074038W_Data">Data10!$EK$11:$EK$19</definedName>
    <definedName name="A126074038W_Latest">Data10!$EK$19</definedName>
    <definedName name="A126074042L">Data10!$GG$1:$GG$10,Data10!$GG$11:$GG$19</definedName>
    <definedName name="A126074042L_Data">Data10!$GG$11:$GG$19</definedName>
    <definedName name="A126074042L_Latest">Data10!$GG$19</definedName>
    <definedName name="A126074046W">Data10!$C$1:$C$10,Data10!$C$11:$C$19</definedName>
    <definedName name="A126074046W_Data">Data10!$C$11:$C$19</definedName>
    <definedName name="A126074046W_Latest">Data10!$C$19</definedName>
    <definedName name="A126074050L">Data10!$CO$1:$CO$10,Data10!$CO$11:$CO$19</definedName>
    <definedName name="A126074050L_Data">Data10!$CO$11:$CO$19</definedName>
    <definedName name="A126074050L_Latest">Data10!$CO$19</definedName>
    <definedName name="A126074054W">Data9!$DQ$1:$DQ$10,Data9!$DQ$11:$DQ$19</definedName>
    <definedName name="A126074054W_Data">Data9!$DQ$11:$DQ$19</definedName>
    <definedName name="A126074054W_Latest">Data9!$DQ$19</definedName>
    <definedName name="A126074058F">Data9!$GK$1:$GK$10,Data9!$GK$11:$GK$19</definedName>
    <definedName name="A126074058F_Data">Data9!$GK$11:$GK$19</definedName>
    <definedName name="A126074058F_Latest">Data9!$GK$19</definedName>
    <definedName name="A126074062W">Data9!$HI$1:$HI$10,Data9!$HI$11:$HI$19</definedName>
    <definedName name="A126074062W_Data">Data9!$HI$11:$HI$19</definedName>
    <definedName name="A126074062W_Latest">Data9!$HI$19</definedName>
    <definedName name="A126074066F">Data10!$FI$1:$FI$10,Data10!$FI$11:$FI$19</definedName>
    <definedName name="A126074066F_Data">Data10!$FI$11:$FI$19</definedName>
    <definedName name="A126074066F_Latest">Data10!$FI$19</definedName>
    <definedName name="A126074070W">Data10!$HE$1:$HE$10,Data10!$HE$11:$HE$19</definedName>
    <definedName name="A126074070W_Data">Data10!$HE$11:$HE$19</definedName>
    <definedName name="A126074070W_Latest">Data10!$HE$19</definedName>
    <definedName name="A126074074F">Data9!$BU$1:$BU$10,Data9!$BU$11:$BU$19</definedName>
    <definedName name="A126074074F_Data">Data9!$BU$11:$BU$19</definedName>
    <definedName name="A126074074F_Latest">Data9!$BU$19</definedName>
    <definedName name="A126074078R">Data9!$IA$1:$IA$10,Data9!$IA$11:$IA$19</definedName>
    <definedName name="A126074078R_Data">Data9!$IA$11:$IA$19</definedName>
    <definedName name="A126074078R_Latest">Data9!$IA$19</definedName>
    <definedName name="A126074082F">Data10!$AY$1:$AY$10,Data10!$AY$11:$AY$19</definedName>
    <definedName name="A126074082F_Data">Data10!$AY$11:$AY$19</definedName>
    <definedName name="A126074082F_Latest">Data10!$AY$19</definedName>
    <definedName name="A126074086R">Data9!$CS$1:$CS$10,Data9!$CS$11:$CS$19</definedName>
    <definedName name="A126074086R_Data">Data9!$CS$11:$CS$19</definedName>
    <definedName name="A126074086R_Latest">Data9!$CS$19</definedName>
    <definedName name="A126074090F">Data9!$EO$1:$EO$10,Data9!$EO$11:$EO$19</definedName>
    <definedName name="A126074090F_Data">Data9!$EO$11:$EO$19</definedName>
    <definedName name="A126074090F_Latest">Data9!$EO$19</definedName>
    <definedName name="A126074094R">Data9!$FM$1:$FM$10,Data9!$FM$11:$FM$19</definedName>
    <definedName name="A126074094R_Data">Data9!$FM$11:$FM$19</definedName>
    <definedName name="A126074094R_Latest">Data9!$FM$19</definedName>
    <definedName name="A126074098X">Data10!$AA$1:$AA$10,Data10!$AA$11:$AA$19</definedName>
    <definedName name="A126074098X_Data">Data10!$AA$11:$AA$19</definedName>
    <definedName name="A126074098X_Latest">Data10!$AA$19</definedName>
    <definedName name="A126074102C">Data10!$BQ$1:$BQ$10,Data10!$BQ$11:$BQ$19</definedName>
    <definedName name="A126074102C_Data">Data10!$BQ$11:$BQ$19</definedName>
    <definedName name="A126074102C_Latest">Data10!$BQ$19</definedName>
    <definedName name="A126074682K">Data10!$EH$1:$EH$10,Data10!$EH$11:$EH$19</definedName>
    <definedName name="A126074682K_Data">Data10!$EH$11:$EH$19</definedName>
    <definedName name="A126074682K_Latest">Data10!$EH$19</definedName>
    <definedName name="A126074686V">Data10!$FF$1:$FF$10,Data10!$FF$11:$FF$19</definedName>
    <definedName name="A126074686V_Data">Data10!$FF$11:$FF$19</definedName>
    <definedName name="A126074686V_Latest">Data10!$FF$19</definedName>
    <definedName name="A126074690K">Data10!$HB$1:$HB$10,Data10!$HB$11:$HB$19</definedName>
    <definedName name="A126074690K_Data">Data10!$HB$11:$HB$19</definedName>
    <definedName name="A126074690K_Latest">Data10!$HB$19</definedName>
    <definedName name="A126074694V">Data10!$X$1:$X$10,Data10!$X$11:$X$19</definedName>
    <definedName name="A126074694V_Data">Data10!$X$11:$X$19</definedName>
    <definedName name="A126074694V_Latest">Data10!$X$19</definedName>
    <definedName name="A126074698C">Data10!$DJ$1:$DJ$10,Data10!$DJ$11:$DJ$19</definedName>
    <definedName name="A126074698C_Data">Data10!$DJ$11:$DJ$19</definedName>
    <definedName name="A126074698C_Latest">Data10!$DJ$19</definedName>
    <definedName name="A126074702J">Data9!$EL$1:$EL$10,Data9!$EL$11:$EL$19</definedName>
    <definedName name="A126074702J_Data">Data9!$EL$11:$EL$19</definedName>
    <definedName name="A126074702J_Latest">Data9!$EL$19</definedName>
    <definedName name="A126074706T">Data9!$HF$1:$HF$10,Data9!$HF$11:$HF$19</definedName>
    <definedName name="A126074706T_Data">Data9!$HF$11:$HF$19</definedName>
    <definedName name="A126074706T_Latest">Data9!$HF$19</definedName>
    <definedName name="A126074714T">Data10!$GD$1:$GD$10,Data10!$GD$11:$GD$19</definedName>
    <definedName name="A126074714T_Data">Data10!$GD$11:$GD$19</definedName>
    <definedName name="A126074714T_Latest">Data10!$GD$19</definedName>
    <definedName name="A126074718A">Data10!$HZ$1:$HZ$10,Data10!$HZ$11:$HZ$19</definedName>
    <definedName name="A126074718A_Data">Data10!$HZ$11:$HZ$19</definedName>
    <definedName name="A126074718A_Latest">Data10!$HZ$19</definedName>
    <definedName name="A126074722T">Data9!$CP$1:$CP$10,Data9!$CP$11:$CP$19</definedName>
    <definedName name="A126074722T_Data">Data9!$CP$11:$CP$19</definedName>
    <definedName name="A126074722T_Latest">Data9!$CP$19</definedName>
    <definedName name="A126074734A">Data9!$DN$1:$DN$10,Data9!$DN$11:$DN$19</definedName>
    <definedName name="A126074734A_Data">Data9!$DN$11:$DN$19</definedName>
    <definedName name="A126074734A_Latest">Data9!$DN$19</definedName>
    <definedName name="A126074738K">Data9!$FJ$1:$FJ$10,Data9!$FJ$11:$FJ$19</definedName>
    <definedName name="A126074738K_Data">Data9!$FJ$11:$FJ$19</definedName>
    <definedName name="A126074738K_Latest">Data9!$FJ$19</definedName>
    <definedName name="A126074742A">Data9!$GH$1:$GH$10,Data9!$GH$11:$GH$19</definedName>
    <definedName name="A126074742A_Data">Data9!$GH$11:$GH$19</definedName>
    <definedName name="A126074742A_Latest">Data9!$GH$19</definedName>
    <definedName name="A126074746K">Data10!$AV$1:$AV$10,Data10!$AV$11:$AV$19</definedName>
    <definedName name="A126074746K_Data">Data10!$AV$11:$AV$19</definedName>
    <definedName name="A126074746K_Latest">Data10!$AV$19</definedName>
    <definedName name="A126074750A">Data10!$CL$1:$CL$10,Data10!$CL$11:$CL$19</definedName>
    <definedName name="A126074750A_Data">Data10!$CL$11:$CL$19</definedName>
    <definedName name="A126074750A_Latest">Data10!$CL$19</definedName>
    <definedName name="A126075330X">Data10!$DV$1:$DV$10,Data10!$DV$11:$DV$19</definedName>
    <definedName name="A126075330X_Data">Data10!$DV$11:$DV$19</definedName>
    <definedName name="A126075330X_Latest">Data10!$DV$19</definedName>
    <definedName name="A126075334J">Data10!$ET$1:$ET$10,Data10!$ET$11:$ET$19</definedName>
    <definedName name="A126075334J_Data">Data10!$ET$11:$ET$19</definedName>
    <definedName name="A126075334J_Latest">Data10!$ET$19</definedName>
    <definedName name="A126075338T">Data10!$GP$1:$GP$10,Data10!$GP$11:$GP$19</definedName>
    <definedName name="A126075338T_Data">Data10!$GP$11:$GP$19</definedName>
    <definedName name="A126075338T_Latest">Data10!$GP$19</definedName>
    <definedName name="A126075342J">Data10!$L$1:$L$10,Data10!$L$11:$L$19</definedName>
    <definedName name="A126075342J_Data">Data10!$L$11:$L$19</definedName>
    <definedName name="A126075342J_Latest">Data10!$L$19</definedName>
    <definedName name="A126075346T">Data10!$CX$1:$CX$10,Data10!$CX$11:$CX$19</definedName>
    <definedName name="A126075346T_Data">Data10!$CX$11:$CX$19</definedName>
    <definedName name="A126075346T_Latest">Data10!$CX$19</definedName>
    <definedName name="A126075350J">Data9!$DZ$1:$DZ$10,Data9!$DZ$11:$DZ$19</definedName>
    <definedName name="A126075350J_Data">Data9!$DZ$11:$DZ$19</definedName>
    <definedName name="A126075350J_Latest">Data9!$DZ$19</definedName>
    <definedName name="A126075354T">Data9!$GT$1:$GT$10,Data9!$GT$11:$GT$19</definedName>
    <definedName name="A126075354T_Data">Data9!$GT$11:$GT$19</definedName>
    <definedName name="A126075354T_Latest">Data9!$GT$19</definedName>
    <definedName name="A126075358A">Data9!$HR$1:$HR$10,Data9!$HR$11:$HR$19</definedName>
    <definedName name="A126075358A_Data">Data9!$HR$11:$HR$19</definedName>
    <definedName name="A126075358A_Latest">Data9!$HR$19</definedName>
    <definedName name="A126075362T">Data10!$FR$1:$FR$10,Data10!$FR$11:$FR$19</definedName>
    <definedName name="A126075362T_Data">Data10!$FR$11:$FR$19</definedName>
    <definedName name="A126075362T_Latest">Data10!$FR$19</definedName>
    <definedName name="A126075366A">Data10!$HN$1:$HN$10,Data10!$HN$11:$HN$19</definedName>
    <definedName name="A126075366A_Data">Data10!$HN$11:$HN$19</definedName>
    <definedName name="A126075366A_Latest">Data10!$HN$19</definedName>
    <definedName name="A126075370T">Data9!$CD$1:$CD$10,Data9!$CD$11:$CD$19</definedName>
    <definedName name="A126075370T_Data">Data9!$CD$11:$CD$19</definedName>
    <definedName name="A126075370T_Latest">Data9!$CD$19</definedName>
    <definedName name="A126075374A">Data9!$IJ$1:$IJ$10,Data9!$IJ$11:$IJ$19</definedName>
    <definedName name="A126075374A_Data">Data9!$IJ$11:$IJ$19</definedName>
    <definedName name="A126075374A_Latest">Data9!$IJ$19</definedName>
    <definedName name="A126075378K">Data10!$BH$1:$BH$10,Data10!$BH$11:$BH$19</definedName>
    <definedName name="A126075378K_Data">Data10!$BH$11:$BH$19</definedName>
    <definedName name="A126075378K_Latest">Data10!$BH$19</definedName>
    <definedName name="A126075382A">Data9!$DB$1:$DB$10,Data9!$DB$11:$DB$19</definedName>
    <definedName name="A126075382A_Data">Data9!$DB$11:$DB$19</definedName>
    <definedName name="A126075382A_Latest">Data9!$DB$19</definedName>
    <definedName name="A126075386K">Data9!$EX$1:$EX$10,Data9!$EX$11:$EX$19</definedName>
    <definedName name="A126075386K_Data">Data9!$EX$11:$EX$19</definedName>
    <definedName name="A126075386K_Latest">Data9!$EX$19</definedName>
    <definedName name="A126075390A">Data9!$FV$1:$FV$10,Data9!$FV$11:$FV$19</definedName>
    <definedName name="A126075390A_Data">Data9!$FV$11:$FV$19</definedName>
    <definedName name="A126075390A_Latest">Data9!$FV$19</definedName>
    <definedName name="A126075394K">Data10!$AJ$1:$AJ$10,Data10!$AJ$11:$AJ$19</definedName>
    <definedName name="A126075394K_Data">Data10!$AJ$11:$AJ$19</definedName>
    <definedName name="A126075394K_Latest">Data10!$AJ$19</definedName>
    <definedName name="A126075398V">Data10!$BZ$1:$BZ$10,Data10!$BZ$11:$BZ$19</definedName>
    <definedName name="A126075398V_Data">Data10!$BZ$11:$BZ$19</definedName>
    <definedName name="A126075398V_Latest">Data10!$BZ$19</definedName>
    <definedName name="A126075978R">Data10!$EE$1:$EE$10,Data10!$EE$11:$EE$19</definedName>
    <definedName name="A126075978R_Data">Data10!$EE$11:$EE$19</definedName>
    <definedName name="A126075978R_Latest">Data10!$EE$19</definedName>
    <definedName name="A126075982F">Data10!$FC$1:$FC$10,Data10!$FC$11:$FC$19</definedName>
    <definedName name="A126075982F_Data">Data10!$FC$11:$FC$19</definedName>
    <definedName name="A126075982F_Latest">Data10!$FC$19</definedName>
    <definedName name="A126075986R">Data10!$GY$1:$GY$10,Data10!$GY$11:$GY$19</definedName>
    <definedName name="A126075986R_Data">Data10!$GY$11:$GY$19</definedName>
    <definedName name="A126075986R_Latest">Data10!$GY$19</definedName>
    <definedName name="A126075990F">Data10!$U$1:$U$10,Data10!$U$11:$U$19</definedName>
    <definedName name="A126075990F_Data">Data10!$U$11:$U$19</definedName>
    <definedName name="A126075990F_Latest">Data10!$U$19</definedName>
    <definedName name="A126075994R">Data10!$DG$1:$DG$10,Data10!$DG$11:$DG$19</definedName>
    <definedName name="A126075994R_Data">Data10!$DG$11:$DG$19</definedName>
    <definedName name="A126075994R_Latest">Data10!$DG$19</definedName>
    <definedName name="A126075998X">Data9!$EI$1:$EI$10,Data9!$EI$11:$EI$19</definedName>
    <definedName name="A126075998X_Data">Data9!$EI$11:$EI$19</definedName>
    <definedName name="A126075998X_Latest">Data9!$EI$19</definedName>
    <definedName name="A126076002F">Data9!$HC$1:$HC$10,Data9!$HC$11:$HC$19</definedName>
    <definedName name="A126076002F_Data">Data9!$HC$11:$HC$19</definedName>
    <definedName name="A126076002F_Latest">Data9!$HC$19</definedName>
    <definedName name="A126076006R">Data9!$HX$1:$HX$10,Data9!$HX$11:$HX$19</definedName>
    <definedName name="A126076006R_Data">Data9!$HX$11:$HX$19</definedName>
    <definedName name="A126076006R_Latest">Data9!$HX$19</definedName>
    <definedName name="A126076010F">Data10!$GA$1:$GA$10,Data10!$GA$11:$GA$19</definedName>
    <definedName name="A126076010F_Data">Data10!$GA$11:$GA$19</definedName>
    <definedName name="A126076010F_Latest">Data10!$GA$19</definedName>
    <definedName name="A126076014R">Data10!$HW$1:$HW$10,Data10!$HW$11:$HW$19</definedName>
    <definedName name="A126076014R_Data">Data10!$HW$11:$HW$19</definedName>
    <definedName name="A126076014R_Latest">Data10!$HW$19</definedName>
    <definedName name="A126076018X">Data9!$CM$1:$CM$10,Data9!$CM$11:$CM$19</definedName>
    <definedName name="A126076018X_Data">Data9!$CM$11:$CM$19</definedName>
    <definedName name="A126076018X_Latest">Data9!$CM$19</definedName>
    <definedName name="A126076022R">Data9!$IP$1:$IP$10,Data9!$IP$11:$IP$19</definedName>
    <definedName name="A126076022R_Data">Data9!$IP$11:$IP$19</definedName>
    <definedName name="A126076022R_Latest">Data9!$IP$19</definedName>
    <definedName name="A126076026X">Data10!$BN$1:$BN$10,Data10!$BN$11:$BN$19</definedName>
    <definedName name="A126076026X_Data">Data10!$BN$11:$BN$19</definedName>
    <definedName name="A126076026X_Latest">Data10!$BN$19</definedName>
    <definedName name="A126076030R">Data9!$DK$1:$DK$10,Data9!$DK$11:$DK$19</definedName>
    <definedName name="A126076030R_Data">Data9!$DK$11:$DK$19</definedName>
    <definedName name="A126076030R_Latest">Data9!$DK$19</definedName>
    <definedName name="A126076034X">Data9!$FG$1:$FG$10,Data9!$FG$11:$FG$19</definedName>
    <definedName name="A126076034X_Data">Data9!$FG$11:$FG$19</definedName>
    <definedName name="A126076034X_Latest">Data9!$FG$19</definedName>
    <definedName name="A126076038J">Data9!$GE$1:$GE$10,Data9!$GE$11:$GE$19</definedName>
    <definedName name="A126076038J_Data">Data9!$GE$11:$GE$19</definedName>
    <definedName name="A126076038J_Latest">Data9!$GE$19</definedName>
    <definedName name="A126076042X">Data10!$AS$1:$AS$10,Data10!$AS$11:$AS$19</definedName>
    <definedName name="A126076042X_Data">Data10!$AS$11:$AS$19</definedName>
    <definedName name="A126076042X_Latest">Data10!$AS$19</definedName>
    <definedName name="A126076046J">Data10!$CI$1:$CI$10,Data10!$CI$11:$CI$19</definedName>
    <definedName name="A126076046J_Data">Data10!$CI$11:$CI$19</definedName>
    <definedName name="A126076046J_Latest">Data10!$CI$19</definedName>
    <definedName name="A126076626C">Data10!$EB$1:$EB$10,Data10!$EB$11:$EB$19</definedName>
    <definedName name="A126076626C_Data">Data10!$EB$11:$EB$19</definedName>
    <definedName name="A126076626C_Latest">Data10!$EB$19</definedName>
    <definedName name="A126076630V">Data10!$EZ$1:$EZ$10,Data10!$EZ$11:$EZ$19</definedName>
    <definedName name="A126076630V_Data">Data10!$EZ$11:$EZ$19</definedName>
    <definedName name="A126076630V_Latest">Data10!$EZ$19</definedName>
    <definedName name="A126076634C">Data10!$GV$1:$GV$10,Data10!$GV$11:$GV$19</definedName>
    <definedName name="A126076634C_Data">Data10!$GV$11:$GV$19</definedName>
    <definedName name="A126076634C_Latest">Data10!$GV$19</definedName>
    <definedName name="A126076638L">Data10!$R$1:$R$10,Data10!$R$11:$R$19</definedName>
    <definedName name="A126076638L_Data">Data10!$R$11:$R$19</definedName>
    <definedName name="A126076638L_Latest">Data10!$R$19</definedName>
    <definedName name="A126076642C">Data10!$DD$1:$DD$10,Data10!$DD$11:$DD$19</definedName>
    <definedName name="A126076642C_Data">Data10!$DD$11:$DD$19</definedName>
    <definedName name="A126076642C_Latest">Data10!$DD$19</definedName>
    <definedName name="A126076646L">Data9!$EF$1:$EF$10,Data9!$EF$11:$EF$19</definedName>
    <definedName name="A126076646L_Data">Data9!$EF$11:$EF$19</definedName>
    <definedName name="A126076646L_Latest">Data9!$EF$19</definedName>
    <definedName name="A126076650C">Data9!$GZ$1:$GZ$10,Data9!$GZ$11:$GZ$19</definedName>
    <definedName name="A126076650C_Data">Data9!$GZ$11:$GZ$19</definedName>
    <definedName name="A126076650C_Latest">Data9!$GZ$19</definedName>
    <definedName name="A126076654L">Data9!$HU$1:$HU$10,Data9!$HU$11:$HU$19</definedName>
    <definedName name="A126076654L_Data">Data9!$HU$11:$HU$19</definedName>
    <definedName name="A126076654L_Latest">Data9!$HU$19</definedName>
    <definedName name="A126076658W">Data10!$FX$1:$FX$10,Data10!$FX$11:$FX$19</definedName>
    <definedName name="A126076658W_Data">Data10!$FX$11:$FX$19</definedName>
    <definedName name="A126076658W_Latest">Data10!$FX$19</definedName>
    <definedName name="A126076662L">Data10!$HT$1:$HT$10,Data10!$HT$11:$HT$19</definedName>
    <definedName name="A126076662L_Data">Data10!$HT$11:$HT$19</definedName>
    <definedName name="A126076662L_Latest">Data10!$HT$19</definedName>
    <definedName name="A126076666W">Data9!$CJ$1:$CJ$10,Data9!$CJ$11:$CJ$19</definedName>
    <definedName name="A126076666W_Data">Data9!$CJ$11:$CJ$19</definedName>
    <definedName name="A126076666W_Latest">Data9!$CJ$19</definedName>
    <definedName name="A126076670L">Data9!$IM$1:$IM$10,Data9!$IM$11:$IM$19</definedName>
    <definedName name="A126076670L_Data">Data9!$IM$11:$IM$19</definedName>
    <definedName name="A126076670L_Latest">Data9!$IM$19</definedName>
    <definedName name="A126076674W">Data10!$BK$1:$BK$10,Data10!$BK$11:$BK$19</definedName>
    <definedName name="A126076674W_Data">Data10!$BK$11:$BK$19</definedName>
    <definedName name="A126076674W_Latest">Data10!$BK$19</definedName>
    <definedName name="A126076678F">Data9!$DH$1:$DH$10,Data9!$DH$11:$DH$19</definedName>
    <definedName name="A126076678F_Data">Data9!$DH$11:$DH$19</definedName>
    <definedName name="A126076678F_Latest">Data9!$DH$19</definedName>
    <definedName name="A126076682W">Data9!$FD$1:$FD$10,Data9!$FD$11:$FD$19</definedName>
    <definedName name="A126076682W_Data">Data9!$FD$11:$FD$19</definedName>
    <definedName name="A126076682W_Latest">Data9!$FD$19</definedName>
    <definedName name="A126076686F">Data9!$GB$1:$GB$10,Data9!$GB$11:$GB$19</definedName>
    <definedName name="A126076686F_Data">Data9!$GB$11:$GB$19</definedName>
    <definedName name="A126076686F_Latest">Data9!$GB$19</definedName>
    <definedName name="A126076690W">Data10!$AP$1:$AP$10,Data10!$AP$11:$AP$19</definedName>
    <definedName name="A126076690W_Data">Data10!$AP$11:$AP$19</definedName>
    <definedName name="A126076690W_Latest">Data10!$AP$19</definedName>
    <definedName name="A126076694F">Data10!$CF$1:$CF$10,Data10!$CF$11:$CF$19</definedName>
    <definedName name="A126076694F_Data">Data10!$CF$11:$CF$19</definedName>
    <definedName name="A126076694F_Latest">Data10!$CF$19</definedName>
    <definedName name="A126077274C">Data10!$DS$1:$DS$10,Data10!$DS$11:$DS$19</definedName>
    <definedName name="A126077274C_Data">Data10!$DS$11:$DS$19</definedName>
    <definedName name="A126077274C_Latest">Data10!$DS$19</definedName>
    <definedName name="A126077278L">Data10!$EQ$1:$EQ$10,Data10!$EQ$11:$EQ$19</definedName>
    <definedName name="A126077278L_Data">Data10!$EQ$11:$EQ$19</definedName>
    <definedName name="A126077278L_Latest">Data10!$EQ$19</definedName>
    <definedName name="A126077282C">Data10!$GM$1:$GM$10,Data10!$GM$11:$GM$19</definedName>
    <definedName name="A126077282C_Data">Data10!$GM$11:$GM$19</definedName>
    <definedName name="A126077282C_Latest">Data10!$GM$19</definedName>
    <definedName name="A126077286L">Data10!$I$1:$I$10,Data10!$I$11:$I$19</definedName>
    <definedName name="A126077286L_Data">Data10!$I$11:$I$19</definedName>
    <definedName name="A126077286L_Latest">Data10!$I$19</definedName>
    <definedName name="A126077290C">Data10!$CU$1:$CU$10,Data10!$CU$11:$CU$19</definedName>
    <definedName name="A126077290C_Data">Data10!$CU$11:$CU$19</definedName>
    <definedName name="A126077290C_Latest">Data10!$CU$19</definedName>
    <definedName name="A126077294L">Data9!$DW$1:$DW$10,Data9!$DW$11:$DW$19</definedName>
    <definedName name="A126077294L_Data">Data9!$DW$11:$DW$19</definedName>
    <definedName name="A126077294L_Latest">Data9!$DW$19</definedName>
    <definedName name="A126077298W">Data9!$GQ$1:$GQ$10,Data9!$GQ$11:$GQ$19</definedName>
    <definedName name="A126077298W_Data">Data9!$GQ$11:$GQ$19</definedName>
    <definedName name="A126077298W_Latest">Data9!$GQ$19</definedName>
    <definedName name="A126077302A">Data9!$HO$1:$HO$10,Data9!$HO$11:$HO$19</definedName>
    <definedName name="A126077302A_Data">Data9!$HO$11:$HO$19</definedName>
    <definedName name="A126077302A_Latest">Data9!$HO$19</definedName>
    <definedName name="A126077306K">Data10!$FO$1:$FO$10,Data10!$FO$11:$FO$19</definedName>
    <definedName name="A126077306K_Data">Data10!$FO$11:$FO$19</definedName>
    <definedName name="A126077306K_Latest">Data10!$FO$19</definedName>
    <definedName name="A126077310A">Data10!$HK$1:$HK$10,Data10!$HK$11:$HK$19</definedName>
    <definedName name="A126077310A_Data">Data10!$HK$11:$HK$19</definedName>
    <definedName name="A126077310A_Latest">Data10!$HK$19</definedName>
    <definedName name="A126077314K">Data9!$CA$1:$CA$10,Data9!$CA$11:$CA$19</definedName>
    <definedName name="A126077314K_Data">Data9!$CA$11:$CA$19</definedName>
    <definedName name="A126077314K_Latest">Data9!$CA$19</definedName>
    <definedName name="A126077318V">Data9!$IG$1:$IG$10,Data9!$IG$11:$IG$19</definedName>
    <definedName name="A126077318V_Data">Data9!$IG$11:$IG$19</definedName>
    <definedName name="A126077318V_Latest">Data9!$IG$19</definedName>
    <definedName name="A126077322K">Data10!$BE$1:$BE$10,Data10!$BE$11:$BE$19</definedName>
    <definedName name="A126077322K_Data">Data10!$BE$11:$BE$19</definedName>
    <definedName name="A126077322K_Latest">Data10!$BE$19</definedName>
    <definedName name="A126077326V">Data9!$CY$1:$CY$10,Data9!$CY$11:$CY$19</definedName>
    <definedName name="A126077326V_Data">Data9!$CY$11:$CY$19</definedName>
    <definedName name="A126077326V_Latest">Data9!$CY$19</definedName>
    <definedName name="A126077330K">Data9!$EU$1:$EU$10,Data9!$EU$11:$EU$19</definedName>
    <definedName name="A126077330K_Data">Data9!$EU$11:$EU$19</definedName>
    <definedName name="A126077330K_Latest">Data9!$EU$19</definedName>
    <definedName name="A126077334V">Data9!$FS$1:$FS$10,Data9!$FS$11:$FS$19</definedName>
    <definedName name="A126077334V_Data">Data9!$FS$11:$FS$19</definedName>
    <definedName name="A126077334V_Latest">Data9!$FS$19</definedName>
    <definedName name="A126077338C">Data10!$AG$1:$AG$10,Data10!$AG$11:$AG$19</definedName>
    <definedName name="A126077338C_Data">Data10!$AG$11:$AG$19</definedName>
    <definedName name="A126077338C_Latest">Data10!$AG$19</definedName>
    <definedName name="A126077342V">Data10!$BW$1:$BW$10,Data10!$BW$11:$BW$19</definedName>
    <definedName name="A126077342V_Data">Data10!$BW$11:$BW$19</definedName>
    <definedName name="A126077342V_Latest">Data10!$BW$19</definedName>
    <definedName name="A126077922R">Data10!$DY$1:$DY$10,Data10!$DY$11:$DY$19</definedName>
    <definedName name="A126077922R_Data">Data10!$DY$11:$DY$19</definedName>
    <definedName name="A126077922R_Latest">Data10!$DY$19</definedName>
    <definedName name="A126077926X">Data10!$EW$1:$EW$10,Data10!$EW$11:$EW$19</definedName>
    <definedName name="A126077926X_Data">Data10!$EW$11:$EW$19</definedName>
    <definedName name="A126077926X_Latest">Data10!$EW$19</definedName>
    <definedName name="A126077930R">Data10!$GS$1:$GS$10,Data10!$GS$11:$GS$19</definedName>
    <definedName name="A126077930R_Data">Data10!$GS$11:$GS$19</definedName>
    <definedName name="A126077930R_Latest">Data10!$GS$19</definedName>
    <definedName name="A126077934X">Data10!$O$1:$O$10,Data10!$O$11:$O$19</definedName>
    <definedName name="A126077934X_Data">Data10!$O$11:$O$19</definedName>
    <definedName name="A126077934X_Latest">Data10!$O$19</definedName>
    <definedName name="A126077938J">Data10!$DA$1:$DA$10,Data10!$DA$11:$DA$19</definedName>
    <definedName name="A126077938J_Data">Data10!$DA$11:$DA$19</definedName>
    <definedName name="A126077938J_Latest">Data10!$DA$19</definedName>
    <definedName name="A126077942X">Data9!$EC$1:$EC$10,Data9!$EC$11:$EC$19</definedName>
    <definedName name="A126077942X_Data">Data9!$EC$11:$EC$19</definedName>
    <definedName name="A126077942X_Latest">Data9!$EC$19</definedName>
    <definedName name="A126077946J">Data9!$GW$1:$GW$10,Data9!$GW$11:$GW$19</definedName>
    <definedName name="A126077946J_Data">Data9!$GW$11:$GW$19</definedName>
    <definedName name="A126077946J_Latest">Data9!$GW$19</definedName>
    <definedName name="A126077954J">Data10!$FU$1:$FU$10,Data10!$FU$11:$FU$19</definedName>
    <definedName name="A126077954J_Data">Data10!$FU$11:$FU$19</definedName>
    <definedName name="A126077954J_Latest">Data10!$FU$19</definedName>
    <definedName name="A126077958T">Data10!$HQ$1:$HQ$10,Data10!$HQ$11:$HQ$19</definedName>
    <definedName name="A126077958T_Data">Data10!$HQ$11:$HQ$19</definedName>
    <definedName name="A126077958T_Latest">Data10!$HQ$19</definedName>
    <definedName name="A126077962J">Data9!$CG$1:$CG$10,Data9!$CG$11:$CG$19</definedName>
    <definedName name="A126077962J_Data">Data9!$CG$11:$CG$19</definedName>
    <definedName name="A126077962J_Latest">Data9!$CG$19</definedName>
    <definedName name="A126077974T">Data9!$DE$1:$DE$10,Data9!$DE$11:$DE$19</definedName>
    <definedName name="A126077974T_Data">Data9!$DE$11:$DE$19</definedName>
    <definedName name="A126077974T_Latest">Data9!$DE$19</definedName>
    <definedName name="A126077978A">Data9!$FA$1:$FA$10,Data9!$FA$11:$FA$19</definedName>
    <definedName name="A126077978A_Data">Data9!$FA$11:$FA$19</definedName>
    <definedName name="A126077978A_Latest">Data9!$FA$19</definedName>
    <definedName name="A126077982T">Data9!$FY$1:$FY$10,Data9!$FY$11:$FY$19</definedName>
    <definedName name="A126077982T_Data">Data9!$FY$11:$FY$19</definedName>
    <definedName name="A126077982T_Latest">Data9!$FY$19</definedName>
    <definedName name="A126077986A">Data10!$AM$1:$AM$10,Data10!$AM$11:$AM$19</definedName>
    <definedName name="A126077986A_Data">Data10!$AM$11:$AM$19</definedName>
    <definedName name="A126077986A_Latest">Data10!$AM$19</definedName>
    <definedName name="A126077990T">Data10!$CC$1:$CC$10,Data10!$CC$11:$CC$19</definedName>
    <definedName name="A126077990T_Data">Data10!$CC$11:$CC$19</definedName>
    <definedName name="A126077990T_Latest">Data10!$CC$19</definedName>
    <definedName name="A126078570R">Data10!$DP$1:$DP$10,Data10!$DP$11:$DP$19</definedName>
    <definedName name="A126078570R_Data">Data10!$DP$11:$DP$19</definedName>
    <definedName name="A126078570R_Latest">Data10!$DP$19</definedName>
    <definedName name="A126078574X">Data10!$EN$1:$EN$10,Data10!$EN$11:$EN$19</definedName>
    <definedName name="A126078574X_Data">Data10!$EN$11:$EN$19</definedName>
    <definedName name="A126078574X_Latest">Data10!$EN$19</definedName>
    <definedName name="A126078578J">Data10!$GJ$1:$GJ$10,Data10!$GJ$11:$GJ$19</definedName>
    <definedName name="A126078578J_Data">Data10!$GJ$11:$GJ$19</definedName>
    <definedName name="A126078578J_Latest">Data10!$GJ$19</definedName>
    <definedName name="A126078582X">Data10!$F$1:$F$10,Data10!$F$11:$F$19</definedName>
    <definedName name="A126078582X_Data">Data10!$F$11:$F$19</definedName>
    <definedName name="A126078582X_Latest">Data10!$F$19</definedName>
    <definedName name="A126078586J">Data10!$CR$1:$CR$10,Data10!$CR$11:$CR$19</definedName>
    <definedName name="A126078586J_Data">Data10!$CR$11:$CR$19</definedName>
    <definedName name="A126078586J_Latest">Data10!$CR$19</definedName>
    <definedName name="A126078590X">Data9!$DT$1:$DT$10,Data9!$DT$11:$DT$19</definedName>
    <definedName name="A126078590X_Data">Data9!$DT$11:$DT$19</definedName>
    <definedName name="A126078590X_Latest">Data9!$DT$19</definedName>
    <definedName name="A126078594J">Data9!$GN$1:$GN$10,Data9!$GN$11:$GN$19</definedName>
    <definedName name="A126078594J_Data">Data9!$GN$11:$GN$19</definedName>
    <definedName name="A126078594J_Latest">Data9!$GN$19</definedName>
    <definedName name="A126078598T">Data9!$HL$1:$HL$10,Data9!$HL$11:$HL$19</definedName>
    <definedName name="A126078598T_Data">Data9!$HL$11:$HL$19</definedName>
    <definedName name="A126078598T_Latest">Data9!$HL$19</definedName>
    <definedName name="A126078602W">Data10!$FL$1:$FL$10,Data10!$FL$11:$FL$19</definedName>
    <definedName name="A126078602W_Data">Data10!$FL$11:$FL$19</definedName>
    <definedName name="A126078602W_Latest">Data10!$FL$19</definedName>
    <definedName name="A126078606F">Data10!$HH$1:$HH$10,Data10!$HH$11:$HH$19</definedName>
    <definedName name="A126078606F_Data">Data10!$HH$11:$HH$19</definedName>
    <definedName name="A126078606F_Latest">Data10!$HH$19</definedName>
    <definedName name="A126078610W">Data9!$BX$1:$BX$10,Data9!$BX$11:$BX$19</definedName>
    <definedName name="A126078610W_Data">Data9!$BX$11:$BX$19</definedName>
    <definedName name="A126078610W_Latest">Data9!$BX$19</definedName>
    <definedName name="A126078614F">Data9!$ID$1:$ID$10,Data9!$ID$11:$ID$19</definedName>
    <definedName name="A126078614F_Data">Data9!$ID$11:$ID$19</definedName>
    <definedName name="A126078614F_Latest">Data9!$ID$19</definedName>
    <definedName name="A126078618R">Data10!$BB$1:$BB$10,Data10!$BB$11:$BB$19</definedName>
    <definedName name="A126078618R_Data">Data10!$BB$11:$BB$19</definedName>
    <definedName name="A126078618R_Latest">Data10!$BB$19</definedName>
    <definedName name="A126078622F">Data9!$CV$1:$CV$10,Data9!$CV$11:$CV$19</definedName>
    <definedName name="A126078622F_Data">Data9!$CV$11:$CV$19</definedName>
    <definedName name="A126078622F_Latest">Data9!$CV$19</definedName>
    <definedName name="A126078626R">Data9!$ER$1:$ER$10,Data9!$ER$11:$ER$19</definedName>
    <definedName name="A126078626R_Data">Data9!$ER$11:$ER$19</definedName>
    <definedName name="A126078626R_Latest">Data9!$ER$19</definedName>
    <definedName name="A126078630F">Data9!$FP$1:$FP$10,Data9!$FP$11:$FP$19</definedName>
    <definedName name="A126078630F_Data">Data9!$FP$11:$FP$19</definedName>
    <definedName name="A126078630F_Latest">Data9!$FP$19</definedName>
    <definedName name="A126078634R">Data10!$AD$1:$AD$10,Data10!$AD$11:$AD$19</definedName>
    <definedName name="A126078634R_Data">Data10!$AD$11:$AD$19</definedName>
    <definedName name="A126078634R_Latest">Data10!$AD$19</definedName>
    <definedName name="A126078638X">Data10!$BT$1:$BT$10,Data10!$BT$11:$BT$19</definedName>
    <definedName name="A126078638X_Data">Data10!$BT$11:$BT$19</definedName>
    <definedName name="A126078638X_Latest">Data10!$BT$19</definedName>
    <definedName name="A126079218W">Data3!$HC$1:$HC$10,Data3!$HC$11:$HC$19</definedName>
    <definedName name="A126079218W_Data">Data3!$HC$11:$HC$19</definedName>
    <definedName name="A126079218W_Latest">Data3!$HC$19</definedName>
    <definedName name="A126079222L">Data3!$IA$1:$IA$10,Data3!$IA$11:$IA$19</definedName>
    <definedName name="A126079222L_Data">Data3!$IA$11:$IA$19</definedName>
    <definedName name="A126079222L_Latest">Data3!$IA$19</definedName>
    <definedName name="A126079226W">Data4!$AG$1:$AG$10,Data4!$AG$11:$AG$19</definedName>
    <definedName name="A126079226W_Data">Data4!$AG$11:$AG$19</definedName>
    <definedName name="A126079226W_Latest">Data4!$AG$19</definedName>
    <definedName name="A126079230L">Data3!$CS$1:$CS$10,Data3!$CS$11:$CS$19</definedName>
    <definedName name="A126079230L_Data">Data3!$CS$11:$CS$19</definedName>
    <definedName name="A126079230L_Latest">Data3!$CS$19</definedName>
    <definedName name="A126079234W">Data3!$GE$1:$GE$10,Data3!$GE$11:$GE$19</definedName>
    <definedName name="A126079234W_Data">Data3!$GE$11:$GE$19</definedName>
    <definedName name="A126079234W_Latest">Data3!$GE$19</definedName>
    <definedName name="A126079238F">Data2!$HG$1:$HG$10,Data2!$HG$11:$HG$19</definedName>
    <definedName name="A126079238F_Data">Data2!$HG$11:$HG$19</definedName>
    <definedName name="A126079238F_Latest">Data2!$HG$19</definedName>
    <definedName name="A126079242W">Data3!$AK$1:$AK$10,Data3!$AK$11:$AK$19</definedName>
    <definedName name="A126079242W_Data">Data3!$AK$11:$AK$19</definedName>
    <definedName name="A126079242W_Latest">Data3!$AK$19</definedName>
    <definedName name="A126079246F">Data3!$BI$1:$BI$10,Data3!$BI$11:$BI$19</definedName>
    <definedName name="A126079246F_Data">Data3!$BI$11:$BI$19</definedName>
    <definedName name="A126079246F_Latest">Data3!$BI$19</definedName>
    <definedName name="A126079250W">Data4!$I$1:$I$10,Data4!$I$11:$I$19</definedName>
    <definedName name="A126079250W_Data">Data4!$I$11:$I$19</definedName>
    <definedName name="A126079250W_Latest">Data4!$I$19</definedName>
    <definedName name="A126079254F">Data4!$BE$1:$BE$10,Data4!$BE$11:$BE$19</definedName>
    <definedName name="A126079254F_Data">Data4!$BE$11:$BE$19</definedName>
    <definedName name="A126079254F_Latest">Data4!$BE$19</definedName>
    <definedName name="A126079258R">Data2!$FK$1:$FK$10,Data2!$FK$11:$FK$19</definedName>
    <definedName name="A126079258R_Data">Data2!$FK$11:$FK$19</definedName>
    <definedName name="A126079258R_Latest">Data2!$FK$19</definedName>
    <definedName name="A126079262F">Data3!$CA$1:$CA$10,Data3!$CA$11:$CA$19</definedName>
    <definedName name="A126079262F_Data">Data3!$CA$11:$CA$19</definedName>
    <definedName name="A126079262F_Latest">Data3!$CA$19</definedName>
    <definedName name="A126079266R">Data3!$EO$1:$EO$10,Data3!$EO$11:$EO$19</definedName>
    <definedName name="A126079266R_Data">Data3!$EO$11:$EO$19</definedName>
    <definedName name="A126079266R_Latest">Data3!$EO$19</definedName>
    <definedName name="A126079270F">Data2!$GI$1:$GI$10,Data2!$GI$11:$GI$19</definedName>
    <definedName name="A126079270F_Data">Data2!$GI$11:$GI$19</definedName>
    <definedName name="A126079270F_Latest">Data2!$GI$19</definedName>
    <definedName name="A126079274R">Data2!$IE$1:$IE$10,Data2!$IE$11:$IE$19</definedName>
    <definedName name="A126079274R_Data">Data2!$IE$11:$IE$19</definedName>
    <definedName name="A126079274R_Latest">Data2!$IE$19</definedName>
    <definedName name="A126079278X">Data3!$M$1:$M$10,Data3!$M$11:$M$19</definedName>
    <definedName name="A126079278X_Data">Data3!$M$11:$M$19</definedName>
    <definedName name="A126079278X_Latest">Data3!$M$19</definedName>
    <definedName name="A126079282R">Data3!$DQ$1:$DQ$10,Data3!$DQ$11:$DQ$19</definedName>
    <definedName name="A126079282R_Data">Data3!$DQ$11:$DQ$19</definedName>
    <definedName name="A126079282R_Latest">Data3!$DQ$19</definedName>
    <definedName name="A126079286X">Data3!$FG$1:$FG$10,Data3!$FG$11:$FG$19</definedName>
    <definedName name="A126079286X_Data">Data3!$FG$11:$FG$19</definedName>
    <definedName name="A126079286X_Latest">Data3!$FG$19</definedName>
    <definedName name="A126079866V">Data3!$HX$1:$HX$10,Data3!$HX$11:$HX$19</definedName>
    <definedName name="A126079866V_Data">Data3!$HX$11:$HX$19</definedName>
    <definedName name="A126079866V_Latest">Data3!$HX$19</definedName>
    <definedName name="A126079870K">Data4!$F$1:$F$10,Data4!$F$11:$F$19</definedName>
    <definedName name="A126079870K_Data">Data4!$F$11:$F$19</definedName>
    <definedName name="A126079870K_Latest">Data4!$F$19</definedName>
    <definedName name="A126079874V">Data4!$BB$1:$BB$10,Data4!$BB$11:$BB$19</definedName>
    <definedName name="A126079874V_Data">Data4!$BB$11:$BB$19</definedName>
    <definedName name="A126079874V_Latest">Data4!$BB$19</definedName>
    <definedName name="A126079878C">Data3!$DN$1:$DN$10,Data3!$DN$11:$DN$19</definedName>
    <definedName name="A126079878C_Data">Data3!$DN$11:$DN$19</definedName>
    <definedName name="A126079878C_Latest">Data3!$DN$19</definedName>
    <definedName name="A126079882V">Data3!$GZ$1:$GZ$10,Data3!$GZ$11:$GZ$19</definedName>
    <definedName name="A126079882V_Data">Data3!$GZ$11:$GZ$19</definedName>
    <definedName name="A126079882V_Latest">Data3!$GZ$19</definedName>
    <definedName name="A126079886C">Data2!$IB$1:$IB$10,Data2!$IB$11:$IB$19</definedName>
    <definedName name="A126079886C_Data">Data2!$IB$11:$IB$19</definedName>
    <definedName name="A126079886C_Latest">Data2!$IB$19</definedName>
    <definedName name="A126079890V">Data3!$BF$1:$BF$10,Data3!$BF$11:$BF$19</definedName>
    <definedName name="A126079890V_Data">Data3!$BF$11:$BF$19</definedName>
    <definedName name="A126079890V_Latest">Data3!$BF$19</definedName>
    <definedName name="A126079898L">Data4!$AD$1:$AD$10,Data4!$AD$11:$AD$19</definedName>
    <definedName name="A126079898L_Data">Data4!$AD$11:$AD$19</definedName>
    <definedName name="A126079898L_Latest">Data4!$AD$19</definedName>
    <definedName name="A126079902T">Data4!$BZ$1:$BZ$10,Data4!$BZ$11:$BZ$19</definedName>
    <definedName name="A126079902T_Data">Data4!$BZ$11:$BZ$19</definedName>
    <definedName name="A126079902T_Latest">Data4!$BZ$19</definedName>
    <definedName name="A126079906A">Data2!$GF$1:$GF$10,Data2!$GF$11:$GF$19</definedName>
    <definedName name="A126079906A_Data">Data2!$GF$11:$GF$19</definedName>
    <definedName name="A126079906A_Latest">Data2!$GF$19</definedName>
    <definedName name="A126079918K">Data2!$HD$1:$HD$10,Data2!$HD$11:$HD$19</definedName>
    <definedName name="A126079918K_Data">Data2!$HD$11:$HD$19</definedName>
    <definedName name="A126079918K_Latest">Data2!$HD$19</definedName>
    <definedName name="A126079922A">Data3!$J$1:$J$10,Data3!$J$11:$J$19</definedName>
    <definedName name="A126079922A_Data">Data3!$J$11:$J$19</definedName>
    <definedName name="A126079922A_Latest">Data3!$J$19</definedName>
    <definedName name="A126079926K">Data3!$AH$1:$AH$10,Data3!$AH$11:$AH$19</definedName>
    <definedName name="A126079926K_Data">Data3!$AH$11:$AH$19</definedName>
    <definedName name="A126079926K_Latest">Data3!$AH$19</definedName>
    <definedName name="A126079930A">Data3!$EL$1:$EL$10,Data3!$EL$11:$EL$19</definedName>
    <definedName name="A126079930A_Data">Data3!$EL$11:$EL$19</definedName>
    <definedName name="A126079930A_Latest">Data3!$EL$19</definedName>
    <definedName name="A126079934K">Data3!$GB$1:$GB$10,Data3!$GB$11:$GB$19</definedName>
    <definedName name="A126079934K_Data">Data3!$GB$11:$GB$19</definedName>
    <definedName name="A126079934K_Latest">Data3!$GB$19</definedName>
    <definedName name="A126080514L">Data3!$HL$1:$HL$10,Data3!$HL$11:$HL$19</definedName>
    <definedName name="A126080514L_Data">Data3!$HL$11:$HL$19</definedName>
    <definedName name="A126080514L_Latest">Data3!$HL$19</definedName>
    <definedName name="A126080518W">Data3!$IJ$1:$IJ$10,Data3!$IJ$11:$IJ$19</definedName>
    <definedName name="A126080518W_Data">Data3!$IJ$11:$IJ$19</definedName>
    <definedName name="A126080518W_Latest">Data3!$IJ$19</definedName>
    <definedName name="A126080522L">Data4!$AP$1:$AP$10,Data4!$AP$11:$AP$19</definedName>
    <definedName name="A126080522L_Data">Data4!$AP$11:$AP$19</definedName>
    <definedName name="A126080522L_Latest">Data4!$AP$19</definedName>
    <definedName name="A126080526W">Data3!$DB$1:$DB$10,Data3!$DB$11:$DB$19</definedName>
    <definedName name="A126080526W_Data">Data3!$DB$11:$DB$19</definedName>
    <definedName name="A126080526W_Latest">Data3!$DB$19</definedName>
    <definedName name="A126080530L">Data3!$GN$1:$GN$10,Data3!$GN$11:$GN$19</definedName>
    <definedName name="A126080530L_Data">Data3!$GN$11:$GN$19</definedName>
    <definedName name="A126080530L_Latest">Data3!$GN$19</definedName>
    <definedName name="A126080534W">Data2!$HP$1:$HP$10,Data2!$HP$11:$HP$19</definedName>
    <definedName name="A126080534W_Data">Data2!$HP$11:$HP$19</definedName>
    <definedName name="A126080534W_Latest">Data2!$HP$19</definedName>
    <definedName name="A126080538F">Data3!$AT$1:$AT$10,Data3!$AT$11:$AT$19</definedName>
    <definedName name="A126080538F_Data">Data3!$AT$11:$AT$19</definedName>
    <definedName name="A126080538F_Latest">Data3!$AT$19</definedName>
    <definedName name="A126080542W">Data3!$BR$1:$BR$10,Data3!$BR$11:$BR$19</definedName>
    <definedName name="A126080542W_Data">Data3!$BR$11:$BR$19</definedName>
    <definedName name="A126080542W_Latest">Data3!$BR$19</definedName>
    <definedName name="A126080546F">Data4!$R$1:$R$10,Data4!$R$11:$R$19</definedName>
    <definedName name="A126080546F_Data">Data4!$R$11:$R$19</definedName>
    <definedName name="A126080546F_Latest">Data4!$R$19</definedName>
    <definedName name="A126080550W">Data4!$BN$1:$BN$10,Data4!$BN$11:$BN$19</definedName>
    <definedName name="A126080550W_Data">Data4!$BN$11:$BN$19</definedName>
    <definedName name="A126080550W_Latest">Data4!$BN$19</definedName>
    <definedName name="A126080554F">Data2!$FT$1:$FT$10,Data2!$FT$11:$FT$19</definedName>
    <definedName name="A126080554F_Data">Data2!$FT$11:$FT$19</definedName>
    <definedName name="A126080554F_Latest">Data2!$FT$19</definedName>
    <definedName name="A126080558R">Data3!$CJ$1:$CJ$10,Data3!$CJ$11:$CJ$19</definedName>
    <definedName name="A126080558R_Data">Data3!$CJ$11:$CJ$19</definedName>
    <definedName name="A126080558R_Latest">Data3!$CJ$19</definedName>
    <definedName name="A126080562F">Data3!$EX$1:$EX$10,Data3!$EX$11:$EX$19</definedName>
    <definedName name="A126080562F_Data">Data3!$EX$11:$EX$19</definedName>
    <definedName name="A126080562F_Latest">Data3!$EX$19</definedName>
    <definedName name="A126080566R">Data2!$GR$1:$GR$10,Data2!$GR$11:$GR$19</definedName>
    <definedName name="A126080566R_Data">Data2!$GR$11:$GR$19</definedName>
    <definedName name="A126080566R_Latest">Data2!$GR$19</definedName>
    <definedName name="A126080570F">Data2!$IN$1:$IN$10,Data2!$IN$11:$IN$19</definedName>
    <definedName name="A126080570F_Data">Data2!$IN$11:$IN$19</definedName>
    <definedName name="A126080570F_Latest">Data2!$IN$19</definedName>
    <definedName name="A126080574R">Data3!$V$1:$V$10,Data3!$V$11:$V$19</definedName>
    <definedName name="A126080574R_Data">Data3!$V$11:$V$19</definedName>
    <definedName name="A126080574R_Latest">Data3!$V$19</definedName>
    <definedName name="A126080578X">Data3!$DZ$1:$DZ$10,Data3!$DZ$11:$DZ$19</definedName>
    <definedName name="A126080578X_Data">Data3!$DZ$11:$DZ$19</definedName>
    <definedName name="A126080578X_Latest">Data3!$DZ$19</definedName>
    <definedName name="A126080582R">Data3!$FP$1:$FP$10,Data3!$FP$11:$FP$19</definedName>
    <definedName name="A126080582R_Data">Data3!$FP$11:$FP$19</definedName>
    <definedName name="A126080582R_Latest">Data3!$FP$19</definedName>
    <definedName name="A126081162L">Data3!$HU$1:$HU$10,Data3!$HU$11:$HU$19</definedName>
    <definedName name="A126081162L_Data">Data3!$HU$11:$HU$19</definedName>
    <definedName name="A126081162L_Latest">Data3!$HU$19</definedName>
    <definedName name="A126081166W">Data4!$C$1:$C$10,Data4!$C$11:$C$19</definedName>
    <definedName name="A126081166W_Data">Data4!$C$11:$C$19</definedName>
    <definedName name="A126081166W_Latest">Data4!$C$19</definedName>
    <definedName name="A126081170L">Data4!$AY$1:$AY$10,Data4!$AY$11:$AY$19</definedName>
    <definedName name="A126081170L_Data">Data4!$AY$11:$AY$19</definedName>
    <definedName name="A126081170L_Latest">Data4!$AY$19</definedName>
    <definedName name="A126081174W">Data3!$DK$1:$DK$10,Data3!$DK$11:$DK$19</definedName>
    <definedName name="A126081174W_Data">Data3!$DK$11:$DK$19</definedName>
    <definedName name="A126081174W_Latest">Data3!$DK$19</definedName>
    <definedName name="A126081178F">Data3!$GW$1:$GW$10,Data3!$GW$11:$GW$19</definedName>
    <definedName name="A126081178F_Data">Data3!$GW$11:$GW$19</definedName>
    <definedName name="A126081178F_Latest">Data3!$GW$19</definedName>
    <definedName name="A126081182W">Data2!$HY$1:$HY$10,Data2!$HY$11:$HY$19</definedName>
    <definedName name="A126081182W_Data">Data2!$HY$11:$HY$19</definedName>
    <definedName name="A126081182W_Latest">Data2!$HY$19</definedName>
    <definedName name="A126081186F">Data3!$BC$1:$BC$10,Data3!$BC$11:$BC$19</definedName>
    <definedName name="A126081186F_Data">Data3!$BC$11:$BC$19</definedName>
    <definedName name="A126081186F_Latest">Data3!$BC$19</definedName>
    <definedName name="A126081190W">Data3!$BX$1:$BX$10,Data3!$BX$11:$BX$19</definedName>
    <definedName name="A126081190W_Data">Data3!$BX$11:$BX$19</definedName>
    <definedName name="A126081190W_Latest">Data3!$BX$19</definedName>
    <definedName name="A126081194F">Data4!$AA$1:$AA$10,Data4!$AA$11:$AA$19</definedName>
    <definedName name="A126081194F_Data">Data4!$AA$11:$AA$19</definedName>
    <definedName name="A126081194F_Latest">Data4!$AA$19</definedName>
    <definedName name="A126081198R">Data4!$BW$1:$BW$10,Data4!$BW$11:$BW$19</definedName>
    <definedName name="A126081198R_Data">Data4!$BW$11:$BW$19</definedName>
    <definedName name="A126081198R_Latest">Data4!$BW$19</definedName>
    <definedName name="A126081202V">Data2!$GC$1:$GC$10,Data2!$GC$11:$GC$19</definedName>
    <definedName name="A126081202V_Data">Data2!$GC$11:$GC$19</definedName>
    <definedName name="A126081202V_Latest">Data2!$GC$19</definedName>
    <definedName name="A126081206C">Data3!$CP$1:$CP$10,Data3!$CP$11:$CP$19</definedName>
    <definedName name="A126081206C_Data">Data3!$CP$11:$CP$19</definedName>
    <definedName name="A126081206C_Latest">Data3!$CP$19</definedName>
    <definedName name="A126081210V">Data3!$FD$1:$FD$10,Data3!$FD$11:$FD$19</definedName>
    <definedName name="A126081210V_Data">Data3!$FD$11:$FD$19</definedName>
    <definedName name="A126081210V_Latest">Data3!$FD$19</definedName>
    <definedName name="A126081214C">Data2!$HA$1:$HA$10,Data2!$HA$11:$HA$19</definedName>
    <definedName name="A126081214C_Data">Data2!$HA$11:$HA$19</definedName>
    <definedName name="A126081214C_Latest">Data2!$HA$19</definedName>
    <definedName name="A126081218L">Data3!$G$1:$G$10,Data3!$G$11:$G$19</definedName>
    <definedName name="A126081218L_Data">Data3!$G$11:$G$19</definedName>
    <definedName name="A126081218L_Latest">Data3!$G$19</definedName>
    <definedName name="A126081222C">Data3!$AE$1:$AE$10,Data3!$AE$11:$AE$19</definedName>
    <definedName name="A126081222C_Data">Data3!$AE$11:$AE$19</definedName>
    <definedName name="A126081222C_Latest">Data3!$AE$19</definedName>
    <definedName name="A126081226L">Data3!$EI$1:$EI$10,Data3!$EI$11:$EI$19</definedName>
    <definedName name="A126081226L_Data">Data3!$EI$11:$EI$19</definedName>
    <definedName name="A126081226L_Latest">Data3!$EI$19</definedName>
    <definedName name="A126081230C">Data3!$FY$1:$FY$10,Data3!$FY$11:$FY$19</definedName>
    <definedName name="A126081230C_Data">Data3!$FY$11:$FY$19</definedName>
    <definedName name="A126081230C_Latest">Data3!$FY$19</definedName>
    <definedName name="A126081810X">Data3!$HR$1:$HR$10,Data3!$HR$11:$HR$19</definedName>
    <definedName name="A126081810X_Data">Data3!$HR$11:$HR$19</definedName>
    <definedName name="A126081810X_Latest">Data3!$HR$19</definedName>
    <definedName name="A126081814J">Data3!$IP$1:$IP$10,Data3!$IP$11:$IP$19</definedName>
    <definedName name="A126081814J_Data">Data3!$IP$11:$IP$19</definedName>
    <definedName name="A126081814J_Latest">Data3!$IP$19</definedName>
    <definedName name="A126081818T">Data4!$AV$1:$AV$10,Data4!$AV$11:$AV$19</definedName>
    <definedName name="A126081818T_Data">Data4!$AV$11:$AV$19</definedName>
    <definedName name="A126081818T_Latest">Data4!$AV$19</definedName>
    <definedName name="A126081822J">Data3!$DH$1:$DH$10,Data3!$DH$11:$DH$19</definedName>
    <definedName name="A126081822J_Data">Data3!$DH$11:$DH$19</definedName>
    <definedName name="A126081822J_Latest">Data3!$DH$19</definedName>
    <definedName name="A126081826T">Data3!$GT$1:$GT$10,Data3!$GT$11:$GT$19</definedName>
    <definedName name="A126081826T_Data">Data3!$GT$11:$GT$19</definedName>
    <definedName name="A126081826T_Latest">Data3!$GT$19</definedName>
    <definedName name="A126081830J">Data2!$HV$1:$HV$10,Data2!$HV$11:$HV$19</definedName>
    <definedName name="A126081830J_Data">Data2!$HV$11:$HV$19</definedName>
    <definedName name="A126081830J_Latest">Data2!$HV$19</definedName>
    <definedName name="A126081834T">Data3!$AZ$1:$AZ$10,Data3!$AZ$11:$AZ$19</definedName>
    <definedName name="A126081834T_Data">Data3!$AZ$11:$AZ$19</definedName>
    <definedName name="A126081834T_Latest">Data3!$AZ$19</definedName>
    <definedName name="A126081838A">Data3!$BU$1:$BU$10,Data3!$BU$11:$BU$19</definedName>
    <definedName name="A126081838A_Data">Data3!$BU$11:$BU$19</definedName>
    <definedName name="A126081838A_Latest">Data3!$BU$19</definedName>
    <definedName name="A126081842T">Data4!$X$1:$X$10,Data4!$X$11:$X$19</definedName>
    <definedName name="A126081842T_Data">Data4!$X$11:$X$19</definedName>
    <definedName name="A126081842T_Latest">Data4!$X$19</definedName>
    <definedName name="A126081846A">Data4!$BT$1:$BT$10,Data4!$BT$11:$BT$19</definedName>
    <definedName name="A126081846A_Data">Data4!$BT$11:$BT$19</definedName>
    <definedName name="A126081846A_Latest">Data4!$BT$19</definedName>
    <definedName name="A126081850T">Data2!$FZ$1:$FZ$10,Data2!$FZ$11:$FZ$19</definedName>
    <definedName name="A126081850T_Data">Data2!$FZ$11:$FZ$19</definedName>
    <definedName name="A126081850T_Latest">Data2!$FZ$19</definedName>
    <definedName name="A126081854A">Data3!$CM$1:$CM$10,Data3!$CM$11:$CM$19</definedName>
    <definedName name="A126081854A_Data">Data3!$CM$11:$CM$19</definedName>
    <definedName name="A126081854A_Latest">Data3!$CM$19</definedName>
    <definedName name="A126081858K">Data3!$FA$1:$FA$10,Data3!$FA$11:$FA$19</definedName>
    <definedName name="A126081858K_Data">Data3!$FA$11:$FA$19</definedName>
    <definedName name="A126081858K_Latest">Data3!$FA$19</definedName>
    <definedName name="A126081862A">Data2!$GX$1:$GX$10,Data2!$GX$11:$GX$19</definedName>
    <definedName name="A126081862A_Data">Data2!$GX$11:$GX$19</definedName>
    <definedName name="A126081862A_Latest">Data2!$GX$19</definedName>
    <definedName name="A126081866K">Data3!$D$1:$D$10,Data3!$D$11:$D$19</definedName>
    <definedName name="A126081866K_Data">Data3!$D$11:$D$19</definedName>
    <definedName name="A126081866K_Latest">Data3!$D$19</definedName>
    <definedName name="A126081870A">Data3!$AB$1:$AB$10,Data3!$AB$11:$AB$19</definedName>
    <definedName name="A126081870A_Data">Data3!$AB$11:$AB$19</definedName>
    <definedName name="A126081870A_Latest">Data3!$AB$19</definedName>
    <definedName name="A126081874K">Data3!$EF$1:$EF$10,Data3!$EF$11:$EF$19</definedName>
    <definedName name="A126081874K_Data">Data3!$EF$11:$EF$19</definedName>
    <definedName name="A126081874K_Latest">Data3!$EF$19</definedName>
    <definedName name="A126081878V">Data3!$FV$1:$FV$10,Data3!$FV$11:$FV$19</definedName>
    <definedName name="A126081878V_Data">Data3!$FV$11:$FV$19</definedName>
    <definedName name="A126081878V_Latest">Data3!$FV$19</definedName>
    <definedName name="A126082458T">Data3!$HI$1:$HI$10,Data3!$HI$11:$HI$19</definedName>
    <definedName name="A126082458T_Data">Data3!$HI$11:$HI$19</definedName>
    <definedName name="A126082458T_Latest">Data3!$HI$19</definedName>
    <definedName name="A126082462J">Data3!$IG$1:$IG$10,Data3!$IG$11:$IG$19</definedName>
    <definedName name="A126082462J_Data">Data3!$IG$11:$IG$19</definedName>
    <definedName name="A126082462J_Latest">Data3!$IG$19</definedName>
    <definedName name="A126082466T">Data4!$AM$1:$AM$10,Data4!$AM$11:$AM$19</definedName>
    <definedName name="A126082466T_Data">Data4!$AM$11:$AM$19</definedName>
    <definedName name="A126082466T_Latest">Data4!$AM$19</definedName>
    <definedName name="A126082470J">Data3!$CY$1:$CY$10,Data3!$CY$11:$CY$19</definedName>
    <definedName name="A126082470J_Data">Data3!$CY$11:$CY$19</definedName>
    <definedName name="A126082470J_Latest">Data3!$CY$19</definedName>
    <definedName name="A126082474T">Data3!$GK$1:$GK$10,Data3!$GK$11:$GK$19</definedName>
    <definedName name="A126082474T_Data">Data3!$GK$11:$GK$19</definedName>
    <definedName name="A126082474T_Latest">Data3!$GK$19</definedName>
    <definedName name="A126082478A">Data2!$HM$1:$HM$10,Data2!$HM$11:$HM$19</definedName>
    <definedName name="A126082478A_Data">Data2!$HM$11:$HM$19</definedName>
    <definedName name="A126082478A_Latest">Data2!$HM$19</definedName>
    <definedName name="A126082482T">Data3!$AQ$1:$AQ$10,Data3!$AQ$11:$AQ$19</definedName>
    <definedName name="A126082482T_Data">Data3!$AQ$11:$AQ$19</definedName>
    <definedName name="A126082482T_Latest">Data3!$AQ$19</definedName>
    <definedName name="A126082486A">Data3!$BO$1:$BO$10,Data3!$BO$11:$BO$19</definedName>
    <definedName name="A126082486A_Data">Data3!$BO$11:$BO$19</definedName>
    <definedName name="A126082486A_Latest">Data3!$BO$19</definedName>
    <definedName name="A126082490T">Data4!$O$1:$O$10,Data4!$O$11:$O$19</definedName>
    <definedName name="A126082490T_Data">Data4!$O$11:$O$19</definedName>
    <definedName name="A126082490T_Latest">Data4!$O$19</definedName>
    <definedName name="A126082494A">Data4!$BK$1:$BK$10,Data4!$BK$11:$BK$19</definedName>
    <definedName name="A126082494A_Data">Data4!$BK$11:$BK$19</definedName>
    <definedName name="A126082494A_Latest">Data4!$BK$19</definedName>
    <definedName name="A126082498K">Data2!$FQ$1:$FQ$10,Data2!$FQ$11:$FQ$19</definedName>
    <definedName name="A126082498K_Data">Data2!$FQ$11:$FQ$19</definedName>
    <definedName name="A126082498K_Latest">Data2!$FQ$19</definedName>
    <definedName name="A126082502R">Data3!$CG$1:$CG$10,Data3!$CG$11:$CG$19</definedName>
    <definedName name="A126082502R_Data">Data3!$CG$11:$CG$19</definedName>
    <definedName name="A126082502R_Latest">Data3!$CG$19</definedName>
    <definedName name="A126082506X">Data3!$EU$1:$EU$10,Data3!$EU$11:$EU$19</definedName>
    <definedName name="A126082506X_Data">Data3!$EU$11:$EU$19</definedName>
    <definedName name="A126082506X_Latest">Data3!$EU$19</definedName>
    <definedName name="A126082510R">Data2!$GO$1:$GO$10,Data2!$GO$11:$GO$19</definedName>
    <definedName name="A126082510R_Data">Data2!$GO$11:$GO$19</definedName>
    <definedName name="A126082510R_Latest">Data2!$GO$19</definedName>
    <definedName name="A126082514X">Data2!$IK$1:$IK$10,Data2!$IK$11:$IK$19</definedName>
    <definedName name="A126082514X_Data">Data2!$IK$11:$IK$19</definedName>
    <definedName name="A126082514X_Latest">Data2!$IK$19</definedName>
    <definedName name="A126082518J">Data3!$S$1:$S$10,Data3!$S$11:$S$19</definedName>
    <definedName name="A126082518J_Data">Data3!$S$11:$S$19</definedName>
    <definedName name="A126082518J_Latest">Data3!$S$19</definedName>
    <definedName name="A126082522X">Data3!$DW$1:$DW$10,Data3!$DW$11:$DW$19</definedName>
    <definedName name="A126082522X_Data">Data3!$DW$11:$DW$19</definedName>
    <definedName name="A126082522X_Latest">Data3!$DW$19</definedName>
    <definedName name="A126082526J">Data3!$FM$1:$FM$10,Data3!$FM$11:$FM$19</definedName>
    <definedName name="A126082526J_Data">Data3!$FM$11:$FM$19</definedName>
    <definedName name="A126082526J_Latest">Data3!$FM$19</definedName>
    <definedName name="A126083106F">Data3!$HO$1:$HO$10,Data3!$HO$11:$HO$19</definedName>
    <definedName name="A126083106F_Data">Data3!$HO$11:$HO$19</definedName>
    <definedName name="A126083106F_Latest">Data3!$HO$19</definedName>
    <definedName name="A126083110W">Data3!$IM$1:$IM$10,Data3!$IM$11:$IM$19</definedName>
    <definedName name="A126083110W_Data">Data3!$IM$11:$IM$19</definedName>
    <definedName name="A126083110W_Latest">Data3!$IM$19</definedName>
    <definedName name="A126083114F">Data4!$AS$1:$AS$10,Data4!$AS$11:$AS$19</definedName>
    <definedName name="A126083114F_Data">Data4!$AS$11:$AS$19</definedName>
    <definedName name="A126083114F_Latest">Data4!$AS$19</definedName>
    <definedName name="A126083118R">Data3!$DE$1:$DE$10,Data3!$DE$11:$DE$19</definedName>
    <definedName name="A126083118R_Data">Data3!$DE$11:$DE$19</definedName>
    <definedName name="A126083118R_Latest">Data3!$DE$19</definedName>
    <definedName name="A126083122F">Data3!$GQ$1:$GQ$10,Data3!$GQ$11:$GQ$19</definedName>
    <definedName name="A126083122F_Data">Data3!$GQ$11:$GQ$19</definedName>
    <definedName name="A126083122F_Latest">Data3!$GQ$19</definedName>
    <definedName name="A126083126R">Data2!$HS$1:$HS$10,Data2!$HS$11:$HS$19</definedName>
    <definedName name="A126083126R_Data">Data2!$HS$11:$HS$19</definedName>
    <definedName name="A126083126R_Latest">Data2!$HS$19</definedName>
    <definedName name="A126083130F">Data3!$AW$1:$AW$10,Data3!$AW$11:$AW$19</definedName>
    <definedName name="A126083130F_Data">Data3!$AW$11:$AW$19</definedName>
    <definedName name="A126083130F_Latest">Data3!$AW$19</definedName>
    <definedName name="A126083138X">Data4!$U$1:$U$10,Data4!$U$11:$U$19</definedName>
    <definedName name="A126083138X_Data">Data4!$U$11:$U$19</definedName>
    <definedName name="A126083138X_Latest">Data4!$U$19</definedName>
    <definedName name="A126083142R">Data4!$BQ$1:$BQ$10,Data4!$BQ$11:$BQ$19</definedName>
    <definedName name="A126083142R_Data">Data4!$BQ$11:$BQ$19</definedName>
    <definedName name="A126083142R_Latest">Data4!$BQ$19</definedName>
    <definedName name="A126083146X">Data2!$FW$1:$FW$10,Data2!$FW$11:$FW$19</definedName>
    <definedName name="A126083146X_Data">Data2!$FW$11:$FW$19</definedName>
    <definedName name="A126083146X_Latest">Data2!$FW$19</definedName>
    <definedName name="A126083158J">Data2!$GU$1:$GU$10,Data2!$GU$11:$GU$19</definedName>
    <definedName name="A126083158J_Data">Data2!$GU$11:$GU$19</definedName>
    <definedName name="A126083158J_Latest">Data2!$GU$19</definedName>
    <definedName name="A126083162X">Data2!$IQ$1:$IQ$10,Data2!$IQ$11:$IQ$19</definedName>
    <definedName name="A126083162X_Data">Data2!$IQ$11:$IQ$19</definedName>
    <definedName name="A126083162X_Latest">Data2!$IQ$19</definedName>
    <definedName name="A126083166J">Data3!$Y$1:$Y$10,Data3!$Y$11:$Y$19</definedName>
    <definedName name="A126083166J_Data">Data3!$Y$11:$Y$19</definedName>
    <definedName name="A126083166J_Latest">Data3!$Y$19</definedName>
    <definedName name="A126083170X">Data3!$EC$1:$EC$10,Data3!$EC$11:$EC$19</definedName>
    <definedName name="A126083170X_Data">Data3!$EC$11:$EC$19</definedName>
    <definedName name="A126083170X_Latest">Data3!$EC$19</definedName>
    <definedName name="A126083174J">Data3!$FS$1:$FS$10,Data3!$FS$11:$FS$19</definedName>
    <definedName name="A126083174J_Data">Data3!$FS$11:$FS$19</definedName>
    <definedName name="A126083174J_Latest">Data3!$FS$19</definedName>
    <definedName name="A126083754C">Data3!$HF$1:$HF$10,Data3!$HF$11:$HF$19</definedName>
    <definedName name="A126083754C_Data">Data3!$HF$11:$HF$19</definedName>
    <definedName name="A126083754C_Latest">Data3!$HF$19</definedName>
    <definedName name="A126083758L">Data3!$ID$1:$ID$10,Data3!$ID$11:$ID$19</definedName>
    <definedName name="A126083758L_Data">Data3!$ID$11:$ID$19</definedName>
    <definedName name="A126083758L_Latest">Data3!$ID$19</definedName>
    <definedName name="A126083762C">Data4!$AJ$1:$AJ$10,Data4!$AJ$11:$AJ$19</definedName>
    <definedName name="A126083762C_Data">Data4!$AJ$11:$AJ$19</definedName>
    <definedName name="A126083762C_Latest">Data4!$AJ$19</definedName>
    <definedName name="A126083766L">Data3!$CV$1:$CV$10,Data3!$CV$11:$CV$19</definedName>
    <definedName name="A126083766L_Data">Data3!$CV$11:$CV$19</definedName>
    <definedName name="A126083766L_Latest">Data3!$CV$19</definedName>
    <definedName name="A126083770C">Data3!$GH$1:$GH$10,Data3!$GH$11:$GH$19</definedName>
    <definedName name="A126083770C_Data">Data3!$GH$11:$GH$19</definedName>
    <definedName name="A126083770C_Latest">Data3!$GH$19</definedName>
    <definedName name="A126083774L">Data2!$HJ$1:$HJ$10,Data2!$HJ$11:$HJ$19</definedName>
    <definedName name="A126083774L_Data">Data2!$HJ$11:$HJ$19</definedName>
    <definedName name="A126083774L_Latest">Data2!$HJ$19</definedName>
    <definedName name="A126083778W">Data3!$AN$1:$AN$10,Data3!$AN$11:$AN$19</definedName>
    <definedName name="A126083778W_Data">Data3!$AN$11:$AN$19</definedName>
    <definedName name="A126083778W_Latest">Data3!$AN$19</definedName>
    <definedName name="A126083782L">Data3!$BL$1:$BL$10,Data3!$BL$11:$BL$19</definedName>
    <definedName name="A126083782L_Data">Data3!$BL$11:$BL$19</definedName>
    <definedName name="A126083782L_Latest">Data3!$BL$19</definedName>
    <definedName name="A126083786W">Data4!$L$1:$L$10,Data4!$L$11:$L$19</definedName>
    <definedName name="A126083786W_Data">Data4!$L$11:$L$19</definedName>
    <definedName name="A126083786W_Latest">Data4!$L$19</definedName>
    <definedName name="A126083790L">Data4!$BH$1:$BH$10,Data4!$BH$11:$BH$19</definedName>
    <definedName name="A126083790L_Data">Data4!$BH$11:$BH$19</definedName>
    <definedName name="A126083790L_Latest">Data4!$BH$19</definedName>
    <definedName name="A126083794W">Data2!$FN$1:$FN$10,Data2!$FN$11:$FN$19</definedName>
    <definedName name="A126083794W_Data">Data2!$FN$11:$FN$19</definedName>
    <definedName name="A126083794W_Latest">Data2!$FN$19</definedName>
    <definedName name="A126083798F">Data3!$CD$1:$CD$10,Data3!$CD$11:$CD$19</definedName>
    <definedName name="A126083798F_Data">Data3!$CD$11:$CD$19</definedName>
    <definedName name="A126083798F_Latest">Data3!$CD$19</definedName>
    <definedName name="A126083802K">Data3!$ER$1:$ER$10,Data3!$ER$11:$ER$19</definedName>
    <definedName name="A126083802K_Data">Data3!$ER$11:$ER$19</definedName>
    <definedName name="A126083802K_Latest">Data3!$ER$19</definedName>
    <definedName name="A126083806V">Data2!$GL$1:$GL$10,Data2!$GL$11:$GL$19</definedName>
    <definedName name="A126083806V_Data">Data2!$GL$11:$GL$19</definedName>
    <definedName name="A126083806V_Latest">Data2!$GL$19</definedName>
    <definedName name="A126083810K">Data2!$IH$1:$IH$10,Data2!$IH$11:$IH$19</definedName>
    <definedName name="A126083810K_Data">Data2!$IH$11:$IH$19</definedName>
    <definedName name="A126083810K_Latest">Data2!$IH$19</definedName>
    <definedName name="A126083814V">Data3!$P$1:$P$10,Data3!$P$11:$P$19</definedName>
    <definedName name="A126083814V_Data">Data3!$P$11:$P$19</definedName>
    <definedName name="A126083814V_Latest">Data3!$P$19</definedName>
    <definedName name="A126083818C">Data3!$DT$1:$DT$10,Data3!$DT$11:$DT$19</definedName>
    <definedName name="A126083818C_Data">Data3!$DT$11:$DT$19</definedName>
    <definedName name="A126083818C_Latest">Data3!$DT$19</definedName>
    <definedName name="A126083822V">Data3!$FJ$1:$FJ$10,Data3!$FJ$11:$FJ$19</definedName>
    <definedName name="A126083822V_Data">Data3!$FJ$11:$FJ$19</definedName>
    <definedName name="A126083822V_Latest">Data3!$FJ$19</definedName>
    <definedName name="A126084402T">Data7!$AM$1:$AM$10,Data7!$AM$11:$AM$19</definedName>
    <definedName name="A126084402T_Data">Data7!$AM$11:$AM$19</definedName>
    <definedName name="A126084402T_Latest">Data7!$AM$19</definedName>
    <definedName name="A126084406A">Data7!$BK$1:$BK$10,Data7!$BK$11:$BK$19</definedName>
    <definedName name="A126084406A_Data">Data7!$BK$11:$BK$19</definedName>
    <definedName name="A126084406A_Latest">Data7!$BK$19</definedName>
    <definedName name="A126084410T">Data7!$DG$1:$DG$10,Data7!$DG$11:$DG$19</definedName>
    <definedName name="A126084410T_Data">Data7!$DG$11:$DG$19</definedName>
    <definedName name="A126084410T_Latest">Data7!$DG$19</definedName>
    <definedName name="A126084414A">Data6!$FS$1:$FS$10,Data6!$FS$11:$FS$19</definedName>
    <definedName name="A126084414A_Data">Data6!$FS$11:$FS$19</definedName>
    <definedName name="A126084414A_Latest">Data6!$FS$19</definedName>
    <definedName name="A126084418K">Data7!$O$1:$O$10,Data7!$O$11:$O$19</definedName>
    <definedName name="A126084418K_Data">Data7!$O$11:$O$19</definedName>
    <definedName name="A126084418K_Latest">Data7!$O$19</definedName>
    <definedName name="A126084422A">Data6!$AQ$1:$AQ$10,Data6!$AQ$11:$AQ$19</definedName>
    <definedName name="A126084422A_Data">Data6!$AQ$11:$AQ$19</definedName>
    <definedName name="A126084422A_Latest">Data6!$AQ$19</definedName>
    <definedName name="A126084426K">Data6!$DK$1:$DK$10,Data6!$DK$11:$DK$19</definedName>
    <definedName name="A126084426K_Data">Data6!$DK$11:$DK$19</definedName>
    <definedName name="A126084426K_Latest">Data6!$DK$19</definedName>
    <definedName name="A126084430A">Data6!$EI$1:$EI$10,Data6!$EI$11:$EI$19</definedName>
    <definedName name="A126084430A_Data">Data6!$EI$11:$EI$19</definedName>
    <definedName name="A126084430A_Latest">Data6!$EI$19</definedName>
    <definedName name="A126084434K">Data7!$CI$1:$CI$10,Data7!$CI$11:$CI$19</definedName>
    <definedName name="A126084434K_Data">Data7!$CI$11:$CI$19</definedName>
    <definedName name="A126084434K_Latest">Data7!$CI$19</definedName>
    <definedName name="A126084438V">Data7!$EE$1:$EE$10,Data7!$EE$11:$EE$19</definedName>
    <definedName name="A126084438V_Data">Data7!$EE$11:$EE$19</definedName>
    <definedName name="A126084438V_Latest">Data7!$EE$19</definedName>
    <definedName name="A126084442K">Data5!$IK$1:$IK$10,Data5!$IK$11:$IK$19</definedName>
    <definedName name="A126084442K_Data">Data5!$IK$11:$IK$19</definedName>
    <definedName name="A126084442K_Latest">Data5!$IK$19</definedName>
    <definedName name="A126084446V">Data6!$FA$1:$FA$10,Data6!$FA$11:$FA$19</definedName>
    <definedName name="A126084446V_Data">Data6!$FA$11:$FA$19</definedName>
    <definedName name="A126084446V_Latest">Data6!$FA$19</definedName>
    <definedName name="A126084450K">Data6!$HO$1:$HO$10,Data6!$HO$11:$HO$19</definedName>
    <definedName name="A126084450K_Data">Data6!$HO$11:$HO$19</definedName>
    <definedName name="A126084450K_Latest">Data6!$HO$19</definedName>
    <definedName name="A126084454V">Data6!$S$1:$S$10,Data6!$S$11:$S$19</definedName>
    <definedName name="A126084454V_Data">Data6!$S$11:$S$19</definedName>
    <definedName name="A126084454V_Latest">Data6!$S$19</definedName>
    <definedName name="A126084458C">Data6!$BO$1:$BO$10,Data6!$BO$11:$BO$19</definedName>
    <definedName name="A126084458C_Data">Data6!$BO$11:$BO$19</definedName>
    <definedName name="A126084458C_Latest">Data6!$BO$19</definedName>
    <definedName name="A126084462V">Data6!$CM$1:$CM$10,Data6!$CM$11:$CM$19</definedName>
    <definedName name="A126084462V_Data">Data6!$CM$11:$CM$19</definedName>
    <definedName name="A126084462V_Latest">Data6!$CM$19</definedName>
    <definedName name="A126084466C">Data6!$GQ$1:$GQ$10,Data6!$GQ$11:$GQ$19</definedName>
    <definedName name="A126084466C_Data">Data6!$GQ$11:$GQ$19</definedName>
    <definedName name="A126084466C_Latest">Data6!$GQ$19</definedName>
    <definedName name="A126084470V">Data6!$IG$1:$IG$10,Data6!$IG$11:$IG$19</definedName>
    <definedName name="A126084470V_Data">Data6!$IG$11:$IG$19</definedName>
    <definedName name="A126084470V_Latest">Data6!$IG$19</definedName>
    <definedName name="A126085050T">Data7!$BH$1:$BH$10,Data7!$BH$11:$BH$19</definedName>
    <definedName name="A126085050T_Data">Data7!$BH$11:$BH$19</definedName>
    <definedName name="A126085050T_Latest">Data7!$BH$19</definedName>
    <definedName name="A126085054A">Data7!$CF$1:$CF$10,Data7!$CF$11:$CF$19</definedName>
    <definedName name="A126085054A_Data">Data7!$CF$11:$CF$19</definedName>
    <definedName name="A126085054A_Latest">Data7!$CF$19</definedName>
    <definedName name="A126085058K">Data7!$EB$1:$EB$10,Data7!$EB$11:$EB$19</definedName>
    <definedName name="A126085058K_Data">Data7!$EB$11:$EB$19</definedName>
    <definedName name="A126085058K_Latest">Data7!$EB$19</definedName>
    <definedName name="A126085062A">Data6!$GN$1:$GN$10,Data6!$GN$11:$GN$19</definedName>
    <definedName name="A126085062A_Data">Data6!$GN$11:$GN$19</definedName>
    <definedName name="A126085062A_Latest">Data6!$GN$19</definedName>
    <definedName name="A126085066K">Data7!$AJ$1:$AJ$10,Data7!$AJ$11:$AJ$19</definedName>
    <definedName name="A126085066K_Data">Data7!$AJ$11:$AJ$19</definedName>
    <definedName name="A126085066K_Latest">Data7!$AJ$19</definedName>
    <definedName name="A126085070A">Data6!$BL$1:$BL$10,Data6!$BL$11:$BL$19</definedName>
    <definedName name="A126085070A_Data">Data6!$BL$11:$BL$19</definedName>
    <definedName name="A126085070A_Latest">Data6!$BL$19</definedName>
    <definedName name="A126085074K">Data6!$EF$1:$EF$10,Data6!$EF$11:$EF$19</definedName>
    <definedName name="A126085074K_Data">Data6!$EF$11:$EF$19</definedName>
    <definedName name="A126085074K_Latest">Data6!$EF$19</definedName>
    <definedName name="A126085082K">Data7!$DD$1:$DD$10,Data7!$DD$11:$DD$19</definedName>
    <definedName name="A126085082K_Data">Data7!$DD$11:$DD$19</definedName>
    <definedName name="A126085082K_Latest">Data7!$DD$19</definedName>
    <definedName name="A126085086V">Data7!$EZ$1:$EZ$10,Data7!$EZ$11:$EZ$19</definedName>
    <definedName name="A126085086V_Data">Data7!$EZ$11:$EZ$19</definedName>
    <definedName name="A126085086V_Latest">Data7!$EZ$19</definedName>
    <definedName name="A126085090K">Data6!$P$1:$P$10,Data6!$P$11:$P$19</definedName>
    <definedName name="A126085090K_Data">Data6!$P$11:$P$19</definedName>
    <definedName name="A126085090K_Latest">Data6!$P$19</definedName>
    <definedName name="A126085102J">Data6!$AN$1:$AN$10,Data6!$AN$11:$AN$19</definedName>
    <definedName name="A126085102J_Data">Data6!$AN$11:$AN$19</definedName>
    <definedName name="A126085102J_Latest">Data6!$AN$19</definedName>
    <definedName name="A126085106T">Data6!$CJ$1:$CJ$10,Data6!$CJ$11:$CJ$19</definedName>
    <definedName name="A126085106T_Data">Data6!$CJ$11:$CJ$19</definedName>
    <definedName name="A126085106T_Latest">Data6!$CJ$19</definedName>
    <definedName name="A126085110J">Data6!$DH$1:$DH$10,Data6!$DH$11:$DH$19</definedName>
    <definedName name="A126085110J_Data">Data6!$DH$11:$DH$19</definedName>
    <definedName name="A126085110J_Latest">Data6!$DH$19</definedName>
    <definedName name="A126085114T">Data6!$HL$1:$HL$10,Data6!$HL$11:$HL$19</definedName>
    <definedName name="A126085114T_Data">Data6!$HL$11:$HL$19</definedName>
    <definedName name="A126085114T_Latest">Data6!$HL$19</definedName>
    <definedName name="A126085118A">Data7!$L$1:$L$10,Data7!$L$11:$L$19</definedName>
    <definedName name="A126085118A_Data">Data7!$L$11:$L$19</definedName>
    <definedName name="A126085118A_Latest">Data7!$L$19</definedName>
    <definedName name="A126085698J">Data7!$AV$1:$AV$10,Data7!$AV$11:$AV$19</definedName>
    <definedName name="A126085698J_Data">Data7!$AV$11:$AV$19</definedName>
    <definedName name="A126085698J_Latest">Data7!$AV$19</definedName>
    <definedName name="A126085702L">Data7!$BT$1:$BT$10,Data7!$BT$11:$BT$19</definedName>
    <definedName name="A126085702L_Data">Data7!$BT$11:$BT$19</definedName>
    <definedName name="A126085702L_Latest">Data7!$BT$19</definedName>
    <definedName name="A126085706W">Data7!$DP$1:$DP$10,Data7!$DP$11:$DP$19</definedName>
    <definedName name="A126085706W_Data">Data7!$DP$11:$DP$19</definedName>
    <definedName name="A126085706W_Latest">Data7!$DP$19</definedName>
    <definedName name="A126085710L">Data6!$GB$1:$GB$10,Data6!$GB$11:$GB$19</definedName>
    <definedName name="A126085710L_Data">Data6!$GB$11:$GB$19</definedName>
    <definedName name="A126085710L_Latest">Data6!$GB$19</definedName>
    <definedName name="A126085714W">Data7!$X$1:$X$10,Data7!$X$11:$X$19</definedName>
    <definedName name="A126085714W_Data">Data7!$X$11:$X$19</definedName>
    <definedName name="A126085714W_Latest">Data7!$X$19</definedName>
    <definedName name="A126085718F">Data6!$AZ$1:$AZ$10,Data6!$AZ$11:$AZ$19</definedName>
    <definedName name="A126085718F_Data">Data6!$AZ$11:$AZ$19</definedName>
    <definedName name="A126085718F_Latest">Data6!$AZ$19</definedName>
    <definedName name="A126085722W">Data6!$DT$1:$DT$10,Data6!$DT$11:$DT$19</definedName>
    <definedName name="A126085722W_Data">Data6!$DT$11:$DT$19</definedName>
    <definedName name="A126085722W_Latest">Data6!$DT$19</definedName>
    <definedName name="A126085726F">Data6!$ER$1:$ER$10,Data6!$ER$11:$ER$19</definedName>
    <definedName name="A126085726F_Data">Data6!$ER$11:$ER$19</definedName>
    <definedName name="A126085726F_Latest">Data6!$ER$19</definedName>
    <definedName name="A126085730W">Data7!$CR$1:$CR$10,Data7!$CR$11:$CR$19</definedName>
    <definedName name="A126085730W_Data">Data7!$CR$11:$CR$19</definedName>
    <definedName name="A126085730W_Latest">Data7!$CR$19</definedName>
    <definedName name="A126085734F">Data7!$EN$1:$EN$10,Data7!$EN$11:$EN$19</definedName>
    <definedName name="A126085734F_Data">Data7!$EN$11:$EN$19</definedName>
    <definedName name="A126085734F_Latest">Data7!$EN$19</definedName>
    <definedName name="A126085738R">Data6!$D$1:$D$10,Data6!$D$11:$D$19</definedName>
    <definedName name="A126085738R_Data">Data6!$D$11:$D$19</definedName>
    <definedName name="A126085738R_Latest">Data6!$D$19</definedName>
    <definedName name="A126085742F">Data6!$FJ$1:$FJ$10,Data6!$FJ$11:$FJ$19</definedName>
    <definedName name="A126085742F_Data">Data6!$FJ$11:$FJ$19</definedName>
    <definedName name="A126085742F_Latest">Data6!$FJ$19</definedName>
    <definedName name="A126085746R">Data6!$HX$1:$HX$10,Data6!$HX$11:$HX$19</definedName>
    <definedName name="A126085746R_Data">Data6!$HX$11:$HX$19</definedName>
    <definedName name="A126085746R_Latest">Data6!$HX$19</definedName>
    <definedName name="A126085750F">Data6!$AB$1:$AB$10,Data6!$AB$11:$AB$19</definedName>
    <definedName name="A126085750F_Data">Data6!$AB$11:$AB$19</definedName>
    <definedName name="A126085750F_Latest">Data6!$AB$19</definedName>
    <definedName name="A126085754R">Data6!$BX$1:$BX$10,Data6!$BX$11:$BX$19</definedName>
    <definedName name="A126085754R_Data">Data6!$BX$11:$BX$19</definedName>
    <definedName name="A126085754R_Latest">Data6!$BX$19</definedName>
    <definedName name="A126085758X">Data6!$CV$1:$CV$10,Data6!$CV$11:$CV$19</definedName>
    <definedName name="A126085758X_Data">Data6!$CV$11:$CV$19</definedName>
    <definedName name="A126085758X_Latest">Data6!$CV$19</definedName>
    <definedName name="A126085762R">Data6!$GZ$1:$GZ$10,Data6!$GZ$11:$GZ$19</definedName>
    <definedName name="A126085762R_Data">Data6!$GZ$11:$GZ$19</definedName>
    <definedName name="A126085762R_Latest">Data6!$GZ$19</definedName>
    <definedName name="A126085766X">Data6!$IP$1:$IP$10,Data6!$IP$11:$IP$19</definedName>
    <definedName name="A126085766X_Data">Data6!$IP$11:$IP$19</definedName>
    <definedName name="A126085766X_Latest">Data6!$IP$19</definedName>
    <definedName name="A126086346W">Data7!$BE$1:$BE$10,Data7!$BE$11:$BE$19</definedName>
    <definedName name="A126086346W_Data">Data7!$BE$11:$BE$19</definedName>
    <definedName name="A126086346W_Latest">Data7!$BE$19</definedName>
    <definedName name="A126086350L">Data7!$CC$1:$CC$10,Data7!$CC$11:$CC$19</definedName>
    <definedName name="A126086350L_Data">Data7!$CC$11:$CC$19</definedName>
    <definedName name="A126086350L_Latest">Data7!$CC$19</definedName>
    <definedName name="A126086354W">Data7!$DY$1:$DY$10,Data7!$DY$11:$DY$19</definedName>
    <definedName name="A126086354W_Data">Data7!$DY$11:$DY$19</definedName>
    <definedName name="A126086354W_Latest">Data7!$DY$19</definedName>
    <definedName name="A126086358F">Data6!$GK$1:$GK$10,Data6!$GK$11:$GK$19</definedName>
    <definedName name="A126086358F_Data">Data6!$GK$11:$GK$19</definedName>
    <definedName name="A126086358F_Latest">Data6!$GK$19</definedName>
    <definedName name="A126086362W">Data7!$AG$1:$AG$10,Data7!$AG$11:$AG$19</definedName>
    <definedName name="A126086362W_Data">Data7!$AG$11:$AG$19</definedName>
    <definedName name="A126086362W_Latest">Data7!$AG$19</definedName>
    <definedName name="A126086366F">Data6!$BI$1:$BI$10,Data6!$BI$11:$BI$19</definedName>
    <definedName name="A126086366F_Data">Data6!$BI$11:$BI$19</definedName>
    <definedName name="A126086366F_Latest">Data6!$BI$19</definedName>
    <definedName name="A126086370W">Data6!$EC$1:$EC$10,Data6!$EC$11:$EC$19</definedName>
    <definedName name="A126086370W_Data">Data6!$EC$11:$EC$19</definedName>
    <definedName name="A126086370W_Latest">Data6!$EC$19</definedName>
    <definedName name="A126086374F">Data6!$EX$1:$EX$10,Data6!$EX$11:$EX$19</definedName>
    <definedName name="A126086374F_Data">Data6!$EX$11:$EX$19</definedName>
    <definedName name="A126086374F_Latest">Data6!$EX$19</definedName>
    <definedName name="A126086378R">Data7!$DA$1:$DA$10,Data7!$DA$11:$DA$19</definedName>
    <definedName name="A126086378R_Data">Data7!$DA$11:$DA$19</definedName>
    <definedName name="A126086378R_Latest">Data7!$DA$19</definedName>
    <definedName name="A126086382F">Data7!$EW$1:$EW$10,Data7!$EW$11:$EW$19</definedName>
    <definedName name="A126086382F_Data">Data7!$EW$11:$EW$19</definedName>
    <definedName name="A126086382F_Latest">Data7!$EW$19</definedName>
    <definedName name="A126086386R">Data6!$M$1:$M$10,Data6!$M$11:$M$19</definedName>
    <definedName name="A126086386R_Data">Data6!$M$11:$M$19</definedName>
    <definedName name="A126086386R_Latest">Data6!$M$19</definedName>
    <definedName name="A126086390F">Data6!$FP$1:$FP$10,Data6!$FP$11:$FP$19</definedName>
    <definedName name="A126086390F_Data">Data6!$FP$11:$FP$19</definedName>
    <definedName name="A126086390F_Latest">Data6!$FP$19</definedName>
    <definedName name="A126086394R">Data6!$ID$1:$ID$10,Data6!$ID$11:$ID$19</definedName>
    <definedName name="A126086394R_Data">Data6!$ID$11:$ID$19</definedName>
    <definedName name="A126086394R_Latest">Data6!$ID$19</definedName>
    <definedName name="A126086398X">Data6!$AK$1:$AK$10,Data6!$AK$11:$AK$19</definedName>
    <definedName name="A126086398X_Data">Data6!$AK$11:$AK$19</definedName>
    <definedName name="A126086398X_Latest">Data6!$AK$19</definedName>
    <definedName name="A126086402C">Data6!$CG$1:$CG$10,Data6!$CG$11:$CG$19</definedName>
    <definedName name="A126086402C_Data">Data6!$CG$11:$CG$19</definedName>
    <definedName name="A126086402C_Latest">Data6!$CG$19</definedName>
    <definedName name="A126086406L">Data6!$DE$1:$DE$10,Data6!$DE$11:$DE$19</definedName>
    <definedName name="A126086406L_Data">Data6!$DE$11:$DE$19</definedName>
    <definedName name="A126086406L_Latest">Data6!$DE$19</definedName>
    <definedName name="A126086410C">Data6!$HI$1:$HI$10,Data6!$HI$11:$HI$19</definedName>
    <definedName name="A126086410C_Data">Data6!$HI$11:$HI$19</definedName>
    <definedName name="A126086410C_Latest">Data6!$HI$19</definedName>
    <definedName name="A126086414L">Data7!$I$1:$I$10,Data7!$I$11:$I$19</definedName>
    <definedName name="A126086414L_Data">Data7!$I$11:$I$19</definedName>
    <definedName name="A126086414L_Latest">Data7!$I$19</definedName>
    <definedName name="A126086994V">Data7!$BB$1:$BB$10,Data7!$BB$11:$BB$19</definedName>
    <definedName name="A126086994V_Data">Data7!$BB$11:$BB$19</definedName>
    <definedName name="A126086994V_Latest">Data7!$BB$19</definedName>
    <definedName name="A126086998C">Data7!$BZ$1:$BZ$10,Data7!$BZ$11:$BZ$19</definedName>
    <definedName name="A126086998C_Data">Data7!$BZ$11:$BZ$19</definedName>
    <definedName name="A126086998C_Latest">Data7!$BZ$19</definedName>
    <definedName name="A126087002K">Data7!$DV$1:$DV$10,Data7!$DV$11:$DV$19</definedName>
    <definedName name="A126087002K_Data">Data7!$DV$11:$DV$19</definedName>
    <definedName name="A126087002K_Latest">Data7!$DV$19</definedName>
    <definedName name="A126087006V">Data6!$GH$1:$GH$10,Data6!$GH$11:$GH$19</definedName>
    <definedName name="A126087006V_Data">Data6!$GH$11:$GH$19</definedName>
    <definedName name="A126087006V_Latest">Data6!$GH$19</definedName>
    <definedName name="A126087010K">Data7!$AD$1:$AD$10,Data7!$AD$11:$AD$19</definedName>
    <definedName name="A126087010K_Data">Data7!$AD$11:$AD$19</definedName>
    <definedName name="A126087010K_Latest">Data7!$AD$19</definedName>
    <definedName name="A126087014V">Data6!$BF$1:$BF$10,Data6!$BF$11:$BF$19</definedName>
    <definedName name="A126087014V_Data">Data6!$BF$11:$BF$19</definedName>
    <definedName name="A126087014V_Latest">Data6!$BF$19</definedName>
    <definedName name="A126087018C">Data6!$DZ$1:$DZ$10,Data6!$DZ$11:$DZ$19</definedName>
    <definedName name="A126087018C_Data">Data6!$DZ$11:$DZ$19</definedName>
    <definedName name="A126087018C_Latest">Data6!$DZ$19</definedName>
    <definedName name="A126087022V">Data6!$EU$1:$EU$10,Data6!$EU$11:$EU$19</definedName>
    <definedName name="A126087022V_Data">Data6!$EU$11:$EU$19</definedName>
    <definedName name="A126087022V_Latest">Data6!$EU$19</definedName>
    <definedName name="A126087026C">Data7!$CX$1:$CX$10,Data7!$CX$11:$CX$19</definedName>
    <definedName name="A126087026C_Data">Data7!$CX$11:$CX$19</definedName>
    <definedName name="A126087026C_Latest">Data7!$CX$19</definedName>
    <definedName name="A126087030V">Data7!$ET$1:$ET$10,Data7!$ET$11:$ET$19</definedName>
    <definedName name="A126087030V_Data">Data7!$ET$11:$ET$19</definedName>
    <definedName name="A126087030V_Latest">Data7!$ET$19</definedName>
    <definedName name="A126087034C">Data6!$J$1:$J$10,Data6!$J$11:$J$19</definedName>
    <definedName name="A126087034C_Data">Data6!$J$11:$J$19</definedName>
    <definedName name="A126087034C_Latest">Data6!$J$19</definedName>
    <definedName name="A126087038L">Data6!$FM$1:$FM$10,Data6!$FM$11:$FM$19</definedName>
    <definedName name="A126087038L_Data">Data6!$FM$11:$FM$19</definedName>
    <definedName name="A126087038L_Latest">Data6!$FM$19</definedName>
    <definedName name="A126087042C">Data6!$IA$1:$IA$10,Data6!$IA$11:$IA$19</definedName>
    <definedName name="A126087042C_Data">Data6!$IA$11:$IA$19</definedName>
    <definedName name="A126087042C_Latest">Data6!$IA$19</definedName>
    <definedName name="A126087046L">Data6!$AH$1:$AH$10,Data6!$AH$11:$AH$19</definedName>
    <definedName name="A126087046L_Data">Data6!$AH$11:$AH$19</definedName>
    <definedName name="A126087046L_Latest">Data6!$AH$19</definedName>
    <definedName name="A126087050C">Data6!$CD$1:$CD$10,Data6!$CD$11:$CD$19</definedName>
    <definedName name="A126087050C_Data">Data6!$CD$11:$CD$19</definedName>
    <definedName name="A126087050C_Latest">Data6!$CD$19</definedName>
    <definedName name="A126087054L">Data6!$DB$1:$DB$10,Data6!$DB$11:$DB$19</definedName>
    <definedName name="A126087054L_Data">Data6!$DB$11:$DB$19</definedName>
    <definedName name="A126087054L_Latest">Data6!$DB$19</definedName>
    <definedName name="A126087058W">Data6!$HF$1:$HF$10,Data6!$HF$11:$HF$19</definedName>
    <definedName name="A126087058W_Data">Data6!$HF$11:$HF$19</definedName>
    <definedName name="A126087058W_Latest">Data6!$HF$19</definedName>
    <definedName name="A126087062L">Data7!$F$1:$F$10,Data7!$F$11:$F$19</definedName>
    <definedName name="A126087062L_Data">Data7!$F$11:$F$19</definedName>
    <definedName name="A126087062L_Latest">Data7!$F$19</definedName>
    <definedName name="A126087642J">Data7!$AS$1:$AS$10,Data7!$AS$11:$AS$19</definedName>
    <definedName name="A126087642J_Data">Data7!$AS$11:$AS$19</definedName>
    <definedName name="A126087642J_Latest">Data7!$AS$19</definedName>
    <definedName name="A126087646T">Data7!$BQ$1:$BQ$10,Data7!$BQ$11:$BQ$19</definedName>
    <definedName name="A126087646T_Data">Data7!$BQ$11:$BQ$19</definedName>
    <definedName name="A126087646T_Latest">Data7!$BQ$19</definedName>
    <definedName name="A126087650J">Data7!$DM$1:$DM$10,Data7!$DM$11:$DM$19</definedName>
    <definedName name="A126087650J_Data">Data7!$DM$11:$DM$19</definedName>
    <definedName name="A126087650J_Latest">Data7!$DM$19</definedName>
    <definedName name="A126087654T">Data6!$FY$1:$FY$10,Data6!$FY$11:$FY$19</definedName>
    <definedName name="A126087654T_Data">Data6!$FY$11:$FY$19</definedName>
    <definedName name="A126087654T_Latest">Data6!$FY$19</definedName>
    <definedName name="A126087658A">Data7!$U$1:$U$10,Data7!$U$11:$U$19</definedName>
    <definedName name="A126087658A_Data">Data7!$U$11:$U$19</definedName>
    <definedName name="A126087658A_Latest">Data7!$U$19</definedName>
    <definedName name="A126087662T">Data6!$AW$1:$AW$10,Data6!$AW$11:$AW$19</definedName>
    <definedName name="A126087662T_Data">Data6!$AW$11:$AW$19</definedName>
    <definedName name="A126087662T_Latest">Data6!$AW$19</definedName>
    <definedName name="A126087666A">Data6!$DQ$1:$DQ$10,Data6!$DQ$11:$DQ$19</definedName>
    <definedName name="A126087666A_Data">Data6!$DQ$11:$DQ$19</definedName>
    <definedName name="A126087666A_Latest">Data6!$DQ$19</definedName>
    <definedName name="A126087670T">Data6!$EO$1:$EO$10,Data6!$EO$11:$EO$19</definedName>
    <definedName name="A126087670T_Data">Data6!$EO$11:$EO$19</definedName>
    <definedName name="A126087670T_Latest">Data6!$EO$19</definedName>
    <definedName name="A126087674A">Data7!$CO$1:$CO$10,Data7!$CO$11:$CO$19</definedName>
    <definedName name="A126087674A_Data">Data7!$CO$11:$CO$19</definedName>
    <definedName name="A126087674A_Latest">Data7!$CO$19</definedName>
    <definedName name="A126087678K">Data7!$EK$1:$EK$10,Data7!$EK$11:$EK$19</definedName>
    <definedName name="A126087678K_Data">Data7!$EK$11:$EK$19</definedName>
    <definedName name="A126087678K_Latest">Data7!$EK$19</definedName>
    <definedName name="A126087682A">Data5!$IQ$1:$IQ$10,Data5!$IQ$11:$IQ$19</definedName>
    <definedName name="A126087682A_Data">Data5!$IQ$11:$IQ$19</definedName>
    <definedName name="A126087682A_Latest">Data5!$IQ$19</definedName>
    <definedName name="A126087686K">Data6!$FG$1:$FG$10,Data6!$FG$11:$FG$19</definedName>
    <definedName name="A126087686K_Data">Data6!$FG$11:$FG$19</definedName>
    <definedName name="A126087686K_Latest">Data6!$FG$19</definedName>
    <definedName name="A126087690A">Data6!$HU$1:$HU$10,Data6!$HU$11:$HU$19</definedName>
    <definedName name="A126087690A_Data">Data6!$HU$11:$HU$19</definedName>
    <definedName name="A126087690A_Latest">Data6!$HU$19</definedName>
    <definedName name="A126087694K">Data6!$Y$1:$Y$10,Data6!$Y$11:$Y$19</definedName>
    <definedName name="A126087694K_Data">Data6!$Y$11:$Y$19</definedName>
    <definedName name="A126087694K_Latest">Data6!$Y$19</definedName>
    <definedName name="A126087698V">Data6!$BU$1:$BU$10,Data6!$BU$11:$BU$19</definedName>
    <definedName name="A126087698V_Data">Data6!$BU$11:$BU$19</definedName>
    <definedName name="A126087698V_Latest">Data6!$BU$19</definedName>
    <definedName name="A126087702X">Data6!$CS$1:$CS$10,Data6!$CS$11:$CS$19</definedName>
    <definedName name="A126087702X_Data">Data6!$CS$11:$CS$19</definedName>
    <definedName name="A126087702X_Latest">Data6!$CS$19</definedName>
    <definedName name="A126087706J">Data6!$GW$1:$GW$10,Data6!$GW$11:$GW$19</definedName>
    <definedName name="A126087706J_Data">Data6!$GW$11:$GW$19</definedName>
    <definedName name="A126087706J_Latest">Data6!$GW$19</definedName>
    <definedName name="A126087710X">Data6!$IM$1:$IM$10,Data6!$IM$11:$IM$19</definedName>
    <definedName name="A126087710X_Data">Data6!$IM$11:$IM$19</definedName>
    <definedName name="A126087710X_Latest">Data6!$IM$19</definedName>
    <definedName name="A126088290J">Data7!$AY$1:$AY$10,Data7!$AY$11:$AY$19</definedName>
    <definedName name="A126088290J_Data">Data7!$AY$11:$AY$19</definedName>
    <definedName name="A126088290J_Latest">Data7!$AY$19</definedName>
    <definedName name="A126088294T">Data7!$BW$1:$BW$10,Data7!$BW$11:$BW$19</definedName>
    <definedName name="A126088294T_Data">Data7!$BW$11:$BW$19</definedName>
    <definedName name="A126088294T_Latest">Data7!$BW$19</definedName>
    <definedName name="A126088298A">Data7!$DS$1:$DS$10,Data7!$DS$11:$DS$19</definedName>
    <definedName name="A126088298A_Data">Data7!$DS$11:$DS$19</definedName>
    <definedName name="A126088298A_Latest">Data7!$DS$19</definedName>
    <definedName name="A126088302F">Data6!$GE$1:$GE$10,Data6!$GE$11:$GE$19</definedName>
    <definedName name="A126088302F_Data">Data6!$GE$11:$GE$19</definedName>
    <definedName name="A126088302F_Latest">Data6!$GE$19</definedName>
    <definedName name="A126088306R">Data7!$AA$1:$AA$10,Data7!$AA$11:$AA$19</definedName>
    <definedName name="A126088306R_Data">Data7!$AA$11:$AA$19</definedName>
    <definedName name="A126088306R_Latest">Data7!$AA$19</definedName>
    <definedName name="A126088310F">Data6!$BC$1:$BC$10,Data6!$BC$11:$BC$19</definedName>
    <definedName name="A126088310F_Data">Data6!$BC$11:$BC$19</definedName>
    <definedName name="A126088310F_Latest">Data6!$BC$19</definedName>
    <definedName name="A126088314R">Data6!$DW$1:$DW$10,Data6!$DW$11:$DW$19</definedName>
    <definedName name="A126088314R_Data">Data6!$DW$11:$DW$19</definedName>
    <definedName name="A126088314R_Latest">Data6!$DW$19</definedName>
    <definedName name="A126088322R">Data7!$CU$1:$CU$10,Data7!$CU$11:$CU$19</definedName>
    <definedName name="A126088322R_Data">Data7!$CU$11:$CU$19</definedName>
    <definedName name="A126088322R_Latest">Data7!$CU$19</definedName>
    <definedName name="A126088326X">Data7!$EQ$1:$EQ$10,Data7!$EQ$11:$EQ$19</definedName>
    <definedName name="A126088326X_Data">Data7!$EQ$11:$EQ$19</definedName>
    <definedName name="A126088326X_Latest">Data7!$EQ$19</definedName>
    <definedName name="A126088330R">Data6!$G$1:$G$10,Data6!$G$11:$G$19</definedName>
    <definedName name="A126088330R_Data">Data6!$G$11:$G$19</definedName>
    <definedName name="A126088330R_Latest">Data6!$G$19</definedName>
    <definedName name="A126088342X">Data6!$AE$1:$AE$10,Data6!$AE$11:$AE$19</definedName>
    <definedName name="A126088342X_Data">Data6!$AE$11:$AE$19</definedName>
    <definedName name="A126088342X_Latest">Data6!$AE$19</definedName>
    <definedName name="A126088346J">Data6!$CA$1:$CA$10,Data6!$CA$11:$CA$19</definedName>
    <definedName name="A126088346J_Data">Data6!$CA$11:$CA$19</definedName>
    <definedName name="A126088346J_Latest">Data6!$CA$19</definedName>
    <definedName name="A126088350X">Data6!$CY$1:$CY$10,Data6!$CY$11:$CY$19</definedName>
    <definedName name="A126088350X_Data">Data6!$CY$11:$CY$19</definedName>
    <definedName name="A126088350X_Latest">Data6!$CY$19</definedName>
    <definedName name="A126088354J">Data6!$HC$1:$HC$10,Data6!$HC$11:$HC$19</definedName>
    <definedName name="A126088354J_Data">Data6!$HC$11:$HC$19</definedName>
    <definedName name="A126088354J_Latest">Data6!$HC$19</definedName>
    <definedName name="A126088358T">Data7!$C$1:$C$10,Data7!$C$11:$C$19</definedName>
    <definedName name="A126088358T_Data">Data7!$C$11:$C$19</definedName>
    <definedName name="A126088358T_Latest">Data7!$C$19</definedName>
    <definedName name="A126088938L">Data7!$AP$1:$AP$10,Data7!$AP$11:$AP$19</definedName>
    <definedName name="A126088938L_Data">Data7!$AP$11:$AP$19</definedName>
    <definedName name="A126088938L_Latest">Data7!$AP$19</definedName>
    <definedName name="A126088942C">Data7!$BN$1:$BN$10,Data7!$BN$11:$BN$19</definedName>
    <definedName name="A126088942C_Data">Data7!$BN$11:$BN$19</definedName>
    <definedName name="A126088942C_Latest">Data7!$BN$19</definedName>
    <definedName name="A126088946L">Data7!$DJ$1:$DJ$10,Data7!$DJ$11:$DJ$19</definedName>
    <definedName name="A126088946L_Data">Data7!$DJ$11:$DJ$19</definedName>
    <definedName name="A126088946L_Latest">Data7!$DJ$19</definedName>
    <definedName name="A126088950C">Data6!$FV$1:$FV$10,Data6!$FV$11:$FV$19</definedName>
    <definedName name="A126088950C_Data">Data6!$FV$11:$FV$19</definedName>
    <definedName name="A126088950C_Latest">Data6!$FV$19</definedName>
    <definedName name="A126088954L">Data7!$R$1:$R$10,Data7!$R$11:$R$19</definedName>
    <definedName name="A126088954L_Data">Data7!$R$11:$R$19</definedName>
    <definedName name="A126088954L_Latest">Data7!$R$19</definedName>
    <definedName name="A126088958W">Data6!$AT$1:$AT$10,Data6!$AT$11:$AT$19</definedName>
    <definedName name="A126088958W_Data">Data6!$AT$11:$AT$19</definedName>
    <definedName name="A126088958W_Latest">Data6!$AT$19</definedName>
    <definedName name="A126088962L">Data6!$DN$1:$DN$10,Data6!$DN$11:$DN$19</definedName>
    <definedName name="A126088962L_Data">Data6!$DN$11:$DN$19</definedName>
    <definedName name="A126088962L_Latest">Data6!$DN$19</definedName>
    <definedName name="A126088966W">Data6!$EL$1:$EL$10,Data6!$EL$11:$EL$19</definedName>
    <definedName name="A126088966W_Data">Data6!$EL$11:$EL$19</definedName>
    <definedName name="A126088966W_Latest">Data6!$EL$19</definedName>
    <definedName name="A126088970L">Data7!$CL$1:$CL$10,Data7!$CL$11:$CL$19</definedName>
    <definedName name="A126088970L_Data">Data7!$CL$11:$CL$19</definedName>
    <definedName name="A126088970L_Latest">Data7!$CL$19</definedName>
    <definedName name="A126088974W">Data7!$EH$1:$EH$10,Data7!$EH$11:$EH$19</definedName>
    <definedName name="A126088974W_Data">Data7!$EH$11:$EH$19</definedName>
    <definedName name="A126088974W_Latest">Data7!$EH$19</definedName>
    <definedName name="A126088978F">Data5!$IN$1:$IN$10,Data5!$IN$11:$IN$19</definedName>
    <definedName name="A126088978F_Data">Data5!$IN$11:$IN$19</definedName>
    <definedName name="A126088978F_Latest">Data5!$IN$19</definedName>
    <definedName name="A126088982W">Data6!$FD$1:$FD$10,Data6!$FD$11:$FD$19</definedName>
    <definedName name="A126088982W_Data">Data6!$FD$11:$FD$19</definedName>
    <definedName name="A126088982W_Latest">Data6!$FD$19</definedName>
    <definedName name="A126088986F">Data6!$HR$1:$HR$10,Data6!$HR$11:$HR$19</definedName>
    <definedName name="A126088986F_Data">Data6!$HR$11:$HR$19</definedName>
    <definedName name="A126088986F_Latest">Data6!$HR$19</definedName>
    <definedName name="A126088990W">Data6!$V$1:$V$10,Data6!$V$11:$V$19</definedName>
    <definedName name="A126088990W_Data">Data6!$V$11:$V$19</definedName>
    <definedName name="A126088990W_Latest">Data6!$V$19</definedName>
    <definedName name="A126088994F">Data6!$BR$1:$BR$10,Data6!$BR$11:$BR$19</definedName>
    <definedName name="A126088994F_Data">Data6!$BR$11:$BR$19</definedName>
    <definedName name="A126088994F_Latest">Data6!$BR$19</definedName>
    <definedName name="A126088998R">Data6!$CP$1:$CP$10,Data6!$CP$11:$CP$19</definedName>
    <definedName name="A126088998R_Data">Data6!$CP$11:$CP$19</definedName>
    <definedName name="A126088998R_Latest">Data6!$CP$19</definedName>
    <definedName name="A126089002W">Data6!$GT$1:$GT$10,Data6!$GT$11:$GT$19</definedName>
    <definedName name="A126089002W_Data">Data6!$GT$11:$GT$19</definedName>
    <definedName name="A126089002W_Latest">Data6!$GT$19</definedName>
    <definedName name="A126089006F">Data6!$IJ$1:$IJ$10,Data6!$IJ$11:$IJ$19</definedName>
    <definedName name="A126089006F_Data">Data6!$IJ$11:$IJ$19</definedName>
    <definedName name="A126089006F_Latest">Data6!$IJ$19</definedName>
    <definedName name="A126089586L">Data8!$GU$1:$GU$10,Data8!$GU$11:$GU$19</definedName>
    <definedName name="A126089586L_Data">Data8!$GU$11:$GU$19</definedName>
    <definedName name="A126089586L_Latest">Data8!$GU$19</definedName>
    <definedName name="A126089590C">Data8!$HS$1:$HS$10,Data8!$HS$11:$HS$19</definedName>
    <definedName name="A126089590C_Data">Data8!$HS$11:$HS$19</definedName>
    <definedName name="A126089590C_Latest">Data8!$HS$19</definedName>
    <definedName name="A126089594L">Data9!$Y$1:$Y$10,Data9!$Y$11:$Y$19</definedName>
    <definedName name="A126089594L_Data">Data9!$Y$11:$Y$19</definedName>
    <definedName name="A126089594L_Latest">Data9!$Y$19</definedName>
    <definedName name="A126089598W">Data8!$CK$1:$CK$10,Data8!$CK$11:$CK$19</definedName>
    <definedName name="A126089598W_Data">Data8!$CK$11:$CK$19</definedName>
    <definedName name="A126089598W_Latest">Data8!$CK$19</definedName>
    <definedName name="A126089602A">Data8!$FW$1:$FW$10,Data8!$FW$11:$FW$19</definedName>
    <definedName name="A126089602A_Data">Data8!$FW$11:$FW$19</definedName>
    <definedName name="A126089602A_Latest">Data8!$FW$19</definedName>
    <definedName name="A126089606K">Data7!$GY$1:$GY$10,Data7!$GY$11:$GY$19</definedName>
    <definedName name="A126089606K_Data">Data7!$GY$11:$GY$19</definedName>
    <definedName name="A126089606K_Latest">Data7!$GY$19</definedName>
    <definedName name="A126089610A">Data8!$AC$1:$AC$10,Data8!$AC$11:$AC$19</definedName>
    <definedName name="A126089610A_Data">Data8!$AC$11:$AC$19</definedName>
    <definedName name="A126089610A_Latest">Data8!$AC$19</definedName>
    <definedName name="A126089614K">Data8!$BA$1:$BA$10,Data8!$BA$11:$BA$19</definedName>
    <definedName name="A126089614K_Data">Data8!$BA$11:$BA$19</definedName>
    <definedName name="A126089614K_Latest">Data8!$BA$19</definedName>
    <definedName name="A126089618V">Data8!$IQ$1:$IQ$10,Data8!$IQ$11:$IQ$19</definedName>
    <definedName name="A126089618V_Data">Data8!$IQ$11:$IQ$19</definedName>
    <definedName name="A126089618V_Latest">Data8!$IQ$19</definedName>
    <definedName name="A126089622K">Data9!$AW$1:$AW$10,Data9!$AW$11:$AW$19</definedName>
    <definedName name="A126089622K_Data">Data9!$AW$11:$AW$19</definedName>
    <definedName name="A126089622K_Latest">Data9!$AW$19</definedName>
    <definedName name="A126089626V">Data7!$FC$1:$FC$10,Data7!$FC$11:$FC$19</definedName>
    <definedName name="A126089626V_Data">Data7!$FC$11:$FC$19</definedName>
    <definedName name="A126089626V_Latest">Data7!$FC$19</definedName>
    <definedName name="A126089630K">Data8!$BS$1:$BS$10,Data8!$BS$11:$BS$19</definedName>
    <definedName name="A126089630K_Data">Data8!$BS$11:$BS$19</definedName>
    <definedName name="A126089630K_Latest">Data8!$BS$19</definedName>
    <definedName name="A126089634V">Data8!$EG$1:$EG$10,Data8!$EG$11:$EG$19</definedName>
    <definedName name="A126089634V_Data">Data8!$EG$11:$EG$19</definedName>
    <definedName name="A126089634V_Latest">Data8!$EG$19</definedName>
    <definedName name="A126089638C">Data7!$GA$1:$GA$10,Data7!$GA$11:$GA$19</definedName>
    <definedName name="A126089638C_Data">Data7!$GA$11:$GA$19</definedName>
    <definedName name="A126089638C_Latest">Data7!$GA$19</definedName>
    <definedName name="A126089642V">Data7!$HW$1:$HW$10,Data7!$HW$11:$HW$19</definedName>
    <definedName name="A126089642V_Data">Data7!$HW$11:$HW$19</definedName>
    <definedName name="A126089642V_Latest">Data7!$HW$19</definedName>
    <definedName name="A126089646C">Data8!$E$1:$E$10,Data8!$E$11:$E$19</definedName>
    <definedName name="A126089646C_Data">Data8!$E$11:$E$19</definedName>
    <definedName name="A126089646C_Latest">Data8!$E$19</definedName>
    <definedName name="A126089650V">Data8!$DI$1:$DI$10,Data8!$DI$11:$DI$19</definedName>
    <definedName name="A126089650V_Data">Data8!$DI$11:$DI$19</definedName>
    <definedName name="A126089650V_Latest">Data8!$DI$19</definedName>
    <definedName name="A126089654C">Data8!$EY$1:$EY$10,Data8!$EY$11:$EY$19</definedName>
    <definedName name="A126089654C_Data">Data8!$EY$11:$EY$19</definedName>
    <definedName name="A126089654C_Latest">Data8!$EY$19</definedName>
    <definedName name="A126090234F">Data8!$HP$1:$HP$10,Data8!$HP$11:$HP$19</definedName>
    <definedName name="A126090234F_Data">Data8!$HP$11:$HP$19</definedName>
    <definedName name="A126090234F_Latest">Data8!$HP$19</definedName>
    <definedName name="A126090238R">Data8!$IN$1:$IN$10,Data8!$IN$11:$IN$19</definedName>
    <definedName name="A126090238R_Data">Data8!$IN$11:$IN$19</definedName>
    <definedName name="A126090238R_Latest">Data8!$IN$19</definedName>
    <definedName name="A126090242F">Data9!$AT$1:$AT$10,Data9!$AT$11:$AT$19</definedName>
    <definedName name="A126090242F_Data">Data9!$AT$11:$AT$19</definedName>
    <definedName name="A126090242F_Latest">Data9!$AT$19</definedName>
    <definedName name="A126090246R">Data8!$DF$1:$DF$10,Data8!$DF$11:$DF$19</definedName>
    <definedName name="A126090246R_Data">Data8!$DF$11:$DF$19</definedName>
    <definedName name="A126090246R_Latest">Data8!$DF$19</definedName>
    <definedName name="A126090250F">Data8!$GR$1:$GR$10,Data8!$GR$11:$GR$19</definedName>
    <definedName name="A126090250F_Data">Data8!$GR$11:$GR$19</definedName>
    <definedName name="A126090250F_Latest">Data8!$GR$19</definedName>
    <definedName name="A126090254R">Data7!$HT$1:$HT$10,Data7!$HT$11:$HT$19</definedName>
    <definedName name="A126090254R_Data">Data7!$HT$11:$HT$19</definedName>
    <definedName name="A126090254R_Latest">Data7!$HT$19</definedName>
    <definedName name="A126090258X">Data8!$AX$1:$AX$10,Data8!$AX$11:$AX$19</definedName>
    <definedName name="A126090258X_Data">Data8!$AX$11:$AX$19</definedName>
    <definedName name="A126090258X_Latest">Data8!$AX$19</definedName>
    <definedName name="A126090266X">Data9!$V$1:$V$10,Data9!$V$11:$V$19</definedName>
    <definedName name="A126090266X_Data">Data9!$V$11:$V$19</definedName>
    <definedName name="A126090266X_Latest">Data9!$V$19</definedName>
    <definedName name="A126090270R">Data9!$BR$1:$BR$10,Data9!$BR$11:$BR$19</definedName>
    <definedName name="A126090270R_Data">Data9!$BR$11:$BR$19</definedName>
    <definedName name="A126090270R_Latest">Data9!$BR$19</definedName>
    <definedName name="A126090274X">Data7!$FX$1:$FX$10,Data7!$FX$11:$FX$19</definedName>
    <definedName name="A126090274X_Data">Data7!$FX$11:$FX$19</definedName>
    <definedName name="A126090274X_Latest">Data7!$FX$19</definedName>
    <definedName name="A126090286J">Data7!$GV$1:$GV$10,Data7!$GV$11:$GV$19</definedName>
    <definedName name="A126090286J_Data">Data7!$GV$11:$GV$19</definedName>
    <definedName name="A126090286J_Latest">Data7!$GV$19</definedName>
    <definedName name="A126090290X">Data8!$B$1:$B$10,Data8!$B$11:$B$19</definedName>
    <definedName name="A126090290X_Data">Data8!$B$11:$B$19</definedName>
    <definedName name="A126090290X_Latest">Data8!$B$19</definedName>
    <definedName name="A126090294J">Data8!$Z$1:$Z$10,Data8!$Z$11:$Z$19</definedName>
    <definedName name="A126090294J_Data">Data8!$Z$11:$Z$19</definedName>
    <definedName name="A126090294J_Latest">Data8!$Z$19</definedName>
    <definedName name="A126090298T">Data8!$ED$1:$ED$10,Data8!$ED$11:$ED$19</definedName>
    <definedName name="A126090298T_Data">Data8!$ED$11:$ED$19</definedName>
    <definedName name="A126090298T_Latest">Data8!$ED$19</definedName>
    <definedName name="A126090302W">Data8!$FT$1:$FT$10,Data8!$FT$11:$FT$19</definedName>
    <definedName name="A126090302W_Data">Data8!$FT$11:$FT$19</definedName>
    <definedName name="A126090302W_Latest">Data8!$FT$19</definedName>
    <definedName name="A126090882C">Data8!$HD$1:$HD$10,Data8!$HD$11:$HD$19</definedName>
    <definedName name="A126090882C_Data">Data8!$HD$11:$HD$19</definedName>
    <definedName name="A126090882C_Latest">Data8!$HD$19</definedName>
    <definedName name="A126090886L">Data8!$IB$1:$IB$10,Data8!$IB$11:$IB$19</definedName>
    <definedName name="A126090886L_Data">Data8!$IB$11:$IB$19</definedName>
    <definedName name="A126090886L_Latest">Data8!$IB$19</definedName>
    <definedName name="A126090890C">Data9!$AH$1:$AH$10,Data9!$AH$11:$AH$19</definedName>
    <definedName name="A126090890C_Data">Data9!$AH$11:$AH$19</definedName>
    <definedName name="A126090890C_Latest">Data9!$AH$19</definedName>
    <definedName name="A126090894L">Data8!$CT$1:$CT$10,Data8!$CT$11:$CT$19</definedName>
    <definedName name="A126090894L_Data">Data8!$CT$11:$CT$19</definedName>
    <definedName name="A126090894L_Latest">Data8!$CT$19</definedName>
    <definedName name="A126090898W">Data8!$GF$1:$GF$10,Data8!$GF$11:$GF$19</definedName>
    <definedName name="A126090898W_Data">Data8!$GF$11:$GF$19</definedName>
    <definedName name="A126090898W_Latest">Data8!$GF$19</definedName>
    <definedName name="A126090902A">Data7!$HH$1:$HH$10,Data7!$HH$11:$HH$19</definedName>
    <definedName name="A126090902A_Data">Data7!$HH$11:$HH$19</definedName>
    <definedName name="A126090902A_Latest">Data7!$HH$19</definedName>
    <definedName name="A126090906K">Data8!$AL$1:$AL$10,Data8!$AL$11:$AL$19</definedName>
    <definedName name="A126090906K_Data">Data8!$AL$11:$AL$19</definedName>
    <definedName name="A126090906K_Latest">Data8!$AL$19</definedName>
    <definedName name="A126090910A">Data8!$BJ$1:$BJ$10,Data8!$BJ$11:$BJ$19</definedName>
    <definedName name="A126090910A_Data">Data8!$BJ$11:$BJ$19</definedName>
    <definedName name="A126090910A_Latest">Data8!$BJ$19</definedName>
    <definedName name="A126090914K">Data9!$J$1:$J$10,Data9!$J$11:$J$19</definedName>
    <definedName name="A126090914K_Data">Data9!$J$11:$J$19</definedName>
    <definedName name="A126090914K_Latest">Data9!$J$19</definedName>
    <definedName name="A126090918V">Data9!$BF$1:$BF$10,Data9!$BF$11:$BF$19</definedName>
    <definedName name="A126090918V_Data">Data9!$BF$11:$BF$19</definedName>
    <definedName name="A126090918V_Latest">Data9!$BF$19</definedName>
    <definedName name="A126090922K">Data7!$FL$1:$FL$10,Data7!$FL$11:$FL$19</definedName>
    <definedName name="A126090922K_Data">Data7!$FL$11:$FL$19</definedName>
    <definedName name="A126090922K_Latest">Data7!$FL$19</definedName>
    <definedName name="A126090926V">Data8!$CB$1:$CB$10,Data8!$CB$11:$CB$19</definedName>
    <definedName name="A126090926V_Data">Data8!$CB$11:$CB$19</definedName>
    <definedName name="A126090926V_Latest">Data8!$CB$19</definedName>
    <definedName name="A126090930K">Data8!$EP$1:$EP$10,Data8!$EP$11:$EP$19</definedName>
    <definedName name="A126090930K_Data">Data8!$EP$11:$EP$19</definedName>
    <definedName name="A126090930K_Latest">Data8!$EP$19</definedName>
    <definedName name="A126090934V">Data7!$GJ$1:$GJ$10,Data7!$GJ$11:$GJ$19</definedName>
    <definedName name="A126090934V_Data">Data7!$GJ$11:$GJ$19</definedName>
    <definedName name="A126090934V_Latest">Data7!$GJ$19</definedName>
    <definedName name="A126090938C">Data7!$IF$1:$IF$10,Data7!$IF$11:$IF$19</definedName>
    <definedName name="A126090938C_Data">Data7!$IF$11:$IF$19</definedName>
    <definedName name="A126090938C_Latest">Data7!$IF$19</definedName>
    <definedName name="A126090942V">Data8!$N$1:$N$10,Data8!$N$11:$N$19</definedName>
    <definedName name="A126090942V_Data">Data8!$N$11:$N$19</definedName>
    <definedName name="A126090942V_Latest">Data8!$N$19</definedName>
    <definedName name="A126090946C">Data8!$DR$1:$DR$10,Data8!$DR$11:$DR$19</definedName>
    <definedName name="A126090946C_Data">Data8!$DR$11:$DR$19</definedName>
    <definedName name="A126090946C_Latest">Data8!$DR$19</definedName>
    <definedName name="A126090950V">Data8!$FH$1:$FH$10,Data8!$FH$11:$FH$19</definedName>
    <definedName name="A126090950V_Data">Data8!$FH$11:$FH$19</definedName>
    <definedName name="A126090950V_Latest">Data8!$FH$19</definedName>
    <definedName name="A126091530T">Data8!$HM$1:$HM$10,Data8!$HM$11:$HM$19</definedName>
    <definedName name="A126091530T_Data">Data8!$HM$11:$HM$19</definedName>
    <definedName name="A126091530T_Latest">Data8!$HM$19</definedName>
    <definedName name="A126091534A">Data8!$IK$1:$IK$10,Data8!$IK$11:$IK$19</definedName>
    <definedName name="A126091534A_Data">Data8!$IK$11:$IK$19</definedName>
    <definedName name="A126091534A_Latest">Data8!$IK$19</definedName>
    <definedName name="A126091538K">Data9!$AQ$1:$AQ$10,Data9!$AQ$11:$AQ$19</definedName>
    <definedName name="A126091538K_Data">Data9!$AQ$11:$AQ$19</definedName>
    <definedName name="A126091538K_Latest">Data9!$AQ$19</definedName>
    <definedName name="A126091542A">Data8!$DC$1:$DC$10,Data8!$DC$11:$DC$19</definedName>
    <definedName name="A126091542A_Data">Data8!$DC$11:$DC$19</definedName>
    <definedName name="A126091542A_Latest">Data8!$DC$19</definedName>
    <definedName name="A126091546K">Data8!$GO$1:$GO$10,Data8!$GO$11:$GO$19</definedName>
    <definedName name="A126091546K_Data">Data8!$GO$11:$GO$19</definedName>
    <definedName name="A126091546K_Latest">Data8!$GO$19</definedName>
    <definedName name="A126091550A">Data7!$HQ$1:$HQ$10,Data7!$HQ$11:$HQ$19</definedName>
    <definedName name="A126091550A_Data">Data7!$HQ$11:$HQ$19</definedName>
    <definedName name="A126091550A_Latest">Data7!$HQ$19</definedName>
    <definedName name="A126091554K">Data8!$AU$1:$AU$10,Data8!$AU$11:$AU$19</definedName>
    <definedName name="A126091554K_Data">Data8!$AU$11:$AU$19</definedName>
    <definedName name="A126091554K_Latest">Data8!$AU$19</definedName>
    <definedName name="A126091558V">Data8!$BP$1:$BP$10,Data8!$BP$11:$BP$19</definedName>
    <definedName name="A126091558V_Data">Data8!$BP$11:$BP$19</definedName>
    <definedName name="A126091558V_Latest">Data8!$BP$19</definedName>
    <definedName name="A126091562K">Data9!$S$1:$S$10,Data9!$S$11:$S$19</definedName>
    <definedName name="A126091562K_Data">Data9!$S$11:$S$19</definedName>
    <definedName name="A126091562K_Latest">Data9!$S$19</definedName>
    <definedName name="A126091566V">Data9!$BO$1:$BO$10,Data9!$BO$11:$BO$19</definedName>
    <definedName name="A126091566V_Data">Data9!$BO$11:$BO$19</definedName>
    <definedName name="A126091566V_Latest">Data9!$BO$19</definedName>
    <definedName name="A126091570K">Data7!$FU$1:$FU$10,Data7!$FU$11:$FU$19</definedName>
    <definedName name="A126091570K_Data">Data7!$FU$11:$FU$19</definedName>
    <definedName name="A126091570K_Latest">Data7!$FU$19</definedName>
    <definedName name="A126091574V">Data8!$CH$1:$CH$10,Data8!$CH$11:$CH$19</definedName>
    <definedName name="A126091574V_Data">Data8!$CH$11:$CH$19</definedName>
    <definedName name="A126091574V_Latest">Data8!$CH$19</definedName>
    <definedName name="A126091578C">Data8!$EV$1:$EV$10,Data8!$EV$11:$EV$19</definedName>
    <definedName name="A126091578C_Data">Data8!$EV$11:$EV$19</definedName>
    <definedName name="A126091578C_Latest">Data8!$EV$19</definedName>
    <definedName name="A126091582V">Data7!$GS$1:$GS$10,Data7!$GS$11:$GS$19</definedName>
    <definedName name="A126091582V_Data">Data7!$GS$11:$GS$19</definedName>
    <definedName name="A126091582V_Latest">Data7!$GS$19</definedName>
    <definedName name="A126091586C">Data7!$IO$1:$IO$10,Data7!$IO$11:$IO$19</definedName>
    <definedName name="A126091586C_Data">Data7!$IO$11:$IO$19</definedName>
    <definedName name="A126091586C_Latest">Data7!$IO$19</definedName>
    <definedName name="A126091590V">Data8!$W$1:$W$10,Data8!$W$11:$W$19</definedName>
    <definedName name="A126091590V_Data">Data8!$W$11:$W$19</definedName>
    <definedName name="A126091590V_Latest">Data8!$W$19</definedName>
    <definedName name="A126091594C">Data8!$EA$1:$EA$10,Data8!$EA$11:$EA$19</definedName>
    <definedName name="A126091594C_Data">Data8!$EA$11:$EA$19</definedName>
    <definedName name="A126091594C_Latest">Data8!$EA$19</definedName>
    <definedName name="A126091598L">Data8!$FQ$1:$FQ$10,Data8!$FQ$11:$FQ$19</definedName>
    <definedName name="A126091598L_Data">Data8!$FQ$11:$FQ$19</definedName>
    <definedName name="A126091598L_Latest">Data8!$FQ$19</definedName>
    <definedName name="A126092178K">Data8!$HJ$1:$HJ$10,Data8!$HJ$11:$HJ$19</definedName>
    <definedName name="A126092178K_Data">Data8!$HJ$11:$HJ$19</definedName>
    <definedName name="A126092178K_Latest">Data8!$HJ$19</definedName>
    <definedName name="A126092182A">Data8!$IH$1:$IH$10,Data8!$IH$11:$IH$19</definedName>
    <definedName name="A126092182A_Data">Data8!$IH$11:$IH$19</definedName>
    <definedName name="A126092182A_Latest">Data8!$IH$19</definedName>
    <definedName name="A126092186K">Data9!$AN$1:$AN$10,Data9!$AN$11:$AN$19</definedName>
    <definedName name="A126092186K_Data">Data9!$AN$11:$AN$19</definedName>
    <definedName name="A126092186K_Latest">Data9!$AN$19</definedName>
    <definedName name="A126092190A">Data8!$CZ$1:$CZ$10,Data8!$CZ$11:$CZ$19</definedName>
    <definedName name="A126092190A_Data">Data8!$CZ$11:$CZ$19</definedName>
    <definedName name="A126092190A_Latest">Data8!$CZ$19</definedName>
    <definedName name="A126092194K">Data8!$GL$1:$GL$10,Data8!$GL$11:$GL$19</definedName>
    <definedName name="A126092194K_Data">Data8!$GL$11:$GL$19</definedName>
    <definedName name="A126092194K_Latest">Data8!$GL$19</definedName>
    <definedName name="A126092198V">Data7!$HN$1:$HN$10,Data7!$HN$11:$HN$19</definedName>
    <definedName name="A126092198V_Data">Data7!$HN$11:$HN$19</definedName>
    <definedName name="A126092198V_Latest">Data7!$HN$19</definedName>
    <definedName name="A126092202X">Data8!$AR$1:$AR$10,Data8!$AR$11:$AR$19</definedName>
    <definedName name="A126092202X_Data">Data8!$AR$11:$AR$19</definedName>
    <definedName name="A126092202X_Latest">Data8!$AR$19</definedName>
    <definedName name="A126092206J">Data8!$BM$1:$BM$10,Data8!$BM$11:$BM$19</definedName>
    <definedName name="A126092206J_Data">Data8!$BM$11:$BM$19</definedName>
    <definedName name="A126092206J_Latest">Data8!$BM$19</definedName>
    <definedName name="A126092210X">Data9!$P$1:$P$10,Data9!$P$11:$P$19</definedName>
    <definedName name="A126092210X_Data">Data9!$P$11:$P$19</definedName>
    <definedName name="A126092210X_Latest">Data9!$P$19</definedName>
    <definedName name="A126092214J">Data9!$BL$1:$BL$10,Data9!$BL$11:$BL$19</definedName>
    <definedName name="A126092214J_Data">Data9!$BL$11:$BL$19</definedName>
    <definedName name="A126092214J_Latest">Data9!$BL$19</definedName>
    <definedName name="A126092218T">Data7!$FR$1:$FR$10,Data7!$FR$11:$FR$19</definedName>
    <definedName name="A126092218T_Data">Data7!$FR$11:$FR$19</definedName>
    <definedName name="A126092218T_Latest">Data7!$FR$19</definedName>
    <definedName name="A126092222J">Data8!$CE$1:$CE$10,Data8!$CE$11:$CE$19</definedName>
    <definedName name="A126092222J_Data">Data8!$CE$11:$CE$19</definedName>
    <definedName name="A126092222J_Latest">Data8!$CE$19</definedName>
    <definedName name="A126092226T">Data8!$ES$1:$ES$10,Data8!$ES$11:$ES$19</definedName>
    <definedName name="A126092226T_Data">Data8!$ES$11:$ES$19</definedName>
    <definedName name="A126092226T_Latest">Data8!$ES$19</definedName>
    <definedName name="A126092230J">Data7!$GP$1:$GP$10,Data7!$GP$11:$GP$19</definedName>
    <definedName name="A126092230J_Data">Data7!$GP$11:$GP$19</definedName>
    <definedName name="A126092230J_Latest">Data7!$GP$19</definedName>
    <definedName name="A126092234T">Data7!$IL$1:$IL$10,Data7!$IL$11:$IL$19</definedName>
    <definedName name="A126092234T_Data">Data7!$IL$11:$IL$19</definedName>
    <definedName name="A126092234T_Latest">Data7!$IL$19</definedName>
    <definedName name="A126092238A">Data8!$T$1:$T$10,Data8!$T$11:$T$19</definedName>
    <definedName name="A126092238A_Data">Data8!$T$11:$T$19</definedName>
    <definedName name="A126092238A_Latest">Data8!$T$19</definedName>
    <definedName name="A126092242T">Data8!$DX$1:$DX$10,Data8!$DX$11:$DX$19</definedName>
    <definedName name="A126092242T_Data">Data8!$DX$11:$DX$19</definedName>
    <definedName name="A126092242T_Latest">Data8!$DX$19</definedName>
    <definedName name="A126092246A">Data8!$FN$1:$FN$10,Data8!$FN$11:$FN$19</definedName>
    <definedName name="A126092246A_Data">Data8!$FN$11:$FN$19</definedName>
    <definedName name="A126092246A_Latest">Data8!$FN$19</definedName>
    <definedName name="A126092826W">Data8!$HA$1:$HA$10,Data8!$HA$11:$HA$19</definedName>
    <definedName name="A126092826W_Data">Data8!$HA$11:$HA$19</definedName>
    <definedName name="A126092826W_Latest">Data8!$HA$19</definedName>
    <definedName name="A126092830L">Data8!$HY$1:$HY$10,Data8!$HY$11:$HY$19</definedName>
    <definedName name="A126092830L_Data">Data8!$HY$11:$HY$19</definedName>
    <definedName name="A126092830L_Latest">Data8!$HY$19</definedName>
    <definedName name="A126092834W">Data9!$AE$1:$AE$10,Data9!$AE$11:$AE$19</definedName>
    <definedName name="A126092834W_Data">Data9!$AE$11:$AE$19</definedName>
    <definedName name="A126092834W_Latest">Data9!$AE$19</definedName>
    <definedName name="A126092838F">Data8!$CQ$1:$CQ$10,Data8!$CQ$11:$CQ$19</definedName>
    <definedName name="A126092838F_Data">Data8!$CQ$11:$CQ$19</definedName>
    <definedName name="A126092838F_Latest">Data8!$CQ$19</definedName>
    <definedName name="A126092842W">Data8!$GC$1:$GC$10,Data8!$GC$11:$GC$19</definedName>
    <definedName name="A126092842W_Data">Data8!$GC$11:$GC$19</definedName>
    <definedName name="A126092842W_Latest">Data8!$GC$19</definedName>
    <definedName name="A126092846F">Data7!$HE$1:$HE$10,Data7!$HE$11:$HE$19</definedName>
    <definedName name="A126092846F_Data">Data7!$HE$11:$HE$19</definedName>
    <definedName name="A126092846F_Latest">Data7!$HE$19</definedName>
    <definedName name="A126092850W">Data8!$AI$1:$AI$10,Data8!$AI$11:$AI$19</definedName>
    <definedName name="A126092850W_Data">Data8!$AI$11:$AI$19</definedName>
    <definedName name="A126092850W_Latest">Data8!$AI$19</definedName>
    <definedName name="A126092854F">Data8!$BG$1:$BG$10,Data8!$BG$11:$BG$19</definedName>
    <definedName name="A126092854F_Data">Data8!$BG$11:$BG$19</definedName>
    <definedName name="A126092854F_Latest">Data8!$BG$19</definedName>
    <definedName name="A126092858R">Data9!$G$1:$G$10,Data9!$G$11:$G$19</definedName>
    <definedName name="A126092858R_Data">Data9!$G$11:$G$19</definedName>
    <definedName name="A126092858R_Latest">Data9!$G$19</definedName>
    <definedName name="A126092862F">Data9!$BC$1:$BC$10,Data9!$BC$11:$BC$19</definedName>
    <definedName name="A126092862F_Data">Data9!$BC$11:$BC$19</definedName>
    <definedName name="A126092862F_Latest">Data9!$BC$19</definedName>
    <definedName name="A126092866R">Data7!$FI$1:$FI$10,Data7!$FI$11:$FI$19</definedName>
    <definedName name="A126092866R_Data">Data7!$FI$11:$FI$19</definedName>
    <definedName name="A126092866R_Latest">Data7!$FI$19</definedName>
    <definedName name="A126092870F">Data8!$BY$1:$BY$10,Data8!$BY$11:$BY$19</definedName>
    <definedName name="A126092870F_Data">Data8!$BY$11:$BY$19</definedName>
    <definedName name="A126092870F_Latest">Data8!$BY$19</definedName>
    <definedName name="A126092874R">Data8!$EM$1:$EM$10,Data8!$EM$11:$EM$19</definedName>
    <definedName name="A126092874R_Data">Data8!$EM$11:$EM$19</definedName>
    <definedName name="A126092874R_Latest">Data8!$EM$19</definedName>
    <definedName name="A126092878X">Data7!$GG$1:$GG$10,Data7!$GG$11:$GG$19</definedName>
    <definedName name="A126092878X_Data">Data7!$GG$11:$GG$19</definedName>
    <definedName name="A126092878X_Latest">Data7!$GG$19</definedName>
    <definedName name="A126092882R">Data7!$IC$1:$IC$10,Data7!$IC$11:$IC$19</definedName>
    <definedName name="A126092882R_Data">Data7!$IC$11:$IC$19</definedName>
    <definedName name="A126092882R_Latest">Data7!$IC$19</definedName>
    <definedName name="A126092886X">Data8!$K$1:$K$10,Data8!$K$11:$K$19</definedName>
    <definedName name="A126092886X_Data">Data8!$K$11:$K$19</definedName>
    <definedName name="A126092886X_Latest">Data8!$K$19</definedName>
    <definedName name="A126092890R">Data8!$DO$1:$DO$10,Data8!$DO$11:$DO$19</definedName>
    <definedName name="A126092890R_Data">Data8!$DO$11:$DO$19</definedName>
    <definedName name="A126092890R_Latest">Data8!$DO$19</definedName>
    <definedName name="A126092894X">Data8!$FE$1:$FE$10,Data8!$FE$11:$FE$19</definedName>
    <definedName name="A126092894X_Data">Data8!$FE$11:$FE$19</definedName>
    <definedName name="A126092894X_Latest">Data8!$FE$19</definedName>
    <definedName name="A126093474W">Data8!$HG$1:$HG$10,Data8!$HG$11:$HG$19</definedName>
    <definedName name="A126093474W_Data">Data8!$HG$11:$HG$19</definedName>
    <definedName name="A126093474W_Latest">Data8!$HG$19</definedName>
    <definedName name="A126093478F">Data8!$IE$1:$IE$10,Data8!$IE$11:$IE$19</definedName>
    <definedName name="A126093478F_Data">Data8!$IE$11:$IE$19</definedName>
    <definedName name="A126093478F_Latest">Data8!$IE$19</definedName>
    <definedName name="A126093482W">Data9!$AK$1:$AK$10,Data9!$AK$11:$AK$19</definedName>
    <definedName name="A126093482W_Data">Data9!$AK$11:$AK$19</definedName>
    <definedName name="A126093482W_Latest">Data9!$AK$19</definedName>
    <definedName name="A126093486F">Data8!$CW$1:$CW$10,Data8!$CW$11:$CW$19</definedName>
    <definedName name="A126093486F_Data">Data8!$CW$11:$CW$19</definedName>
    <definedName name="A126093486F_Latest">Data8!$CW$19</definedName>
    <definedName name="A126093490W">Data8!$GI$1:$GI$10,Data8!$GI$11:$GI$19</definedName>
    <definedName name="A126093490W_Data">Data8!$GI$11:$GI$19</definedName>
    <definedName name="A126093490W_Latest">Data8!$GI$19</definedName>
    <definedName name="A126093494F">Data7!$HK$1:$HK$10,Data7!$HK$11:$HK$19</definedName>
    <definedName name="A126093494F_Data">Data7!$HK$11:$HK$19</definedName>
    <definedName name="A126093494F_Latest">Data7!$HK$19</definedName>
    <definedName name="A126093498R">Data8!$AO$1:$AO$10,Data8!$AO$11:$AO$19</definedName>
    <definedName name="A126093498R_Data">Data8!$AO$11:$AO$19</definedName>
    <definedName name="A126093498R_Latest">Data8!$AO$19</definedName>
    <definedName name="A126093506C">Data9!$M$1:$M$10,Data9!$M$11:$M$19</definedName>
    <definedName name="A126093506C_Data">Data9!$M$11:$M$19</definedName>
    <definedName name="A126093506C_Latest">Data9!$M$19</definedName>
    <definedName name="A126093510V">Data9!$BI$1:$BI$10,Data9!$BI$11:$BI$19</definedName>
    <definedName name="A126093510V_Data">Data9!$BI$11:$BI$19</definedName>
    <definedName name="A126093510V_Latest">Data9!$BI$19</definedName>
    <definedName name="A126093514C">Data7!$FO$1:$FO$10,Data7!$FO$11:$FO$19</definedName>
    <definedName name="A126093514C_Data">Data7!$FO$11:$FO$19</definedName>
    <definedName name="A126093514C_Latest">Data7!$FO$19</definedName>
    <definedName name="A126093526L">Data7!$GM$1:$GM$10,Data7!$GM$11:$GM$19</definedName>
    <definedName name="A126093526L_Data">Data7!$GM$11:$GM$19</definedName>
    <definedName name="A126093526L_Latest">Data7!$GM$19</definedName>
    <definedName name="A126093530C">Data7!$II$1:$II$10,Data7!$II$11:$II$19</definedName>
    <definedName name="A126093530C_Data">Data7!$II$11:$II$19</definedName>
    <definedName name="A126093530C_Latest">Data7!$II$19</definedName>
    <definedName name="A126093534L">Data8!$Q$1:$Q$10,Data8!$Q$11:$Q$19</definedName>
    <definedName name="A126093534L_Data">Data8!$Q$11:$Q$19</definedName>
    <definedName name="A126093534L_Latest">Data8!$Q$19</definedName>
    <definedName name="A126093538W">Data8!$DU$1:$DU$10,Data8!$DU$11:$DU$19</definedName>
    <definedName name="A126093538W_Data">Data8!$DU$11:$DU$19</definedName>
    <definedName name="A126093538W_Latest">Data8!$DU$19</definedName>
    <definedName name="A126093542L">Data8!$FK$1:$FK$10,Data8!$FK$11:$FK$19</definedName>
    <definedName name="A126093542L_Data">Data8!$FK$11:$FK$19</definedName>
    <definedName name="A126093542L_Latest">Data8!$FK$19</definedName>
    <definedName name="A126094122K">Data8!$GX$1:$GX$10,Data8!$GX$11:$GX$19</definedName>
    <definedName name="A126094122K_Data">Data8!$GX$11:$GX$19</definedName>
    <definedName name="A126094122K_Latest">Data8!$GX$19</definedName>
    <definedName name="A126094126V">Data8!$HV$1:$HV$10,Data8!$HV$11:$HV$19</definedName>
    <definedName name="A126094126V_Data">Data8!$HV$11:$HV$19</definedName>
    <definedName name="A126094126V_Latest">Data8!$HV$19</definedName>
    <definedName name="A126094130K">Data9!$AB$1:$AB$10,Data9!$AB$11:$AB$19</definedName>
    <definedName name="A126094130K_Data">Data9!$AB$11:$AB$19</definedName>
    <definedName name="A126094130K_Latest">Data9!$AB$19</definedName>
    <definedName name="A126094134V">Data8!$CN$1:$CN$10,Data8!$CN$11:$CN$19</definedName>
    <definedName name="A126094134V_Data">Data8!$CN$11:$CN$19</definedName>
    <definedName name="A126094134V_Latest">Data8!$CN$19</definedName>
    <definedName name="A126094138C">Data8!$FZ$1:$FZ$10,Data8!$FZ$11:$FZ$19</definedName>
    <definedName name="A126094138C_Data">Data8!$FZ$11:$FZ$19</definedName>
    <definedName name="A126094138C_Latest">Data8!$FZ$19</definedName>
    <definedName name="A126094142V">Data7!$HB$1:$HB$10,Data7!$HB$11:$HB$19</definedName>
    <definedName name="A126094142V_Data">Data7!$HB$11:$HB$19</definedName>
    <definedName name="A126094142V_Latest">Data7!$HB$19</definedName>
    <definedName name="A126094146C">Data8!$AF$1:$AF$10,Data8!$AF$11:$AF$19</definedName>
    <definedName name="A126094146C_Data">Data8!$AF$11:$AF$19</definedName>
    <definedName name="A126094146C_Latest">Data8!$AF$19</definedName>
    <definedName name="A126094150V">Data8!$BD$1:$BD$10,Data8!$BD$11:$BD$19</definedName>
    <definedName name="A126094150V_Data">Data8!$BD$11:$BD$19</definedName>
    <definedName name="A126094150V_Latest">Data8!$BD$19</definedName>
    <definedName name="A126094154C">Data9!$D$1:$D$10,Data9!$D$11:$D$19</definedName>
    <definedName name="A126094154C_Data">Data9!$D$11:$D$19</definedName>
    <definedName name="A126094154C_Latest">Data9!$D$19</definedName>
    <definedName name="A126094158L">Data9!$AZ$1:$AZ$10,Data9!$AZ$11:$AZ$19</definedName>
    <definedName name="A126094158L_Data">Data9!$AZ$11:$AZ$19</definedName>
    <definedName name="A126094158L_Latest">Data9!$AZ$19</definedName>
    <definedName name="A126094162C">Data7!$FF$1:$FF$10,Data7!$FF$11:$FF$19</definedName>
    <definedName name="A126094162C_Data">Data7!$FF$11:$FF$19</definedName>
    <definedName name="A126094162C_Latest">Data7!$FF$19</definedName>
    <definedName name="A126094166L">Data8!$BV$1:$BV$10,Data8!$BV$11:$BV$19</definedName>
    <definedName name="A126094166L_Data">Data8!$BV$11:$BV$19</definedName>
    <definedName name="A126094166L_Latest">Data8!$BV$19</definedName>
    <definedName name="A126094170C">Data8!$EJ$1:$EJ$10,Data8!$EJ$11:$EJ$19</definedName>
    <definedName name="A126094170C_Data">Data8!$EJ$11:$EJ$19</definedName>
    <definedName name="A126094170C_Latest">Data8!$EJ$19</definedName>
    <definedName name="A126094174L">Data7!$GD$1:$GD$10,Data7!$GD$11:$GD$19</definedName>
    <definedName name="A126094174L_Data">Data7!$GD$11:$GD$19</definedName>
    <definedName name="A126094174L_Latest">Data7!$GD$19</definedName>
    <definedName name="A126094178W">Data7!$HZ$1:$HZ$10,Data7!$HZ$11:$HZ$19</definedName>
    <definedName name="A126094178W_Data">Data7!$HZ$11:$HZ$19</definedName>
    <definedName name="A126094178W_Latest">Data7!$HZ$19</definedName>
    <definedName name="A126094182L">Data8!$H$1:$H$10,Data8!$H$11:$H$19</definedName>
    <definedName name="A126094182L_Data">Data8!$H$11:$H$19</definedName>
    <definedName name="A126094182L_Latest">Data8!$H$19</definedName>
    <definedName name="A126094186W">Data8!$DL$1:$DL$10,Data8!$DL$11:$DL$19</definedName>
    <definedName name="A126094186W_Data">Data8!$DL$11:$DL$19</definedName>
    <definedName name="A126094186W_Latest">Data8!$DL$19</definedName>
    <definedName name="A126094190L">Data8!$FB$1:$FB$10,Data8!$FB$11:$FB$19</definedName>
    <definedName name="A126094190L_Data">Data8!$FB$11:$FB$19</definedName>
    <definedName name="A126094190L_Latest">Data8!$FB$19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170" i="29" l="1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I168" i="29"/>
  <c r="BH168" i="29"/>
  <c r="BG168" i="29"/>
  <c r="BF168" i="29"/>
  <c r="BE168" i="29"/>
  <c r="BD168" i="29"/>
  <c r="BC168" i="29"/>
  <c r="BB168" i="29"/>
  <c r="BA168" i="29"/>
  <c r="AZ168" i="29"/>
  <c r="AY168" i="29"/>
  <c r="AX168" i="29"/>
  <c r="AW168" i="29"/>
  <c r="AV168" i="29"/>
  <c r="AU168" i="29"/>
  <c r="AT168" i="29"/>
  <c r="AS168" i="29"/>
  <c r="AR168" i="29"/>
  <c r="AQ168" i="29"/>
  <c r="AP168" i="29"/>
  <c r="AO168" i="29"/>
  <c r="AN168" i="29"/>
  <c r="AM168" i="29"/>
  <c r="AL168" i="29"/>
  <c r="AK168" i="29"/>
  <c r="AJ168" i="29"/>
  <c r="AI168" i="29"/>
  <c r="AH168" i="29"/>
  <c r="AG168" i="29"/>
  <c r="AF168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D165" i="29"/>
  <c r="BW164" i="29"/>
  <c r="BV164" i="29"/>
  <c r="BU164" i="29"/>
  <c r="BT164" i="29"/>
  <c r="BS164" i="29"/>
  <c r="BR164" i="29"/>
  <c r="BQ164" i="29"/>
  <c r="BP164" i="29"/>
  <c r="BO164" i="29"/>
  <c r="BN164" i="29"/>
  <c r="BM164" i="29"/>
  <c r="BL164" i="29"/>
  <c r="BK164" i="29"/>
  <c r="BJ164" i="29"/>
  <c r="BI164" i="29"/>
  <c r="BH164" i="29"/>
  <c r="BG164" i="29"/>
  <c r="BF164" i="29"/>
  <c r="BE164" i="29"/>
  <c r="BD164" i="29"/>
  <c r="BC164" i="29"/>
  <c r="BB164" i="29"/>
  <c r="BA164" i="29"/>
  <c r="AZ164" i="29"/>
  <c r="AY164" i="29"/>
  <c r="AX164" i="29"/>
  <c r="AW164" i="29"/>
  <c r="AV164" i="29"/>
  <c r="AU164" i="29"/>
  <c r="AT164" i="29"/>
  <c r="AS164" i="29"/>
  <c r="AR164" i="29"/>
  <c r="AQ164" i="29"/>
  <c r="AP164" i="29"/>
  <c r="AO164" i="29"/>
  <c r="AN164" i="29"/>
  <c r="AM164" i="29"/>
  <c r="AL164" i="29"/>
  <c r="AK164" i="29"/>
  <c r="AJ164" i="29"/>
  <c r="AI164" i="29"/>
  <c r="AH164" i="29"/>
  <c r="AG164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BW163" i="29"/>
  <c r="BV163" i="29"/>
  <c r="BU163" i="29"/>
  <c r="BT163" i="29"/>
  <c r="BS163" i="29"/>
  <c r="BR163" i="29"/>
  <c r="BQ163" i="29"/>
  <c r="BP163" i="29"/>
  <c r="BO163" i="29"/>
  <c r="BN163" i="29"/>
  <c r="BM163" i="29"/>
  <c r="BL163" i="29"/>
  <c r="BK163" i="29"/>
  <c r="BJ163" i="29"/>
  <c r="BI163" i="29"/>
  <c r="BH163" i="29"/>
  <c r="BG163" i="29"/>
  <c r="BF163" i="29"/>
  <c r="BE163" i="29"/>
  <c r="BD163" i="29"/>
  <c r="BC163" i="29"/>
  <c r="BB163" i="29"/>
  <c r="BA163" i="29"/>
  <c r="AZ163" i="29"/>
  <c r="AY163" i="29"/>
  <c r="AX163" i="29"/>
  <c r="AW163" i="29"/>
  <c r="AV163" i="29"/>
  <c r="AU163" i="29"/>
  <c r="AT163" i="29"/>
  <c r="AS163" i="29"/>
  <c r="AR163" i="29"/>
  <c r="AQ163" i="29"/>
  <c r="AP163" i="29"/>
  <c r="AO163" i="29"/>
  <c r="AN163" i="29"/>
  <c r="AM163" i="29"/>
  <c r="AL163" i="29"/>
  <c r="AK163" i="29"/>
  <c r="AJ163" i="29"/>
  <c r="AI163" i="29"/>
  <c r="AH163" i="29"/>
  <c r="AG163" i="29"/>
  <c r="AF16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BW161" i="29"/>
  <c r="BV161" i="29"/>
  <c r="BT161" i="29"/>
  <c r="BS161" i="29"/>
  <c r="BQ161" i="29"/>
  <c r="BP161" i="29"/>
  <c r="BO161" i="29"/>
  <c r="BN161" i="29"/>
  <c r="BL161" i="29"/>
  <c r="BK161" i="29"/>
  <c r="BI161" i="29"/>
  <c r="BH161" i="29"/>
  <c r="BG161" i="29"/>
  <c r="BF161" i="29"/>
  <c r="BD161" i="29"/>
  <c r="BC161" i="29"/>
  <c r="BA161" i="29"/>
  <c r="AZ161" i="29"/>
  <c r="AY161" i="29"/>
  <c r="AX161" i="29"/>
  <c r="AV161" i="29"/>
  <c r="AU161" i="29"/>
  <c r="AS161" i="29"/>
  <c r="AR161" i="29"/>
  <c r="AQ161" i="29"/>
  <c r="AP161" i="29"/>
  <c r="AN161" i="29"/>
  <c r="AM161" i="29"/>
  <c r="AK161" i="29"/>
  <c r="AJ161" i="29"/>
  <c r="AI161" i="29"/>
  <c r="AH161" i="29"/>
  <c r="AF161" i="29"/>
  <c r="AE161" i="29"/>
  <c r="AC161" i="29"/>
  <c r="AB161" i="29"/>
  <c r="AA161" i="29"/>
  <c r="Z161" i="29"/>
  <c r="X161" i="29"/>
  <c r="W161" i="29"/>
  <c r="U161" i="29"/>
  <c r="T161" i="29"/>
  <c r="S161" i="29"/>
  <c r="R161" i="29"/>
  <c r="P161" i="29"/>
  <c r="O161" i="29"/>
  <c r="M161" i="29"/>
  <c r="L161" i="29"/>
  <c r="K161" i="29"/>
  <c r="J161" i="29"/>
  <c r="H161" i="29"/>
  <c r="G161" i="29"/>
  <c r="E161" i="29"/>
  <c r="D161" i="29"/>
  <c r="BW160" i="29"/>
  <c r="BV160" i="29"/>
  <c r="BU160" i="29"/>
  <c r="BT160" i="29"/>
  <c r="BS160" i="29"/>
  <c r="BR160" i="29"/>
  <c r="BQ160" i="29"/>
  <c r="BP160" i="29"/>
  <c r="BO160" i="29"/>
  <c r="BN160" i="29"/>
  <c r="BM160" i="29"/>
  <c r="BL160" i="29"/>
  <c r="BK160" i="29"/>
  <c r="BJ160" i="29"/>
  <c r="BI160" i="29"/>
  <c r="BH160" i="29"/>
  <c r="BG160" i="29"/>
  <c r="BF160" i="29"/>
  <c r="BE160" i="29"/>
  <c r="BD160" i="29"/>
  <c r="BC160" i="29"/>
  <c r="BB160" i="29"/>
  <c r="BA160" i="29"/>
  <c r="AZ160" i="29"/>
  <c r="AY160" i="29"/>
  <c r="AX160" i="29"/>
  <c r="AW160" i="29"/>
  <c r="AV160" i="29"/>
  <c r="AU160" i="29"/>
  <c r="AT160" i="29"/>
  <c r="AS160" i="29"/>
  <c r="AR160" i="29"/>
  <c r="AQ160" i="29"/>
  <c r="AP160" i="29"/>
  <c r="AO160" i="29"/>
  <c r="AN160" i="29"/>
  <c r="AM160" i="29"/>
  <c r="AL160" i="29"/>
  <c r="AK160" i="29"/>
  <c r="AJ160" i="29"/>
  <c r="AI160" i="29"/>
  <c r="AH160" i="29"/>
  <c r="AG160" i="29"/>
  <c r="AF160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D160" i="29"/>
  <c r="BW159" i="29"/>
  <c r="BV159" i="29"/>
  <c r="BU159" i="29"/>
  <c r="BT159" i="29"/>
  <c r="BS159" i="29"/>
  <c r="BR159" i="29"/>
  <c r="BQ159" i="29"/>
  <c r="BP159" i="29"/>
  <c r="BO159" i="29"/>
  <c r="BN159" i="29"/>
  <c r="BM159" i="29"/>
  <c r="BL159" i="29"/>
  <c r="BK159" i="29"/>
  <c r="BJ159" i="29"/>
  <c r="BI159" i="29"/>
  <c r="BH159" i="29"/>
  <c r="BG159" i="29"/>
  <c r="BF159" i="29"/>
  <c r="BE159" i="29"/>
  <c r="BD159" i="29"/>
  <c r="BC159" i="29"/>
  <c r="BB159" i="29"/>
  <c r="BA159" i="29"/>
  <c r="AZ159" i="29"/>
  <c r="AY159" i="29"/>
  <c r="AX159" i="29"/>
  <c r="AW159" i="29"/>
  <c r="AV159" i="29"/>
  <c r="AU159" i="29"/>
  <c r="AT159" i="29"/>
  <c r="AS159" i="29"/>
  <c r="AR159" i="29"/>
  <c r="AQ159" i="29"/>
  <c r="AP159" i="29"/>
  <c r="AO159" i="29"/>
  <c r="AN159" i="29"/>
  <c r="AM159" i="29"/>
  <c r="AL159" i="29"/>
  <c r="AK159" i="29"/>
  <c r="AJ159" i="29"/>
  <c r="AI159" i="29"/>
  <c r="AH159" i="29"/>
  <c r="AG159" i="29"/>
  <c r="AF159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D159" i="29"/>
  <c r="BW158" i="29"/>
  <c r="BV158" i="29"/>
  <c r="BT158" i="29"/>
  <c r="BS158" i="29"/>
  <c r="BQ158" i="29"/>
  <c r="BP158" i="29"/>
  <c r="BO158" i="29"/>
  <c r="BN158" i="29"/>
  <c r="BL158" i="29"/>
  <c r="BK158" i="29"/>
  <c r="BI158" i="29"/>
  <c r="BH158" i="29"/>
  <c r="BG158" i="29"/>
  <c r="BF158" i="29"/>
  <c r="BD158" i="29"/>
  <c r="BC158" i="29"/>
  <c r="BA158" i="29"/>
  <c r="AZ158" i="29"/>
  <c r="AY158" i="29"/>
  <c r="AX158" i="29"/>
  <c r="AV158" i="29"/>
  <c r="AU158" i="29"/>
  <c r="AS158" i="29"/>
  <c r="AR158" i="29"/>
  <c r="AQ158" i="29"/>
  <c r="AP158" i="29"/>
  <c r="AN158" i="29"/>
  <c r="AM158" i="29"/>
  <c r="AK158" i="29"/>
  <c r="AJ158" i="29"/>
  <c r="AI158" i="29"/>
  <c r="AH158" i="29"/>
  <c r="AF158" i="29"/>
  <c r="AE158" i="29"/>
  <c r="AC158" i="29"/>
  <c r="AB158" i="29"/>
  <c r="AA158" i="29"/>
  <c r="Z158" i="29"/>
  <c r="X158" i="29"/>
  <c r="W158" i="29"/>
  <c r="U158" i="29"/>
  <c r="T158" i="29"/>
  <c r="S158" i="29"/>
  <c r="R158" i="29"/>
  <c r="P158" i="29"/>
  <c r="O158" i="29"/>
  <c r="M158" i="29"/>
  <c r="L158" i="29"/>
  <c r="K158" i="29"/>
  <c r="J158" i="29"/>
  <c r="H158" i="29"/>
  <c r="G158" i="29"/>
  <c r="E158" i="29"/>
  <c r="D158" i="29"/>
  <c r="BW157" i="29"/>
  <c r="BV157" i="29"/>
  <c r="BT157" i="29"/>
  <c r="BS157" i="29"/>
  <c r="BQ157" i="29"/>
  <c r="BP157" i="29"/>
  <c r="BO157" i="29"/>
  <c r="BN157" i="29"/>
  <c r="BL157" i="29"/>
  <c r="BK157" i="29"/>
  <c r="BI157" i="29"/>
  <c r="BH157" i="29"/>
  <c r="BG157" i="29"/>
  <c r="BF157" i="29"/>
  <c r="BD157" i="29"/>
  <c r="BC157" i="29"/>
  <c r="BA157" i="29"/>
  <c r="AZ157" i="29"/>
  <c r="AY157" i="29"/>
  <c r="AX157" i="29"/>
  <c r="AV157" i="29"/>
  <c r="AU157" i="29"/>
  <c r="AS157" i="29"/>
  <c r="AR157" i="29"/>
  <c r="AQ157" i="29"/>
  <c r="AP157" i="29"/>
  <c r="AN157" i="29"/>
  <c r="AM157" i="29"/>
  <c r="AK157" i="29"/>
  <c r="AJ157" i="29"/>
  <c r="AI157" i="29"/>
  <c r="AH157" i="29"/>
  <c r="AF157" i="29"/>
  <c r="AE157" i="29"/>
  <c r="AC157" i="29"/>
  <c r="AB157" i="29"/>
  <c r="AA157" i="29"/>
  <c r="Z157" i="29"/>
  <c r="X157" i="29"/>
  <c r="W157" i="29"/>
  <c r="U157" i="29"/>
  <c r="T157" i="29"/>
  <c r="S157" i="29"/>
  <c r="R157" i="29"/>
  <c r="P157" i="29"/>
  <c r="O157" i="29"/>
  <c r="M157" i="29"/>
  <c r="L157" i="29"/>
  <c r="K157" i="29"/>
  <c r="J157" i="29"/>
  <c r="H157" i="29"/>
  <c r="G157" i="29"/>
  <c r="E157" i="29"/>
  <c r="D157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BW155" i="29"/>
  <c r="BV155" i="29"/>
  <c r="BU155" i="29"/>
  <c r="BT155" i="29"/>
  <c r="BS155" i="29"/>
  <c r="BR155" i="29"/>
  <c r="BQ155" i="29"/>
  <c r="BP155" i="29"/>
  <c r="BO155" i="29"/>
  <c r="BN155" i="29"/>
  <c r="BM155" i="29"/>
  <c r="BL155" i="29"/>
  <c r="BK155" i="29"/>
  <c r="BJ155" i="29"/>
  <c r="BI155" i="29"/>
  <c r="BH155" i="29"/>
  <c r="BG155" i="29"/>
  <c r="BF155" i="29"/>
  <c r="BE155" i="29"/>
  <c r="BD155" i="29"/>
  <c r="BC155" i="29"/>
  <c r="BB155" i="29"/>
  <c r="BA155" i="29"/>
  <c r="AZ155" i="29"/>
  <c r="AY155" i="29"/>
  <c r="AX155" i="29"/>
  <c r="AW155" i="29"/>
  <c r="AV155" i="29"/>
  <c r="AU155" i="29"/>
  <c r="AT155" i="29"/>
  <c r="AS155" i="29"/>
  <c r="AR155" i="29"/>
  <c r="AQ155" i="29"/>
  <c r="AP155" i="29"/>
  <c r="AO155" i="29"/>
  <c r="AN155" i="29"/>
  <c r="AM155" i="29"/>
  <c r="AL155" i="29"/>
  <c r="AK155" i="29"/>
  <c r="AJ155" i="29"/>
  <c r="AI155" i="29"/>
  <c r="AH155" i="29"/>
  <c r="AG155" i="29"/>
  <c r="AF155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BW153" i="29"/>
  <c r="BV153" i="29"/>
  <c r="BU153" i="29"/>
  <c r="BT153" i="29"/>
  <c r="BS153" i="29"/>
  <c r="BR153" i="29"/>
  <c r="BQ153" i="29"/>
  <c r="BP153" i="29"/>
  <c r="BO153" i="29"/>
  <c r="BN153" i="29"/>
  <c r="BM153" i="29"/>
  <c r="BL153" i="29"/>
  <c r="BK153" i="29"/>
  <c r="BJ153" i="29"/>
  <c r="BI153" i="29"/>
  <c r="BH153" i="29"/>
  <c r="BG153" i="29"/>
  <c r="BF153" i="29"/>
  <c r="BE153" i="29"/>
  <c r="BD153" i="29"/>
  <c r="BC153" i="29"/>
  <c r="BB153" i="29"/>
  <c r="BA153" i="29"/>
  <c r="AZ153" i="29"/>
  <c r="AY153" i="29"/>
  <c r="AX153" i="29"/>
  <c r="AW153" i="29"/>
  <c r="AV153" i="29"/>
  <c r="AU153" i="29"/>
  <c r="AT153" i="29"/>
  <c r="AS153" i="29"/>
  <c r="AR153" i="29"/>
  <c r="AQ153" i="29"/>
  <c r="AP153" i="29"/>
  <c r="AO153" i="29"/>
  <c r="AN153" i="29"/>
  <c r="AM153" i="29"/>
  <c r="AL153" i="29"/>
  <c r="AK153" i="29"/>
  <c r="AJ153" i="29"/>
  <c r="AI153" i="29"/>
  <c r="AH153" i="29"/>
  <c r="AG153" i="29"/>
  <c r="AF153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BW152" i="29"/>
  <c r="BV152" i="29"/>
  <c r="BU152" i="29"/>
  <c r="BT152" i="29"/>
  <c r="BS152" i="29"/>
  <c r="BR152" i="29"/>
  <c r="BQ152" i="29"/>
  <c r="BP152" i="29"/>
  <c r="BO152" i="29"/>
  <c r="BN152" i="29"/>
  <c r="BM152" i="29"/>
  <c r="BL152" i="29"/>
  <c r="BK152" i="29"/>
  <c r="BJ152" i="29"/>
  <c r="BI152" i="29"/>
  <c r="BH152" i="29"/>
  <c r="BG152" i="29"/>
  <c r="BF152" i="29"/>
  <c r="BE152" i="29"/>
  <c r="BD152" i="29"/>
  <c r="BC152" i="29"/>
  <c r="BB152" i="29"/>
  <c r="BA152" i="29"/>
  <c r="AZ152" i="29"/>
  <c r="AY152" i="29"/>
  <c r="AX152" i="29"/>
  <c r="AW152" i="29"/>
  <c r="AV152" i="29"/>
  <c r="AU152" i="29"/>
  <c r="AT152" i="29"/>
  <c r="AS152" i="29"/>
  <c r="AR152" i="29"/>
  <c r="AQ152" i="29"/>
  <c r="AP152" i="29"/>
  <c r="AO152" i="29"/>
  <c r="AN152" i="29"/>
  <c r="AM152" i="29"/>
  <c r="AL152" i="29"/>
  <c r="AK152" i="29"/>
  <c r="AJ152" i="29"/>
  <c r="AI152" i="29"/>
  <c r="AH152" i="29"/>
  <c r="AG152" i="29"/>
  <c r="AF152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BW151" i="29"/>
  <c r="BV151" i="29"/>
  <c r="BU151" i="29"/>
  <c r="BT151" i="29"/>
  <c r="BS151" i="29"/>
  <c r="BR151" i="29"/>
  <c r="BQ151" i="29"/>
  <c r="BP151" i="29"/>
  <c r="BO151" i="29"/>
  <c r="BN151" i="29"/>
  <c r="BM151" i="29"/>
  <c r="BL151" i="29"/>
  <c r="BK151" i="29"/>
  <c r="BJ151" i="29"/>
  <c r="BI151" i="29"/>
  <c r="BH151" i="29"/>
  <c r="BG151" i="29"/>
  <c r="BF151" i="29"/>
  <c r="BE151" i="29"/>
  <c r="BD151" i="29"/>
  <c r="BC151" i="29"/>
  <c r="BB151" i="29"/>
  <c r="BA151" i="29"/>
  <c r="AZ151" i="29"/>
  <c r="AY151" i="29"/>
  <c r="AX151" i="29"/>
  <c r="AW151" i="29"/>
  <c r="AV151" i="29"/>
  <c r="AU151" i="29"/>
  <c r="AT151" i="29"/>
  <c r="AS151" i="29"/>
  <c r="AR151" i="29"/>
  <c r="AQ151" i="29"/>
  <c r="AP151" i="29"/>
  <c r="AO151" i="29"/>
  <c r="AN151" i="29"/>
  <c r="AM151" i="29"/>
  <c r="AL151" i="29"/>
  <c r="AK151" i="29"/>
  <c r="AJ151" i="29"/>
  <c r="AI151" i="29"/>
  <c r="AH151" i="29"/>
  <c r="AG151" i="29"/>
  <c r="AF151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BW148" i="29"/>
  <c r="BV148" i="29"/>
  <c r="BU148" i="29"/>
  <c r="BT148" i="29"/>
  <c r="BS148" i="29"/>
  <c r="BR148" i="29"/>
  <c r="BQ148" i="29"/>
  <c r="BP148" i="29"/>
  <c r="BO148" i="29"/>
  <c r="BN148" i="29"/>
  <c r="BM148" i="29"/>
  <c r="BL148" i="29"/>
  <c r="BK148" i="29"/>
  <c r="BJ148" i="29"/>
  <c r="BI148" i="29"/>
  <c r="BH148" i="29"/>
  <c r="BG148" i="29"/>
  <c r="BF148" i="29"/>
  <c r="BE148" i="29"/>
  <c r="BD148" i="29"/>
  <c r="BC148" i="29"/>
  <c r="BB148" i="29"/>
  <c r="BA148" i="29"/>
  <c r="AZ148" i="29"/>
  <c r="AY148" i="29"/>
  <c r="AX148" i="29"/>
  <c r="AW148" i="29"/>
  <c r="AV148" i="29"/>
  <c r="AU148" i="29"/>
  <c r="AT148" i="29"/>
  <c r="AS148" i="29"/>
  <c r="AR148" i="29"/>
  <c r="AQ148" i="29"/>
  <c r="AP148" i="29"/>
  <c r="AO148" i="29"/>
  <c r="AN148" i="29"/>
  <c r="AM148" i="29"/>
  <c r="AL148" i="29"/>
  <c r="AK148" i="29"/>
  <c r="AJ148" i="29"/>
  <c r="AI148" i="29"/>
  <c r="AH148" i="29"/>
  <c r="AG148" i="29"/>
  <c r="AF148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BW147" i="29"/>
  <c r="BV147" i="29"/>
  <c r="BU147" i="29"/>
  <c r="BT147" i="29"/>
  <c r="BS147" i="29"/>
  <c r="BR147" i="29"/>
  <c r="BQ147" i="29"/>
  <c r="BP147" i="29"/>
  <c r="BO147" i="29"/>
  <c r="BN147" i="29"/>
  <c r="BM147" i="29"/>
  <c r="BL147" i="29"/>
  <c r="BK147" i="29"/>
  <c r="BJ147" i="29"/>
  <c r="BI147" i="29"/>
  <c r="BH147" i="29"/>
  <c r="BG147" i="29"/>
  <c r="BF147" i="29"/>
  <c r="BE147" i="29"/>
  <c r="BD147" i="29"/>
  <c r="BC147" i="29"/>
  <c r="BB147" i="29"/>
  <c r="BA147" i="29"/>
  <c r="AZ147" i="29"/>
  <c r="AY147" i="29"/>
  <c r="AX147" i="29"/>
  <c r="AW147" i="29"/>
  <c r="AV147" i="29"/>
  <c r="AU147" i="29"/>
  <c r="AT147" i="29"/>
  <c r="AS147" i="29"/>
  <c r="AR147" i="29"/>
  <c r="AQ147" i="29"/>
  <c r="AP147" i="29"/>
  <c r="AO147" i="29"/>
  <c r="AN147" i="29"/>
  <c r="AM147" i="29"/>
  <c r="AL147" i="29"/>
  <c r="AK147" i="29"/>
  <c r="AJ147" i="29"/>
  <c r="AI147" i="29"/>
  <c r="AH147" i="29"/>
  <c r="AG147" i="29"/>
  <c r="AF147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BW146" i="29"/>
  <c r="BV146" i="29"/>
  <c r="BU146" i="29"/>
  <c r="BT146" i="29"/>
  <c r="BS146" i="29"/>
  <c r="BR146" i="29"/>
  <c r="BQ146" i="29"/>
  <c r="BP146" i="29"/>
  <c r="BO146" i="29"/>
  <c r="BN146" i="29"/>
  <c r="BM146" i="29"/>
  <c r="BL146" i="29"/>
  <c r="BK146" i="29"/>
  <c r="BJ146" i="29"/>
  <c r="BI146" i="29"/>
  <c r="BH146" i="29"/>
  <c r="BG146" i="29"/>
  <c r="BF146" i="29"/>
  <c r="BE146" i="29"/>
  <c r="BD146" i="29"/>
  <c r="BC146" i="29"/>
  <c r="BB146" i="29"/>
  <c r="BA146" i="29"/>
  <c r="AZ146" i="29"/>
  <c r="AY146" i="29"/>
  <c r="AX146" i="29"/>
  <c r="AW146" i="29"/>
  <c r="AV146" i="29"/>
  <c r="AU146" i="29"/>
  <c r="AT146" i="29"/>
  <c r="AS146" i="29"/>
  <c r="AR146" i="29"/>
  <c r="AQ146" i="29"/>
  <c r="AP146" i="29"/>
  <c r="AO146" i="29"/>
  <c r="AN146" i="29"/>
  <c r="AM146" i="29"/>
  <c r="AL146" i="29"/>
  <c r="AK146" i="29"/>
  <c r="AJ146" i="29"/>
  <c r="AI146" i="29"/>
  <c r="AH146" i="29"/>
  <c r="AG146" i="29"/>
  <c r="AF146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BW145" i="29"/>
  <c r="BV145" i="29"/>
  <c r="BU145" i="29"/>
  <c r="BT145" i="29"/>
  <c r="BS145" i="29"/>
  <c r="BR145" i="29"/>
  <c r="BQ145" i="29"/>
  <c r="BP145" i="29"/>
  <c r="BO145" i="29"/>
  <c r="BN145" i="29"/>
  <c r="BM145" i="29"/>
  <c r="BL145" i="29"/>
  <c r="BK145" i="29"/>
  <c r="BJ145" i="29"/>
  <c r="BI145" i="29"/>
  <c r="BH145" i="29"/>
  <c r="BG145" i="29"/>
  <c r="BF145" i="29"/>
  <c r="BE145" i="29"/>
  <c r="BD145" i="29"/>
  <c r="BC145" i="29"/>
  <c r="BB145" i="29"/>
  <c r="BA145" i="29"/>
  <c r="AZ145" i="29"/>
  <c r="AY145" i="29"/>
  <c r="AX145" i="29"/>
  <c r="AW145" i="29"/>
  <c r="AV145" i="29"/>
  <c r="AU145" i="29"/>
  <c r="AT145" i="29"/>
  <c r="AS145" i="29"/>
  <c r="AR145" i="29"/>
  <c r="AQ145" i="29"/>
  <c r="AP145" i="29"/>
  <c r="AO145" i="29"/>
  <c r="AN145" i="29"/>
  <c r="AM145" i="29"/>
  <c r="AL145" i="29"/>
  <c r="AK145" i="29"/>
  <c r="AJ145" i="29"/>
  <c r="AI145" i="29"/>
  <c r="AH145" i="29"/>
  <c r="AG145" i="29"/>
  <c r="AF145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BW144" i="29"/>
  <c r="BV144" i="29"/>
  <c r="BU144" i="29"/>
  <c r="BT144" i="29"/>
  <c r="BS144" i="29"/>
  <c r="BR144" i="29"/>
  <c r="BQ144" i="29"/>
  <c r="BP144" i="29"/>
  <c r="BO144" i="29"/>
  <c r="BN144" i="29"/>
  <c r="BM144" i="29"/>
  <c r="BL144" i="29"/>
  <c r="BK144" i="29"/>
  <c r="BJ144" i="29"/>
  <c r="BI144" i="29"/>
  <c r="BH144" i="29"/>
  <c r="BG144" i="29"/>
  <c r="BF144" i="29"/>
  <c r="BE144" i="29"/>
  <c r="BD144" i="29"/>
  <c r="BC144" i="29"/>
  <c r="BB144" i="29"/>
  <c r="BA144" i="29"/>
  <c r="AZ144" i="29"/>
  <c r="AY144" i="29"/>
  <c r="AX144" i="29"/>
  <c r="AW144" i="29"/>
  <c r="AV144" i="29"/>
  <c r="AU144" i="29"/>
  <c r="AT144" i="29"/>
  <c r="AS144" i="29"/>
  <c r="AR144" i="29"/>
  <c r="AQ144" i="29"/>
  <c r="AP144" i="29"/>
  <c r="AO144" i="29"/>
  <c r="AN144" i="29"/>
  <c r="AM144" i="29"/>
  <c r="AL144" i="29"/>
  <c r="AK144" i="29"/>
  <c r="AJ144" i="29"/>
  <c r="AI144" i="29"/>
  <c r="AH144" i="29"/>
  <c r="AG144" i="29"/>
  <c r="AF144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BW143" i="29"/>
  <c r="BV143" i="29"/>
  <c r="BU143" i="29"/>
  <c r="BT143" i="29"/>
  <c r="BS143" i="29"/>
  <c r="BR143" i="29"/>
  <c r="BQ143" i="29"/>
  <c r="BP143" i="29"/>
  <c r="BO143" i="29"/>
  <c r="BN143" i="29"/>
  <c r="BM143" i="29"/>
  <c r="BL143" i="29"/>
  <c r="BK143" i="29"/>
  <c r="BJ143" i="29"/>
  <c r="BI143" i="29"/>
  <c r="BH143" i="29"/>
  <c r="BG143" i="29"/>
  <c r="BF143" i="29"/>
  <c r="BE143" i="29"/>
  <c r="BD143" i="29"/>
  <c r="BC143" i="29"/>
  <c r="BB143" i="29"/>
  <c r="BA143" i="29"/>
  <c r="AZ143" i="29"/>
  <c r="AY143" i="29"/>
  <c r="AX143" i="29"/>
  <c r="AW143" i="29"/>
  <c r="AV143" i="29"/>
  <c r="AU143" i="29"/>
  <c r="AT143" i="29"/>
  <c r="AS143" i="29"/>
  <c r="AR143" i="29"/>
  <c r="AQ143" i="29"/>
  <c r="AP143" i="29"/>
  <c r="AO143" i="29"/>
  <c r="AN143" i="29"/>
  <c r="AM143" i="29"/>
  <c r="AL143" i="29"/>
  <c r="AK143" i="29"/>
  <c r="AJ143" i="29"/>
  <c r="AI143" i="29"/>
  <c r="AH143" i="29"/>
  <c r="AG143" i="29"/>
  <c r="AF143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BW142" i="29"/>
  <c r="BV142" i="29"/>
  <c r="BU142" i="29"/>
  <c r="BT142" i="29"/>
  <c r="BS142" i="29"/>
  <c r="BR142" i="29"/>
  <c r="BQ142" i="29"/>
  <c r="BP142" i="29"/>
  <c r="BO142" i="29"/>
  <c r="BN142" i="29"/>
  <c r="BM142" i="29"/>
  <c r="BL142" i="29"/>
  <c r="BK142" i="29"/>
  <c r="BJ142" i="29"/>
  <c r="BI142" i="29"/>
  <c r="BH142" i="29"/>
  <c r="BG142" i="29"/>
  <c r="BF142" i="29"/>
  <c r="BE142" i="29"/>
  <c r="BD142" i="29"/>
  <c r="BC142" i="29"/>
  <c r="BB142" i="29"/>
  <c r="BA142" i="29"/>
  <c r="AZ142" i="29"/>
  <c r="AY142" i="29"/>
  <c r="AX142" i="29"/>
  <c r="AW142" i="29"/>
  <c r="AV142" i="29"/>
  <c r="AU142" i="29"/>
  <c r="AT142" i="29"/>
  <c r="AS142" i="29"/>
  <c r="AR142" i="29"/>
  <c r="AQ142" i="29"/>
  <c r="AP142" i="29"/>
  <c r="AO142" i="29"/>
  <c r="AN142" i="29"/>
  <c r="AM142" i="29"/>
  <c r="AL142" i="29"/>
  <c r="AK142" i="29"/>
  <c r="AJ142" i="29"/>
  <c r="AI142" i="29"/>
  <c r="AH142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BW141" i="29"/>
  <c r="BV141" i="29"/>
  <c r="BU141" i="29"/>
  <c r="BT141" i="29"/>
  <c r="BS141" i="29"/>
  <c r="BR141" i="29"/>
  <c r="BQ141" i="29"/>
  <c r="BP141" i="29"/>
  <c r="BO141" i="29"/>
  <c r="BN141" i="29"/>
  <c r="BM141" i="29"/>
  <c r="BL141" i="29"/>
  <c r="BK141" i="29"/>
  <c r="BJ141" i="29"/>
  <c r="BI141" i="29"/>
  <c r="BH141" i="29"/>
  <c r="BG141" i="29"/>
  <c r="BF141" i="29"/>
  <c r="BE141" i="29"/>
  <c r="BD141" i="29"/>
  <c r="BC141" i="29"/>
  <c r="BB141" i="29"/>
  <c r="BA141" i="29"/>
  <c r="AZ141" i="29"/>
  <c r="AY141" i="29"/>
  <c r="AX141" i="29"/>
  <c r="AW141" i="29"/>
  <c r="AV141" i="29"/>
  <c r="AU141" i="29"/>
  <c r="AT141" i="29"/>
  <c r="AS141" i="29"/>
  <c r="AR141" i="29"/>
  <c r="AQ141" i="29"/>
  <c r="AP141" i="29"/>
  <c r="AO141" i="29"/>
  <c r="AN141" i="29"/>
  <c r="AM141" i="29"/>
  <c r="AL141" i="29"/>
  <c r="AK141" i="29"/>
  <c r="AJ141" i="29"/>
  <c r="AI141" i="29"/>
  <c r="AH141" i="29"/>
  <c r="AG141" i="29"/>
  <c r="AF141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BW139" i="29"/>
  <c r="BV139" i="29"/>
  <c r="BT139" i="29"/>
  <c r="BS139" i="29"/>
  <c r="BQ139" i="29"/>
  <c r="BP139" i="29"/>
  <c r="BO139" i="29"/>
  <c r="BN139" i="29"/>
  <c r="BL139" i="29"/>
  <c r="BK139" i="29"/>
  <c r="BI139" i="29"/>
  <c r="BH139" i="29"/>
  <c r="BG139" i="29"/>
  <c r="BF139" i="29"/>
  <c r="BD139" i="29"/>
  <c r="BC139" i="29"/>
  <c r="BA139" i="29"/>
  <c r="AZ139" i="29"/>
  <c r="AY139" i="29"/>
  <c r="AX139" i="29"/>
  <c r="AV139" i="29"/>
  <c r="AU139" i="29"/>
  <c r="AS139" i="29"/>
  <c r="AR139" i="29"/>
  <c r="AQ139" i="29"/>
  <c r="AP139" i="29"/>
  <c r="AN139" i="29"/>
  <c r="AM139" i="29"/>
  <c r="AK139" i="29"/>
  <c r="AJ139" i="29"/>
  <c r="AI139" i="29"/>
  <c r="AH139" i="29"/>
  <c r="AF139" i="29"/>
  <c r="AE139" i="29"/>
  <c r="AC139" i="29"/>
  <c r="AB139" i="29"/>
  <c r="AA139" i="29"/>
  <c r="Z139" i="29"/>
  <c r="X139" i="29"/>
  <c r="W139" i="29"/>
  <c r="U139" i="29"/>
  <c r="T139" i="29"/>
  <c r="S139" i="29"/>
  <c r="R139" i="29"/>
  <c r="P139" i="29"/>
  <c r="O139" i="29"/>
  <c r="M139" i="29"/>
  <c r="L139" i="29"/>
  <c r="K139" i="29"/>
  <c r="J139" i="29"/>
  <c r="H139" i="29"/>
  <c r="G139" i="29"/>
  <c r="E139" i="29"/>
  <c r="D139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BW136" i="29"/>
  <c r="BV136" i="29"/>
  <c r="BT136" i="29"/>
  <c r="BS136" i="29"/>
  <c r="BQ136" i="29"/>
  <c r="BP136" i="29"/>
  <c r="BO136" i="29"/>
  <c r="BN136" i="29"/>
  <c r="BL136" i="29"/>
  <c r="BK136" i="29"/>
  <c r="BI136" i="29"/>
  <c r="BH136" i="29"/>
  <c r="BG136" i="29"/>
  <c r="BF136" i="29"/>
  <c r="BD136" i="29"/>
  <c r="BC136" i="29"/>
  <c r="BA136" i="29"/>
  <c r="AZ136" i="29"/>
  <c r="AY136" i="29"/>
  <c r="AX136" i="29"/>
  <c r="AV136" i="29"/>
  <c r="AU136" i="29"/>
  <c r="AS136" i="29"/>
  <c r="AR136" i="29"/>
  <c r="AQ136" i="29"/>
  <c r="AP136" i="29"/>
  <c r="AN136" i="29"/>
  <c r="AM136" i="29"/>
  <c r="AK136" i="29"/>
  <c r="AJ136" i="29"/>
  <c r="AI136" i="29"/>
  <c r="AH136" i="29"/>
  <c r="AF136" i="29"/>
  <c r="AE136" i="29"/>
  <c r="AC136" i="29"/>
  <c r="AB136" i="29"/>
  <c r="AA136" i="29"/>
  <c r="Z136" i="29"/>
  <c r="X136" i="29"/>
  <c r="W136" i="29"/>
  <c r="U136" i="29"/>
  <c r="T136" i="29"/>
  <c r="S136" i="29"/>
  <c r="R136" i="29"/>
  <c r="P136" i="29"/>
  <c r="O136" i="29"/>
  <c r="M136" i="29"/>
  <c r="L136" i="29"/>
  <c r="K136" i="29"/>
  <c r="J136" i="29"/>
  <c r="H136" i="29"/>
  <c r="G136" i="29"/>
  <c r="E136" i="29"/>
  <c r="D136" i="29"/>
  <c r="BW135" i="29"/>
  <c r="BV135" i="29"/>
  <c r="BT135" i="29"/>
  <c r="BS135" i="29"/>
  <c r="BQ135" i="29"/>
  <c r="BP135" i="29"/>
  <c r="BO135" i="29"/>
  <c r="BN135" i="29"/>
  <c r="BL135" i="29"/>
  <c r="BK135" i="29"/>
  <c r="BI135" i="29"/>
  <c r="BH135" i="29"/>
  <c r="BG135" i="29"/>
  <c r="BF135" i="29"/>
  <c r="BD135" i="29"/>
  <c r="BC135" i="29"/>
  <c r="BA135" i="29"/>
  <c r="AZ135" i="29"/>
  <c r="AY135" i="29"/>
  <c r="AX135" i="29"/>
  <c r="AV135" i="29"/>
  <c r="AU135" i="29"/>
  <c r="AS135" i="29"/>
  <c r="AR135" i="29"/>
  <c r="AQ135" i="29"/>
  <c r="AP135" i="29"/>
  <c r="AN135" i="29"/>
  <c r="AM135" i="29"/>
  <c r="AK135" i="29"/>
  <c r="AJ135" i="29"/>
  <c r="AI135" i="29"/>
  <c r="AH135" i="29"/>
  <c r="AF135" i="29"/>
  <c r="AE135" i="29"/>
  <c r="AC135" i="29"/>
  <c r="AB135" i="29"/>
  <c r="AA135" i="29"/>
  <c r="Z135" i="29"/>
  <c r="X135" i="29"/>
  <c r="W135" i="29"/>
  <c r="U135" i="29"/>
  <c r="T135" i="29"/>
  <c r="S135" i="29"/>
  <c r="R135" i="29"/>
  <c r="P135" i="29"/>
  <c r="O135" i="29"/>
  <c r="M135" i="29"/>
  <c r="L135" i="29"/>
  <c r="K135" i="29"/>
  <c r="J135" i="29"/>
  <c r="H135" i="29"/>
  <c r="G135" i="29"/>
  <c r="E135" i="29"/>
  <c r="D135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BW125" i="29"/>
  <c r="BV125" i="29"/>
  <c r="BU125" i="29"/>
  <c r="BT125" i="29"/>
  <c r="BS125" i="29"/>
  <c r="BR125" i="29"/>
  <c r="BQ125" i="29"/>
  <c r="BP125" i="29"/>
  <c r="BO125" i="29"/>
  <c r="BN125" i="29"/>
  <c r="BM125" i="29"/>
  <c r="BL125" i="29"/>
  <c r="BK125" i="29"/>
  <c r="BJ125" i="29"/>
  <c r="BI125" i="29"/>
  <c r="BH125" i="29"/>
  <c r="BG125" i="29"/>
  <c r="BF125" i="29"/>
  <c r="BE125" i="29"/>
  <c r="BD125" i="29"/>
  <c r="BC125" i="29"/>
  <c r="BB125" i="29"/>
  <c r="BA125" i="29"/>
  <c r="AZ125" i="29"/>
  <c r="AY125" i="29"/>
  <c r="AX125" i="29"/>
  <c r="AW125" i="29"/>
  <c r="AV125" i="29"/>
  <c r="AU125" i="29"/>
  <c r="AT125" i="29"/>
  <c r="AS125" i="29"/>
  <c r="AR125" i="29"/>
  <c r="AQ125" i="29"/>
  <c r="AP125" i="29"/>
  <c r="AO125" i="29"/>
  <c r="AN125" i="29"/>
  <c r="AM125" i="29"/>
  <c r="AL125" i="29"/>
  <c r="AK125" i="29"/>
  <c r="AJ125" i="29"/>
  <c r="AI125" i="29"/>
  <c r="AH125" i="29"/>
  <c r="AG125" i="29"/>
  <c r="AF125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BW117" i="29"/>
  <c r="BV117" i="29"/>
  <c r="BT117" i="29"/>
  <c r="BS117" i="29"/>
  <c r="BQ117" i="29"/>
  <c r="BP117" i="29"/>
  <c r="BO117" i="29"/>
  <c r="BN117" i="29"/>
  <c r="BL117" i="29"/>
  <c r="BK117" i="29"/>
  <c r="BI117" i="29"/>
  <c r="BH117" i="29"/>
  <c r="BG117" i="29"/>
  <c r="BF117" i="29"/>
  <c r="BD117" i="29"/>
  <c r="BC117" i="29"/>
  <c r="BA117" i="29"/>
  <c r="AZ117" i="29"/>
  <c r="AY117" i="29"/>
  <c r="AX117" i="29"/>
  <c r="AV117" i="29"/>
  <c r="AU117" i="29"/>
  <c r="AS117" i="29"/>
  <c r="AR117" i="29"/>
  <c r="AQ117" i="29"/>
  <c r="AP117" i="29"/>
  <c r="AN117" i="29"/>
  <c r="AM117" i="29"/>
  <c r="AK117" i="29"/>
  <c r="AJ117" i="29"/>
  <c r="AI117" i="29"/>
  <c r="AH117" i="29"/>
  <c r="AF117" i="29"/>
  <c r="AE117" i="29"/>
  <c r="AC117" i="29"/>
  <c r="AB117" i="29"/>
  <c r="AA117" i="29"/>
  <c r="Z117" i="29"/>
  <c r="X117" i="29"/>
  <c r="W117" i="29"/>
  <c r="U117" i="29"/>
  <c r="T117" i="29"/>
  <c r="S117" i="29"/>
  <c r="R117" i="29"/>
  <c r="P117" i="29"/>
  <c r="O117" i="29"/>
  <c r="M117" i="29"/>
  <c r="L117" i="29"/>
  <c r="K117" i="29"/>
  <c r="J117" i="29"/>
  <c r="H117" i="29"/>
  <c r="G117" i="29"/>
  <c r="E117" i="29"/>
  <c r="D117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BW114" i="29"/>
  <c r="BV114" i="29"/>
  <c r="BT114" i="29"/>
  <c r="BS114" i="29"/>
  <c r="BQ114" i="29"/>
  <c r="BP114" i="29"/>
  <c r="BO114" i="29"/>
  <c r="BN114" i="29"/>
  <c r="BL114" i="29"/>
  <c r="BK114" i="29"/>
  <c r="BI114" i="29"/>
  <c r="BH114" i="29"/>
  <c r="BG114" i="29"/>
  <c r="BF114" i="29"/>
  <c r="BD114" i="29"/>
  <c r="BC114" i="29"/>
  <c r="BA114" i="29"/>
  <c r="AZ114" i="29"/>
  <c r="AY114" i="29"/>
  <c r="AX114" i="29"/>
  <c r="AV114" i="29"/>
  <c r="AU114" i="29"/>
  <c r="AS114" i="29"/>
  <c r="AR114" i="29"/>
  <c r="AQ114" i="29"/>
  <c r="AP114" i="29"/>
  <c r="AN114" i="29"/>
  <c r="AM114" i="29"/>
  <c r="AK114" i="29"/>
  <c r="AJ114" i="29"/>
  <c r="AI114" i="29"/>
  <c r="AH114" i="29"/>
  <c r="AF114" i="29"/>
  <c r="AE114" i="29"/>
  <c r="AC114" i="29"/>
  <c r="AB114" i="29"/>
  <c r="AA114" i="29"/>
  <c r="Z114" i="29"/>
  <c r="X114" i="29"/>
  <c r="W114" i="29"/>
  <c r="U114" i="29"/>
  <c r="T114" i="29"/>
  <c r="S114" i="29"/>
  <c r="R114" i="29"/>
  <c r="P114" i="29"/>
  <c r="O114" i="29"/>
  <c r="M114" i="29"/>
  <c r="L114" i="29"/>
  <c r="K114" i="29"/>
  <c r="J114" i="29"/>
  <c r="H114" i="29"/>
  <c r="G114" i="29"/>
  <c r="E114" i="29"/>
  <c r="D114" i="29"/>
  <c r="BW113" i="29"/>
  <c r="BV113" i="29"/>
  <c r="BT113" i="29"/>
  <c r="BS113" i="29"/>
  <c r="BQ113" i="29"/>
  <c r="BP113" i="29"/>
  <c r="BO113" i="29"/>
  <c r="BN113" i="29"/>
  <c r="BL113" i="29"/>
  <c r="BK113" i="29"/>
  <c r="BI113" i="29"/>
  <c r="BH113" i="29"/>
  <c r="BG113" i="29"/>
  <c r="BF113" i="29"/>
  <c r="BD113" i="29"/>
  <c r="BC113" i="29"/>
  <c r="BA113" i="29"/>
  <c r="AZ113" i="29"/>
  <c r="AY113" i="29"/>
  <c r="AX113" i="29"/>
  <c r="AV113" i="29"/>
  <c r="AU113" i="29"/>
  <c r="AS113" i="29"/>
  <c r="AR113" i="29"/>
  <c r="AQ113" i="29"/>
  <c r="AP113" i="29"/>
  <c r="AN113" i="29"/>
  <c r="AM113" i="29"/>
  <c r="AK113" i="29"/>
  <c r="AJ113" i="29"/>
  <c r="AI113" i="29"/>
  <c r="AH113" i="29"/>
  <c r="AF113" i="29"/>
  <c r="AE113" i="29"/>
  <c r="AC113" i="29"/>
  <c r="AB113" i="29"/>
  <c r="AA113" i="29"/>
  <c r="Z113" i="29"/>
  <c r="X113" i="29"/>
  <c r="W113" i="29"/>
  <c r="U113" i="29"/>
  <c r="T113" i="29"/>
  <c r="S113" i="29"/>
  <c r="R113" i="29"/>
  <c r="P113" i="29"/>
  <c r="O113" i="29"/>
  <c r="M113" i="29"/>
  <c r="L113" i="29"/>
  <c r="K113" i="29"/>
  <c r="J113" i="29"/>
  <c r="H113" i="29"/>
  <c r="G113" i="29"/>
  <c r="E113" i="29"/>
  <c r="D113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BW107" i="29"/>
  <c r="BV107" i="29"/>
  <c r="BU107" i="29"/>
  <c r="BT107" i="29"/>
  <c r="BS107" i="29"/>
  <c r="BR107" i="29"/>
  <c r="BQ107" i="29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94" i="29"/>
  <c r="D94" i="29" s="1"/>
  <c r="E94" i="29" s="1"/>
  <c r="C89" i="29"/>
  <c r="C90" i="29" s="1"/>
  <c r="C91" i="29" s="1"/>
  <c r="C92" i="29" s="1"/>
  <c r="C85" i="29"/>
  <c r="C86" i="29" s="1"/>
  <c r="C87" i="29" s="1"/>
  <c r="C88" i="29" s="1"/>
  <c r="M79" i="29" a="1"/>
  <c r="M79" i="29" s="1"/>
  <c r="D79" i="29" a="1"/>
  <c r="D79" i="29" s="1"/>
  <c r="M78" i="29" a="1"/>
  <c r="M78" i="29" s="1"/>
  <c r="D78" i="29" a="1"/>
  <c r="D78" i="29" s="1"/>
  <c r="M77" i="29" a="1"/>
  <c r="M77" i="29" s="1"/>
  <c r="D77" i="29" a="1"/>
  <c r="D77" i="29" s="1"/>
  <c r="M76" i="29" a="1"/>
  <c r="M76" i="29" s="1"/>
  <c r="E76" i="29"/>
  <c r="E76" i="29" a="1"/>
  <c r="D76" i="29" a="1"/>
  <c r="D76" i="29" s="1"/>
  <c r="C76" i="29" a="1"/>
  <c r="C76" i="29" s="1"/>
  <c r="N75" i="29"/>
  <c r="N75" i="29" a="1"/>
  <c r="M75" i="29" a="1"/>
  <c r="M75" i="29" s="1"/>
  <c r="L75" i="29" a="1"/>
  <c r="L75" i="29" s="1"/>
  <c r="E75" i="29"/>
  <c r="E75" i="29" a="1"/>
  <c r="D75" i="29" a="1"/>
  <c r="D75" i="29" s="1"/>
  <c r="C75" i="29" a="1"/>
  <c r="C75" i="29" s="1"/>
  <c r="N74" i="29"/>
  <c r="N74" i="29" a="1"/>
  <c r="M74" i="29" a="1"/>
  <c r="M74" i="29" s="1"/>
  <c r="L74" i="29" a="1"/>
  <c r="L74" i="29" s="1"/>
  <c r="E74" i="29"/>
  <c r="E74" i="29" a="1"/>
  <c r="D74" i="29" a="1"/>
  <c r="D74" i="29" s="1"/>
  <c r="C74" i="29" a="1"/>
  <c r="C74" i="29" s="1"/>
  <c r="N73" i="29"/>
  <c r="N73" i="29" a="1"/>
  <c r="M73" i="29" a="1"/>
  <c r="M73" i="29" s="1"/>
  <c r="L73" i="29" a="1"/>
  <c r="L73" i="29" s="1"/>
  <c r="E73" i="29"/>
  <c r="E73" i="29" a="1"/>
  <c r="D73" i="29" a="1"/>
  <c r="D73" i="29" s="1"/>
  <c r="C73" i="29" a="1"/>
  <c r="C73" i="29" s="1"/>
  <c r="N72" i="29"/>
  <c r="N72" i="29" a="1"/>
  <c r="M72" i="29" a="1"/>
  <c r="M72" i="29" s="1"/>
  <c r="L72" i="29" a="1"/>
  <c r="L72" i="29" s="1"/>
  <c r="E72" i="29"/>
  <c r="E72" i="29" a="1"/>
  <c r="D72" i="29" a="1"/>
  <c r="D72" i="29" s="1"/>
  <c r="C72" i="29" a="1"/>
  <c r="C72" i="29" s="1"/>
  <c r="M70" i="29" a="1"/>
  <c r="M70" i="29" s="1"/>
  <c r="L70" i="29"/>
  <c r="L70" i="29" a="1"/>
  <c r="D70" i="29" a="1"/>
  <c r="D70" i="29" s="1"/>
  <c r="C70" i="29"/>
  <c r="C70" i="29" a="1"/>
  <c r="N69" i="29" a="1"/>
  <c r="N69" i="29" s="1"/>
  <c r="M69" i="29" a="1"/>
  <c r="M69" i="29" s="1"/>
  <c r="L69" i="29"/>
  <c r="L69" i="29" a="1"/>
  <c r="E69" i="29" a="1"/>
  <c r="E69" i="29" s="1"/>
  <c r="D69" i="29" a="1"/>
  <c r="D69" i="29" s="1"/>
  <c r="C69" i="29"/>
  <c r="C69" i="29" a="1"/>
  <c r="N68" i="29" a="1"/>
  <c r="N68" i="29" s="1"/>
  <c r="M68" i="29"/>
  <c r="M68" i="29" a="1"/>
  <c r="L68" i="29" a="1"/>
  <c r="L68" i="29" s="1"/>
  <c r="E68" i="29" a="1"/>
  <c r="E68" i="29" s="1"/>
  <c r="D68" i="29"/>
  <c r="D68" i="29" a="1"/>
  <c r="C68" i="29" a="1"/>
  <c r="C68" i="29" s="1"/>
  <c r="M67" i="29"/>
  <c r="M67" i="29" a="1"/>
  <c r="L67" i="29" a="1"/>
  <c r="L67" i="29" s="1"/>
  <c r="D67" i="29"/>
  <c r="D67" i="29" a="1"/>
  <c r="C67" i="29" a="1"/>
  <c r="C67" i="29" s="1"/>
  <c r="M66" i="29" a="1"/>
  <c r="M66" i="29" s="1"/>
  <c r="L66" i="29" a="1"/>
  <c r="L66" i="29" s="1"/>
  <c r="D66" i="29"/>
  <c r="D66" i="29" a="1"/>
  <c r="C66" i="29" a="1"/>
  <c r="C66" i="29" s="1"/>
  <c r="N65" i="29" a="1"/>
  <c r="N65" i="29" s="1"/>
  <c r="M65" i="29"/>
  <c r="M65" i="29" a="1"/>
  <c r="L65" i="29" a="1"/>
  <c r="L65" i="29" s="1"/>
  <c r="E65" i="29" a="1"/>
  <c r="E65" i="29" s="1"/>
  <c r="D65" i="29"/>
  <c r="D65" i="29" a="1"/>
  <c r="C65" i="29" a="1"/>
  <c r="C65" i="29" s="1"/>
  <c r="N64" i="29" a="1"/>
  <c r="N64" i="29" s="1"/>
  <c r="M64" i="29"/>
  <c r="M64" i="29" a="1"/>
  <c r="L64" i="29" a="1"/>
  <c r="L64" i="29" s="1"/>
  <c r="E64" i="29" a="1"/>
  <c r="E64" i="29" s="1"/>
  <c r="D64" i="29"/>
  <c r="D64" i="29" a="1"/>
  <c r="C64" i="29" a="1"/>
  <c r="C64" i="29" s="1"/>
  <c r="N62" i="29" a="1"/>
  <c r="N62" i="29" s="1"/>
  <c r="M62" i="29" a="1"/>
  <c r="M62" i="29" s="1"/>
  <c r="L62" i="29" a="1"/>
  <c r="L62" i="29" s="1"/>
  <c r="E62" i="29" a="1"/>
  <c r="E62" i="29" s="1"/>
  <c r="D62" i="29" a="1"/>
  <c r="D62" i="29" s="1"/>
  <c r="C62" i="29" a="1"/>
  <c r="C62" i="29" s="1"/>
  <c r="N61" i="29" a="1"/>
  <c r="N61" i="29" s="1"/>
  <c r="M61" i="29" a="1"/>
  <c r="M61" i="29" s="1"/>
  <c r="L61" i="29" a="1"/>
  <c r="L61" i="29" s="1"/>
  <c r="E61" i="29" a="1"/>
  <c r="E61" i="29" s="1"/>
  <c r="D61" i="29" a="1"/>
  <c r="D61" i="29" s="1"/>
  <c r="C61" i="29" a="1"/>
  <c r="C61" i="29" s="1"/>
  <c r="N60" i="29" a="1"/>
  <c r="N60" i="29" s="1"/>
  <c r="M60" i="29" a="1"/>
  <c r="M60" i="29" s="1"/>
  <c r="L60" i="29" a="1"/>
  <c r="L60" i="29" s="1"/>
  <c r="E60" i="29" a="1"/>
  <c r="E60" i="29" s="1"/>
  <c r="D60" i="29" a="1"/>
  <c r="D60" i="29" s="1"/>
  <c r="C60" i="29" a="1"/>
  <c r="C60" i="29" s="1"/>
  <c r="N57" i="29" a="1"/>
  <c r="N57" i="29" s="1"/>
  <c r="M57" i="29" a="1"/>
  <c r="M57" i="29" s="1"/>
  <c r="L57" i="29" a="1"/>
  <c r="L57" i="29" s="1"/>
  <c r="E57" i="29" a="1"/>
  <c r="E57" i="29" s="1"/>
  <c r="D57" i="29" a="1"/>
  <c r="D57" i="29" s="1"/>
  <c r="C57" i="29" a="1"/>
  <c r="C57" i="29" s="1"/>
  <c r="N56" i="29" a="1"/>
  <c r="N56" i="29" s="1"/>
  <c r="M56" i="29" a="1"/>
  <c r="M56" i="29" s="1"/>
  <c r="L56" i="29" a="1"/>
  <c r="L56" i="29" s="1"/>
  <c r="E56" i="29" a="1"/>
  <c r="E56" i="29" s="1"/>
  <c r="D56" i="29" a="1"/>
  <c r="D56" i="29" s="1"/>
  <c r="C56" i="29" a="1"/>
  <c r="C56" i="29" s="1"/>
  <c r="N55" i="29" a="1"/>
  <c r="N55" i="29" s="1"/>
  <c r="M55" i="29" a="1"/>
  <c r="M55" i="29" s="1"/>
  <c r="L55" i="29" a="1"/>
  <c r="L55" i="29" s="1"/>
  <c r="E55" i="29" a="1"/>
  <c r="E55" i="29" s="1"/>
  <c r="D55" i="29" a="1"/>
  <c r="D55" i="29" s="1"/>
  <c r="C55" i="29" a="1"/>
  <c r="C55" i="29" s="1"/>
  <c r="N54" i="29" a="1"/>
  <c r="N54" i="29" s="1"/>
  <c r="M54" i="29" a="1"/>
  <c r="M54" i="29" s="1"/>
  <c r="L54" i="29" a="1"/>
  <c r="L54" i="29" s="1"/>
  <c r="E54" i="29" a="1"/>
  <c r="E54" i="29" s="1"/>
  <c r="D54" i="29" a="1"/>
  <c r="D54" i="29" s="1"/>
  <c r="C54" i="29" a="1"/>
  <c r="C54" i="29" s="1"/>
  <c r="N53" i="29" a="1"/>
  <c r="N53" i="29" s="1"/>
  <c r="M53" i="29" a="1"/>
  <c r="M53" i="29" s="1"/>
  <c r="L53" i="29" a="1"/>
  <c r="L53" i="29" s="1"/>
  <c r="E53" i="29" a="1"/>
  <c r="E53" i="29" s="1"/>
  <c r="D53" i="29" a="1"/>
  <c r="D53" i="29" s="1"/>
  <c r="C53" i="29" a="1"/>
  <c r="C53" i="29" s="1"/>
  <c r="N52" i="29" a="1"/>
  <c r="N52" i="29" s="1"/>
  <c r="M52" i="29" a="1"/>
  <c r="M52" i="29" s="1"/>
  <c r="L52" i="29" a="1"/>
  <c r="L52" i="29" s="1"/>
  <c r="E52" i="29" a="1"/>
  <c r="E52" i="29" s="1"/>
  <c r="D52" i="29" a="1"/>
  <c r="D52" i="29" s="1"/>
  <c r="C52" i="29" a="1"/>
  <c r="C52" i="29" s="1"/>
  <c r="N51" i="29" a="1"/>
  <c r="N51" i="29" s="1"/>
  <c r="M51" i="29" a="1"/>
  <c r="M51" i="29" s="1"/>
  <c r="L51" i="29" a="1"/>
  <c r="L51" i="29" s="1"/>
  <c r="E51" i="29" a="1"/>
  <c r="E51" i="29" s="1"/>
  <c r="D51" i="29" a="1"/>
  <c r="D51" i="29" s="1"/>
  <c r="C51" i="29" a="1"/>
  <c r="C51" i="29" s="1"/>
  <c r="N50" i="29" a="1"/>
  <c r="N50" i="29" s="1"/>
  <c r="M50" i="29" a="1"/>
  <c r="M50" i="29" s="1"/>
  <c r="L50" i="29" a="1"/>
  <c r="L50" i="29" s="1"/>
  <c r="E50" i="29" a="1"/>
  <c r="E50" i="29" s="1"/>
  <c r="D50" i="29" a="1"/>
  <c r="D50" i="29" s="1"/>
  <c r="C50" i="29" a="1"/>
  <c r="C50" i="29" s="1"/>
  <c r="M48" i="29" a="1"/>
  <c r="M48" i="29" s="1"/>
  <c r="L48" i="29" a="1"/>
  <c r="L48" i="29" s="1"/>
  <c r="D48" i="29" a="1"/>
  <c r="D48" i="29" s="1"/>
  <c r="C48" i="29" a="1"/>
  <c r="C48" i="29" s="1"/>
  <c r="N47" i="29" a="1"/>
  <c r="N47" i="29" s="1"/>
  <c r="M47" i="29" a="1"/>
  <c r="M47" i="29" s="1"/>
  <c r="L47" i="29" a="1"/>
  <c r="L47" i="29" s="1"/>
  <c r="E47" i="29" a="1"/>
  <c r="E47" i="29" s="1"/>
  <c r="D47" i="29" a="1"/>
  <c r="D47" i="29" s="1"/>
  <c r="C47" i="29" a="1"/>
  <c r="C47" i="29" s="1"/>
  <c r="N46" i="29" a="1"/>
  <c r="N46" i="29" s="1"/>
  <c r="M46" i="29" a="1"/>
  <c r="M46" i="29" s="1"/>
  <c r="L46" i="29" a="1"/>
  <c r="L46" i="29" s="1"/>
  <c r="E46" i="29" a="1"/>
  <c r="E46" i="29" s="1"/>
  <c r="D46" i="29" a="1"/>
  <c r="D46" i="29" s="1"/>
  <c r="C46" i="29" a="1"/>
  <c r="C46" i="29" s="1"/>
  <c r="M45" i="29" a="1"/>
  <c r="M45" i="29" s="1"/>
  <c r="L45" i="29" a="1"/>
  <c r="L45" i="29" s="1"/>
  <c r="D45" i="29" a="1"/>
  <c r="D45" i="29" s="1"/>
  <c r="C45" i="29" a="1"/>
  <c r="C45" i="29" s="1"/>
  <c r="M44" i="29" a="1"/>
  <c r="M44" i="29" s="1"/>
  <c r="L44" i="29" a="1"/>
  <c r="L44" i="29" s="1"/>
  <c r="D44" i="29" a="1"/>
  <c r="D44" i="29" s="1"/>
  <c r="C44" i="29" a="1"/>
  <c r="C44" i="29" s="1"/>
  <c r="N43" i="29" a="1"/>
  <c r="N43" i="29" s="1"/>
  <c r="M43" i="29" a="1"/>
  <c r="M43" i="29" s="1"/>
  <c r="L43" i="29" a="1"/>
  <c r="L43" i="29" s="1"/>
  <c r="E43" i="29" a="1"/>
  <c r="E43" i="29" s="1"/>
  <c r="D43" i="29" a="1"/>
  <c r="D43" i="29" s="1"/>
  <c r="C43" i="29" a="1"/>
  <c r="C43" i="29" s="1"/>
  <c r="N42" i="29" a="1"/>
  <c r="N42" i="29" s="1"/>
  <c r="M42" i="29" a="1"/>
  <c r="M42" i="29" s="1"/>
  <c r="L42" i="29" a="1"/>
  <c r="L42" i="29" s="1"/>
  <c r="E42" i="29" a="1"/>
  <c r="E42" i="29" s="1"/>
  <c r="D42" i="29" a="1"/>
  <c r="D42" i="29" s="1"/>
  <c r="C42" i="29" a="1"/>
  <c r="C42" i="29" s="1"/>
  <c r="N40" i="29" a="1"/>
  <c r="N40" i="29" s="1"/>
  <c r="M40" i="29" a="1"/>
  <c r="M40" i="29" s="1"/>
  <c r="L40" i="29" a="1"/>
  <c r="L40" i="29" s="1"/>
  <c r="E40" i="29" a="1"/>
  <c r="E40" i="29" s="1"/>
  <c r="D40" i="29" a="1"/>
  <c r="D40" i="29" s="1"/>
  <c r="C40" i="29" a="1"/>
  <c r="C40" i="29" s="1"/>
  <c r="N39" i="29" a="1"/>
  <c r="N39" i="29" s="1"/>
  <c r="M39" i="29" a="1"/>
  <c r="M39" i="29" s="1"/>
  <c r="L39" i="29" a="1"/>
  <c r="L39" i="29" s="1"/>
  <c r="E39" i="29" a="1"/>
  <c r="E39" i="29" s="1"/>
  <c r="D39" i="29" a="1"/>
  <c r="D39" i="29" s="1"/>
  <c r="C39" i="29" a="1"/>
  <c r="C39" i="29" s="1"/>
  <c r="N38" i="29" a="1"/>
  <c r="N38" i="29" s="1"/>
  <c r="M38" i="29" a="1"/>
  <c r="M38" i="29" s="1"/>
  <c r="L38" i="29" a="1"/>
  <c r="L38" i="29" s="1"/>
  <c r="E38" i="29" a="1"/>
  <c r="E38" i="29" s="1"/>
  <c r="D38" i="29" a="1"/>
  <c r="D38" i="29" s="1"/>
  <c r="C38" i="29" a="1"/>
  <c r="C38" i="29" s="1"/>
  <c r="N35" i="29" a="1"/>
  <c r="N35" i="29" s="1"/>
  <c r="M35" i="29" a="1"/>
  <c r="M35" i="29" s="1"/>
  <c r="L35" i="29" a="1"/>
  <c r="L35" i="29" s="1"/>
  <c r="E35" i="29" a="1"/>
  <c r="E35" i="29" s="1"/>
  <c r="D35" i="29" a="1"/>
  <c r="D35" i="29" s="1"/>
  <c r="C35" i="29" a="1"/>
  <c r="C35" i="29" s="1"/>
  <c r="N34" i="29" a="1"/>
  <c r="N34" i="29" s="1"/>
  <c r="M34" i="29" a="1"/>
  <c r="M34" i="29" s="1"/>
  <c r="L34" i="29" a="1"/>
  <c r="L34" i="29" s="1"/>
  <c r="E34" i="29" a="1"/>
  <c r="E34" i="29" s="1"/>
  <c r="D34" i="29" a="1"/>
  <c r="D34" i="29" s="1"/>
  <c r="C34" i="29" a="1"/>
  <c r="C34" i="29" s="1"/>
  <c r="N33" i="29" a="1"/>
  <c r="N33" i="29" s="1"/>
  <c r="M33" i="29" a="1"/>
  <c r="M33" i="29" s="1"/>
  <c r="L33" i="29" a="1"/>
  <c r="L33" i="29" s="1"/>
  <c r="E33" i="29" a="1"/>
  <c r="E33" i="29" s="1"/>
  <c r="D33" i="29" a="1"/>
  <c r="D33" i="29" s="1"/>
  <c r="C33" i="29" a="1"/>
  <c r="C33" i="29" s="1"/>
  <c r="N32" i="29" a="1"/>
  <c r="N32" i="29" s="1"/>
  <c r="M32" i="29" a="1"/>
  <c r="M32" i="29" s="1"/>
  <c r="L32" i="29" a="1"/>
  <c r="L32" i="29" s="1"/>
  <c r="E32" i="29" a="1"/>
  <c r="E32" i="29" s="1"/>
  <c r="D32" i="29" a="1"/>
  <c r="D32" i="29" s="1"/>
  <c r="C32" i="29" a="1"/>
  <c r="C32" i="29" s="1"/>
  <c r="N31" i="29" a="1"/>
  <c r="N31" i="29" s="1"/>
  <c r="M31" i="29" a="1"/>
  <c r="M31" i="29" s="1"/>
  <c r="L31" i="29" a="1"/>
  <c r="L31" i="29" s="1"/>
  <c r="E31" i="29" a="1"/>
  <c r="E31" i="29" s="1"/>
  <c r="D31" i="29" a="1"/>
  <c r="D31" i="29" s="1"/>
  <c r="C31" i="29" a="1"/>
  <c r="C31" i="29" s="1"/>
  <c r="N30" i="29" a="1"/>
  <c r="N30" i="29" s="1"/>
  <c r="M30" i="29" a="1"/>
  <c r="M30" i="29" s="1"/>
  <c r="L30" i="29" a="1"/>
  <c r="L30" i="29" s="1"/>
  <c r="E30" i="29" a="1"/>
  <c r="E30" i="29" s="1"/>
  <c r="D30" i="29" a="1"/>
  <c r="D30" i="29" s="1"/>
  <c r="C30" i="29" a="1"/>
  <c r="C30" i="29" s="1"/>
  <c r="N29" i="29" a="1"/>
  <c r="N29" i="29" s="1"/>
  <c r="M29" i="29" a="1"/>
  <c r="M29" i="29" s="1"/>
  <c r="L29" i="29" a="1"/>
  <c r="L29" i="29" s="1"/>
  <c r="E29" i="29" a="1"/>
  <c r="E29" i="29" s="1"/>
  <c r="D29" i="29" a="1"/>
  <c r="D29" i="29" s="1"/>
  <c r="C29" i="29" a="1"/>
  <c r="C29" i="29" s="1"/>
  <c r="N28" i="29" a="1"/>
  <c r="N28" i="29" s="1"/>
  <c r="M28" i="29" a="1"/>
  <c r="M28" i="29" s="1"/>
  <c r="L28" i="29" a="1"/>
  <c r="L28" i="29" s="1"/>
  <c r="E28" i="29" a="1"/>
  <c r="E28" i="29" s="1"/>
  <c r="D28" i="29" a="1"/>
  <c r="D28" i="29" s="1"/>
  <c r="C28" i="29" a="1"/>
  <c r="C28" i="29" s="1"/>
  <c r="M26" i="29" a="1"/>
  <c r="M26" i="29" s="1"/>
  <c r="L26" i="29" a="1"/>
  <c r="L26" i="29" s="1"/>
  <c r="D26" i="29" a="1"/>
  <c r="D26" i="29" s="1"/>
  <c r="C26" i="29" a="1"/>
  <c r="C26" i="29" s="1"/>
  <c r="N25" i="29" a="1"/>
  <c r="N25" i="29" s="1"/>
  <c r="M25" i="29" a="1"/>
  <c r="M25" i="29" s="1"/>
  <c r="L25" i="29" a="1"/>
  <c r="L25" i="29" s="1"/>
  <c r="E25" i="29" a="1"/>
  <c r="E25" i="29" s="1"/>
  <c r="D25" i="29" a="1"/>
  <c r="D25" i="29" s="1"/>
  <c r="C25" i="29" a="1"/>
  <c r="C25" i="29" s="1"/>
  <c r="N24" i="29" a="1"/>
  <c r="N24" i="29" s="1"/>
  <c r="M24" i="29" a="1"/>
  <c r="M24" i="29" s="1"/>
  <c r="L24" i="29" a="1"/>
  <c r="L24" i="29" s="1"/>
  <c r="E24" i="29" a="1"/>
  <c r="E24" i="29" s="1"/>
  <c r="D24" i="29" a="1"/>
  <c r="D24" i="29" s="1"/>
  <c r="C24" i="29" a="1"/>
  <c r="C24" i="29" s="1"/>
  <c r="M23" i="29" a="1"/>
  <c r="M23" i="29" s="1"/>
  <c r="L23" i="29" a="1"/>
  <c r="L23" i="29" s="1"/>
  <c r="D23" i="29" a="1"/>
  <c r="D23" i="29" s="1"/>
  <c r="C23" i="29" a="1"/>
  <c r="C23" i="29" s="1"/>
  <c r="M22" i="29" a="1"/>
  <c r="M22" i="29" s="1"/>
  <c r="L22" i="29" a="1"/>
  <c r="L22" i="29" s="1"/>
  <c r="D22" i="29" a="1"/>
  <c r="D22" i="29" s="1"/>
  <c r="C22" i="29" a="1"/>
  <c r="C22" i="29" s="1"/>
  <c r="N21" i="29" a="1"/>
  <c r="N21" i="29" s="1"/>
  <c r="M21" i="29" a="1"/>
  <c r="M21" i="29" s="1"/>
  <c r="L21" i="29" a="1"/>
  <c r="L21" i="29" s="1"/>
  <c r="E21" i="29" a="1"/>
  <c r="E21" i="29" s="1"/>
  <c r="D21" i="29" a="1"/>
  <c r="D21" i="29" s="1"/>
  <c r="C21" i="29" a="1"/>
  <c r="C21" i="29" s="1"/>
  <c r="N20" i="29" a="1"/>
  <c r="N20" i="29" s="1"/>
  <c r="M20" i="29" a="1"/>
  <c r="M20" i="29" s="1"/>
  <c r="L20" i="29" a="1"/>
  <c r="L20" i="29" s="1"/>
  <c r="E20" i="29" a="1"/>
  <c r="E20" i="29" s="1"/>
  <c r="D20" i="29" a="1"/>
  <c r="D20" i="29" s="1"/>
  <c r="C20" i="29" a="1"/>
  <c r="C20" i="29" s="1"/>
  <c r="N18" i="29" a="1"/>
  <c r="N18" i="29" s="1"/>
  <c r="M18" i="29" a="1"/>
  <c r="M18" i="29" s="1"/>
  <c r="L18" i="29" a="1"/>
  <c r="L18" i="29" s="1"/>
  <c r="E18" i="29" a="1"/>
  <c r="E18" i="29" s="1"/>
  <c r="D18" i="29" a="1"/>
  <c r="D18" i="29" s="1"/>
  <c r="C18" i="29" a="1"/>
  <c r="C18" i="29" s="1"/>
  <c r="N17" i="29" a="1"/>
  <c r="N17" i="29" s="1"/>
  <c r="M17" i="29" a="1"/>
  <c r="M17" i="29" s="1"/>
  <c r="L17" i="29" a="1"/>
  <c r="L17" i="29" s="1"/>
  <c r="E17" i="29" a="1"/>
  <c r="E17" i="29" s="1"/>
  <c r="D17" i="29" a="1"/>
  <c r="D17" i="29" s="1"/>
  <c r="C17" i="29" a="1"/>
  <c r="C17" i="29" s="1"/>
  <c r="N16" i="29" a="1"/>
  <c r="N16" i="29" s="1"/>
  <c r="M16" i="29" a="1"/>
  <c r="M16" i="29" s="1"/>
  <c r="L16" i="29" a="1"/>
  <c r="L16" i="29" s="1"/>
  <c r="E16" i="29" a="1"/>
  <c r="E16" i="29" s="1"/>
  <c r="D16" i="29" a="1"/>
  <c r="D16" i="29" s="1"/>
  <c r="C16" i="29" a="1"/>
  <c r="C16" i="29" s="1"/>
  <c r="A8" i="29"/>
  <c r="B7" i="29"/>
  <c r="B6" i="29"/>
  <c r="B5" i="29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AY164" i="28"/>
  <c r="AX164" i="28"/>
  <c r="AW164" i="28"/>
  <c r="AV164" i="28"/>
  <c r="AU164" i="28"/>
  <c r="AT164" i="28"/>
  <c r="AS164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AY163" i="28"/>
  <c r="AX163" i="28"/>
  <c r="AW163" i="28"/>
  <c r="AV163" i="28"/>
  <c r="AU163" i="28"/>
  <c r="AT163" i="28"/>
  <c r="AS163" i="28"/>
  <c r="AR163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AY162" i="28"/>
  <c r="AX162" i="28"/>
  <c r="AW162" i="28"/>
  <c r="AV162" i="28"/>
  <c r="AU162" i="28"/>
  <c r="AT162" i="28"/>
  <c r="AS162" i="28"/>
  <c r="AR162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AY160" i="28"/>
  <c r="AX160" i="28"/>
  <c r="AW160" i="28"/>
  <c r="AV160" i="28"/>
  <c r="AU160" i="28"/>
  <c r="AT160" i="28"/>
  <c r="AS160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AY158" i="28"/>
  <c r="AX158" i="28"/>
  <c r="AV158" i="28"/>
  <c r="AU158" i="28"/>
  <c r="AS158" i="28"/>
  <c r="AR158" i="28"/>
  <c r="AQ158" i="28"/>
  <c r="AP158" i="28"/>
  <c r="AN158" i="28"/>
  <c r="AM158" i="28"/>
  <c r="AK158" i="28"/>
  <c r="AJ158" i="28"/>
  <c r="AI158" i="28"/>
  <c r="AH158" i="28"/>
  <c r="AF158" i="28"/>
  <c r="AE158" i="28"/>
  <c r="AC158" i="28"/>
  <c r="AB158" i="28"/>
  <c r="AA158" i="28"/>
  <c r="Z158" i="28"/>
  <c r="X158" i="28"/>
  <c r="W158" i="28"/>
  <c r="U158" i="28"/>
  <c r="T158" i="28"/>
  <c r="S158" i="28"/>
  <c r="R158" i="28"/>
  <c r="P158" i="28"/>
  <c r="O158" i="28"/>
  <c r="M158" i="28"/>
  <c r="L158" i="28"/>
  <c r="K158" i="28"/>
  <c r="J158" i="28"/>
  <c r="H158" i="28"/>
  <c r="G158" i="28"/>
  <c r="E158" i="28"/>
  <c r="D158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69" i="28" s="1" a="1"/>
  <c r="C69" i="28" s="1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AY155" i="28"/>
  <c r="AX155" i="28"/>
  <c r="AV155" i="28"/>
  <c r="AU155" i="28"/>
  <c r="AS155" i="28"/>
  <c r="AR155" i="28"/>
  <c r="AQ155" i="28"/>
  <c r="AP155" i="28"/>
  <c r="AN155" i="28"/>
  <c r="AM155" i="28"/>
  <c r="AK155" i="28"/>
  <c r="AJ155" i="28"/>
  <c r="AI155" i="28"/>
  <c r="AH155" i="28"/>
  <c r="AF155" i="28"/>
  <c r="AE155" i="28"/>
  <c r="AC155" i="28"/>
  <c r="AB155" i="28"/>
  <c r="AA155" i="28"/>
  <c r="Z155" i="28"/>
  <c r="X155" i="28"/>
  <c r="W155" i="28"/>
  <c r="U155" i="28"/>
  <c r="T155" i="28"/>
  <c r="S155" i="28"/>
  <c r="R155" i="28"/>
  <c r="P155" i="28"/>
  <c r="O155" i="28"/>
  <c r="M155" i="28"/>
  <c r="L155" i="28"/>
  <c r="K155" i="28"/>
  <c r="J155" i="28"/>
  <c r="H155" i="28"/>
  <c r="G155" i="28"/>
  <c r="E155" i="28"/>
  <c r="D155" i="28"/>
  <c r="C67" i="28" s="1" a="1"/>
  <c r="C67" i="28" s="1"/>
  <c r="AY154" i="28"/>
  <c r="AX154" i="28"/>
  <c r="AV154" i="28"/>
  <c r="AU154" i="28"/>
  <c r="AS154" i="28"/>
  <c r="AR154" i="28"/>
  <c r="AQ154" i="28"/>
  <c r="AP154" i="28"/>
  <c r="AN154" i="28"/>
  <c r="AM154" i="28"/>
  <c r="AK154" i="28"/>
  <c r="AJ154" i="28"/>
  <c r="AI154" i="28"/>
  <c r="AH154" i="28"/>
  <c r="AF154" i="28"/>
  <c r="AE154" i="28"/>
  <c r="AC154" i="28"/>
  <c r="AB154" i="28"/>
  <c r="AA154" i="28"/>
  <c r="Z154" i="28"/>
  <c r="X154" i="28"/>
  <c r="W154" i="28"/>
  <c r="U154" i="28"/>
  <c r="T154" i="28"/>
  <c r="S154" i="28"/>
  <c r="R154" i="28"/>
  <c r="P154" i="28"/>
  <c r="O154" i="28"/>
  <c r="M154" i="28"/>
  <c r="L154" i="28"/>
  <c r="K154" i="28"/>
  <c r="J154" i="28"/>
  <c r="H154" i="28"/>
  <c r="G154" i="28"/>
  <c r="E154" i="28"/>
  <c r="D154" i="28"/>
  <c r="C66" i="28" s="1" a="1"/>
  <c r="C66" i="28" s="1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65" i="28" s="1" a="1"/>
  <c r="C65" i="28" s="1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64" i="28" s="1" a="1"/>
  <c r="C64" i="28" s="1"/>
  <c r="AY150" i="28"/>
  <c r="AX150" i="28"/>
  <c r="AW150" i="28"/>
  <c r="AV150" i="28"/>
  <c r="AU150" i="28"/>
  <c r="AT150" i="28"/>
  <c r="AS150" i="28"/>
  <c r="AR150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62" i="28" s="1" a="1"/>
  <c r="C62" i="28" s="1"/>
  <c r="AY149" i="28"/>
  <c r="AX149" i="28"/>
  <c r="AW149" i="28"/>
  <c r="AV149" i="28"/>
  <c r="AU149" i="28"/>
  <c r="AT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61" i="28" s="1" a="1"/>
  <c r="C61" i="28" s="1"/>
  <c r="AY148" i="28"/>
  <c r="AX148" i="28"/>
  <c r="AW148" i="28"/>
  <c r="AV148" i="28"/>
  <c r="AU148" i="28"/>
  <c r="AT148" i="28"/>
  <c r="AS148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60" i="28" s="1" a="1"/>
  <c r="C60" i="28" s="1"/>
  <c r="AY145" i="28"/>
  <c r="AX145" i="28"/>
  <c r="AW145" i="28"/>
  <c r="AV145" i="28"/>
  <c r="AU145" i="28"/>
  <c r="AT145" i="28"/>
  <c r="AS145" i="28"/>
  <c r="AR145" i="28"/>
  <c r="AQ145" i="28"/>
  <c r="AP145" i="28"/>
  <c r="AO145" i="28"/>
  <c r="AN145" i="28"/>
  <c r="AM145" i="28"/>
  <c r="AL145" i="28"/>
  <c r="AK145" i="28"/>
  <c r="AJ145" i="28"/>
  <c r="AI145" i="28"/>
  <c r="AH145" i="28"/>
  <c r="AG145" i="28"/>
  <c r="AF145" i="28"/>
  <c r="AE145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57" i="28" s="1" a="1"/>
  <c r="C57" i="28" s="1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56" i="28" s="1" a="1"/>
  <c r="C56" i="28" s="1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55" i="28" s="1" a="1"/>
  <c r="C55" i="28" s="1"/>
  <c r="AY142" i="28"/>
  <c r="AX142" i="28"/>
  <c r="AW142" i="28"/>
  <c r="AV142" i="28"/>
  <c r="AU142" i="28"/>
  <c r="AT142" i="28"/>
  <c r="AS142" i="28"/>
  <c r="AR142" i="28"/>
  <c r="AQ142" i="28"/>
  <c r="AP142" i="28"/>
  <c r="AO142" i="28"/>
  <c r="AN142" i="28"/>
  <c r="AM142" i="28"/>
  <c r="AL142" i="28"/>
  <c r="AK142" i="28"/>
  <c r="AJ142" i="28"/>
  <c r="AI142" i="28"/>
  <c r="AH142" i="28"/>
  <c r="AG142" i="28"/>
  <c r="AF142" i="28"/>
  <c r="AE142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54" i="28" s="1" a="1"/>
  <c r="C54" i="28" s="1"/>
  <c r="AY141" i="28"/>
  <c r="AX141" i="28"/>
  <c r="AW141" i="28"/>
  <c r="AV141" i="28"/>
  <c r="AU141" i="28"/>
  <c r="AT141" i="28"/>
  <c r="AS141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53" i="28" s="1" a="1"/>
  <c r="C53" i="28" s="1"/>
  <c r="AY140" i="28"/>
  <c r="AX140" i="28"/>
  <c r="AW140" i="28"/>
  <c r="AV140" i="28"/>
  <c r="AU140" i="28"/>
  <c r="AT140" i="28"/>
  <c r="AS140" i="28"/>
  <c r="AR140" i="28"/>
  <c r="AQ140" i="28"/>
  <c r="AP140" i="28"/>
  <c r="AO140" i="28"/>
  <c r="AN140" i="28"/>
  <c r="AM140" i="28"/>
  <c r="AL140" i="28"/>
  <c r="AK140" i="28"/>
  <c r="AJ140" i="28"/>
  <c r="AI140" i="28"/>
  <c r="AH140" i="28"/>
  <c r="AG140" i="28"/>
  <c r="AF140" i="28"/>
  <c r="AE140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52" i="28" s="1" a="1"/>
  <c r="C52" i="28" s="1"/>
  <c r="AY139" i="28"/>
  <c r="AX139" i="28"/>
  <c r="AW139" i="28"/>
  <c r="AV139" i="28"/>
  <c r="AU139" i="28"/>
  <c r="AT139" i="28"/>
  <c r="AS139" i="28"/>
  <c r="AR139" i="28"/>
  <c r="AQ139" i="28"/>
  <c r="AP139" i="28"/>
  <c r="AO139" i="28"/>
  <c r="AN139" i="28"/>
  <c r="AM139" i="28"/>
  <c r="AL139" i="28"/>
  <c r="AK139" i="28"/>
  <c r="AJ139" i="28"/>
  <c r="AI139" i="28"/>
  <c r="AH139" i="28"/>
  <c r="AG139" i="28"/>
  <c r="AF139" i="28"/>
  <c r="AE139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51" i="28" s="1" a="1"/>
  <c r="C51" i="28" s="1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50" i="28" s="1" a="1"/>
  <c r="C50" i="28" s="1"/>
  <c r="AY136" i="28"/>
  <c r="AX136" i="28"/>
  <c r="AV136" i="28"/>
  <c r="AU136" i="28"/>
  <c r="AS136" i="28"/>
  <c r="AR136" i="28"/>
  <c r="AQ136" i="28"/>
  <c r="AP136" i="28"/>
  <c r="AN136" i="28"/>
  <c r="AM136" i="28"/>
  <c r="AK136" i="28"/>
  <c r="AJ136" i="28"/>
  <c r="AI136" i="28"/>
  <c r="AH136" i="28"/>
  <c r="AF136" i="28"/>
  <c r="AE136" i="28"/>
  <c r="AC136" i="28"/>
  <c r="AB136" i="28"/>
  <c r="AA136" i="28"/>
  <c r="Z136" i="28"/>
  <c r="X136" i="28"/>
  <c r="W136" i="28"/>
  <c r="U136" i="28"/>
  <c r="T136" i="28"/>
  <c r="S136" i="28"/>
  <c r="R136" i="28"/>
  <c r="P136" i="28"/>
  <c r="O136" i="28"/>
  <c r="M136" i="28"/>
  <c r="L136" i="28"/>
  <c r="K136" i="28"/>
  <c r="J136" i="28"/>
  <c r="H136" i="28"/>
  <c r="G136" i="28"/>
  <c r="E136" i="28"/>
  <c r="D136" i="28"/>
  <c r="C48" i="28" s="1" a="1"/>
  <c r="C48" i="28" s="1"/>
  <c r="AY135" i="28"/>
  <c r="AX135" i="28"/>
  <c r="AW135" i="28"/>
  <c r="AV135" i="28"/>
  <c r="AU135" i="28"/>
  <c r="AT135" i="28"/>
  <c r="AS135" i="28"/>
  <c r="AR135" i="28"/>
  <c r="AQ135" i="28"/>
  <c r="AP135" i="28"/>
  <c r="AO135" i="28"/>
  <c r="AN135" i="28"/>
  <c r="AM135" i="28"/>
  <c r="AL135" i="28"/>
  <c r="AK135" i="28"/>
  <c r="AJ135" i="28"/>
  <c r="AI135" i="28"/>
  <c r="AH135" i="28"/>
  <c r="AG135" i="28"/>
  <c r="AF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AY134" i="28"/>
  <c r="AX134" i="28"/>
  <c r="AW134" i="28"/>
  <c r="AV134" i="28"/>
  <c r="AU134" i="28"/>
  <c r="AT134" i="28"/>
  <c r="AS134" i="28"/>
  <c r="AR134" i="28"/>
  <c r="AQ134" i="28"/>
  <c r="AP134" i="28"/>
  <c r="AO134" i="28"/>
  <c r="AN134" i="28"/>
  <c r="AM134" i="28"/>
  <c r="AL134" i="28"/>
  <c r="AK134" i="28"/>
  <c r="AJ134" i="28"/>
  <c r="AI134" i="28"/>
  <c r="AH134" i="28"/>
  <c r="AG134" i="28"/>
  <c r="AF134" i="28"/>
  <c r="AE134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46" i="28" s="1" a="1"/>
  <c r="C46" i="28" s="1"/>
  <c r="AY133" i="28"/>
  <c r="AX133" i="28"/>
  <c r="AV133" i="28"/>
  <c r="AU133" i="28"/>
  <c r="AS133" i="28"/>
  <c r="AR133" i="28"/>
  <c r="AQ133" i="28"/>
  <c r="AP133" i="28"/>
  <c r="AN133" i="28"/>
  <c r="AM133" i="28"/>
  <c r="AK133" i="28"/>
  <c r="AJ133" i="28"/>
  <c r="AI133" i="28"/>
  <c r="AH133" i="28"/>
  <c r="AF133" i="28"/>
  <c r="AE133" i="28"/>
  <c r="AC133" i="28"/>
  <c r="AB133" i="28"/>
  <c r="AA133" i="28"/>
  <c r="Z133" i="28"/>
  <c r="X133" i="28"/>
  <c r="W133" i="28"/>
  <c r="U133" i="28"/>
  <c r="T133" i="28"/>
  <c r="S133" i="28"/>
  <c r="R133" i="28"/>
  <c r="P133" i="28"/>
  <c r="O133" i="28"/>
  <c r="M133" i="28"/>
  <c r="L133" i="28"/>
  <c r="K133" i="28"/>
  <c r="J133" i="28"/>
  <c r="H133" i="28"/>
  <c r="G133" i="28"/>
  <c r="E133" i="28"/>
  <c r="D133" i="28"/>
  <c r="C45" i="28" s="1" a="1"/>
  <c r="C45" i="28" s="1"/>
  <c r="AY132" i="28"/>
  <c r="AX132" i="28"/>
  <c r="AV132" i="28"/>
  <c r="AU132" i="28"/>
  <c r="AS132" i="28"/>
  <c r="AR132" i="28"/>
  <c r="AQ132" i="28"/>
  <c r="AP132" i="28"/>
  <c r="AN132" i="28"/>
  <c r="AM132" i="28"/>
  <c r="AK132" i="28"/>
  <c r="AJ132" i="28"/>
  <c r="AI132" i="28"/>
  <c r="AH132" i="28"/>
  <c r="AF132" i="28"/>
  <c r="AE132" i="28"/>
  <c r="AC132" i="28"/>
  <c r="AB132" i="28"/>
  <c r="AA132" i="28"/>
  <c r="Z132" i="28"/>
  <c r="X132" i="28"/>
  <c r="W132" i="28"/>
  <c r="U132" i="28"/>
  <c r="T132" i="28"/>
  <c r="S132" i="28"/>
  <c r="R132" i="28"/>
  <c r="P132" i="28"/>
  <c r="O132" i="28"/>
  <c r="M132" i="28"/>
  <c r="L132" i="28"/>
  <c r="K132" i="28"/>
  <c r="J132" i="28"/>
  <c r="H132" i="28"/>
  <c r="G132" i="28"/>
  <c r="E132" i="28"/>
  <c r="D132" i="28"/>
  <c r="AY131" i="28"/>
  <c r="AX131" i="28"/>
  <c r="AW131" i="28"/>
  <c r="AV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43" i="28" s="1" a="1"/>
  <c r="C43" i="28" s="1"/>
  <c r="AY130" i="28"/>
  <c r="AX130" i="28"/>
  <c r="AW130" i="28"/>
  <c r="AV130" i="28"/>
  <c r="AU130" i="28"/>
  <c r="AT130" i="28"/>
  <c r="AS130" i="28"/>
  <c r="AR130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AY128" i="28"/>
  <c r="AX128" i="28"/>
  <c r="AW128" i="28"/>
  <c r="AV128" i="28"/>
  <c r="AU128" i="28"/>
  <c r="AT128" i="28"/>
  <c r="AS128" i="28"/>
  <c r="AR128" i="28"/>
  <c r="AQ128" i="28"/>
  <c r="AP128" i="28"/>
  <c r="AO128" i="28"/>
  <c r="AN128" i="28"/>
  <c r="AM128" i="28"/>
  <c r="AL128" i="28"/>
  <c r="AK128" i="28"/>
  <c r="AJ128" i="28"/>
  <c r="AI128" i="28"/>
  <c r="AH128" i="28"/>
  <c r="AG128" i="28"/>
  <c r="AF128" i="28"/>
  <c r="AE12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40" i="28" s="1" a="1"/>
  <c r="C40" i="28" s="1"/>
  <c r="AY127" i="28"/>
  <c r="AX127" i="28"/>
  <c r="AW127" i="28"/>
  <c r="AV127" i="28"/>
  <c r="AU127" i="28"/>
  <c r="AT127" i="28"/>
  <c r="AS127" i="28"/>
  <c r="AR127" i="28"/>
  <c r="AQ127" i="28"/>
  <c r="AP127" i="28"/>
  <c r="AO127" i="28"/>
  <c r="AN127" i="28"/>
  <c r="AM127" i="28"/>
  <c r="AL127" i="28"/>
  <c r="AK127" i="28"/>
  <c r="AJ127" i="28"/>
  <c r="AI127" i="28"/>
  <c r="AH127" i="28"/>
  <c r="AG127" i="28"/>
  <c r="AF127" i="28"/>
  <c r="AE127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38" i="28" s="1" a="1"/>
  <c r="C38" i="28" s="1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AY122" i="28"/>
  <c r="AX122" i="28"/>
  <c r="AW122" i="28"/>
  <c r="AV122" i="28"/>
  <c r="AU122" i="28"/>
  <c r="AT122" i="28"/>
  <c r="AS122" i="28"/>
  <c r="AR122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34" i="28" s="1" a="1"/>
  <c r="C34" i="28" s="1"/>
  <c r="AY121" i="28"/>
  <c r="AX121" i="28"/>
  <c r="AW121" i="28"/>
  <c r="AV121" i="28"/>
  <c r="AU121" i="28"/>
  <c r="AT121" i="28"/>
  <c r="AS121" i="28"/>
  <c r="AR121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33" i="28" s="1" a="1"/>
  <c r="C33" i="28" s="1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32" i="28" s="1" a="1"/>
  <c r="C32" i="28" s="1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31" i="28" s="1" a="1"/>
  <c r="C31" i="28" s="1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30" i="28" s="1" a="1"/>
  <c r="C30" i="28" s="1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29" i="28" s="1" a="1"/>
  <c r="C29" i="28" s="1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28" i="28" s="1" a="1"/>
  <c r="C28" i="28" s="1"/>
  <c r="AY114" i="28"/>
  <c r="AX114" i="28"/>
  <c r="AV114" i="28"/>
  <c r="AU114" i="28"/>
  <c r="AS114" i="28"/>
  <c r="AR114" i="28"/>
  <c r="AQ114" i="28"/>
  <c r="AP114" i="28"/>
  <c r="AN114" i="28"/>
  <c r="AM114" i="28"/>
  <c r="AK114" i="28"/>
  <c r="AJ114" i="28"/>
  <c r="AI114" i="28"/>
  <c r="AH114" i="28"/>
  <c r="AF114" i="28"/>
  <c r="AE114" i="28"/>
  <c r="AC114" i="28"/>
  <c r="AB114" i="28"/>
  <c r="AA114" i="28"/>
  <c r="Z114" i="28"/>
  <c r="X114" i="28"/>
  <c r="W114" i="28"/>
  <c r="U114" i="28"/>
  <c r="T114" i="28"/>
  <c r="S114" i="28"/>
  <c r="R114" i="28"/>
  <c r="P114" i="28"/>
  <c r="O114" i="28"/>
  <c r="M114" i="28"/>
  <c r="L114" i="28"/>
  <c r="K114" i="28"/>
  <c r="J114" i="28"/>
  <c r="H114" i="28"/>
  <c r="G114" i="28"/>
  <c r="E114" i="28"/>
  <c r="D114" i="28"/>
  <c r="C26" i="28" s="1" a="1"/>
  <c r="C26" i="28" s="1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25" i="28" s="1" a="1"/>
  <c r="C25" i="28" s="1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24" i="28" s="1" a="1"/>
  <c r="C24" i="28" s="1"/>
  <c r="AY111" i="28"/>
  <c r="AX111" i="28"/>
  <c r="AV111" i="28"/>
  <c r="AU111" i="28"/>
  <c r="AS111" i="28"/>
  <c r="AR111" i="28"/>
  <c r="AQ111" i="28"/>
  <c r="AP111" i="28"/>
  <c r="AN111" i="28"/>
  <c r="AM111" i="28"/>
  <c r="AK111" i="28"/>
  <c r="AJ111" i="28"/>
  <c r="AI111" i="28"/>
  <c r="AH111" i="28"/>
  <c r="AF111" i="28"/>
  <c r="AE111" i="28"/>
  <c r="AC111" i="28"/>
  <c r="AB111" i="28"/>
  <c r="AA111" i="28"/>
  <c r="Z111" i="28"/>
  <c r="X111" i="28"/>
  <c r="W111" i="28"/>
  <c r="U111" i="28"/>
  <c r="T111" i="28"/>
  <c r="S111" i="28"/>
  <c r="R111" i="28"/>
  <c r="P111" i="28"/>
  <c r="O111" i="28"/>
  <c r="M111" i="28"/>
  <c r="L111" i="28"/>
  <c r="K111" i="28"/>
  <c r="J111" i="28"/>
  <c r="H111" i="28"/>
  <c r="G111" i="28"/>
  <c r="E111" i="28"/>
  <c r="D111" i="28"/>
  <c r="C23" i="28" s="1" a="1"/>
  <c r="C23" i="28" s="1"/>
  <c r="AY110" i="28"/>
  <c r="AX110" i="28"/>
  <c r="AV110" i="28"/>
  <c r="AU110" i="28"/>
  <c r="AS110" i="28"/>
  <c r="AR110" i="28"/>
  <c r="AQ110" i="28"/>
  <c r="AP110" i="28"/>
  <c r="AN110" i="28"/>
  <c r="AM110" i="28"/>
  <c r="AK110" i="28"/>
  <c r="AJ110" i="28"/>
  <c r="AI110" i="28"/>
  <c r="AH110" i="28"/>
  <c r="AF110" i="28"/>
  <c r="AE110" i="28"/>
  <c r="AC110" i="28"/>
  <c r="AB110" i="28"/>
  <c r="AA110" i="28"/>
  <c r="Z110" i="28"/>
  <c r="X110" i="28"/>
  <c r="W110" i="28"/>
  <c r="U110" i="28"/>
  <c r="T110" i="28"/>
  <c r="S110" i="28"/>
  <c r="R110" i="28"/>
  <c r="P110" i="28"/>
  <c r="O110" i="28"/>
  <c r="M110" i="28"/>
  <c r="L110" i="28"/>
  <c r="K110" i="28"/>
  <c r="J110" i="28"/>
  <c r="H110" i="28"/>
  <c r="G110" i="28"/>
  <c r="E110" i="28"/>
  <c r="D110" i="28"/>
  <c r="C22" i="28" s="1" a="1"/>
  <c r="C22" i="28" s="1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21" i="28" s="1" a="1"/>
  <c r="C21" i="28" s="1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20" i="28" s="1" a="1"/>
  <c r="C20" i="28" s="1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8" i="28" s="1" a="1"/>
  <c r="C18" i="28" s="1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7" i="28" s="1" a="1"/>
  <c r="C17" i="28" s="1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6" i="28" s="1" a="1"/>
  <c r="C16" i="28" s="1"/>
  <c r="C91" i="28"/>
  <c r="C86" i="28"/>
  <c r="C87" i="28" s="1"/>
  <c r="C88" i="28" s="1"/>
  <c r="C89" i="28" s="1"/>
  <c r="C85" i="28"/>
  <c r="C70" i="28" a="1"/>
  <c r="C70" i="28" s="1"/>
  <c r="L69" i="28" a="1"/>
  <c r="L69" i="28" s="1"/>
  <c r="L68" i="28" a="1"/>
  <c r="L68" i="28" s="1"/>
  <c r="C68" i="28" a="1"/>
  <c r="C68" i="28" s="1"/>
  <c r="L67" i="28" a="1"/>
  <c r="L67" i="28" s="1"/>
  <c r="L65" i="28" a="1"/>
  <c r="L65" i="28" s="1"/>
  <c r="L64" i="28" a="1"/>
  <c r="L64" i="28" s="1"/>
  <c r="L62" i="28"/>
  <c r="L62" i="28" a="1"/>
  <c r="L61" i="28"/>
  <c r="L61" i="28" a="1"/>
  <c r="L60" i="28"/>
  <c r="L60" i="28" a="1"/>
  <c r="L57" i="28"/>
  <c r="L57" i="28" a="1"/>
  <c r="L56" i="28"/>
  <c r="L56" i="28" a="1"/>
  <c r="L55" i="28"/>
  <c r="L55" i="28" a="1"/>
  <c r="L54" i="28"/>
  <c r="L54" i="28" a="1"/>
  <c r="L53" i="28"/>
  <c r="L53" i="28" a="1"/>
  <c r="L52" i="28" a="1"/>
  <c r="L52" i="28" s="1"/>
  <c r="L51" i="28"/>
  <c r="L51" i="28" a="1"/>
  <c r="L50" i="28" a="1"/>
  <c r="L50" i="28" s="1"/>
  <c r="L48" i="28"/>
  <c r="L48" i="28" a="1"/>
  <c r="L47" i="28" a="1"/>
  <c r="L47" i="28" s="1"/>
  <c r="C47" i="28" a="1"/>
  <c r="C47" i="28" s="1"/>
  <c r="L46" i="28" a="1"/>
  <c r="L46" i="28" s="1"/>
  <c r="L45" i="28"/>
  <c r="L45" i="28" a="1"/>
  <c r="L44" i="28"/>
  <c r="L44" i="28" a="1"/>
  <c r="C44" i="28" a="1"/>
  <c r="C44" i="28" s="1"/>
  <c r="L43" i="28" a="1"/>
  <c r="L43" i="28" s="1"/>
  <c r="L42" i="28" a="1"/>
  <c r="L42" i="28" s="1"/>
  <c r="C42" i="28" a="1"/>
  <c r="C42" i="28" s="1"/>
  <c r="L40" i="28" a="1"/>
  <c r="L40" i="28" s="1"/>
  <c r="L39" i="28" a="1"/>
  <c r="L39" i="28" s="1"/>
  <c r="C39" i="28" a="1"/>
  <c r="C39" i="28" s="1"/>
  <c r="L38" i="28" a="1"/>
  <c r="L38" i="28" s="1"/>
  <c r="L35" i="28" a="1"/>
  <c r="L35" i="28" s="1"/>
  <c r="C35" i="28" a="1"/>
  <c r="C35" i="28" s="1"/>
  <c r="L34" i="28" a="1"/>
  <c r="L34" i="28" s="1"/>
  <c r="L33" i="28"/>
  <c r="L33" i="28" a="1"/>
  <c r="L32" i="28"/>
  <c r="L32" i="28" a="1"/>
  <c r="L31" i="28"/>
  <c r="L31" i="28" a="1"/>
  <c r="L30" i="28"/>
  <c r="L30" i="28" a="1"/>
  <c r="L29" i="28"/>
  <c r="L29" i="28" a="1"/>
  <c r="L28" i="28"/>
  <c r="L28" i="28" a="1"/>
  <c r="L26" i="28"/>
  <c r="L26" i="28" a="1"/>
  <c r="L25" i="28"/>
  <c r="L25" i="28" a="1"/>
  <c r="L24" i="28"/>
  <c r="L24" i="28" a="1"/>
  <c r="L23" i="28"/>
  <c r="L23" i="28" a="1"/>
  <c r="L22" i="28"/>
  <c r="L22" i="28" a="1"/>
  <c r="L21" i="28"/>
  <c r="L21" i="28" a="1"/>
  <c r="L20" i="28"/>
  <c r="L20" i="28" a="1"/>
  <c r="L18" i="28"/>
  <c r="L18" i="28" a="1"/>
  <c r="L17" i="28"/>
  <c r="L17" i="28" a="1"/>
  <c r="L16" i="28"/>
  <c r="L16" i="28" a="1"/>
  <c r="A8" i="28"/>
  <c r="B7" i="28"/>
  <c r="B6" i="28"/>
  <c r="B5" i="28"/>
  <c r="B27" i="27"/>
  <c r="A82" i="29" s="1"/>
  <c r="A82" i="28" l="1"/>
  <c r="F94" i="29"/>
  <c r="N79" i="29" a="1"/>
  <c r="N79" i="29" s="1"/>
  <c r="E79" i="29" a="1"/>
  <c r="E79" i="29" s="1"/>
  <c r="N78" i="29" a="1"/>
  <c r="N78" i="29" s="1"/>
  <c r="E78" i="29" a="1"/>
  <c r="E78" i="29" s="1"/>
  <c r="N77" i="29" a="1"/>
  <c r="N77" i="29" s="1"/>
  <c r="E77" i="29" a="1"/>
  <c r="E77" i="29" s="1"/>
  <c r="N76" i="29" a="1"/>
  <c r="N76" i="29" s="1"/>
  <c r="L76" i="29" a="1"/>
  <c r="L76" i="29" s="1"/>
  <c r="C77" i="29" a="1"/>
  <c r="C77" i="29" s="1"/>
  <c r="L77" i="29" a="1"/>
  <c r="L77" i="29" s="1"/>
  <c r="C78" i="29" a="1"/>
  <c r="C78" i="29" s="1"/>
  <c r="L78" i="29" a="1"/>
  <c r="L78" i="29" s="1"/>
  <c r="C79" i="29" a="1"/>
  <c r="C79" i="29" s="1"/>
  <c r="L79" i="29" a="1"/>
  <c r="L79" i="29" s="1"/>
  <c r="L79" i="28" a="1"/>
  <c r="L79" i="28" s="1"/>
  <c r="C79" i="28" a="1"/>
  <c r="C79" i="28" s="1"/>
  <c r="L78" i="28" a="1"/>
  <c r="L78" i="28" s="1"/>
  <c r="C78" i="28" a="1"/>
  <c r="C78" i="28" s="1"/>
  <c r="L77" i="28" a="1"/>
  <c r="L77" i="28" s="1"/>
  <c r="C77" i="28" a="1"/>
  <c r="C77" i="28" s="1"/>
  <c r="L76" i="28" a="1"/>
  <c r="L76" i="28" s="1"/>
  <c r="C76" i="28" a="1"/>
  <c r="C76" i="28" s="1"/>
  <c r="L75" i="28" a="1"/>
  <c r="L75" i="28" s="1"/>
  <c r="C75" i="28" a="1"/>
  <c r="C75" i="28" s="1"/>
  <c r="L74" i="28" a="1"/>
  <c r="L74" i="28" s="1"/>
  <c r="C74" i="28" a="1"/>
  <c r="C74" i="28" s="1"/>
  <c r="L73" i="28" a="1"/>
  <c r="L73" i="28" s="1"/>
  <c r="C73" i="28" a="1"/>
  <c r="C73" i="28" s="1"/>
  <c r="L72" i="28" a="1"/>
  <c r="L72" i="28" s="1"/>
  <c r="C72" i="28" a="1"/>
  <c r="C72" i="28" s="1"/>
  <c r="L70" i="28" a="1"/>
  <c r="L70" i="28" s="1"/>
  <c r="L66" i="28" a="1"/>
  <c r="L66" i="28" s="1"/>
  <c r="D91" i="28"/>
  <c r="G94" i="29" l="1"/>
  <c r="O79" i="29" a="1"/>
  <c r="O79" i="29" s="1"/>
  <c r="F79" i="29" a="1"/>
  <c r="F79" i="29" s="1"/>
  <c r="O78" i="29" a="1"/>
  <c r="O78" i="29" s="1"/>
  <c r="F78" i="29" a="1"/>
  <c r="F78" i="29" s="1"/>
  <c r="O77" i="29" a="1"/>
  <c r="O77" i="29" s="1"/>
  <c r="F77" i="29" a="1"/>
  <c r="F77" i="29" s="1"/>
  <c r="O76" i="29" a="1"/>
  <c r="O76" i="29" s="1"/>
  <c r="O69" i="29" a="1"/>
  <c r="O69" i="29" s="1"/>
  <c r="F69" i="29" a="1"/>
  <c r="F69" i="29" s="1"/>
  <c r="O68" i="29" a="1"/>
  <c r="O68" i="29" s="1"/>
  <c r="F68" i="29" a="1"/>
  <c r="F68" i="29" s="1"/>
  <c r="O70" i="29" a="1"/>
  <c r="O70" i="29" s="1"/>
  <c r="F76" i="29" a="1"/>
  <c r="F76" i="29" s="1"/>
  <c r="O75" i="29" a="1"/>
  <c r="O75" i="29" s="1"/>
  <c r="F75" i="29" a="1"/>
  <c r="F75" i="29" s="1"/>
  <c r="O74" i="29" a="1"/>
  <c r="O74" i="29" s="1"/>
  <c r="F74" i="29" a="1"/>
  <c r="F74" i="29" s="1"/>
  <c r="O73" i="29" a="1"/>
  <c r="O73" i="29" s="1"/>
  <c r="F73" i="29" a="1"/>
  <c r="F73" i="29" s="1"/>
  <c r="O72" i="29" a="1"/>
  <c r="O72" i="29" s="1"/>
  <c r="F72" i="29" a="1"/>
  <c r="F72" i="29" s="1"/>
  <c r="F70" i="29" a="1"/>
  <c r="F70" i="29" s="1"/>
  <c r="O66" i="29" a="1"/>
  <c r="O66" i="29" s="1"/>
  <c r="O65" i="29" a="1"/>
  <c r="O65" i="29" s="1"/>
  <c r="F65" i="29" a="1"/>
  <c r="F65" i="29" s="1"/>
  <c r="O64" i="29" a="1"/>
  <c r="O64" i="29" s="1"/>
  <c r="F64" i="29" a="1"/>
  <c r="F64" i="29" s="1"/>
  <c r="O62" i="29" a="1"/>
  <c r="O62" i="29" s="1"/>
  <c r="F62" i="29" a="1"/>
  <c r="F62" i="29" s="1"/>
  <c r="O61" i="29" a="1"/>
  <c r="O61" i="29" s="1"/>
  <c r="F61" i="29" a="1"/>
  <c r="F61" i="29" s="1"/>
  <c r="O60" i="29" a="1"/>
  <c r="O60" i="29" s="1"/>
  <c r="F60" i="29" a="1"/>
  <c r="F60" i="29" s="1"/>
  <c r="O57" i="29" a="1"/>
  <c r="O57" i="29" s="1"/>
  <c r="F57" i="29" a="1"/>
  <c r="F57" i="29" s="1"/>
  <c r="O56" i="29" a="1"/>
  <c r="O56" i="29" s="1"/>
  <c r="F56" i="29" a="1"/>
  <c r="F56" i="29" s="1"/>
  <c r="F66" i="29" a="1"/>
  <c r="F66" i="29" s="1"/>
  <c r="O67" i="29" a="1"/>
  <c r="O67" i="29" s="1"/>
  <c r="F67" i="29" a="1"/>
  <c r="F67" i="29" s="1"/>
  <c r="O48" i="29" a="1"/>
  <c r="O48" i="29" s="1"/>
  <c r="O45" i="29" a="1"/>
  <c r="O45" i="29" s="1"/>
  <c r="O44" i="29" a="1"/>
  <c r="O44" i="29" s="1"/>
  <c r="O55" i="29" a="1"/>
  <c r="O55" i="29" s="1"/>
  <c r="F55" i="29" a="1"/>
  <c r="F55" i="29" s="1"/>
  <c r="O54" i="29" a="1"/>
  <c r="O54" i="29" s="1"/>
  <c r="F54" i="29" a="1"/>
  <c r="F54" i="29" s="1"/>
  <c r="O53" i="29" a="1"/>
  <c r="O53" i="29" s="1"/>
  <c r="F53" i="29" a="1"/>
  <c r="F53" i="29" s="1"/>
  <c r="O52" i="29" a="1"/>
  <c r="O52" i="29" s="1"/>
  <c r="F52" i="29" a="1"/>
  <c r="F52" i="29" s="1"/>
  <c r="O51" i="29" a="1"/>
  <c r="O51" i="29" s="1"/>
  <c r="F51" i="29" a="1"/>
  <c r="F51" i="29" s="1"/>
  <c r="O50" i="29" a="1"/>
  <c r="O50" i="29" s="1"/>
  <c r="F50" i="29" a="1"/>
  <c r="F50" i="29" s="1"/>
  <c r="O47" i="29" a="1"/>
  <c r="O47" i="29" s="1"/>
  <c r="F47" i="29" a="1"/>
  <c r="F47" i="29" s="1"/>
  <c r="O46" i="29" a="1"/>
  <c r="O46" i="29" s="1"/>
  <c r="F46" i="29" a="1"/>
  <c r="F46" i="29" s="1"/>
  <c r="O43" i="29" a="1"/>
  <c r="O43" i="29" s="1"/>
  <c r="F43" i="29" a="1"/>
  <c r="F43" i="29" s="1"/>
  <c r="O42" i="29" a="1"/>
  <c r="O42" i="29" s="1"/>
  <c r="F42" i="29" a="1"/>
  <c r="F42" i="29" s="1"/>
  <c r="O40" i="29" a="1"/>
  <c r="O40" i="29" s="1"/>
  <c r="F40" i="29" a="1"/>
  <c r="F40" i="29" s="1"/>
  <c r="O39" i="29" a="1"/>
  <c r="O39" i="29" s="1"/>
  <c r="F39" i="29" a="1"/>
  <c r="F39" i="29" s="1"/>
  <c r="F48" i="29" a="1"/>
  <c r="F48" i="29" s="1"/>
  <c r="F45" i="29" a="1"/>
  <c r="F45" i="29" s="1"/>
  <c r="F44" i="29" a="1"/>
  <c r="F44" i="29" s="1"/>
  <c r="O38" i="29" a="1"/>
  <c r="O38" i="29" s="1"/>
  <c r="F38" i="29" a="1"/>
  <c r="F38" i="29" s="1"/>
  <c r="O35" i="29" a="1"/>
  <c r="O35" i="29" s="1"/>
  <c r="F35" i="29" a="1"/>
  <c r="F35" i="29" s="1"/>
  <c r="O34" i="29" a="1"/>
  <c r="O34" i="29" s="1"/>
  <c r="F34" i="29" a="1"/>
  <c r="F34" i="29" s="1"/>
  <c r="O33" i="29" a="1"/>
  <c r="O33" i="29" s="1"/>
  <c r="F33" i="29" a="1"/>
  <c r="F33" i="29" s="1"/>
  <c r="O32" i="29" a="1"/>
  <c r="O32" i="29" s="1"/>
  <c r="F32" i="29" a="1"/>
  <c r="F32" i="29" s="1"/>
  <c r="O31" i="29" a="1"/>
  <c r="O31" i="29" s="1"/>
  <c r="F31" i="29" a="1"/>
  <c r="F31" i="29" s="1"/>
  <c r="O30" i="29" a="1"/>
  <c r="O30" i="29" s="1"/>
  <c r="F30" i="29" a="1"/>
  <c r="F30" i="29" s="1"/>
  <c r="O29" i="29" a="1"/>
  <c r="O29" i="29" s="1"/>
  <c r="F29" i="29" a="1"/>
  <c r="F29" i="29" s="1"/>
  <c r="O28" i="29" a="1"/>
  <c r="O28" i="29" s="1"/>
  <c r="F28" i="29" a="1"/>
  <c r="F28" i="29" s="1"/>
  <c r="O25" i="29" a="1"/>
  <c r="O25" i="29" s="1"/>
  <c r="F25" i="29" a="1"/>
  <c r="F25" i="29" s="1"/>
  <c r="O24" i="29" a="1"/>
  <c r="O24" i="29" s="1"/>
  <c r="F24" i="29" a="1"/>
  <c r="F24" i="29" s="1"/>
  <c r="O21" i="29" a="1"/>
  <c r="O21" i="29" s="1"/>
  <c r="F21" i="29" a="1"/>
  <c r="F21" i="29" s="1"/>
  <c r="O20" i="29" a="1"/>
  <c r="O20" i="29" s="1"/>
  <c r="F20" i="29" a="1"/>
  <c r="F20" i="29" s="1"/>
  <c r="O18" i="29" a="1"/>
  <c r="O18" i="29" s="1"/>
  <c r="F18" i="29" a="1"/>
  <c r="F18" i="29" s="1"/>
  <c r="O17" i="29" a="1"/>
  <c r="O17" i="29" s="1"/>
  <c r="F17" i="29" a="1"/>
  <c r="F17" i="29" s="1"/>
  <c r="O16" i="29" a="1"/>
  <c r="O16" i="29" s="1"/>
  <c r="F16" i="29" a="1"/>
  <c r="F16" i="29" s="1"/>
  <c r="O26" i="29" a="1"/>
  <c r="O26" i="29" s="1"/>
  <c r="O22" i="29" a="1"/>
  <c r="O22" i="29" s="1"/>
  <c r="F26" i="29" a="1"/>
  <c r="F26" i="29" s="1"/>
  <c r="F23" i="29" a="1"/>
  <c r="F23" i="29" s="1"/>
  <c r="F22" i="29" a="1"/>
  <c r="F22" i="29" s="1"/>
  <c r="O23" i="29" a="1"/>
  <c r="O23" i="29" s="1"/>
  <c r="E91" i="28"/>
  <c r="M70" i="28" a="1"/>
  <c r="M70" i="28" s="1"/>
  <c r="D68" i="28" a="1"/>
  <c r="D68" i="28" s="1"/>
  <c r="D70" i="28" a="1"/>
  <c r="D70" i="28" s="1"/>
  <c r="M69" i="28" a="1"/>
  <c r="M69" i="28" s="1"/>
  <c r="D69" i="28" a="1"/>
  <c r="D69" i="28" s="1"/>
  <c r="M68" i="28" a="1"/>
  <c r="M68" i="28" s="1"/>
  <c r="D74" i="28" a="1"/>
  <c r="D74" i="28" s="1"/>
  <c r="D73" i="28" a="1"/>
  <c r="D73" i="28" s="1"/>
  <c r="D72" i="28" a="1"/>
  <c r="D72" i="28" s="1"/>
  <c r="D66" i="28" a="1"/>
  <c r="D66" i="28" s="1"/>
  <c r="M65" i="28" a="1"/>
  <c r="M65" i="28" s="1"/>
  <c r="D65" i="28" a="1"/>
  <c r="D65" i="28" s="1"/>
  <c r="M64" i="28" a="1"/>
  <c r="M64" i="28" s="1"/>
  <c r="D64" i="28" a="1"/>
  <c r="D64" i="28" s="1"/>
  <c r="M67" i="28" a="1"/>
  <c r="M67" i="28" s="1"/>
  <c r="M79" i="28" a="1"/>
  <c r="M79" i="28" s="1"/>
  <c r="M78" i="28" a="1"/>
  <c r="M78" i="28" s="1"/>
  <c r="M77" i="28" a="1"/>
  <c r="M77" i="28" s="1"/>
  <c r="M76" i="28" a="1"/>
  <c r="M76" i="28" s="1"/>
  <c r="M75" i="28" a="1"/>
  <c r="M75" i="28" s="1"/>
  <c r="M74" i="28" a="1"/>
  <c r="M74" i="28" s="1"/>
  <c r="M73" i="28" a="1"/>
  <c r="M73" i="28" s="1"/>
  <c r="D67" i="28" a="1"/>
  <c r="D67" i="28" s="1"/>
  <c r="M45" i="28" a="1"/>
  <c r="M45" i="28" s="1"/>
  <c r="M72" i="28" a="1"/>
  <c r="M72" i="28" s="1"/>
  <c r="D78" i="28" a="1"/>
  <c r="D78" i="28" s="1"/>
  <c r="M61" i="28" a="1"/>
  <c r="M61" i="28" s="1"/>
  <c r="D60" i="28" a="1"/>
  <c r="D60" i="28" s="1"/>
  <c r="D56" i="28" a="1"/>
  <c r="D56" i="28" s="1"/>
  <c r="D54" i="28" a="1"/>
  <c r="D54" i="28" s="1"/>
  <c r="D52" i="28" a="1"/>
  <c r="D52" i="28" s="1"/>
  <c r="D50" i="28" a="1"/>
  <c r="D50" i="28" s="1"/>
  <c r="M47" i="28" a="1"/>
  <c r="M47" i="28" s="1"/>
  <c r="D45" i="28" a="1"/>
  <c r="D45" i="28" s="1"/>
  <c r="D77" i="28" a="1"/>
  <c r="D77" i="28" s="1"/>
  <c r="D61" i="28" a="1"/>
  <c r="D61" i="28" s="1"/>
  <c r="M56" i="28" a="1"/>
  <c r="M56" i="28" s="1"/>
  <c r="M54" i="28" a="1"/>
  <c r="M54" i="28" s="1"/>
  <c r="M53" i="28" a="1"/>
  <c r="M53" i="28" s="1"/>
  <c r="M51" i="28" a="1"/>
  <c r="M51" i="28" s="1"/>
  <c r="D47" i="28" a="1"/>
  <c r="D47" i="28" s="1"/>
  <c r="D79" i="28" a="1"/>
  <c r="D79" i="28" s="1"/>
  <c r="D75" i="28" a="1"/>
  <c r="D75" i="28" s="1"/>
  <c r="D62" i="28" a="1"/>
  <c r="D62" i="28" s="1"/>
  <c r="M57" i="28" a="1"/>
  <c r="M57" i="28" s="1"/>
  <c r="M55" i="28" a="1"/>
  <c r="M55" i="28" s="1"/>
  <c r="M52" i="28" a="1"/>
  <c r="M52" i="28" s="1"/>
  <c r="M50" i="28" a="1"/>
  <c r="M50" i="28" s="1"/>
  <c r="M48" i="28" a="1"/>
  <c r="M48" i="28" s="1"/>
  <c r="D48" i="28" a="1"/>
  <c r="D48" i="28" s="1"/>
  <c r="D46" i="28" a="1"/>
  <c r="D46" i="28" s="1"/>
  <c r="M44" i="28" a="1"/>
  <c r="M44" i="28" s="1"/>
  <c r="D44" i="28" a="1"/>
  <c r="D44" i="28" s="1"/>
  <c r="M43" i="28" a="1"/>
  <c r="M43" i="28" s="1"/>
  <c r="D43" i="28" a="1"/>
  <c r="D43" i="28" s="1"/>
  <c r="M42" i="28" a="1"/>
  <c r="M42" i="28" s="1"/>
  <c r="D42" i="28" a="1"/>
  <c r="D42" i="28" s="1"/>
  <c r="M40" i="28" a="1"/>
  <c r="M40" i="28" s="1"/>
  <c r="D40" i="28" a="1"/>
  <c r="D40" i="28" s="1"/>
  <c r="M39" i="28" a="1"/>
  <c r="M39" i="28" s="1"/>
  <c r="D39" i="28" a="1"/>
  <c r="D39" i="28" s="1"/>
  <c r="M38" i="28" a="1"/>
  <c r="M38" i="28" s="1"/>
  <c r="D38" i="28" a="1"/>
  <c r="D38" i="28" s="1"/>
  <c r="M35" i="28" a="1"/>
  <c r="M35" i="28" s="1"/>
  <c r="M60" i="28" a="1"/>
  <c r="M60" i="28" s="1"/>
  <c r="D53" i="28" a="1"/>
  <c r="D53" i="28" s="1"/>
  <c r="M66" i="28" a="1"/>
  <c r="M66" i="28" s="1"/>
  <c r="M62" i="28" a="1"/>
  <c r="M62" i="28" s="1"/>
  <c r="D51" i="28" a="1"/>
  <c r="D51" i="28" s="1"/>
  <c r="M33" i="28" a="1"/>
  <c r="M33" i="28" s="1"/>
  <c r="D33" i="28" a="1"/>
  <c r="D33" i="28" s="1"/>
  <c r="M32" i="28" a="1"/>
  <c r="M32" i="28" s="1"/>
  <c r="D32" i="28" a="1"/>
  <c r="D32" i="28" s="1"/>
  <c r="M31" i="28" a="1"/>
  <c r="M31" i="28" s="1"/>
  <c r="D31" i="28" a="1"/>
  <c r="D31" i="28" s="1"/>
  <c r="M30" i="28" a="1"/>
  <c r="M30" i="28" s="1"/>
  <c r="D30" i="28" a="1"/>
  <c r="D30" i="28" s="1"/>
  <c r="M29" i="28" a="1"/>
  <c r="M29" i="28" s="1"/>
  <c r="D29" i="28" a="1"/>
  <c r="D29" i="28" s="1"/>
  <c r="M28" i="28" a="1"/>
  <c r="M28" i="28" s="1"/>
  <c r="D28" i="28" a="1"/>
  <c r="D28" i="28" s="1"/>
  <c r="M26" i="28" a="1"/>
  <c r="M26" i="28" s="1"/>
  <c r="D26" i="28" a="1"/>
  <c r="D26" i="28" s="1"/>
  <c r="M25" i="28" a="1"/>
  <c r="M25" i="28" s="1"/>
  <c r="D25" i="28" a="1"/>
  <c r="D25" i="28" s="1"/>
  <c r="M24" i="28" a="1"/>
  <c r="M24" i="28" s="1"/>
  <c r="D24" i="28" a="1"/>
  <c r="D24" i="28" s="1"/>
  <c r="M23" i="28" a="1"/>
  <c r="M23" i="28" s="1"/>
  <c r="D23" i="28" a="1"/>
  <c r="D23" i="28" s="1"/>
  <c r="M22" i="28" a="1"/>
  <c r="M22" i="28" s="1"/>
  <c r="D22" i="28" a="1"/>
  <c r="D22" i="28" s="1"/>
  <c r="M21" i="28" a="1"/>
  <c r="M21" i="28" s="1"/>
  <c r="D21" i="28" a="1"/>
  <c r="D21" i="28" s="1"/>
  <c r="M20" i="28" a="1"/>
  <c r="M20" i="28" s="1"/>
  <c r="D20" i="28" a="1"/>
  <c r="D20" i="28" s="1"/>
  <c r="M18" i="28" a="1"/>
  <c r="M18" i="28" s="1"/>
  <c r="D18" i="28" a="1"/>
  <c r="D18" i="28" s="1"/>
  <c r="M17" i="28" a="1"/>
  <c r="M17" i="28" s="1"/>
  <c r="D17" i="28" a="1"/>
  <c r="D17" i="28" s="1"/>
  <c r="M16" i="28" a="1"/>
  <c r="M16" i="28" s="1"/>
  <c r="D16" i="28" a="1"/>
  <c r="D16" i="28" s="1"/>
  <c r="D57" i="28" a="1"/>
  <c r="D57" i="28" s="1"/>
  <c r="D35" i="28" a="1"/>
  <c r="D35" i="28" s="1"/>
  <c r="M34" i="28" a="1"/>
  <c r="M34" i="28" s="1"/>
  <c r="D34" i="28" a="1"/>
  <c r="D34" i="28" s="1"/>
  <c r="D76" i="28" a="1"/>
  <c r="D76" i="28" s="1"/>
  <c r="D55" i="28" a="1"/>
  <c r="D55" i="28" s="1"/>
  <c r="M46" i="28" a="1"/>
  <c r="M46" i="28" s="1"/>
  <c r="H94" i="29" l="1"/>
  <c r="P79" i="29" a="1"/>
  <c r="P79" i="29" s="1"/>
  <c r="G79" i="29" a="1"/>
  <c r="G79" i="29" s="1"/>
  <c r="P78" i="29" a="1"/>
  <c r="P78" i="29" s="1"/>
  <c r="G78" i="29" a="1"/>
  <c r="G78" i="29" s="1"/>
  <c r="P77" i="29" a="1"/>
  <c r="P77" i="29" s="1"/>
  <c r="G77" i="29" a="1"/>
  <c r="G77" i="29" s="1"/>
  <c r="P76" i="29" a="1"/>
  <c r="P76" i="29" s="1"/>
  <c r="G70" i="29" a="1"/>
  <c r="G70" i="29" s="1"/>
  <c r="P67" i="29" a="1"/>
  <c r="P67" i="29" s="1"/>
  <c r="G76" i="29" a="1"/>
  <c r="G76" i="29" s="1"/>
  <c r="P75" i="29" a="1"/>
  <c r="P75" i="29" s="1"/>
  <c r="G75" i="29" a="1"/>
  <c r="G75" i="29" s="1"/>
  <c r="P74" i="29" a="1"/>
  <c r="P74" i="29" s="1"/>
  <c r="G74" i="29" a="1"/>
  <c r="G74" i="29" s="1"/>
  <c r="P73" i="29" a="1"/>
  <c r="P73" i="29" s="1"/>
  <c r="G73" i="29" a="1"/>
  <c r="G73" i="29" s="1"/>
  <c r="P72" i="29" a="1"/>
  <c r="P72" i="29" s="1"/>
  <c r="G72" i="29" a="1"/>
  <c r="G72" i="29" s="1"/>
  <c r="P70" i="29" a="1"/>
  <c r="P70" i="29" s="1"/>
  <c r="G66" i="29" a="1"/>
  <c r="G66" i="29" s="1"/>
  <c r="P69" i="29" a="1"/>
  <c r="P69" i="29" s="1"/>
  <c r="P68" i="29" a="1"/>
  <c r="P68" i="29" s="1"/>
  <c r="G68" i="29" a="1"/>
  <c r="G68" i="29" s="1"/>
  <c r="G67" i="29" a="1"/>
  <c r="G67" i="29" s="1"/>
  <c r="P65" i="29" a="1"/>
  <c r="P65" i="29" s="1"/>
  <c r="G65" i="29" a="1"/>
  <c r="G65" i="29" s="1"/>
  <c r="P64" i="29" a="1"/>
  <c r="P64" i="29" s="1"/>
  <c r="G64" i="29" a="1"/>
  <c r="G64" i="29" s="1"/>
  <c r="P62" i="29" a="1"/>
  <c r="P62" i="29" s="1"/>
  <c r="G62" i="29" a="1"/>
  <c r="G62" i="29" s="1"/>
  <c r="P61" i="29" a="1"/>
  <c r="P61" i="29" s="1"/>
  <c r="G61" i="29" a="1"/>
  <c r="G61" i="29" s="1"/>
  <c r="P60" i="29" a="1"/>
  <c r="P60" i="29" s="1"/>
  <c r="G60" i="29" a="1"/>
  <c r="G60" i="29" s="1"/>
  <c r="P57" i="29" a="1"/>
  <c r="P57" i="29" s="1"/>
  <c r="G69" i="29" a="1"/>
  <c r="G69" i="29" s="1"/>
  <c r="P66" i="29" a="1"/>
  <c r="P66" i="29" s="1"/>
  <c r="P56" i="29" a="1"/>
  <c r="P56" i="29" s="1"/>
  <c r="P55" i="29" a="1"/>
  <c r="P55" i="29" s="1"/>
  <c r="G55" i="29" a="1"/>
  <c r="G55" i="29" s="1"/>
  <c r="P54" i="29" a="1"/>
  <c r="P54" i="29" s="1"/>
  <c r="G54" i="29" a="1"/>
  <c r="G54" i="29" s="1"/>
  <c r="P53" i="29" a="1"/>
  <c r="P53" i="29" s="1"/>
  <c r="G53" i="29" a="1"/>
  <c r="G53" i="29" s="1"/>
  <c r="P52" i="29" a="1"/>
  <c r="P52" i="29" s="1"/>
  <c r="G52" i="29" a="1"/>
  <c r="G52" i="29" s="1"/>
  <c r="P51" i="29" a="1"/>
  <c r="P51" i="29" s="1"/>
  <c r="G51" i="29" a="1"/>
  <c r="G51" i="29" s="1"/>
  <c r="P50" i="29" a="1"/>
  <c r="P50" i="29" s="1"/>
  <c r="G50" i="29" a="1"/>
  <c r="G50" i="29" s="1"/>
  <c r="P47" i="29" a="1"/>
  <c r="P47" i="29" s="1"/>
  <c r="G47" i="29" a="1"/>
  <c r="G47" i="29" s="1"/>
  <c r="P46" i="29" a="1"/>
  <c r="P46" i="29" s="1"/>
  <c r="G46" i="29" a="1"/>
  <c r="G46" i="29" s="1"/>
  <c r="P43" i="29" a="1"/>
  <c r="P43" i="29" s="1"/>
  <c r="G43" i="29" a="1"/>
  <c r="G43" i="29" s="1"/>
  <c r="P42" i="29" a="1"/>
  <c r="P42" i="29" s="1"/>
  <c r="G42" i="29" a="1"/>
  <c r="G42" i="29" s="1"/>
  <c r="P40" i="29" a="1"/>
  <c r="P40" i="29" s="1"/>
  <c r="G40" i="29" a="1"/>
  <c r="G40" i="29" s="1"/>
  <c r="P39" i="29" a="1"/>
  <c r="P39" i="29" s="1"/>
  <c r="G39" i="29" a="1"/>
  <c r="G39" i="29" s="1"/>
  <c r="G38" i="29" a="1"/>
  <c r="G38" i="29" s="1"/>
  <c r="P35" i="29" a="1"/>
  <c r="P35" i="29" s="1"/>
  <c r="G35" i="29" a="1"/>
  <c r="G35" i="29" s="1"/>
  <c r="P34" i="29" a="1"/>
  <c r="P34" i="29" s="1"/>
  <c r="G34" i="29" a="1"/>
  <c r="G34" i="29" s="1"/>
  <c r="P33" i="29" a="1"/>
  <c r="P33" i="29" s="1"/>
  <c r="G33" i="29" a="1"/>
  <c r="G33" i="29" s="1"/>
  <c r="P32" i="29" a="1"/>
  <c r="P32" i="29" s="1"/>
  <c r="G32" i="29" a="1"/>
  <c r="G32" i="29" s="1"/>
  <c r="P31" i="29" a="1"/>
  <c r="P31" i="29" s="1"/>
  <c r="G31" i="29" a="1"/>
  <c r="G31" i="29" s="1"/>
  <c r="G56" i="29" a="1"/>
  <c r="G56" i="29" s="1"/>
  <c r="G48" i="29" a="1"/>
  <c r="G48" i="29" s="1"/>
  <c r="G45" i="29" a="1"/>
  <c r="G45" i="29" s="1"/>
  <c r="G44" i="29" a="1"/>
  <c r="G44" i="29" s="1"/>
  <c r="P38" i="29" a="1"/>
  <c r="P38" i="29" s="1"/>
  <c r="G57" i="29" a="1"/>
  <c r="G57" i="29" s="1"/>
  <c r="P48" i="29" a="1"/>
  <c r="P48" i="29" s="1"/>
  <c r="P45" i="29" a="1"/>
  <c r="P45" i="29" s="1"/>
  <c r="P44" i="29" a="1"/>
  <c r="P44" i="29" s="1"/>
  <c r="P30" i="29" a="1"/>
  <c r="P30" i="29" s="1"/>
  <c r="P28" i="29" a="1"/>
  <c r="P28" i="29" s="1"/>
  <c r="G26" i="29" a="1"/>
  <c r="G26" i="29" s="1"/>
  <c r="G23" i="29" a="1"/>
  <c r="G23" i="29" s="1"/>
  <c r="G22" i="29" a="1"/>
  <c r="G22" i="29" s="1"/>
  <c r="P25" i="29" a="1"/>
  <c r="P25" i="29" s="1"/>
  <c r="G25" i="29" a="1"/>
  <c r="G25" i="29" s="1"/>
  <c r="P24" i="29" a="1"/>
  <c r="P24" i="29" s="1"/>
  <c r="G21" i="29" a="1"/>
  <c r="G21" i="29" s="1"/>
  <c r="P20" i="29" a="1"/>
  <c r="P20" i="29" s="1"/>
  <c r="P17" i="29" a="1"/>
  <c r="P17" i="29" s="1"/>
  <c r="G17" i="29" a="1"/>
  <c r="G17" i="29" s="1"/>
  <c r="G30" i="29" a="1"/>
  <c r="G30" i="29" s="1"/>
  <c r="G28" i="29" a="1"/>
  <c r="G28" i="29" s="1"/>
  <c r="G24" i="29" a="1"/>
  <c r="G24" i="29" s="1"/>
  <c r="P21" i="29" a="1"/>
  <c r="P21" i="29" s="1"/>
  <c r="G18" i="29" a="1"/>
  <c r="G18" i="29" s="1"/>
  <c r="P29" i="29" a="1"/>
  <c r="P29" i="29" s="1"/>
  <c r="P26" i="29" a="1"/>
  <c r="P26" i="29" s="1"/>
  <c r="P23" i="29" a="1"/>
  <c r="P23" i="29" s="1"/>
  <c r="P22" i="29" a="1"/>
  <c r="P22" i="29" s="1"/>
  <c r="G29" i="29" a="1"/>
  <c r="G29" i="29" s="1"/>
  <c r="G20" i="29" a="1"/>
  <c r="G20" i="29" s="1"/>
  <c r="P18" i="29" a="1"/>
  <c r="P18" i="29" s="1"/>
  <c r="P16" i="29" a="1"/>
  <c r="P16" i="29" s="1"/>
  <c r="G16" i="29" a="1"/>
  <c r="G16" i="29" s="1"/>
  <c r="F91" i="28"/>
  <c r="N79" i="28" a="1"/>
  <c r="N79" i="28" s="1"/>
  <c r="E79" i="28" a="1"/>
  <c r="E79" i="28" s="1"/>
  <c r="N78" i="28" a="1"/>
  <c r="N78" i="28" s="1"/>
  <c r="E78" i="28" a="1"/>
  <c r="E78" i="28" s="1"/>
  <c r="N77" i="28" a="1"/>
  <c r="N77" i="28" s="1"/>
  <c r="E77" i="28" a="1"/>
  <c r="E77" i="28" s="1"/>
  <c r="N76" i="28" a="1"/>
  <c r="N76" i="28" s="1"/>
  <c r="E76" i="28" a="1"/>
  <c r="E76" i="28" s="1"/>
  <c r="N75" i="28" a="1"/>
  <c r="N75" i="28" s="1"/>
  <c r="E75" i="28" a="1"/>
  <c r="E75" i="28" s="1"/>
  <c r="N74" i="28" a="1"/>
  <c r="N74" i="28" s="1"/>
  <c r="E74" i="28" a="1"/>
  <c r="E74" i="28" s="1"/>
  <c r="N73" i="28" a="1"/>
  <c r="N73" i="28" s="1"/>
  <c r="E73" i="28" a="1"/>
  <c r="E73" i="28" s="1"/>
  <c r="N72" i="28" a="1"/>
  <c r="N72" i="28" s="1"/>
  <c r="E72" i="28" a="1"/>
  <c r="E72" i="28" s="1"/>
  <c r="E69" i="28" a="1"/>
  <c r="E69" i="28" s="1"/>
  <c r="E68" i="28" a="1"/>
  <c r="E68" i="28" s="1"/>
  <c r="N65" i="28" a="1"/>
  <c r="N65" i="28" s="1"/>
  <c r="N68" i="28" a="1"/>
  <c r="N68" i="28" s="1"/>
  <c r="E65" i="28" a="1"/>
  <c r="E65" i="28" s="1"/>
  <c r="N62" i="28" a="1"/>
  <c r="N62" i="28" s="1"/>
  <c r="E62" i="28" a="1"/>
  <c r="E62" i="28" s="1"/>
  <c r="N61" i="28" a="1"/>
  <c r="N61" i="28" s="1"/>
  <c r="E61" i="28" a="1"/>
  <c r="E61" i="28" s="1"/>
  <c r="N60" i="28" a="1"/>
  <c r="N60" i="28" s="1"/>
  <c r="E60" i="28" a="1"/>
  <c r="E60" i="28" s="1"/>
  <c r="N57" i="28" a="1"/>
  <c r="N57" i="28" s="1"/>
  <c r="E57" i="28" a="1"/>
  <c r="E57" i="28" s="1"/>
  <c r="N56" i="28" a="1"/>
  <c r="N56" i="28" s="1"/>
  <c r="E56" i="28" a="1"/>
  <c r="E56" i="28" s="1"/>
  <c r="N55" i="28" a="1"/>
  <c r="N55" i="28" s="1"/>
  <c r="E55" i="28" a="1"/>
  <c r="E55" i="28" s="1"/>
  <c r="N54" i="28" a="1"/>
  <c r="N54" i="28" s="1"/>
  <c r="E54" i="28" a="1"/>
  <c r="E54" i="28" s="1"/>
  <c r="N53" i="28" a="1"/>
  <c r="N53" i="28" s="1"/>
  <c r="E53" i="28" a="1"/>
  <c r="E53" i="28" s="1"/>
  <c r="N52" i="28" a="1"/>
  <c r="N52" i="28" s="1"/>
  <c r="E52" i="28" a="1"/>
  <c r="E52" i="28" s="1"/>
  <c r="N51" i="28" a="1"/>
  <c r="N51" i="28" s="1"/>
  <c r="E51" i="28" a="1"/>
  <c r="E51" i="28" s="1"/>
  <c r="N50" i="28" a="1"/>
  <c r="N50" i="28" s="1"/>
  <c r="E50" i="28" a="1"/>
  <c r="E50" i="28" s="1"/>
  <c r="E64" i="28" a="1"/>
  <c r="E64" i="28" s="1"/>
  <c r="E47" i="28" a="1"/>
  <c r="E47" i="28" s="1"/>
  <c r="N46" i="28" a="1"/>
  <c r="N46" i="28" s="1"/>
  <c r="N43" i="28" a="1"/>
  <c r="N43" i="28" s="1"/>
  <c r="E43" i="28" a="1"/>
  <c r="E43" i="28" s="1"/>
  <c r="N42" i="28" a="1"/>
  <c r="N42" i="28" s="1"/>
  <c r="E42" i="28" a="1"/>
  <c r="E42" i="28" s="1"/>
  <c r="N40" i="28" a="1"/>
  <c r="N40" i="28" s="1"/>
  <c r="E40" i="28" a="1"/>
  <c r="E40" i="28" s="1"/>
  <c r="N39" i="28" a="1"/>
  <c r="N39" i="28" s="1"/>
  <c r="E39" i="28" a="1"/>
  <c r="E39" i="28" s="1"/>
  <c r="N38" i="28" a="1"/>
  <c r="N38" i="28" s="1"/>
  <c r="E38" i="28" a="1"/>
  <c r="E38" i="28" s="1"/>
  <c r="N64" i="28" a="1"/>
  <c r="N64" i="28" s="1"/>
  <c r="N47" i="28" a="1"/>
  <c r="N47" i="28" s="1"/>
  <c r="E35" i="28" a="1"/>
  <c r="E35" i="28" s="1"/>
  <c r="N34" i="28" a="1"/>
  <c r="N34" i="28" s="1"/>
  <c r="E34" i="28" a="1"/>
  <c r="E34" i="28" s="1"/>
  <c r="N35" i="28" a="1"/>
  <c r="N35" i="28" s="1"/>
  <c r="N69" i="28" a="1"/>
  <c r="N69" i="28" s="1"/>
  <c r="E46" i="28" a="1"/>
  <c r="E46" i="28" s="1"/>
  <c r="N33" i="28" a="1"/>
  <c r="N33" i="28" s="1"/>
  <c r="E33" i="28" a="1"/>
  <c r="E33" i="28" s="1"/>
  <c r="N32" i="28" a="1"/>
  <c r="N32" i="28" s="1"/>
  <c r="E32" i="28" a="1"/>
  <c r="E32" i="28" s="1"/>
  <c r="N31" i="28" a="1"/>
  <c r="N31" i="28" s="1"/>
  <c r="E31" i="28" a="1"/>
  <c r="E31" i="28" s="1"/>
  <c r="N30" i="28" a="1"/>
  <c r="N30" i="28" s="1"/>
  <c r="E30" i="28" a="1"/>
  <c r="E30" i="28" s="1"/>
  <c r="N29" i="28" a="1"/>
  <c r="N29" i="28" s="1"/>
  <c r="E29" i="28" a="1"/>
  <c r="E29" i="28" s="1"/>
  <c r="N28" i="28" a="1"/>
  <c r="N28" i="28" s="1"/>
  <c r="E28" i="28" a="1"/>
  <c r="E28" i="28" s="1"/>
  <c r="N25" i="28" a="1"/>
  <c r="N25" i="28" s="1"/>
  <c r="E25" i="28" a="1"/>
  <c r="E25" i="28" s="1"/>
  <c r="N24" i="28" a="1"/>
  <c r="N24" i="28" s="1"/>
  <c r="E24" i="28" a="1"/>
  <c r="E24" i="28" s="1"/>
  <c r="N21" i="28" a="1"/>
  <c r="N21" i="28" s="1"/>
  <c r="E21" i="28" a="1"/>
  <c r="E21" i="28" s="1"/>
  <c r="N20" i="28" a="1"/>
  <c r="N20" i="28" s="1"/>
  <c r="E20" i="28" a="1"/>
  <c r="E20" i="28" s="1"/>
  <c r="N18" i="28" a="1"/>
  <c r="N18" i="28" s="1"/>
  <c r="E18" i="28" a="1"/>
  <c r="E18" i="28" s="1"/>
  <c r="N17" i="28" a="1"/>
  <c r="N17" i="28" s="1"/>
  <c r="E17" i="28" a="1"/>
  <c r="E17" i="28" s="1"/>
  <c r="N16" i="28" a="1"/>
  <c r="N16" i="28" s="1"/>
  <c r="E16" i="28" a="1"/>
  <c r="E16" i="28" s="1"/>
  <c r="I94" i="29" l="1"/>
  <c r="H68" i="29" a="1"/>
  <c r="H68" i="29" s="1"/>
  <c r="Q69" i="29" a="1"/>
  <c r="Q69" i="29" s="1"/>
  <c r="H69" i="29" a="1"/>
  <c r="H69" i="29" s="1"/>
  <c r="Q68" i="29" a="1"/>
  <c r="Q68" i="29" s="1"/>
  <c r="Q79" i="29" a="1"/>
  <c r="Q79" i="29" s="1"/>
  <c r="H79" i="29" a="1"/>
  <c r="H79" i="29" s="1"/>
  <c r="Q78" i="29" a="1"/>
  <c r="Q78" i="29" s="1"/>
  <c r="H78" i="29" a="1"/>
  <c r="H78" i="29" s="1"/>
  <c r="Q77" i="29" a="1"/>
  <c r="Q77" i="29" s="1"/>
  <c r="H77" i="29" a="1"/>
  <c r="H77" i="29" s="1"/>
  <c r="Q76" i="29" a="1"/>
  <c r="Q76" i="29" s="1"/>
  <c r="H76" i="29" a="1"/>
  <c r="H76" i="29" s="1"/>
  <c r="Q75" i="29" a="1"/>
  <c r="Q75" i="29" s="1"/>
  <c r="Q73" i="29" a="1"/>
  <c r="Q73" i="29" s="1"/>
  <c r="H61" i="29" a="1"/>
  <c r="H61" i="29" s="1"/>
  <c r="Q60" i="29" a="1"/>
  <c r="Q60" i="29" s="1"/>
  <c r="H60" i="29" a="1"/>
  <c r="H60" i="29" s="1"/>
  <c r="Q57" i="29" a="1"/>
  <c r="Q57" i="29" s="1"/>
  <c r="H57" i="29" a="1"/>
  <c r="H57" i="29" s="1"/>
  <c r="Q56" i="29" a="1"/>
  <c r="Q56" i="29" s="1"/>
  <c r="H56" i="29" a="1"/>
  <c r="H56" i="29" s="1"/>
  <c r="H75" i="29" a="1"/>
  <c r="H75" i="29" s="1"/>
  <c r="H73" i="29" a="1"/>
  <c r="H73" i="29" s="1"/>
  <c r="Q65" i="29" a="1"/>
  <c r="Q65" i="29" s="1"/>
  <c r="H65" i="29" a="1"/>
  <c r="H65" i="29" s="1"/>
  <c r="Q64" i="29" a="1"/>
  <c r="Q64" i="29" s="1"/>
  <c r="H64" i="29" a="1"/>
  <c r="H64" i="29" s="1"/>
  <c r="Q62" i="29" a="1"/>
  <c r="Q62" i="29" s="1"/>
  <c r="H62" i="29" a="1"/>
  <c r="H62" i="29" s="1"/>
  <c r="Q61" i="29" a="1"/>
  <c r="Q61" i="29" s="1"/>
  <c r="Q74" i="29" a="1"/>
  <c r="Q74" i="29" s="1"/>
  <c r="Q72" i="29" a="1"/>
  <c r="Q72" i="29" s="1"/>
  <c r="H74" i="29" a="1"/>
  <c r="H74" i="29" s="1"/>
  <c r="H72" i="29" a="1"/>
  <c r="H72" i="29" s="1"/>
  <c r="H38" i="29" a="1"/>
  <c r="H38" i="29" s="1"/>
  <c r="Q35" i="29" a="1"/>
  <c r="Q35" i="29" s="1"/>
  <c r="H35" i="29" a="1"/>
  <c r="H35" i="29" s="1"/>
  <c r="Q34" i="29" a="1"/>
  <c r="Q34" i="29" s="1"/>
  <c r="H34" i="29" a="1"/>
  <c r="H34" i="29" s="1"/>
  <c r="Q33" i="29" a="1"/>
  <c r="Q33" i="29" s="1"/>
  <c r="H33" i="29" a="1"/>
  <c r="H33" i="29" s="1"/>
  <c r="Q32" i="29" a="1"/>
  <c r="Q32" i="29" s="1"/>
  <c r="H32" i="29" a="1"/>
  <c r="H32" i="29" s="1"/>
  <c r="Q31" i="29" a="1"/>
  <c r="Q31" i="29" s="1"/>
  <c r="H31" i="29" a="1"/>
  <c r="H31" i="29" s="1"/>
  <c r="Q30" i="29" a="1"/>
  <c r="Q30" i="29" s="1"/>
  <c r="H30" i="29" a="1"/>
  <c r="H30" i="29" s="1"/>
  <c r="Q29" i="29" a="1"/>
  <c r="Q29" i="29" s="1"/>
  <c r="H29" i="29" a="1"/>
  <c r="H29" i="29" s="1"/>
  <c r="Q28" i="29" a="1"/>
  <c r="Q28" i="29" s="1"/>
  <c r="H28" i="29" a="1"/>
  <c r="H28" i="29" s="1"/>
  <c r="Q55" i="29" a="1"/>
  <c r="Q55" i="29" s="1"/>
  <c r="H55" i="29" a="1"/>
  <c r="H55" i="29" s="1"/>
  <c r="Q54" i="29" a="1"/>
  <c r="Q54" i="29" s="1"/>
  <c r="H54" i="29" a="1"/>
  <c r="H54" i="29" s="1"/>
  <c r="Q53" i="29" a="1"/>
  <c r="Q53" i="29" s="1"/>
  <c r="H53" i="29" a="1"/>
  <c r="H53" i="29" s="1"/>
  <c r="Q52" i="29" a="1"/>
  <c r="Q52" i="29" s="1"/>
  <c r="H52" i="29" a="1"/>
  <c r="H52" i="29" s="1"/>
  <c r="Q51" i="29" a="1"/>
  <c r="Q51" i="29" s="1"/>
  <c r="H51" i="29" a="1"/>
  <c r="H51" i="29" s="1"/>
  <c r="Q50" i="29" a="1"/>
  <c r="Q50" i="29" s="1"/>
  <c r="H50" i="29" a="1"/>
  <c r="H50" i="29" s="1"/>
  <c r="Q47" i="29" a="1"/>
  <c r="Q47" i="29" s="1"/>
  <c r="H47" i="29" a="1"/>
  <c r="H47" i="29" s="1"/>
  <c r="Q46" i="29" a="1"/>
  <c r="Q46" i="29" s="1"/>
  <c r="H46" i="29" a="1"/>
  <c r="H46" i="29" s="1"/>
  <c r="Q43" i="29" a="1"/>
  <c r="Q43" i="29" s="1"/>
  <c r="H43" i="29" a="1"/>
  <c r="H43" i="29" s="1"/>
  <c r="Q42" i="29" a="1"/>
  <c r="Q42" i="29" s="1"/>
  <c r="H42" i="29" a="1"/>
  <c r="H42" i="29" s="1"/>
  <c r="Q40" i="29" a="1"/>
  <c r="Q40" i="29" s="1"/>
  <c r="H40" i="29" a="1"/>
  <c r="H40" i="29" s="1"/>
  <c r="Q39" i="29" a="1"/>
  <c r="Q39" i="29" s="1"/>
  <c r="H39" i="29" a="1"/>
  <c r="H39" i="29" s="1"/>
  <c r="Q38" i="29" a="1"/>
  <c r="Q38" i="29" s="1"/>
  <c r="Q25" i="29" a="1"/>
  <c r="Q25" i="29" s="1"/>
  <c r="H25" i="29" a="1"/>
  <c r="H25" i="29" s="1"/>
  <c r="Q24" i="29" a="1"/>
  <c r="Q24" i="29" s="1"/>
  <c r="H24" i="29" a="1"/>
  <c r="H24" i="29" s="1"/>
  <c r="Q21" i="29" a="1"/>
  <c r="Q21" i="29" s="1"/>
  <c r="H21" i="29" a="1"/>
  <c r="H21" i="29" s="1"/>
  <c r="Q20" i="29" a="1"/>
  <c r="Q20" i="29" s="1"/>
  <c r="H20" i="29" a="1"/>
  <c r="H20" i="29" s="1"/>
  <c r="Q18" i="29" a="1"/>
  <c r="Q18" i="29" s="1"/>
  <c r="H18" i="29" a="1"/>
  <c r="H18" i="29" s="1"/>
  <c r="Q17" i="29" a="1"/>
  <c r="Q17" i="29" s="1"/>
  <c r="H17" i="29" a="1"/>
  <c r="H17" i="29" s="1"/>
  <c r="Q16" i="29" a="1"/>
  <c r="Q16" i="29" s="1"/>
  <c r="H16" i="29" a="1"/>
  <c r="H16" i="29" s="1"/>
  <c r="O79" i="28" a="1"/>
  <c r="O79" i="28" s="1"/>
  <c r="F79" i="28" a="1"/>
  <c r="F79" i="28" s="1"/>
  <c r="O78" i="28" a="1"/>
  <c r="O78" i="28" s="1"/>
  <c r="F78" i="28" a="1"/>
  <c r="F78" i="28" s="1"/>
  <c r="O77" i="28" a="1"/>
  <c r="O77" i="28" s="1"/>
  <c r="F77" i="28" a="1"/>
  <c r="F77" i="28" s="1"/>
  <c r="O76" i="28" a="1"/>
  <c r="O76" i="28" s="1"/>
  <c r="F76" i="28" a="1"/>
  <c r="F76" i="28" s="1"/>
  <c r="O75" i="28" a="1"/>
  <c r="O75" i="28" s="1"/>
  <c r="F75" i="28" a="1"/>
  <c r="F75" i="28" s="1"/>
  <c r="O74" i="28" a="1"/>
  <c r="O74" i="28" s="1"/>
  <c r="F74" i="28" a="1"/>
  <c r="F74" i="28" s="1"/>
  <c r="O73" i="28" a="1"/>
  <c r="O73" i="28" s="1"/>
  <c r="F73" i="28" a="1"/>
  <c r="F73" i="28" s="1"/>
  <c r="O72" i="28" a="1"/>
  <c r="O72" i="28" s="1"/>
  <c r="F72" i="28" a="1"/>
  <c r="F72" i="28" s="1"/>
  <c r="F68" i="28" a="1"/>
  <c r="F68" i="28" s="1"/>
  <c r="G91" i="28"/>
  <c r="F70" i="28" a="1"/>
  <c r="F70" i="28" s="1"/>
  <c r="F67" i="28" a="1"/>
  <c r="F67" i="28" s="1"/>
  <c r="O69" i="28" a="1"/>
  <c r="O69" i="28" s="1"/>
  <c r="O68" i="28" a="1"/>
  <c r="O68" i="28" s="1"/>
  <c r="O66" i="28" a="1"/>
  <c r="O66" i="28" s="1"/>
  <c r="O65" i="28" a="1"/>
  <c r="O65" i="28" s="1"/>
  <c r="O70" i="28" a="1"/>
  <c r="O70" i="28" s="1"/>
  <c r="O67" i="28" a="1"/>
  <c r="O67" i="28" s="1"/>
  <c r="F65" i="28" a="1"/>
  <c r="F65" i="28" s="1"/>
  <c r="F69" i="28" a="1"/>
  <c r="F69" i="28" s="1"/>
  <c r="F66" i="28" a="1"/>
  <c r="F66" i="28" s="1"/>
  <c r="O64" i="28" a="1"/>
  <c r="O64" i="28" s="1"/>
  <c r="O47" i="28" a="1"/>
  <c r="O47" i="28" s="1"/>
  <c r="F47" i="28" a="1"/>
  <c r="F47" i="28" s="1"/>
  <c r="O46" i="28" a="1"/>
  <c r="O46" i="28" s="1"/>
  <c r="F46" i="28" a="1"/>
  <c r="F46" i="28" s="1"/>
  <c r="F45" i="28" a="1"/>
  <c r="F45" i="28" s="1"/>
  <c r="O62" i="28" a="1"/>
  <c r="O62" i="28" s="1"/>
  <c r="F62" i="28" a="1"/>
  <c r="F62" i="28" s="1"/>
  <c r="O61" i="28" a="1"/>
  <c r="O61" i="28" s="1"/>
  <c r="F61" i="28" a="1"/>
  <c r="F61" i="28" s="1"/>
  <c r="O60" i="28" a="1"/>
  <c r="O60" i="28" s="1"/>
  <c r="O56" i="28" a="1"/>
  <c r="O56" i="28" s="1"/>
  <c r="O54" i="28" a="1"/>
  <c r="O54" i="28" s="1"/>
  <c r="F53" i="28" a="1"/>
  <c r="F53" i="28" s="1"/>
  <c r="F51" i="28" a="1"/>
  <c r="F51" i="28" s="1"/>
  <c r="O43" i="28" a="1"/>
  <c r="O43" i="28" s="1"/>
  <c r="F43" i="28" a="1"/>
  <c r="F43" i="28" s="1"/>
  <c r="O42" i="28" a="1"/>
  <c r="O42" i="28" s="1"/>
  <c r="F42" i="28" a="1"/>
  <c r="F42" i="28" s="1"/>
  <c r="O40" i="28" a="1"/>
  <c r="O40" i="28" s="1"/>
  <c r="F40" i="28" a="1"/>
  <c r="F40" i="28" s="1"/>
  <c r="O39" i="28" a="1"/>
  <c r="O39" i="28" s="1"/>
  <c r="F39" i="28" a="1"/>
  <c r="F39" i="28" s="1"/>
  <c r="F57" i="28" a="1"/>
  <c r="F57" i="28" s="1"/>
  <c r="F55" i="28" a="1"/>
  <c r="F55" i="28" s="1"/>
  <c r="O52" i="28" a="1"/>
  <c r="O52" i="28" s="1"/>
  <c r="O50" i="28" a="1"/>
  <c r="O50" i="28" s="1"/>
  <c r="O45" i="28" a="1"/>
  <c r="O45" i="28" s="1"/>
  <c r="F60" i="28" a="1"/>
  <c r="F60" i="28" s="1"/>
  <c r="F56" i="28" a="1"/>
  <c r="F56" i="28" s="1"/>
  <c r="F54" i="28" a="1"/>
  <c r="F54" i="28" s="1"/>
  <c r="O53" i="28" a="1"/>
  <c r="O53" i="28" s="1"/>
  <c r="O51" i="28" a="1"/>
  <c r="O51" i="28" s="1"/>
  <c r="F50" i="28" a="1"/>
  <c r="F50" i="28" s="1"/>
  <c r="F38" i="28" a="1"/>
  <c r="F38" i="28" s="1"/>
  <c r="O35" i="28" a="1"/>
  <c r="O35" i="28" s="1"/>
  <c r="F48" i="28" a="1"/>
  <c r="F48" i="28" s="1"/>
  <c r="O44" i="28" a="1"/>
  <c r="O44" i="28" s="1"/>
  <c r="F44" i="28" a="1"/>
  <c r="F44" i="28" s="1"/>
  <c r="O33" i="28" a="1"/>
  <c r="O33" i="28" s="1"/>
  <c r="F33" i="28" a="1"/>
  <c r="F33" i="28" s="1"/>
  <c r="O32" i="28" a="1"/>
  <c r="O32" i="28" s="1"/>
  <c r="F32" i="28" a="1"/>
  <c r="F32" i="28" s="1"/>
  <c r="O31" i="28" a="1"/>
  <c r="O31" i="28" s="1"/>
  <c r="F31" i="28" a="1"/>
  <c r="F31" i="28" s="1"/>
  <c r="O30" i="28" a="1"/>
  <c r="O30" i="28" s="1"/>
  <c r="F30" i="28" a="1"/>
  <c r="F30" i="28" s="1"/>
  <c r="O29" i="28" a="1"/>
  <c r="O29" i="28" s="1"/>
  <c r="F29" i="28" a="1"/>
  <c r="F29" i="28" s="1"/>
  <c r="O28" i="28" a="1"/>
  <c r="O28" i="28" s="1"/>
  <c r="F28" i="28" a="1"/>
  <c r="F28" i="28" s="1"/>
  <c r="O25" i="28" a="1"/>
  <c r="O25" i="28" s="1"/>
  <c r="F25" i="28" a="1"/>
  <c r="F25" i="28" s="1"/>
  <c r="O24" i="28" a="1"/>
  <c r="O24" i="28" s="1"/>
  <c r="F24" i="28" a="1"/>
  <c r="F24" i="28" s="1"/>
  <c r="O21" i="28" a="1"/>
  <c r="O21" i="28" s="1"/>
  <c r="F21" i="28" a="1"/>
  <c r="F21" i="28" s="1"/>
  <c r="O20" i="28" a="1"/>
  <c r="O20" i="28" s="1"/>
  <c r="F20" i="28" a="1"/>
  <c r="F20" i="28" s="1"/>
  <c r="O18" i="28" a="1"/>
  <c r="O18" i="28" s="1"/>
  <c r="F18" i="28" a="1"/>
  <c r="F18" i="28" s="1"/>
  <c r="O17" i="28" a="1"/>
  <c r="O17" i="28" s="1"/>
  <c r="F17" i="28" a="1"/>
  <c r="F17" i="28" s="1"/>
  <c r="O16" i="28" a="1"/>
  <c r="O16" i="28" s="1"/>
  <c r="F16" i="28" a="1"/>
  <c r="F16" i="28" s="1"/>
  <c r="O57" i="28" a="1"/>
  <c r="O57" i="28" s="1"/>
  <c r="O48" i="28" a="1"/>
  <c r="O48" i="28" s="1"/>
  <c r="O38" i="28" a="1"/>
  <c r="O38" i="28" s="1"/>
  <c r="F64" i="28" a="1"/>
  <c r="F64" i="28" s="1"/>
  <c r="O55" i="28" a="1"/>
  <c r="O55" i="28" s="1"/>
  <c r="F52" i="28" a="1"/>
  <c r="F52" i="28" s="1"/>
  <c r="F35" i="28" a="1"/>
  <c r="F35" i="28" s="1"/>
  <c r="O34" i="28" a="1"/>
  <c r="O34" i="28" s="1"/>
  <c r="F34" i="28" a="1"/>
  <c r="F34" i="28" s="1"/>
  <c r="O26" i="28" a="1"/>
  <c r="O26" i="28" s="1"/>
  <c r="F26" i="28" a="1"/>
  <c r="F26" i="28" s="1"/>
  <c r="O23" i="28" a="1"/>
  <c r="O23" i="28" s="1"/>
  <c r="F23" i="28" a="1"/>
  <c r="F23" i="28" s="1"/>
  <c r="O22" i="28" a="1"/>
  <c r="O22" i="28" s="1"/>
  <c r="F22" i="28" a="1"/>
  <c r="F22" i="28" s="1"/>
  <c r="J94" i="29" l="1"/>
  <c r="R79" i="29" a="1"/>
  <c r="R79" i="29" s="1"/>
  <c r="I79" i="29" a="1"/>
  <c r="I79" i="29" s="1"/>
  <c r="R78" i="29" a="1"/>
  <c r="R78" i="29" s="1"/>
  <c r="I78" i="29" a="1"/>
  <c r="I78" i="29" s="1"/>
  <c r="R77" i="29" a="1"/>
  <c r="R77" i="29" s="1"/>
  <c r="I77" i="29" a="1"/>
  <c r="I77" i="29" s="1"/>
  <c r="R76" i="29" a="1"/>
  <c r="R76" i="29" s="1"/>
  <c r="R69" i="29" a="1"/>
  <c r="R69" i="29" s="1"/>
  <c r="I69" i="29" a="1"/>
  <c r="I69" i="29" s="1"/>
  <c r="R68" i="29" a="1"/>
  <c r="R68" i="29" s="1"/>
  <c r="I76" i="29" a="1"/>
  <c r="I76" i="29" s="1"/>
  <c r="R75" i="29" a="1"/>
  <c r="R75" i="29" s="1"/>
  <c r="I75" i="29" a="1"/>
  <c r="I75" i="29" s="1"/>
  <c r="R74" i="29" a="1"/>
  <c r="R74" i="29" s="1"/>
  <c r="I74" i="29" a="1"/>
  <c r="I74" i="29" s="1"/>
  <c r="R73" i="29" a="1"/>
  <c r="R73" i="29" s="1"/>
  <c r="I73" i="29" a="1"/>
  <c r="I73" i="29" s="1"/>
  <c r="R72" i="29" a="1"/>
  <c r="R72" i="29" s="1"/>
  <c r="I72" i="29" a="1"/>
  <c r="I72" i="29" s="1"/>
  <c r="R70" i="29" a="1"/>
  <c r="R70" i="29" s="1"/>
  <c r="I70" i="29" a="1"/>
  <c r="I70" i="29" s="1"/>
  <c r="R67" i="29" a="1"/>
  <c r="R67" i="29" s="1"/>
  <c r="I67" i="29" a="1"/>
  <c r="I67" i="29" s="1"/>
  <c r="R66" i="29" a="1"/>
  <c r="R66" i="29" s="1"/>
  <c r="I66" i="29" a="1"/>
  <c r="I66" i="29" s="1"/>
  <c r="I61" i="29" a="1"/>
  <c r="I61" i="29" s="1"/>
  <c r="R60" i="29" a="1"/>
  <c r="R60" i="29" s="1"/>
  <c r="I60" i="29" a="1"/>
  <c r="I60" i="29" s="1"/>
  <c r="R57" i="29" a="1"/>
  <c r="R57" i="29" s="1"/>
  <c r="I68" i="29" a="1"/>
  <c r="I68" i="29" s="1"/>
  <c r="R65" i="29" a="1"/>
  <c r="R65" i="29" s="1"/>
  <c r="I65" i="29" a="1"/>
  <c r="I65" i="29" s="1"/>
  <c r="R64" i="29" a="1"/>
  <c r="R64" i="29" s="1"/>
  <c r="I64" i="29" a="1"/>
  <c r="I64" i="29" s="1"/>
  <c r="R62" i="29" a="1"/>
  <c r="R62" i="29" s="1"/>
  <c r="I62" i="29" a="1"/>
  <c r="I62" i="29" s="1"/>
  <c r="R61" i="29" a="1"/>
  <c r="R61" i="29" s="1"/>
  <c r="I56" i="29" a="1"/>
  <c r="I56" i="29" s="1"/>
  <c r="I48" i="29" a="1"/>
  <c r="I48" i="29" s="1"/>
  <c r="I45" i="29" a="1"/>
  <c r="I45" i="29" s="1"/>
  <c r="I44" i="29" a="1"/>
  <c r="I44" i="29" s="1"/>
  <c r="I38" i="29" a="1"/>
  <c r="I38" i="29" s="1"/>
  <c r="R35" i="29" a="1"/>
  <c r="R35" i="29" s="1"/>
  <c r="I35" i="29" a="1"/>
  <c r="I35" i="29" s="1"/>
  <c r="R34" i="29" a="1"/>
  <c r="R34" i="29" s="1"/>
  <c r="I34" i="29" a="1"/>
  <c r="I34" i="29" s="1"/>
  <c r="R33" i="29" a="1"/>
  <c r="R33" i="29" s="1"/>
  <c r="I33" i="29" a="1"/>
  <c r="I33" i="29" s="1"/>
  <c r="R32" i="29" a="1"/>
  <c r="R32" i="29" s="1"/>
  <c r="I32" i="29" a="1"/>
  <c r="I32" i="29" s="1"/>
  <c r="R31" i="29" a="1"/>
  <c r="R31" i="29" s="1"/>
  <c r="I31" i="29" a="1"/>
  <c r="I31" i="29" s="1"/>
  <c r="I57" i="29" a="1"/>
  <c r="I57" i="29" s="1"/>
  <c r="R55" i="29" a="1"/>
  <c r="R55" i="29" s="1"/>
  <c r="I55" i="29" a="1"/>
  <c r="I55" i="29" s="1"/>
  <c r="R54" i="29" a="1"/>
  <c r="R54" i="29" s="1"/>
  <c r="I54" i="29" a="1"/>
  <c r="I54" i="29" s="1"/>
  <c r="R53" i="29" a="1"/>
  <c r="R53" i="29" s="1"/>
  <c r="I53" i="29" a="1"/>
  <c r="I53" i="29" s="1"/>
  <c r="R52" i="29" a="1"/>
  <c r="R52" i="29" s="1"/>
  <c r="I52" i="29" a="1"/>
  <c r="I52" i="29" s="1"/>
  <c r="R51" i="29" a="1"/>
  <c r="R51" i="29" s="1"/>
  <c r="I51" i="29" a="1"/>
  <c r="I51" i="29" s="1"/>
  <c r="R50" i="29" a="1"/>
  <c r="R50" i="29" s="1"/>
  <c r="I50" i="29" a="1"/>
  <c r="I50" i="29" s="1"/>
  <c r="R48" i="29" a="1"/>
  <c r="R48" i="29" s="1"/>
  <c r="R47" i="29" a="1"/>
  <c r="R47" i="29" s="1"/>
  <c r="I47" i="29" a="1"/>
  <c r="I47" i="29" s="1"/>
  <c r="R46" i="29" a="1"/>
  <c r="R46" i="29" s="1"/>
  <c r="I46" i="29" a="1"/>
  <c r="I46" i="29" s="1"/>
  <c r="R45" i="29" a="1"/>
  <c r="R45" i="29" s="1"/>
  <c r="R44" i="29" a="1"/>
  <c r="R44" i="29" s="1"/>
  <c r="R43" i="29" a="1"/>
  <c r="R43" i="29" s="1"/>
  <c r="I43" i="29" a="1"/>
  <c r="I43" i="29" s="1"/>
  <c r="R42" i="29" a="1"/>
  <c r="R42" i="29" s="1"/>
  <c r="I42" i="29" a="1"/>
  <c r="I42" i="29" s="1"/>
  <c r="R40" i="29" a="1"/>
  <c r="R40" i="29" s="1"/>
  <c r="I40" i="29" a="1"/>
  <c r="I40" i="29" s="1"/>
  <c r="R39" i="29" a="1"/>
  <c r="R39" i="29" s="1"/>
  <c r="I39" i="29" a="1"/>
  <c r="I39" i="29" s="1"/>
  <c r="R38" i="29" a="1"/>
  <c r="R38" i="29" s="1"/>
  <c r="R56" i="29" a="1"/>
  <c r="R56" i="29" s="1"/>
  <c r="I30" i="29" a="1"/>
  <c r="I30" i="29" s="1"/>
  <c r="I28" i="29" a="1"/>
  <c r="I28" i="29" s="1"/>
  <c r="I26" i="29" a="1"/>
  <c r="I26" i="29" s="1"/>
  <c r="R29" i="29" a="1"/>
  <c r="R29" i="29" s="1"/>
  <c r="R26" i="29" a="1"/>
  <c r="R26" i="29" s="1"/>
  <c r="R25" i="29" a="1"/>
  <c r="R25" i="29" s="1"/>
  <c r="I25" i="29" a="1"/>
  <c r="I25" i="29" s="1"/>
  <c r="R24" i="29" a="1"/>
  <c r="R24" i="29" s="1"/>
  <c r="I24" i="29" a="1"/>
  <c r="I24" i="29" s="1"/>
  <c r="R23" i="29" a="1"/>
  <c r="R23" i="29" s="1"/>
  <c r="R22" i="29" a="1"/>
  <c r="R22" i="29" s="1"/>
  <c r="R21" i="29" a="1"/>
  <c r="R21" i="29" s="1"/>
  <c r="I21" i="29" a="1"/>
  <c r="I21" i="29" s="1"/>
  <c r="R20" i="29" a="1"/>
  <c r="R20" i="29" s="1"/>
  <c r="I20" i="29" a="1"/>
  <c r="I20" i="29" s="1"/>
  <c r="R18" i="29" a="1"/>
  <c r="R18" i="29" s="1"/>
  <c r="I18" i="29" a="1"/>
  <c r="I18" i="29" s="1"/>
  <c r="R17" i="29" a="1"/>
  <c r="R17" i="29" s="1"/>
  <c r="I17" i="29" a="1"/>
  <c r="I17" i="29" s="1"/>
  <c r="R16" i="29" a="1"/>
  <c r="R16" i="29" s="1"/>
  <c r="I16" i="29" a="1"/>
  <c r="I16" i="29" s="1"/>
  <c r="I29" i="29" a="1"/>
  <c r="I29" i="29" s="1"/>
  <c r="R30" i="29" a="1"/>
  <c r="R30" i="29" s="1"/>
  <c r="R28" i="29" a="1"/>
  <c r="R28" i="29" s="1"/>
  <c r="I23" i="29" a="1"/>
  <c r="I23" i="29" s="1"/>
  <c r="I22" i="29" a="1"/>
  <c r="I22" i="29" s="1"/>
  <c r="P79" i="28" a="1"/>
  <c r="P79" i="28" s="1"/>
  <c r="G79" i="28" a="1"/>
  <c r="G79" i="28" s="1"/>
  <c r="P78" i="28" a="1"/>
  <c r="P78" i="28" s="1"/>
  <c r="G78" i="28" a="1"/>
  <c r="G78" i="28" s="1"/>
  <c r="P77" i="28" a="1"/>
  <c r="P77" i="28" s="1"/>
  <c r="G77" i="28" a="1"/>
  <c r="G77" i="28" s="1"/>
  <c r="P76" i="28" a="1"/>
  <c r="P76" i="28" s="1"/>
  <c r="G76" i="28" a="1"/>
  <c r="G76" i="28" s="1"/>
  <c r="P75" i="28" a="1"/>
  <c r="P75" i="28" s="1"/>
  <c r="G75" i="28" a="1"/>
  <c r="G75" i="28" s="1"/>
  <c r="P74" i="28" a="1"/>
  <c r="P74" i="28" s="1"/>
  <c r="G74" i="28" a="1"/>
  <c r="G74" i="28" s="1"/>
  <c r="H91" i="28"/>
  <c r="P69" i="28" a="1"/>
  <c r="P69" i="28" s="1"/>
  <c r="G69" i="28" a="1"/>
  <c r="G69" i="28" s="1"/>
  <c r="P68" i="28" a="1"/>
  <c r="P68" i="28" s="1"/>
  <c r="P67" i="28" a="1"/>
  <c r="P67" i="28" s="1"/>
  <c r="P70" i="28" a="1"/>
  <c r="P70" i="28" s="1"/>
  <c r="P66" i="28" a="1"/>
  <c r="P66" i="28" s="1"/>
  <c r="G73" i="28" a="1"/>
  <c r="G73" i="28" s="1"/>
  <c r="G72" i="28" a="1"/>
  <c r="G72" i="28" s="1"/>
  <c r="G66" i="28" a="1"/>
  <c r="G66" i="28" s="1"/>
  <c r="P73" i="28" a="1"/>
  <c r="P73" i="28" s="1"/>
  <c r="G68" i="28" a="1"/>
  <c r="G68" i="28" s="1"/>
  <c r="G67" i="28" a="1"/>
  <c r="G67" i="28" s="1"/>
  <c r="P64" i="28" a="1"/>
  <c r="P64" i="28" s="1"/>
  <c r="G64" i="28" a="1"/>
  <c r="G64" i="28" s="1"/>
  <c r="G48" i="28" a="1"/>
  <c r="G48" i="28" s="1"/>
  <c r="G44" i="28" a="1"/>
  <c r="G44" i="28" s="1"/>
  <c r="P65" i="28" a="1"/>
  <c r="P65" i="28" s="1"/>
  <c r="G65" i="28" a="1"/>
  <c r="G65" i="28" s="1"/>
  <c r="G70" i="28" a="1"/>
  <c r="G70" i="28" s="1"/>
  <c r="G61" i="28" a="1"/>
  <c r="G61" i="28" s="1"/>
  <c r="G57" i="28" a="1"/>
  <c r="G57" i="28" s="1"/>
  <c r="G55" i="28" a="1"/>
  <c r="G55" i="28" s="1"/>
  <c r="P52" i="28" a="1"/>
  <c r="P52" i="28" s="1"/>
  <c r="P50" i="28" a="1"/>
  <c r="P50" i="28" s="1"/>
  <c r="G46" i="28" a="1"/>
  <c r="G46" i="28" s="1"/>
  <c r="P62" i="28" a="1"/>
  <c r="P62" i="28" s="1"/>
  <c r="P60" i="28" a="1"/>
  <c r="P60" i="28" s="1"/>
  <c r="P57" i="28" a="1"/>
  <c r="P57" i="28" s="1"/>
  <c r="P55" i="28" a="1"/>
  <c r="P55" i="28" s="1"/>
  <c r="G52" i="28" a="1"/>
  <c r="G52" i="28" s="1"/>
  <c r="G50" i="28" a="1"/>
  <c r="G50" i="28" s="1"/>
  <c r="P48" i="28" a="1"/>
  <c r="P48" i="28" s="1"/>
  <c r="P47" i="28" a="1"/>
  <c r="P47" i="28" s="1"/>
  <c r="P44" i="28" a="1"/>
  <c r="P44" i="28" s="1"/>
  <c r="P61" i="28" a="1"/>
  <c r="P61" i="28" s="1"/>
  <c r="P56" i="28" a="1"/>
  <c r="P56" i="28" s="1"/>
  <c r="P54" i="28" a="1"/>
  <c r="P54" i="28" s="1"/>
  <c r="G53" i="28" a="1"/>
  <c r="G53" i="28" s="1"/>
  <c r="G51" i="28" a="1"/>
  <c r="G51" i="28" s="1"/>
  <c r="P46" i="28" a="1"/>
  <c r="P46" i="28" s="1"/>
  <c r="P45" i="28" a="1"/>
  <c r="P45" i="28" s="1"/>
  <c r="P72" i="28" a="1"/>
  <c r="P72" i="28" s="1"/>
  <c r="G62" i="28" a="1"/>
  <c r="G62" i="28" s="1"/>
  <c r="G56" i="28" a="1"/>
  <c r="G56" i="28" s="1"/>
  <c r="P53" i="28" a="1"/>
  <c r="P53" i="28" s="1"/>
  <c r="G47" i="28" a="1"/>
  <c r="G47" i="28" s="1"/>
  <c r="P43" i="28" a="1"/>
  <c r="P43" i="28" s="1"/>
  <c r="G43" i="28" a="1"/>
  <c r="G43" i="28" s="1"/>
  <c r="P42" i="28" a="1"/>
  <c r="P42" i="28" s="1"/>
  <c r="G42" i="28" a="1"/>
  <c r="G42" i="28" s="1"/>
  <c r="P40" i="28" a="1"/>
  <c r="P40" i="28" s="1"/>
  <c r="G40" i="28" a="1"/>
  <c r="G40" i="28" s="1"/>
  <c r="P39" i="28" a="1"/>
  <c r="P39" i="28" s="1"/>
  <c r="G39" i="28" a="1"/>
  <c r="G39" i="28" s="1"/>
  <c r="G54" i="28" a="1"/>
  <c r="G54" i="28" s="1"/>
  <c r="P51" i="28" a="1"/>
  <c r="P51" i="28" s="1"/>
  <c r="P38" i="28" a="1"/>
  <c r="P38" i="28" s="1"/>
  <c r="G35" i="28" a="1"/>
  <c r="G35" i="28" s="1"/>
  <c r="P34" i="28" a="1"/>
  <c r="P34" i="28" s="1"/>
  <c r="G34" i="28" a="1"/>
  <c r="G34" i="28" s="1"/>
  <c r="P26" i="28" a="1"/>
  <c r="P26" i="28" s="1"/>
  <c r="G26" i="28" a="1"/>
  <c r="G26" i="28" s="1"/>
  <c r="P23" i="28" a="1"/>
  <c r="P23" i="28" s="1"/>
  <c r="G23" i="28" a="1"/>
  <c r="G23" i="28" s="1"/>
  <c r="P22" i="28" a="1"/>
  <c r="P22" i="28" s="1"/>
  <c r="G22" i="28" a="1"/>
  <c r="G22" i="28" s="1"/>
  <c r="G60" i="28" a="1"/>
  <c r="G60" i="28" s="1"/>
  <c r="G45" i="28" a="1"/>
  <c r="G45" i="28" s="1"/>
  <c r="G38" i="28" a="1"/>
  <c r="G38" i="28" s="1"/>
  <c r="P35" i="28" a="1"/>
  <c r="P35" i="28" s="1"/>
  <c r="P33" i="28" a="1"/>
  <c r="P33" i="28" s="1"/>
  <c r="G33" i="28" a="1"/>
  <c r="G33" i="28" s="1"/>
  <c r="P32" i="28" a="1"/>
  <c r="P32" i="28" s="1"/>
  <c r="G32" i="28" a="1"/>
  <c r="G32" i="28" s="1"/>
  <c r="P31" i="28" a="1"/>
  <c r="P31" i="28" s="1"/>
  <c r="G31" i="28" a="1"/>
  <c r="G31" i="28" s="1"/>
  <c r="P30" i="28" a="1"/>
  <c r="P30" i="28" s="1"/>
  <c r="G30" i="28" a="1"/>
  <c r="G30" i="28" s="1"/>
  <c r="P29" i="28" a="1"/>
  <c r="P29" i="28" s="1"/>
  <c r="G29" i="28" a="1"/>
  <c r="G29" i="28" s="1"/>
  <c r="P28" i="28" a="1"/>
  <c r="P28" i="28" s="1"/>
  <c r="G28" i="28" a="1"/>
  <c r="G28" i="28" s="1"/>
  <c r="P25" i="28" a="1"/>
  <c r="P25" i="28" s="1"/>
  <c r="G25" i="28" a="1"/>
  <c r="G25" i="28" s="1"/>
  <c r="P24" i="28" a="1"/>
  <c r="P24" i="28" s="1"/>
  <c r="G24" i="28" a="1"/>
  <c r="G24" i="28" s="1"/>
  <c r="P21" i="28" a="1"/>
  <c r="P21" i="28" s="1"/>
  <c r="G21" i="28" a="1"/>
  <c r="G21" i="28" s="1"/>
  <c r="P20" i="28" a="1"/>
  <c r="P20" i="28" s="1"/>
  <c r="G20" i="28" a="1"/>
  <c r="G20" i="28" s="1"/>
  <c r="P18" i="28" a="1"/>
  <c r="P18" i="28" s="1"/>
  <c r="G18" i="28" a="1"/>
  <c r="G18" i="28" s="1"/>
  <c r="P17" i="28" a="1"/>
  <c r="P17" i="28" s="1"/>
  <c r="G17" i="28" a="1"/>
  <c r="G17" i="28" s="1"/>
  <c r="P16" i="28" a="1"/>
  <c r="P16" i="28" s="1"/>
  <c r="G16" i="28" a="1"/>
  <c r="G16" i="28" s="1"/>
  <c r="S79" i="29" l="1" a="1"/>
  <c r="S79" i="29" s="1"/>
  <c r="J79" i="29" a="1"/>
  <c r="J79" i="29" s="1"/>
  <c r="S78" i="29" a="1"/>
  <c r="S78" i="29" s="1"/>
  <c r="J78" i="29" a="1"/>
  <c r="J78" i="29" s="1"/>
  <c r="S77" i="29" a="1"/>
  <c r="S77" i="29" s="1"/>
  <c r="J77" i="29" a="1"/>
  <c r="J77" i="29" s="1"/>
  <c r="S76" i="29" a="1"/>
  <c r="S76" i="29" s="1"/>
  <c r="J76" i="29" a="1"/>
  <c r="J76" i="29" s="1"/>
  <c r="S75" i="29" a="1"/>
  <c r="S75" i="29" s="1"/>
  <c r="J75" i="29" a="1"/>
  <c r="J75" i="29" s="1"/>
  <c r="S74" i="29" a="1"/>
  <c r="S74" i="29" s="1"/>
  <c r="J74" i="29" a="1"/>
  <c r="J74" i="29" s="1"/>
  <c r="S73" i="29" a="1"/>
  <c r="S73" i="29" s="1"/>
  <c r="J73" i="29" a="1"/>
  <c r="J73" i="29" s="1"/>
  <c r="S72" i="29" a="1"/>
  <c r="S72" i="29" s="1"/>
  <c r="J72" i="29" a="1"/>
  <c r="J72" i="29" s="1"/>
  <c r="S70" i="29" a="1"/>
  <c r="S70" i="29" s="1"/>
  <c r="J68" i="29" a="1"/>
  <c r="J68" i="29" s="1"/>
  <c r="S67" i="29" a="1"/>
  <c r="S67" i="29" s="1"/>
  <c r="J70" i="29" a="1"/>
  <c r="J70" i="29" s="1"/>
  <c r="S69" i="29" a="1"/>
  <c r="S69" i="29" s="1"/>
  <c r="J69" i="29" a="1"/>
  <c r="J69" i="29" s="1"/>
  <c r="S68" i="29" a="1"/>
  <c r="S68" i="29" s="1"/>
  <c r="S66" i="29" a="1"/>
  <c r="S66" i="29" s="1"/>
  <c r="J61" i="29" a="1"/>
  <c r="J61" i="29" s="1"/>
  <c r="S60" i="29" a="1"/>
  <c r="S60" i="29" s="1"/>
  <c r="J60" i="29" a="1"/>
  <c r="J60" i="29" s="1"/>
  <c r="S57" i="29" a="1"/>
  <c r="S57" i="29" s="1"/>
  <c r="J57" i="29" a="1"/>
  <c r="J57" i="29" s="1"/>
  <c r="S56" i="29" a="1"/>
  <c r="S56" i="29" s="1"/>
  <c r="J56" i="29" a="1"/>
  <c r="J56" i="29" s="1"/>
  <c r="J66" i="29" a="1"/>
  <c r="J66" i="29" s="1"/>
  <c r="S65" i="29" a="1"/>
  <c r="S65" i="29" s="1"/>
  <c r="J65" i="29" a="1"/>
  <c r="J65" i="29" s="1"/>
  <c r="S64" i="29" a="1"/>
  <c r="S64" i="29" s="1"/>
  <c r="J64" i="29" a="1"/>
  <c r="J64" i="29" s="1"/>
  <c r="S62" i="29" a="1"/>
  <c r="S62" i="29" s="1"/>
  <c r="J62" i="29" a="1"/>
  <c r="J62" i="29" s="1"/>
  <c r="S61" i="29" a="1"/>
  <c r="S61" i="29" s="1"/>
  <c r="J67" i="29" a="1"/>
  <c r="J67" i="29" s="1"/>
  <c r="S55" i="29" a="1"/>
  <c r="S55" i="29" s="1"/>
  <c r="J55" i="29" a="1"/>
  <c r="J55" i="29" s="1"/>
  <c r="S54" i="29" a="1"/>
  <c r="S54" i="29" s="1"/>
  <c r="J54" i="29" a="1"/>
  <c r="J54" i="29" s="1"/>
  <c r="S53" i="29" a="1"/>
  <c r="S53" i="29" s="1"/>
  <c r="J53" i="29" a="1"/>
  <c r="J53" i="29" s="1"/>
  <c r="S52" i="29" a="1"/>
  <c r="S52" i="29" s="1"/>
  <c r="J52" i="29" a="1"/>
  <c r="J52" i="29" s="1"/>
  <c r="S51" i="29" a="1"/>
  <c r="S51" i="29" s="1"/>
  <c r="J51" i="29" a="1"/>
  <c r="J51" i="29" s="1"/>
  <c r="S50" i="29" a="1"/>
  <c r="S50" i="29" s="1"/>
  <c r="J50" i="29" a="1"/>
  <c r="J50" i="29" s="1"/>
  <c r="S48" i="29" a="1"/>
  <c r="S48" i="29" s="1"/>
  <c r="S47" i="29" a="1"/>
  <c r="S47" i="29" s="1"/>
  <c r="J47" i="29" a="1"/>
  <c r="J47" i="29" s="1"/>
  <c r="S46" i="29" a="1"/>
  <c r="S46" i="29" s="1"/>
  <c r="J46" i="29" a="1"/>
  <c r="J46" i="29" s="1"/>
  <c r="S45" i="29" a="1"/>
  <c r="S45" i="29" s="1"/>
  <c r="S44" i="29" a="1"/>
  <c r="S44" i="29" s="1"/>
  <c r="S43" i="29" a="1"/>
  <c r="S43" i="29" s="1"/>
  <c r="J43" i="29" a="1"/>
  <c r="J43" i="29" s="1"/>
  <c r="S42" i="29" a="1"/>
  <c r="S42" i="29" s="1"/>
  <c r="J42" i="29" a="1"/>
  <c r="J42" i="29" s="1"/>
  <c r="S40" i="29" a="1"/>
  <c r="S40" i="29" s="1"/>
  <c r="J40" i="29" a="1"/>
  <c r="J40" i="29" s="1"/>
  <c r="S39" i="29" a="1"/>
  <c r="S39" i="29" s="1"/>
  <c r="J39" i="29" a="1"/>
  <c r="J39" i="29" s="1"/>
  <c r="S38" i="29" a="1"/>
  <c r="S38" i="29" s="1"/>
  <c r="J38" i="29" a="1"/>
  <c r="J38" i="29" s="1"/>
  <c r="S35" i="29" a="1"/>
  <c r="S35" i="29" s="1"/>
  <c r="J35" i="29" a="1"/>
  <c r="J35" i="29" s="1"/>
  <c r="S34" i="29" a="1"/>
  <c r="S34" i="29" s="1"/>
  <c r="J34" i="29" a="1"/>
  <c r="J34" i="29" s="1"/>
  <c r="S33" i="29" a="1"/>
  <c r="S33" i="29" s="1"/>
  <c r="J33" i="29" a="1"/>
  <c r="J33" i="29" s="1"/>
  <c r="S32" i="29" a="1"/>
  <c r="S32" i="29" s="1"/>
  <c r="J32" i="29" a="1"/>
  <c r="J32" i="29" s="1"/>
  <c r="S31" i="29" a="1"/>
  <c r="S31" i="29" s="1"/>
  <c r="J31" i="29" a="1"/>
  <c r="J31" i="29" s="1"/>
  <c r="S30" i="29" a="1"/>
  <c r="S30" i="29" s="1"/>
  <c r="J30" i="29" a="1"/>
  <c r="J30" i="29" s="1"/>
  <c r="S29" i="29" a="1"/>
  <c r="S29" i="29" s="1"/>
  <c r="J29" i="29" a="1"/>
  <c r="J29" i="29" s="1"/>
  <c r="S28" i="29" a="1"/>
  <c r="S28" i="29" s="1"/>
  <c r="J28" i="29" a="1"/>
  <c r="J28" i="29" s="1"/>
  <c r="S26" i="29" a="1"/>
  <c r="S26" i="29" s="1"/>
  <c r="J48" i="29" a="1"/>
  <c r="J48" i="29" s="1"/>
  <c r="J45" i="29" a="1"/>
  <c r="J45" i="29" s="1"/>
  <c r="J44" i="29" a="1"/>
  <c r="J44" i="29" s="1"/>
  <c r="S25" i="29" a="1"/>
  <c r="S25" i="29" s="1"/>
  <c r="J25" i="29" a="1"/>
  <c r="J25" i="29" s="1"/>
  <c r="S24" i="29" a="1"/>
  <c r="S24" i="29" s="1"/>
  <c r="J24" i="29" a="1"/>
  <c r="J24" i="29" s="1"/>
  <c r="S23" i="29" a="1"/>
  <c r="S23" i="29" s="1"/>
  <c r="S22" i="29" a="1"/>
  <c r="S22" i="29" s="1"/>
  <c r="S21" i="29" a="1"/>
  <c r="S21" i="29" s="1"/>
  <c r="J21" i="29" a="1"/>
  <c r="J21" i="29" s="1"/>
  <c r="S20" i="29" a="1"/>
  <c r="S20" i="29" s="1"/>
  <c r="J20" i="29" a="1"/>
  <c r="J20" i="29" s="1"/>
  <c r="S18" i="29" a="1"/>
  <c r="S18" i="29" s="1"/>
  <c r="J18" i="29" a="1"/>
  <c r="J18" i="29" s="1"/>
  <c r="S17" i="29" a="1"/>
  <c r="S17" i="29" s="1"/>
  <c r="J17" i="29" a="1"/>
  <c r="J17" i="29" s="1"/>
  <c r="S16" i="29" a="1"/>
  <c r="S16" i="29" s="1"/>
  <c r="J16" i="29" a="1"/>
  <c r="J16" i="29" s="1"/>
  <c r="J26" i="29" a="1"/>
  <c r="J26" i="29" s="1"/>
  <c r="J23" i="29" a="1"/>
  <c r="J23" i="29" s="1"/>
  <c r="J22" i="29" a="1"/>
  <c r="J22" i="29" s="1"/>
  <c r="I91" i="28"/>
  <c r="H68" i="28" a="1"/>
  <c r="H68" i="28" s="1"/>
  <c r="Q73" i="28" a="1"/>
  <c r="Q73" i="28" s="1"/>
  <c r="H73" i="28" a="1"/>
  <c r="H73" i="28" s="1"/>
  <c r="Q72" i="28" a="1"/>
  <c r="Q72" i="28" s="1"/>
  <c r="H72" i="28" a="1"/>
  <c r="H72" i="28" s="1"/>
  <c r="Q69" i="28" a="1"/>
  <c r="Q69" i="28" s="1"/>
  <c r="Q68" i="28" a="1"/>
  <c r="Q68" i="28" s="1"/>
  <c r="Q79" i="28" a="1"/>
  <c r="Q79" i="28" s="1"/>
  <c r="H79" i="28" a="1"/>
  <c r="H79" i="28" s="1"/>
  <c r="Q78" i="28" a="1"/>
  <c r="Q78" i="28" s="1"/>
  <c r="H78" i="28" a="1"/>
  <c r="H78" i="28" s="1"/>
  <c r="Q77" i="28" a="1"/>
  <c r="Q77" i="28" s="1"/>
  <c r="H77" i="28" a="1"/>
  <c r="H77" i="28" s="1"/>
  <c r="Q76" i="28" a="1"/>
  <c r="Q76" i="28" s="1"/>
  <c r="H76" i="28" a="1"/>
  <c r="H76" i="28" s="1"/>
  <c r="Q75" i="28" a="1"/>
  <c r="Q75" i="28" s="1"/>
  <c r="H75" i="28" a="1"/>
  <c r="H75" i="28" s="1"/>
  <c r="Q74" i="28" a="1"/>
  <c r="Q74" i="28" s="1"/>
  <c r="H74" i="28" a="1"/>
  <c r="H74" i="28" s="1"/>
  <c r="H69" i="28" a="1"/>
  <c r="H69" i="28" s="1"/>
  <c r="H64" i="28" a="1"/>
  <c r="H64" i="28" s="1"/>
  <c r="H62" i="28" a="1"/>
  <c r="H62" i="28" s="1"/>
  <c r="Q61" i="28" a="1"/>
  <c r="Q61" i="28" s="1"/>
  <c r="H61" i="28" a="1"/>
  <c r="H61" i="28" s="1"/>
  <c r="Q60" i="28" a="1"/>
  <c r="Q60" i="28" s="1"/>
  <c r="H60" i="28" a="1"/>
  <c r="H60" i="28" s="1"/>
  <c r="Q57" i="28" a="1"/>
  <c r="Q57" i="28" s="1"/>
  <c r="H57" i="28" a="1"/>
  <c r="H57" i="28" s="1"/>
  <c r="Q56" i="28" a="1"/>
  <c r="Q56" i="28" s="1"/>
  <c r="H56" i="28" a="1"/>
  <c r="H56" i="28" s="1"/>
  <c r="Q55" i="28" a="1"/>
  <c r="Q55" i="28" s="1"/>
  <c r="H55" i="28" a="1"/>
  <c r="H55" i="28" s="1"/>
  <c r="Q54" i="28" a="1"/>
  <c r="Q54" i="28" s="1"/>
  <c r="H54" i="28" a="1"/>
  <c r="H54" i="28" s="1"/>
  <c r="Q62" i="28" a="1"/>
  <c r="Q62" i="28" s="1"/>
  <c r="Q64" i="28" a="1"/>
  <c r="Q64" i="28" s="1"/>
  <c r="H52" i="28" a="1"/>
  <c r="H52" i="28" s="1"/>
  <c r="H50" i="28" a="1"/>
  <c r="H50" i="28" s="1"/>
  <c r="H47" i="28" a="1"/>
  <c r="H47" i="28" s="1"/>
  <c r="Q65" i="28" a="1"/>
  <c r="Q65" i="28" s="1"/>
  <c r="Q53" i="28" a="1"/>
  <c r="Q53" i="28" s="1"/>
  <c r="Q51" i="28" a="1"/>
  <c r="Q51" i="28" s="1"/>
  <c r="Q46" i="28" a="1"/>
  <c r="Q46" i="28" s="1"/>
  <c r="Q43" i="28" a="1"/>
  <c r="Q43" i="28" s="1"/>
  <c r="H43" i="28" a="1"/>
  <c r="H43" i="28" s="1"/>
  <c r="Q42" i="28" a="1"/>
  <c r="Q42" i="28" s="1"/>
  <c r="H42" i="28" a="1"/>
  <c r="H42" i="28" s="1"/>
  <c r="Q40" i="28" a="1"/>
  <c r="Q40" i="28" s="1"/>
  <c r="H40" i="28" a="1"/>
  <c r="H40" i="28" s="1"/>
  <c r="Q39" i="28" a="1"/>
  <c r="Q39" i="28" s="1"/>
  <c r="H39" i="28" a="1"/>
  <c r="H39" i="28" s="1"/>
  <c r="Q38" i="28" a="1"/>
  <c r="Q38" i="28" s="1"/>
  <c r="H38" i="28" a="1"/>
  <c r="H38" i="28" s="1"/>
  <c r="H65" i="28" a="1"/>
  <c r="H65" i="28" s="1"/>
  <c r="Q52" i="28" a="1"/>
  <c r="Q52" i="28" s="1"/>
  <c r="Q50" i="28" a="1"/>
  <c r="Q50" i="28" s="1"/>
  <c r="Q47" i="28" a="1"/>
  <c r="Q47" i="28" s="1"/>
  <c r="H51" i="28" a="1"/>
  <c r="H51" i="28" s="1"/>
  <c r="H35" i="28" a="1"/>
  <c r="H35" i="28" s="1"/>
  <c r="Q34" i="28" a="1"/>
  <c r="Q34" i="28" s="1"/>
  <c r="H34" i="28" a="1"/>
  <c r="H34" i="28" s="1"/>
  <c r="H46" i="28" a="1"/>
  <c r="H46" i="28" s="1"/>
  <c r="Q33" i="28" a="1"/>
  <c r="Q33" i="28" s="1"/>
  <c r="H33" i="28" a="1"/>
  <c r="H33" i="28" s="1"/>
  <c r="Q32" i="28" a="1"/>
  <c r="Q32" i="28" s="1"/>
  <c r="H32" i="28" a="1"/>
  <c r="H32" i="28" s="1"/>
  <c r="Q31" i="28" a="1"/>
  <c r="Q31" i="28" s="1"/>
  <c r="H31" i="28" a="1"/>
  <c r="H31" i="28" s="1"/>
  <c r="Q30" i="28" a="1"/>
  <c r="Q30" i="28" s="1"/>
  <c r="H30" i="28" a="1"/>
  <c r="H30" i="28" s="1"/>
  <c r="Q29" i="28" a="1"/>
  <c r="Q29" i="28" s="1"/>
  <c r="H29" i="28" a="1"/>
  <c r="H29" i="28" s="1"/>
  <c r="Q28" i="28" a="1"/>
  <c r="Q28" i="28" s="1"/>
  <c r="H28" i="28" a="1"/>
  <c r="H28" i="28" s="1"/>
  <c r="Q25" i="28" a="1"/>
  <c r="Q25" i="28" s="1"/>
  <c r="H25" i="28" a="1"/>
  <c r="H25" i="28" s="1"/>
  <c r="Q24" i="28" a="1"/>
  <c r="Q24" i="28" s="1"/>
  <c r="H24" i="28" a="1"/>
  <c r="H24" i="28" s="1"/>
  <c r="Q21" i="28" a="1"/>
  <c r="Q21" i="28" s="1"/>
  <c r="H21" i="28" a="1"/>
  <c r="H21" i="28" s="1"/>
  <c r="Q20" i="28" a="1"/>
  <c r="Q20" i="28" s="1"/>
  <c r="H20" i="28" a="1"/>
  <c r="H20" i="28" s="1"/>
  <c r="Q18" i="28" a="1"/>
  <c r="Q18" i="28" s="1"/>
  <c r="H18" i="28" a="1"/>
  <c r="H18" i="28" s="1"/>
  <c r="Q17" i="28" a="1"/>
  <c r="Q17" i="28" s="1"/>
  <c r="H17" i="28" a="1"/>
  <c r="H17" i="28" s="1"/>
  <c r="Q16" i="28" a="1"/>
  <c r="Q16" i="28" s="1"/>
  <c r="H16" i="28" a="1"/>
  <c r="H16" i="28" s="1"/>
  <c r="Q35" i="28" a="1"/>
  <c r="Q35" i="28" s="1"/>
  <c r="H53" i="28" a="1"/>
  <c r="H53" i="28" s="1"/>
  <c r="J91" i="28" l="1"/>
  <c r="R79" i="28" a="1"/>
  <c r="R79" i="28" s="1"/>
  <c r="I79" i="28" a="1"/>
  <c r="I79" i="28" s="1"/>
  <c r="R78" i="28" a="1"/>
  <c r="R78" i="28" s="1"/>
  <c r="I78" i="28" a="1"/>
  <c r="I78" i="28" s="1"/>
  <c r="R77" i="28" a="1"/>
  <c r="R77" i="28" s="1"/>
  <c r="I77" i="28" a="1"/>
  <c r="I77" i="28" s="1"/>
  <c r="R76" i="28" a="1"/>
  <c r="R76" i="28" s="1"/>
  <c r="I76" i="28" a="1"/>
  <c r="I76" i="28" s="1"/>
  <c r="R75" i="28" a="1"/>
  <c r="R75" i="28" s="1"/>
  <c r="I75" i="28" a="1"/>
  <c r="I75" i="28" s="1"/>
  <c r="R74" i="28" a="1"/>
  <c r="R74" i="28" s="1"/>
  <c r="I74" i="28" a="1"/>
  <c r="I74" i="28" s="1"/>
  <c r="I70" i="28" a="1"/>
  <c r="I70" i="28" s="1"/>
  <c r="R69" i="28" a="1"/>
  <c r="R69" i="28" s="1"/>
  <c r="I69" i="28" a="1"/>
  <c r="I69" i="28" s="1"/>
  <c r="R68" i="28" a="1"/>
  <c r="R68" i="28" s="1"/>
  <c r="I73" i="28" a="1"/>
  <c r="I73" i="28" s="1"/>
  <c r="I72" i="28" a="1"/>
  <c r="I72" i="28" s="1"/>
  <c r="R65" i="28" a="1"/>
  <c r="R65" i="28" s="1"/>
  <c r="I65" i="28" a="1"/>
  <c r="I65" i="28" s="1"/>
  <c r="R64" i="28" a="1"/>
  <c r="R64" i="28" s="1"/>
  <c r="I64" i="28" a="1"/>
  <c r="I64" i="28" s="1"/>
  <c r="R62" i="28" a="1"/>
  <c r="R62" i="28" s="1"/>
  <c r="I68" i="28" a="1"/>
  <c r="I68" i="28" s="1"/>
  <c r="R67" i="28" a="1"/>
  <c r="R67" i="28" s="1"/>
  <c r="I67" i="28" a="1"/>
  <c r="I67" i="28" s="1"/>
  <c r="I66" i="28" a="1"/>
  <c r="I66" i="28" s="1"/>
  <c r="R72" i="28" a="1"/>
  <c r="R72" i="28" s="1"/>
  <c r="R47" i="28" a="1"/>
  <c r="R47" i="28" s="1"/>
  <c r="I47" i="28" a="1"/>
  <c r="I47" i="28" s="1"/>
  <c r="R46" i="28" a="1"/>
  <c r="R46" i="28" s="1"/>
  <c r="I46" i="28" a="1"/>
  <c r="I46" i="28" s="1"/>
  <c r="R45" i="28" a="1"/>
  <c r="R45" i="28" s="1"/>
  <c r="R73" i="28" a="1"/>
  <c r="R73" i="28" s="1"/>
  <c r="R70" i="28" a="1"/>
  <c r="R70" i="28" s="1"/>
  <c r="R66" i="28" a="1"/>
  <c r="R66" i="28" s="1"/>
  <c r="I62" i="28" a="1"/>
  <c r="I62" i="28" s="1"/>
  <c r="R61" i="28" a="1"/>
  <c r="R61" i="28" s="1"/>
  <c r="I61" i="28" a="1"/>
  <c r="I61" i="28" s="1"/>
  <c r="R60" i="28" a="1"/>
  <c r="R60" i="28" s="1"/>
  <c r="I60" i="28" a="1"/>
  <c r="I60" i="28" s="1"/>
  <c r="R57" i="28" a="1"/>
  <c r="R57" i="28" s="1"/>
  <c r="R55" i="28" a="1"/>
  <c r="R55" i="28" s="1"/>
  <c r="R53" i="28" a="1"/>
  <c r="R53" i="28" s="1"/>
  <c r="R51" i="28" a="1"/>
  <c r="R51" i="28" s="1"/>
  <c r="R48" i="28" a="1"/>
  <c r="R48" i="28" s="1"/>
  <c r="I48" i="28" a="1"/>
  <c r="I48" i="28" s="1"/>
  <c r="R44" i="28" a="1"/>
  <c r="R44" i="28" s="1"/>
  <c r="I44" i="28" a="1"/>
  <c r="I44" i="28" s="1"/>
  <c r="I56" i="28" a="1"/>
  <c r="I56" i="28" s="1"/>
  <c r="I54" i="28" a="1"/>
  <c r="I54" i="28" s="1"/>
  <c r="I53" i="28" a="1"/>
  <c r="I53" i="28" s="1"/>
  <c r="I51" i="28" a="1"/>
  <c r="I51" i="28" s="1"/>
  <c r="I45" i="28" a="1"/>
  <c r="I45" i="28" s="1"/>
  <c r="I57" i="28" a="1"/>
  <c r="I57" i="28" s="1"/>
  <c r="I55" i="28" a="1"/>
  <c r="I55" i="28" s="1"/>
  <c r="I52" i="28" a="1"/>
  <c r="I52" i="28" s="1"/>
  <c r="I50" i="28" a="1"/>
  <c r="I50" i="28" s="1"/>
  <c r="R43" i="28" a="1"/>
  <c r="R43" i="28" s="1"/>
  <c r="I43" i="28" a="1"/>
  <c r="I43" i="28" s="1"/>
  <c r="R42" i="28" a="1"/>
  <c r="R42" i="28" s="1"/>
  <c r="I42" i="28" a="1"/>
  <c r="I42" i="28" s="1"/>
  <c r="R40" i="28" a="1"/>
  <c r="R40" i="28" s="1"/>
  <c r="I40" i="28" a="1"/>
  <c r="I40" i="28" s="1"/>
  <c r="R39" i="28" a="1"/>
  <c r="R39" i="28" s="1"/>
  <c r="I39" i="28" a="1"/>
  <c r="I39" i="28" s="1"/>
  <c r="R38" i="28" a="1"/>
  <c r="R38" i="28" s="1"/>
  <c r="I38" i="28" a="1"/>
  <c r="I38" i="28" s="1"/>
  <c r="R35" i="28" a="1"/>
  <c r="R35" i="28" s="1"/>
  <c r="R50" i="28" a="1"/>
  <c r="R50" i="28" s="1"/>
  <c r="R56" i="28" a="1"/>
  <c r="R56" i="28" s="1"/>
  <c r="R54" i="28" a="1"/>
  <c r="R54" i="28" s="1"/>
  <c r="I35" i="28" a="1"/>
  <c r="I35" i="28" s="1"/>
  <c r="R34" i="28" a="1"/>
  <c r="R34" i="28" s="1"/>
  <c r="I34" i="28" a="1"/>
  <c r="I34" i="28" s="1"/>
  <c r="R52" i="28" a="1"/>
  <c r="R52" i="28" s="1"/>
  <c r="R33" i="28" a="1"/>
  <c r="R33" i="28" s="1"/>
  <c r="I33" i="28" a="1"/>
  <c r="I33" i="28" s="1"/>
  <c r="R32" i="28" a="1"/>
  <c r="R32" i="28" s="1"/>
  <c r="I32" i="28" a="1"/>
  <c r="I32" i="28" s="1"/>
  <c r="R31" i="28" a="1"/>
  <c r="R31" i="28" s="1"/>
  <c r="I31" i="28" a="1"/>
  <c r="I31" i="28" s="1"/>
  <c r="R30" i="28" a="1"/>
  <c r="R30" i="28" s="1"/>
  <c r="I30" i="28" a="1"/>
  <c r="I30" i="28" s="1"/>
  <c r="R29" i="28" a="1"/>
  <c r="R29" i="28" s="1"/>
  <c r="I29" i="28" a="1"/>
  <c r="I29" i="28" s="1"/>
  <c r="R28" i="28" a="1"/>
  <c r="R28" i="28" s="1"/>
  <c r="I28" i="28" a="1"/>
  <c r="I28" i="28" s="1"/>
  <c r="R26" i="28" a="1"/>
  <c r="R26" i="28" s="1"/>
  <c r="I26" i="28" a="1"/>
  <c r="I26" i="28" s="1"/>
  <c r="R25" i="28" a="1"/>
  <c r="R25" i="28" s="1"/>
  <c r="I25" i="28" a="1"/>
  <c r="I25" i="28" s="1"/>
  <c r="R24" i="28" a="1"/>
  <c r="R24" i="28" s="1"/>
  <c r="I24" i="28" a="1"/>
  <c r="I24" i="28" s="1"/>
  <c r="R23" i="28" a="1"/>
  <c r="R23" i="28" s="1"/>
  <c r="I23" i="28" a="1"/>
  <c r="I23" i="28" s="1"/>
  <c r="R22" i="28" a="1"/>
  <c r="R22" i="28" s="1"/>
  <c r="I22" i="28" a="1"/>
  <c r="I22" i="28" s="1"/>
  <c r="R21" i="28" a="1"/>
  <c r="R21" i="28" s="1"/>
  <c r="I21" i="28" a="1"/>
  <c r="I21" i="28" s="1"/>
  <c r="R20" i="28" a="1"/>
  <c r="R20" i="28" s="1"/>
  <c r="I20" i="28" a="1"/>
  <c r="I20" i="28" s="1"/>
  <c r="R18" i="28" a="1"/>
  <c r="R18" i="28" s="1"/>
  <c r="I18" i="28" a="1"/>
  <c r="I18" i="28" s="1"/>
  <c r="R17" i="28" a="1"/>
  <c r="R17" i="28" s="1"/>
  <c r="I17" i="28" a="1"/>
  <c r="I17" i="28" s="1"/>
  <c r="R16" i="28" a="1"/>
  <c r="R16" i="28" s="1"/>
  <c r="I16" i="28" a="1"/>
  <c r="I16" i="28" s="1"/>
  <c r="S79" i="28" l="1" a="1"/>
  <c r="S79" i="28" s="1"/>
  <c r="J79" i="28" a="1"/>
  <c r="J79" i="28" s="1"/>
  <c r="S78" i="28" a="1"/>
  <c r="S78" i="28" s="1"/>
  <c r="J78" i="28" a="1"/>
  <c r="J78" i="28" s="1"/>
  <c r="S77" i="28" a="1"/>
  <c r="S77" i="28" s="1"/>
  <c r="J77" i="28" a="1"/>
  <c r="J77" i="28" s="1"/>
  <c r="S76" i="28" a="1"/>
  <c r="S76" i="28" s="1"/>
  <c r="J76" i="28" a="1"/>
  <c r="J76" i="28" s="1"/>
  <c r="S75" i="28" a="1"/>
  <c r="S75" i="28" s="1"/>
  <c r="J75" i="28" a="1"/>
  <c r="J75" i="28" s="1"/>
  <c r="S74" i="28" a="1"/>
  <c r="S74" i="28" s="1"/>
  <c r="J74" i="28" a="1"/>
  <c r="J74" i="28" s="1"/>
  <c r="S69" i="28" a="1"/>
  <c r="S69" i="28" s="1"/>
  <c r="J69" i="28" a="1"/>
  <c r="J69" i="28" s="1"/>
  <c r="S68" i="28" a="1"/>
  <c r="S68" i="28" s="1"/>
  <c r="J68" i="28" a="1"/>
  <c r="J68" i="28" s="1"/>
  <c r="S67" i="28" a="1"/>
  <c r="S67" i="28" s="1"/>
  <c r="J67" i="28" a="1"/>
  <c r="J67" i="28" s="1"/>
  <c r="S73" i="28" a="1"/>
  <c r="S73" i="28" s="1"/>
  <c r="S72" i="28" a="1"/>
  <c r="S72" i="28" s="1"/>
  <c r="S70" i="28" a="1"/>
  <c r="S70" i="28" s="1"/>
  <c r="S66" i="28" a="1"/>
  <c r="S66" i="28" s="1"/>
  <c r="J72" i="28" a="1"/>
  <c r="J72" i="28" s="1"/>
  <c r="J65" i="28" a="1"/>
  <c r="J65" i="28" s="1"/>
  <c r="J70" i="28" a="1"/>
  <c r="J70" i="28" s="1"/>
  <c r="S65" i="28" a="1"/>
  <c r="S65" i="28" s="1"/>
  <c r="S64" i="28" a="1"/>
  <c r="S64" i="28" s="1"/>
  <c r="J62" i="28" a="1"/>
  <c r="J62" i="28" s="1"/>
  <c r="S61" i="28" a="1"/>
  <c r="S61" i="28" s="1"/>
  <c r="J61" i="28" a="1"/>
  <c r="J61" i="28" s="1"/>
  <c r="S60" i="28" a="1"/>
  <c r="S60" i="28" s="1"/>
  <c r="J60" i="28" a="1"/>
  <c r="J60" i="28" s="1"/>
  <c r="S57" i="28" a="1"/>
  <c r="S57" i="28" s="1"/>
  <c r="J57" i="28" a="1"/>
  <c r="J57" i="28" s="1"/>
  <c r="S56" i="28" a="1"/>
  <c r="S56" i="28" s="1"/>
  <c r="J56" i="28" a="1"/>
  <c r="J56" i="28" s="1"/>
  <c r="S55" i="28" a="1"/>
  <c r="S55" i="28" s="1"/>
  <c r="J55" i="28" a="1"/>
  <c r="J55" i="28" s="1"/>
  <c r="S54" i="28" a="1"/>
  <c r="S54" i="28" s="1"/>
  <c r="J54" i="28" a="1"/>
  <c r="J54" i="28" s="1"/>
  <c r="S53" i="28" a="1"/>
  <c r="S53" i="28" s="1"/>
  <c r="J53" i="28" a="1"/>
  <c r="J53" i="28" s="1"/>
  <c r="S52" i="28" a="1"/>
  <c r="S52" i="28" s="1"/>
  <c r="J52" i="28" a="1"/>
  <c r="J52" i="28" s="1"/>
  <c r="S51" i="28" a="1"/>
  <c r="S51" i="28" s="1"/>
  <c r="J51" i="28" a="1"/>
  <c r="J51" i="28" s="1"/>
  <c r="S50" i="28" a="1"/>
  <c r="S50" i="28" s="1"/>
  <c r="J50" i="28" a="1"/>
  <c r="J50" i="28" s="1"/>
  <c r="S48" i="28" a="1"/>
  <c r="S48" i="28" s="1"/>
  <c r="S44" i="28" a="1"/>
  <c r="S44" i="28" s="1"/>
  <c r="J66" i="28" a="1"/>
  <c r="J66" i="28" s="1"/>
  <c r="S62" i="28" a="1"/>
  <c r="S62" i="28" s="1"/>
  <c r="J46" i="28" a="1"/>
  <c r="J46" i="28" s="1"/>
  <c r="J45" i="28" a="1"/>
  <c r="J45" i="28" s="1"/>
  <c r="J73" i="28" a="1"/>
  <c r="J73" i="28" s="1"/>
  <c r="J64" i="28" a="1"/>
  <c r="J64" i="28" s="1"/>
  <c r="S47" i="28" a="1"/>
  <c r="S47" i="28" s="1"/>
  <c r="S45" i="28" a="1"/>
  <c r="S45" i="28" s="1"/>
  <c r="S46" i="28" a="1"/>
  <c r="S46" i="28" s="1"/>
  <c r="J44" i="28" a="1"/>
  <c r="J44" i="28" s="1"/>
  <c r="S35" i="28" a="1"/>
  <c r="S35" i="28" s="1"/>
  <c r="J48" i="28" a="1"/>
  <c r="J48" i="28" s="1"/>
  <c r="J38" i="28" a="1"/>
  <c r="J38" i="28" s="1"/>
  <c r="J35" i="28" a="1"/>
  <c r="J35" i="28" s="1"/>
  <c r="S34" i="28" a="1"/>
  <c r="S34" i="28" s="1"/>
  <c r="J34" i="28" a="1"/>
  <c r="J34" i="28" s="1"/>
  <c r="S33" i="28" a="1"/>
  <c r="S33" i="28" s="1"/>
  <c r="J33" i="28" a="1"/>
  <c r="J33" i="28" s="1"/>
  <c r="S32" i="28" a="1"/>
  <c r="S32" i="28" s="1"/>
  <c r="J32" i="28" a="1"/>
  <c r="J32" i="28" s="1"/>
  <c r="S31" i="28" a="1"/>
  <c r="S31" i="28" s="1"/>
  <c r="J31" i="28" a="1"/>
  <c r="J31" i="28" s="1"/>
  <c r="S30" i="28" a="1"/>
  <c r="S30" i="28" s="1"/>
  <c r="J30" i="28" a="1"/>
  <c r="J30" i="28" s="1"/>
  <c r="S29" i="28" a="1"/>
  <c r="S29" i="28" s="1"/>
  <c r="J29" i="28" a="1"/>
  <c r="J29" i="28" s="1"/>
  <c r="S28" i="28" a="1"/>
  <c r="S28" i="28" s="1"/>
  <c r="J28" i="28" a="1"/>
  <c r="J28" i="28" s="1"/>
  <c r="S26" i="28" a="1"/>
  <c r="S26" i="28" s="1"/>
  <c r="J26" i="28" a="1"/>
  <c r="J26" i="28" s="1"/>
  <c r="S25" i="28" a="1"/>
  <c r="S25" i="28" s="1"/>
  <c r="J25" i="28" a="1"/>
  <c r="J25" i="28" s="1"/>
  <c r="S24" i="28" a="1"/>
  <c r="S24" i="28" s="1"/>
  <c r="J24" i="28" a="1"/>
  <c r="J24" i="28" s="1"/>
  <c r="S23" i="28" a="1"/>
  <c r="S23" i="28" s="1"/>
  <c r="J23" i="28" a="1"/>
  <c r="J23" i="28" s="1"/>
  <c r="S22" i="28" a="1"/>
  <c r="S22" i="28" s="1"/>
  <c r="J22" i="28" a="1"/>
  <c r="J22" i="28" s="1"/>
  <c r="S21" i="28" a="1"/>
  <c r="S21" i="28" s="1"/>
  <c r="J21" i="28" a="1"/>
  <c r="J21" i="28" s="1"/>
  <c r="S20" i="28" a="1"/>
  <c r="S20" i="28" s="1"/>
  <c r="J20" i="28" a="1"/>
  <c r="J20" i="28" s="1"/>
  <c r="S18" i="28" a="1"/>
  <c r="S18" i="28" s="1"/>
  <c r="J18" i="28" a="1"/>
  <c r="J18" i="28" s="1"/>
  <c r="S17" i="28" a="1"/>
  <c r="S17" i="28" s="1"/>
  <c r="J17" i="28" a="1"/>
  <c r="J17" i="28" s="1"/>
  <c r="S16" i="28" a="1"/>
  <c r="S16" i="28" s="1"/>
  <c r="J16" i="28" a="1"/>
  <c r="J16" i="28" s="1"/>
  <c r="J47" i="28" a="1"/>
  <c r="J47" i="28" s="1"/>
  <c r="S43" i="28" a="1"/>
  <c r="S43" i="28" s="1"/>
  <c r="J43" i="28" a="1"/>
  <c r="J43" i="28" s="1"/>
  <c r="S42" i="28" a="1"/>
  <c r="S42" i="28" s="1"/>
  <c r="J42" i="28" a="1"/>
  <c r="J42" i="28" s="1"/>
  <c r="S40" i="28" a="1"/>
  <c r="S40" i="28" s="1"/>
  <c r="J40" i="28" a="1"/>
  <c r="J40" i="28" s="1"/>
  <c r="S39" i="28" a="1"/>
  <c r="S39" i="28" s="1"/>
  <c r="J39" i="28" a="1"/>
  <c r="J39" i="28" s="1"/>
  <c r="S38" i="28" a="1"/>
  <c r="S38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P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C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C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C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C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C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C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C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C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C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C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C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C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C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C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C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C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C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C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C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C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C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C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C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C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C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C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C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C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C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C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C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C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C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C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C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C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C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C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C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C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C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C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C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C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1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1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1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1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1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1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1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1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1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1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1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1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1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1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1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1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1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1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1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1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1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1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1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1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1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1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1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1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1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1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1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1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1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1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1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1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1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1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1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1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1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2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2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2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2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2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2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2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2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2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2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2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2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2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2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2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2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2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2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2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2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2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2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2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2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2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2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2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2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2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2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2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2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2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2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2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2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2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2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2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2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2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2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2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2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2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2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2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2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2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2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2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2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2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2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2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2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2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2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2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2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2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2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2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2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2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2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2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2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2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2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2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2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2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2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2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2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2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2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2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2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2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2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2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2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2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2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2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2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2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2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2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2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2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2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2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2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2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2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2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2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2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2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2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2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2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2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2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2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2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2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2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2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2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2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2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2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2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2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2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2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2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2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2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2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2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2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2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2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2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2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2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2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2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2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2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2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2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2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2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2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2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2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2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2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2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2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2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2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2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2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2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2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2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2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2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2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2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2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2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2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2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2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2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2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2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2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2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2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2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2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2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2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2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2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2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2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2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2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2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2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2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2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2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2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2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2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2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2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2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2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2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2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2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2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2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2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2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2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2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2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2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2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2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2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2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2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2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2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2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2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2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2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2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2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2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2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2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2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2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2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2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12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2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2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2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2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2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2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2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2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2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2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2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2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2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2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2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2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2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2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2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2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2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2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2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2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2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2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2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2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2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2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2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2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2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2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2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2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2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2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2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2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2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2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2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2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2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2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2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2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2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2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2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2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2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2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2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2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2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2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2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2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2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2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3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3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3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3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3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3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3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3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3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3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3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3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3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3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3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3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3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3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3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3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3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3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3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3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3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3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3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3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3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3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3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3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3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3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3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3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3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3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3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3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3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3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3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3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3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3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3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3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3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3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3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3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3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3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3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3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3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3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3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3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3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3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3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3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3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3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3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3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3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3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3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3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3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3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3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3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3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3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3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3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3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3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3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3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3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3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3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3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3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3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3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3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3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3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3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3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3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3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3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3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3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3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3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3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3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3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3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3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3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3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3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3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3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3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3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3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3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3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3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3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3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3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3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3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3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3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3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3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3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3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3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3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3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3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3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3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3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3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3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3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3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3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3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3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3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3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3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3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3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3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3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3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3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3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3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3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3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3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3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3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3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3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3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3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3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3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3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3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3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3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3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3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3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3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3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3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3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3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3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3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3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3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3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3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3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3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3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3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3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3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3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3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3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3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3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3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3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3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3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3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3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3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3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3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3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3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3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3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3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3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3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3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3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3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3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3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3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3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3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3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3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3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3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3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3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3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3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3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3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3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3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3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3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3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3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3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3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3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3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3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3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3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3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3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3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3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3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3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3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3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3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3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3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4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4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4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4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4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4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4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4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4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4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4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4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4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4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4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4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4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4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4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4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4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4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4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4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4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4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4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4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4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4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4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4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4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4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4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4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4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4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4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4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4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4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4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4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4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4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4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4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4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4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4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4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4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4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4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4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4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4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4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4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4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4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4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4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4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4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4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4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4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4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4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4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4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4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4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4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4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4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4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4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4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4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4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4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4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4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4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4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4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4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4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4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4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4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4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4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4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4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4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4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4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4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4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4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4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4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4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4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4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4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4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4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4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4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4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4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4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4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4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4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4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4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4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4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4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4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4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4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4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4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4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4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4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4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4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4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4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4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4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4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4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4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4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4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4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4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4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4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4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4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4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4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4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4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4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4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4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4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4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4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4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4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4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4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4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4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4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4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4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4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4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4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4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4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4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4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4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4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4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4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4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4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4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4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4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4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4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4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4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4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4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4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4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4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4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4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4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4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4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4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4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4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4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4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4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4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4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4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4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4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4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4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4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4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4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4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4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4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4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4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4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4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4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4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4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4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4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4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4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4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4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4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4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4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4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4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4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4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4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4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4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4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4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4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4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4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4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4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4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4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4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4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4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4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4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4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4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4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4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4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4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4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4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5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5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5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5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5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5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5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5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5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5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5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5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5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5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5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5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5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5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5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5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5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5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5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5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5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5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5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5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5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5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5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5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5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5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5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5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5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5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5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5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5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5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5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5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5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5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5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5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5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5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5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5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5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5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5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5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5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5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5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5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5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5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5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5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5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5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5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5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5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5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5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5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5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5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5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5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5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5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5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5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5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5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5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5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5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5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5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5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5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5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5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5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5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5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5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5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5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5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5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5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5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5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5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5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5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5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5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5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5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5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5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5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5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5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5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5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5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5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5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5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5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5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5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5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5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5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5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5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5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5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5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5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5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5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5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5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5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5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5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5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5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5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5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5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5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5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5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5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5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5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5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5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5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5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5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5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5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5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5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5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5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5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5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5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5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5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5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5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5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5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5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5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5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5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5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5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5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5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5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5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5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5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5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5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5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5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5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5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5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5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5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5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5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5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5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5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5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5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5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5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5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5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5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5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5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5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5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5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5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5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5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5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5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5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5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5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5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5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5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5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5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5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5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5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5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5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5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5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5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5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5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5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5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5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5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5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5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5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5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5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5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6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6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6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6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6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6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6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6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6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6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6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6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6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6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6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6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6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6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6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6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6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6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6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6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6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6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6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6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6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6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6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6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6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6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6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6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6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6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6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6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6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6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6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6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6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6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6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6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6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6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6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6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6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6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6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6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6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6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6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6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6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6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6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6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6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6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6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6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6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6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6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6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6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6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6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6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6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6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6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6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6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6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6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6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6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6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6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6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6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6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6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6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6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6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6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6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6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6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6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6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6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6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6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6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6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6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6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6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6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6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6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6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6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6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6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6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6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6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6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6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6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6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6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6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6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6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6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6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6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6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6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6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6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6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6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6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6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6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6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6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6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6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6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6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6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6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6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6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6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6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6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6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6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6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6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6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6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6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6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6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6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6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6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6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6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6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6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6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6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6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6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6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6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6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6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6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6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6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6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6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6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6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6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6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6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6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6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6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7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7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7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7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7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7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7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7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7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7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7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7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7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7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7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7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7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7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7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7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7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7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7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7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7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7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7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7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7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7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7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7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7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7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7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7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7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7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7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7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7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7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7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7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7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7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7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7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7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7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7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7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7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7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7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7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7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7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7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7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7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7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7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7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7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7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7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7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7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7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7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7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7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7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7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7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7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7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7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7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7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7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7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7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7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7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7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7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7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7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7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7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7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7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7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7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7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7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7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7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7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7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7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7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7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7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7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7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7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7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7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7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7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7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7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7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7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7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7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7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7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7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7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7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7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7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7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7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7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7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7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7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7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7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7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7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7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7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7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7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7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7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7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7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7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7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7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7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7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7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7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7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7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7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7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7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7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7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7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7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7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7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7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7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7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7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7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7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7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7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7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7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7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7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7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7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7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7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7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7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7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7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7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7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7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7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7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7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7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7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7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7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7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7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7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7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7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7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7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7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7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7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7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7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7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7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7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7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7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7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7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7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7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7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7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7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7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7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7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7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7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7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7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7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7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7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7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7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7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7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7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7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7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7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7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7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7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7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7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7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7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7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7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7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7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7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7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7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7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7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7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7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7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7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7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7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7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7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7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7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7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7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7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7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7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7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7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7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7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7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7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7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7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7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7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7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7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7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7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7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7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7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<sst xmlns="http://schemas.openxmlformats.org/spreadsheetml/2006/main" count="77146" uniqueCount="11694">
  <si>
    <t>Unemployed total ;  Persons ;</t>
  </si>
  <si>
    <t>Unemployed total ;  &gt; Males ;</t>
  </si>
  <si>
    <t>Unemployed total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</si>
  <si>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</si>
  <si>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</si>
  <si>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</si>
  <si>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</si>
  <si>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</si>
  <si>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</si>
  <si>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</si>
  <si>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</si>
  <si>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</si>
  <si>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</si>
  <si>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</si>
  <si>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</si>
  <si>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</si>
  <si>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</si>
  <si>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</si>
  <si>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</si>
  <si>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</si>
  <si>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</si>
  <si>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</si>
  <si>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</si>
  <si>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</si>
  <si>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No job offers ;  Unemployed total ;  Persons ;</t>
  </si>
  <si>
    <t>No job offers ;  Unemployed total ;  &gt; Males ;</t>
  </si>
  <si>
    <t>No job offers ;  Unemployed total ;  &gt; Females ;</t>
  </si>
  <si>
    <t>No job offers ;  &gt; Looked for full-time work ;  Persons ;</t>
  </si>
  <si>
    <t>No job offers ;  &gt; Looked for full-time work ;  &gt; Males ;</t>
  </si>
  <si>
    <t>No job offers ;  &gt; Looked for full-time work ;  &gt; Females ;</t>
  </si>
  <si>
    <t>No job offers ;  &gt;&gt; Looked for both full-time and part-time work ;  Persons ;</t>
  </si>
  <si>
    <t>No job offers ;  &gt;&gt; Looked for both full-time and part-time work ;  &gt; Males ;</t>
  </si>
  <si>
    <t>No job offers ;  &gt;&gt; Looked for both full-time and part-time work ;  &gt; Females ;</t>
  </si>
  <si>
    <t>No job offers ;  &gt;&gt; Looked for only full-time work ;  Persons ;</t>
  </si>
  <si>
    <t>No job offers ;  &gt;&gt; Looked for only full-time work ;  &gt; Males ;</t>
  </si>
  <si>
    <t>No job offers ;  &gt;&gt; Looked for only full-time work ;  &gt; Females ;</t>
  </si>
  <si>
    <t>No job offers ;  &gt;&gt; Waiting to start a full-time job ;  Persons ;</t>
  </si>
  <si>
    <t>No job offers ;  &gt;&gt; Waiting to start a full-time job ;  &gt; Males ;</t>
  </si>
  <si>
    <t>No job offers ;  &gt;&gt; Waiting to start a full-time job ;  &gt; Females ;</t>
  </si>
  <si>
    <t>No job offers ;  &gt; Looked for part-time work ;  Persons ;</t>
  </si>
  <si>
    <t>No job offers ;  &gt; Looked for part-time work ;  &gt; Males ;</t>
  </si>
  <si>
    <t>No job offers ;  &gt; Looked for part-time work ;  &gt; Females ;</t>
  </si>
  <si>
    <t>No job offers ;  &gt;&gt; Looked for only part-time work ;  Persons ;</t>
  </si>
  <si>
    <t>No job offers ;  &gt;&gt; Looked for only part-time work ;  &gt; Males ;</t>
  </si>
  <si>
    <t>No job offers ;  &gt;&gt; Looked for only part-time work ;  &gt; Females ;</t>
  </si>
  <si>
    <t>No job offers ;  &gt;&gt; Waiting to start a part-time job ;  Persons ;</t>
  </si>
  <si>
    <t>No job offers ;  &gt;&gt; Waiting to start a part-time job ;  &gt; Males ;</t>
  </si>
  <si>
    <t>No job offers ;  &gt;&gt; Waiting to start a part-time job ;  &gt; Females ;</t>
  </si>
  <si>
    <t>One job offer ;  Unemployed total ;  Persons ;</t>
  </si>
  <si>
    <t>One job offer ;  Unemployed total ;  &gt; Males ;</t>
  </si>
  <si>
    <t>One job offer ;  Unemployed total ;  &gt; Females ;</t>
  </si>
  <si>
    <t>One job offer ;  &gt; Looked for full-time work ;  Persons ;</t>
  </si>
  <si>
    <t>One job offer ;  &gt; Looked for full-time work ;  &gt; Males ;</t>
  </si>
  <si>
    <t>One job offer ;  &gt; Looked for full-time work ;  &gt; Females ;</t>
  </si>
  <si>
    <t>One job offer ;  &gt;&gt; Looked for both full-time and part-time work ;  Persons ;</t>
  </si>
  <si>
    <t>One job offer ;  &gt;&gt; Looked for both full-time and part-time work ;  &gt; Males ;</t>
  </si>
  <si>
    <t>One job offer ;  &gt;&gt; Looked for both full-time and part-time work ;  &gt; Females ;</t>
  </si>
  <si>
    <t>One job offer ;  &gt;&gt; Looked for only full-time work ;  Persons ;</t>
  </si>
  <si>
    <t>One job offer ;  &gt;&gt; Looked for only full-time work ;  &gt; Males ;</t>
  </si>
  <si>
    <t>One job offer ;  &gt;&gt; Looked for only full-time work ;  &gt; Females ;</t>
  </si>
  <si>
    <t>One job offer ;  &gt;&gt; Waiting to start a full-time job ;  Persons ;</t>
  </si>
  <si>
    <t>One job offer ;  &gt;&gt; Waiting to start a full-time job ;  &gt; Males ;</t>
  </si>
  <si>
    <t>One job offer ;  &gt;&gt; Waiting to start a full-time job ;  &gt; Females ;</t>
  </si>
  <si>
    <t>One job offer ;  &gt; Looked for part-time work ;  Persons ;</t>
  </si>
  <si>
    <t>One job offer ;  &gt; Looked for part-time work ;  &gt; Males ;</t>
  </si>
  <si>
    <t>One job offer ;  &gt; Looked for part-time work ;  &gt; Females ;</t>
  </si>
  <si>
    <t>One job offer ;  &gt;&gt; Looked for only part-time work ;  Persons ;</t>
  </si>
  <si>
    <t>One job offer ;  &gt;&gt; Looked for only part-time work ;  &gt; Males ;</t>
  </si>
  <si>
    <t>One job offer ;  &gt;&gt; Looked for only part-time work ;  &gt; Females ;</t>
  </si>
  <si>
    <t>One job offer ;  &gt;&gt; Waiting to start a part-time job ;  Persons ;</t>
  </si>
  <si>
    <t>One job offer ;  &gt;&gt; Waiting to start a part-time job ;  &gt; Males ;</t>
  </si>
  <si>
    <t>One job offer ;  &gt;&gt; Waiting to start a part-time job ;  &gt; Females ;</t>
  </si>
  <si>
    <t>Two or more job offers ;  Unemployed total ;  Persons ;</t>
  </si>
  <si>
    <t>Two or more job offers ;  Unemployed total ;  &gt; Males ;</t>
  </si>
  <si>
    <t>Two or more job offers ;  Unemployed total ;  &gt; Females ;</t>
  </si>
  <si>
    <t>Two or more job offers ;  &gt; Looked for full-time work ;  Persons ;</t>
  </si>
  <si>
    <t>Two or more job offers ;  &gt; Looked for full-time work ;  &gt; Males ;</t>
  </si>
  <si>
    <t>Two or more job offers ;  &gt; Looked for full-time work ;  &gt; Females ;</t>
  </si>
  <si>
    <t>Two or more job offers ;  &gt;&gt; Looked for both full-time and part-time work ;  Persons ;</t>
  </si>
  <si>
    <t>Two or more job offers ;  &gt;&gt; Looked for both full-time and part-time work ;  &gt; Males ;</t>
  </si>
  <si>
    <t>Two or more job offers ;  &gt;&gt; Looked for both full-time and part-time work ;  &gt; Females ;</t>
  </si>
  <si>
    <t>Two or more job offers ;  &gt;&gt; Looked for only full-time work ;  Persons ;</t>
  </si>
  <si>
    <t>Two or more job offers ;  &gt;&gt; Looked for only full-time work ;  &gt; Males ;</t>
  </si>
  <si>
    <t>Two or more job offers ;  &gt;&gt; Looked for only full-time work ;  &gt; Females ;</t>
  </si>
  <si>
    <t>Two or more job offers ;  &gt;&gt; Waiting to start a full-time job ;  Persons ;</t>
  </si>
  <si>
    <t>Two or more job offers ;  &gt;&gt; Waiting to start a full-time job ;  &gt; Males ;</t>
  </si>
  <si>
    <t>Two or more job offers ;  &gt;&gt; Waiting to start a full-time job ;  &gt; Females ;</t>
  </si>
  <si>
    <t>Two or more job offers ;  &gt; Looked for part-time work ;  Persons ;</t>
  </si>
  <si>
    <t>Two or more job offers ;  &gt; Looked for part-time work ;  &gt; Males ;</t>
  </si>
  <si>
    <t>Two or more job offers ;  &gt; Looked for part-time work ;  &gt; Females ;</t>
  </si>
  <si>
    <t>Two or more job offers ;  &gt;&gt; Looked for only part-time work ;  Persons ;</t>
  </si>
  <si>
    <t>Two or more job offers ;  &gt;&gt; Looked for only part-time work ;  &gt; Males ;</t>
  </si>
  <si>
    <t>Two or more job offers ;  &gt;&gt; Looked for only part-time work ;  &gt; Females ;</t>
  </si>
  <si>
    <t>Two or more job offers ;  &gt;&gt; Waiting to start a part-time job ;  Persons ;</t>
  </si>
  <si>
    <t>Two or more job offers ;  &gt;&gt; Waiting to start a part-time job ;  &gt; Males ;</t>
  </si>
  <si>
    <t>Two or more job offers ;  &gt;&gt; Waiting to start a part-time job ;  &gt; Females ;</t>
  </si>
  <si>
    <t>Had worked before ;  Unemployed total ;  Persons ;</t>
  </si>
  <si>
    <t>Had worked before ;  Unemployed total ;  &gt; Males ;</t>
  </si>
  <si>
    <t>Had worked before ;  Unemployed total ;  &gt; Females ;</t>
  </si>
  <si>
    <t>Had worked before ;  &gt; Looked for full-time work ;  Persons ;</t>
  </si>
  <si>
    <t>Had worked before ;  &gt; Looked for full-time work ;  &gt; Males ;</t>
  </si>
  <si>
    <t>Had worked before ;  &gt; Looked for full-time work ;  &gt; Females ;</t>
  </si>
  <si>
    <t>Had worked before ;  &gt;&gt; Looked for both full-time and part-time work ;  Persons ;</t>
  </si>
  <si>
    <t>Had worked before ;  &gt;&gt; Looked for both full-time and part-time work ;  &gt; Males ;</t>
  </si>
  <si>
    <t>Had worked before ;  &gt;&gt; Looked for both full-time and part-time work ;  &gt; Females ;</t>
  </si>
  <si>
    <t>Had worked before ;  &gt;&gt; Looked for only full-time work ;  Persons ;</t>
  </si>
  <si>
    <t>Had worked before ;  &gt;&gt; Looked for only full-time work ;  &gt; Males ;</t>
  </si>
  <si>
    <t>Had worked before ;  &gt;&gt; Looked for only full-time work ;  &gt; Females ;</t>
  </si>
  <si>
    <t>Had worked before ;  &gt;&gt; Waiting to start a full-time job ;  Persons ;</t>
  </si>
  <si>
    <t>Had worked before ;  &gt;&gt; Waiting to start a full-time job ;  &gt; Males ;</t>
  </si>
  <si>
    <t>Had worked before ;  &gt;&gt; Waiting to start a full-time job ;  &gt; Females ;</t>
  </si>
  <si>
    <t>Had worked before ;  &gt; Looked for part-time work ;  Persons ;</t>
  </si>
  <si>
    <t>Had worked before ;  &gt; Looked for part-time work ;  &gt; Males ;</t>
  </si>
  <si>
    <t>Had worked before ;  &gt; Looked for part-time work ;  &gt; Females ;</t>
  </si>
  <si>
    <t>Had worked before ;  &gt;&gt; Looked for only part-time work ;  Persons ;</t>
  </si>
  <si>
    <t>Had worked before ;  &gt;&gt; Looked for only part-time work ;  &gt; Males ;</t>
  </si>
  <si>
    <t>Had worked before ;  &gt;&gt; Looked for only part-time work ;  &gt; Females ;</t>
  </si>
  <si>
    <t>Had worked before ;  &gt;&gt; Waiting to start a part-time job ;  Persons ;</t>
  </si>
  <si>
    <t>Had worked before ;  &gt;&gt; Waiting to start a part-time job ;  &gt; Males ;</t>
  </si>
  <si>
    <t>Had worked before ;  &gt;&gt; Waiting to start a part-time job ;  &gt; Females ;</t>
  </si>
  <si>
    <t>&gt; Waiting to start or return to a job already obtained ;  Unemployed total ;  Persons ;</t>
  </si>
  <si>
    <t>&gt; Waiting to start or return to a job already obtained ;  Unemployed total ;  &gt; Males ;</t>
  </si>
  <si>
    <t>&gt; Waiting to start or return to a job already obtained ;  Unemployed total ;  &gt; Females ;</t>
  </si>
  <si>
    <t>&gt; Waiting to start or return to a job already obtained ;  &gt; Looked for full-time work ;  Persons ;</t>
  </si>
  <si>
    <t>&gt; Waiting to start or return to a job already obtained ;  &gt; Looked for full-time work ;  &gt; Males ;</t>
  </si>
  <si>
    <t>&gt; Waiting to start or return to a job already obtained ;  &gt; Looked for full-time work ;  &gt; Females ;</t>
  </si>
  <si>
    <t>&gt; Waiting to start or return to a job already obtained ;  &gt;&gt; Looked for both full-time and part-time work ;  Persons ;</t>
  </si>
  <si>
    <t>&gt; Waiting to start or return to a job already obtained ;  &gt;&gt; Looked for both full-time and part-time work ;  &gt; Males ;</t>
  </si>
  <si>
    <t>&gt; Waiting to start or return to a job already obtained ;  &gt;&gt; Looked for both full-time and part-time work ;  &gt; Females ;</t>
  </si>
  <si>
    <t>&gt; Waiting to start or return to a job already obtained ;  &gt;&gt; Looked for only full-time work ;  Persons ;</t>
  </si>
  <si>
    <t>&gt; Waiting to start or return to a job already obtained ;  &gt;&gt; Looked for only full-time work ;  &gt; Males ;</t>
  </si>
  <si>
    <t>&gt; Waiting to start or return to a job already obtained ;  &gt;&gt; Looked for only full-time work ;  &gt; Females ;</t>
  </si>
  <si>
    <t>&gt; Waiting to start or return to a job already obtained ;  &gt;&gt; Waiting to start a full-time job ;  Persons ;</t>
  </si>
  <si>
    <t>&gt; Waiting to start or return to a job already obtained ;  &gt;&gt; Waiting to start a full-time job ;  &gt; Males ;</t>
  </si>
  <si>
    <t>&gt; Waiting to start or return to a job already obtained ;  &gt;&gt; Waiting to start a full-time job ;  &gt; Females ;</t>
  </si>
  <si>
    <t>&gt; Waiting to start or return to a job already obtained ;  &gt; Looked for part-time work ;  Persons ;</t>
  </si>
  <si>
    <t>&gt; Waiting to start or return to a job already obtained ;  &gt; Looked for part-time work ;  &gt; Males ;</t>
  </si>
  <si>
    <t>&gt; Waiting to start or return to a job already obtained ;  &gt; Looked for part-time work ;  &gt; Females ;</t>
  </si>
  <si>
    <t>&gt; Waiting to start or return to a job already obtained ;  &gt;&gt; Looked for only part-time work ;  Persons ;</t>
  </si>
  <si>
    <t>&gt; Waiting to start or return to a job already obtained ;  &gt;&gt; Looked for only part-time work ;  &gt; Males ;</t>
  </si>
  <si>
    <t>&gt; Waiting to start or return to a job already obtained ;  &gt;&gt; Looked for only part-time work ;  &gt; Females ;</t>
  </si>
  <si>
    <t>&gt; Waiting to start or return to a job already obtained ;  &gt;&gt; Waiting to start a part-time job ;  Persons ;</t>
  </si>
  <si>
    <t>&gt; Waiting to start or return to a job already obtained ;  &gt;&gt; Waiting to start a part-time job ;  &gt; Males ;</t>
  </si>
  <si>
    <t>&gt; Waiting to start or return to a job already obtained ;  &gt;&gt; Waiting to start a part-time job ;  &gt; Females ;</t>
  </si>
  <si>
    <t>&gt; Last worked less than 2 years ago ;  Unemployed total ;  Persons ;</t>
  </si>
  <si>
    <t>&gt; Last worked less than 2 years ago ;  Unemployed total ;  &gt; Males ;</t>
  </si>
  <si>
    <t>&gt; Last worked less than 2 years ago ;  Unemployed total ;  &gt; Females ;</t>
  </si>
  <si>
    <t>&gt; Last worked less than 2 years ago ;  &gt; Looked for full-time work ;  Persons ;</t>
  </si>
  <si>
    <t>&gt; Last worked less than 2 years ago ;  &gt; Looked for full-time work ;  &gt; Males ;</t>
  </si>
  <si>
    <t>&gt; Last worked less than 2 years ago ;  &gt; Looked for full-time work ;  &gt; Females ;</t>
  </si>
  <si>
    <t>&gt; Last worked less than 2 years ago ;  &gt;&gt; Looked for both full-time and part-time work ;  Persons ;</t>
  </si>
  <si>
    <t>&gt; Last worked less than 2 years ago ;  &gt;&gt; Looked for both full-time and part-time work ;  &gt; Males ;</t>
  </si>
  <si>
    <t>&gt; Last worked less than 2 years ago ;  &gt;&gt; Looked for both full-time and part-time work ;  &gt; Females ;</t>
  </si>
  <si>
    <t>&gt; Last worked less than 2 years ago ;  &gt;&gt; Looked for only full-time work ;  Persons ;</t>
  </si>
  <si>
    <t>&gt; Last worked less than 2 years ago ;  &gt;&gt; Looked for only full-time work ;  &gt; Males ;</t>
  </si>
  <si>
    <t>&gt; Last worked less than 2 years ago ;  &gt;&gt; Looked for only full-time work ;  &gt; Females ;</t>
  </si>
  <si>
    <t>&gt; Last worked less than 2 years ago ;  &gt; Looked for part-time work ;  Persons ;</t>
  </si>
  <si>
    <t>&gt; Last worked less than 2 years ago ;  &gt; Looked for part-time work ;  &gt; Males ;</t>
  </si>
  <si>
    <t>&gt; Last worked less than 2 years ago ;  &gt; Looked for part-time work ;  &gt; Females ;</t>
  </si>
  <si>
    <t>&gt; Last worked less than 2 years ago ;  &gt;&gt; Looked for only part-time work ;  Persons ;</t>
  </si>
  <si>
    <t>&gt; Last worked less than 2 years ago ;  &gt;&gt; Looked for only part-time work ;  &gt; Males ;</t>
  </si>
  <si>
    <t>&gt; Last worked less than 2 years ago ;  &gt;&gt; Looked for only part-time work ;  &gt; Females ;</t>
  </si>
  <si>
    <t>&gt; Last worked 2 years or more ago ;  Unemployed total ;  Persons ;</t>
  </si>
  <si>
    <t>&gt; Last worked 2 years or more ago ;  Unemployed total ;  &gt; Males ;</t>
  </si>
  <si>
    <t>&gt; Last worked 2 years or more ago ;  Unemployed total ;  &gt; Females ;</t>
  </si>
  <si>
    <t>&gt; Last worked 2 years or more ago ;  &gt; Looked for full-time work ;  Persons ;</t>
  </si>
  <si>
    <t>&gt; Last worked 2 years or more ago ;  &gt; Looked for full-time work ;  &gt; Males ;</t>
  </si>
  <si>
    <t>&gt; Last worked 2 years or more ago ;  &gt; Looked for full-time work ;  &gt; Females ;</t>
  </si>
  <si>
    <t>&gt; Last worked 2 years or more ago ;  &gt;&gt; Looked for both full-time and part-time work ;  Persons ;</t>
  </si>
  <si>
    <t>&gt; Last worked 2 years or more ago ;  &gt;&gt; Looked for both full-time and part-time work ;  &gt; Males ;</t>
  </si>
  <si>
    <t>&gt; Last worked 2 years or more ago ;  &gt;&gt; Looked for both full-time and part-time work ;  &gt; Females ;</t>
  </si>
  <si>
    <t>&gt; Last worked 2 years or more ago ;  &gt;&gt; Looked for only full-time work ;  Persons ;</t>
  </si>
  <si>
    <t>&gt; Last worked 2 years or more ago ;  &gt;&gt; Looked for only full-time work ;  &gt; Males ;</t>
  </si>
  <si>
    <t>&gt; Last worked 2 years or more ago ;  &gt;&gt; Looked for only full-time work ;  &gt; Females ;</t>
  </si>
  <si>
    <t>&gt; Last worked 2 years or more ago ;  &gt; Looked for part-time work ;  Persons ;</t>
  </si>
  <si>
    <t>&gt; Last worked 2 years or more ago ;  &gt; Looked for part-time work ;  &gt; Males ;</t>
  </si>
  <si>
    <t>&gt; Last worked 2 years or more ago ;  &gt; Looked for part-time work ;  &gt; Females ;</t>
  </si>
  <si>
    <t>&gt; Last worked 2 years or more ago ;  &gt;&gt; Looked for only part-time work ;  Persons ;</t>
  </si>
  <si>
    <t>&gt; Last worked 2 years or more ago ;  &gt;&gt; Looked for only part-time work ;  &gt; Males ;</t>
  </si>
  <si>
    <t>&gt; Last worked 2 years or more ago ;  &gt;&gt; Looked for only part-time work ;  &gt; Females ;</t>
  </si>
  <si>
    <t>Had never worked before ;  Unemployed total ;  Persons ;</t>
  </si>
  <si>
    <t>Had never worked before ;  Unemployed total ;  &gt; Males ;</t>
  </si>
  <si>
    <t>Had never worked before ;  Unemployed total ;  &gt; Females ;</t>
  </si>
  <si>
    <t>Had never worked before ;  &gt; Looked for full-time work ;  Persons ;</t>
  </si>
  <si>
    <t>Had never worked before ;  &gt; Looked for full-time work ;  &gt; Males ;</t>
  </si>
  <si>
    <t>Had never worked before ;  &gt; Looked for full-time work ;  &gt; Females ;</t>
  </si>
  <si>
    <t>Had never worked before ;  &gt;&gt; Looked for both full-time and part-time work ;  Persons ;</t>
  </si>
  <si>
    <t>Had never worked before ;  &gt;&gt; Looked for both full-time and part-time work ;  &gt; Males ;</t>
  </si>
  <si>
    <t>Had never worked before ;  &gt;&gt; Looked for both full-time and part-time work ;  &gt; Females ;</t>
  </si>
  <si>
    <t>Had never worked before ;  &gt;&gt; Looked for only full-time work ;  Persons ;</t>
  </si>
  <si>
    <t>Had never worked before ;  &gt;&gt; Looked for only full-time work ;  &gt; Males ;</t>
  </si>
  <si>
    <t>Had never worked before ;  &gt;&gt; Looked for only full-time work ;  &gt; Females ;</t>
  </si>
  <si>
    <t>Had never worked before ;  &gt;&gt; Waiting to start a full-time job ;  Persons ;</t>
  </si>
  <si>
    <t>Had never worked before ;  &gt;&gt; Waiting to start a full-time job ;  &gt; Males ;</t>
  </si>
  <si>
    <t>Had never worked before ;  &gt;&gt; Waiting to start a full-time job ;  &gt; Females ;</t>
  </si>
  <si>
    <t>Had never worked before ;  &gt; Looked for part-time work ;  Persons ;</t>
  </si>
  <si>
    <t>Had never worked before ;  &gt; Looked for part-time work ;  &gt; Males ;</t>
  </si>
  <si>
    <t>Had never worked before ;  &gt; Looked for part-time work ;  &gt; Females ;</t>
  </si>
  <si>
    <t>Had never worked before ;  &gt;&gt; Looked for only part-time work ;  Persons ;</t>
  </si>
  <si>
    <t>Had never worked before ;  &gt;&gt; Looked for only part-time work ;  &gt; Males ;</t>
  </si>
  <si>
    <t>Had never worked before ;  &gt;&gt; Looked for only part-time work ;  &gt; Females ;</t>
  </si>
  <si>
    <t>Had never worked before ;  &gt;&gt; Waiting to start a part-time job ;  Persons ;</t>
  </si>
  <si>
    <t>Had never worked before ;  &gt;&gt; Waiting to start a part-time job ;  &gt; Males ;</t>
  </si>
  <si>
    <t>Had never worked before ;  &gt;&gt; Waiting to start a part-time job ;  &gt; Females ;</t>
  </si>
  <si>
    <t>&gt; Waiting to start first job already obtained ;  Unemployed total ;  Persons ;</t>
  </si>
  <si>
    <t>&gt; Waiting to start first job already obtained ;  Unemployed total ;  &gt; Males ;</t>
  </si>
  <si>
    <t>&gt; Waiting to start first job already obtained ;  Unemployed total ;  &gt; Females ;</t>
  </si>
  <si>
    <t>&gt; Waiting to start first job already obtained ;  &gt; Looked for full-time work ;  Persons ;</t>
  </si>
  <si>
    <t>&gt; Waiting to start first job already obtained ;  &gt; Looked for full-time work ;  &gt; Males ;</t>
  </si>
  <si>
    <t>&gt; Waiting to start first job already obtained ;  &gt; Looked for full-time work ;  &gt; Females ;</t>
  </si>
  <si>
    <t>&gt; Waiting to start first job already obtained ;  &gt;&gt; Looked for both full-time and part-time work ;  Persons ;</t>
  </si>
  <si>
    <t>&gt; Waiting to start first job already obtained ;  &gt;&gt; Looked for both full-time and part-time work ;  &gt; Males ;</t>
  </si>
  <si>
    <t>&gt; Waiting to start first job already obtained ;  &gt;&gt; Looked for both full-time and part-time work ;  &gt; Females ;</t>
  </si>
  <si>
    <t>&gt; Waiting to start first job already obtained ;  &gt;&gt; Looked for only full-time work ;  Persons ;</t>
  </si>
  <si>
    <t>&gt; Waiting to start first job already obtained ;  &gt;&gt; Looked for only full-time work ;  &gt; Males ;</t>
  </si>
  <si>
    <t>&gt; Waiting to start first job already obtained ;  &gt;&gt; Looked for only full-time work ;  &gt; Females ;</t>
  </si>
  <si>
    <t>&gt; Waiting to start first job already obtained ;  &gt;&gt; Waiting to start a full-time job ;  Persons ;</t>
  </si>
  <si>
    <t>&gt; Waiting to start first job already obtained ;  &gt;&gt; Waiting to start a full-time job ;  &gt; Males ;</t>
  </si>
  <si>
    <t>&gt; Waiting to start first job already obtained ;  &gt;&gt; Waiting to start a full-time job ;  &gt; Females ;</t>
  </si>
  <si>
    <t>&gt; Waiting to start first job already obtained ;  &gt; Looked for part-time work ;  Persons ;</t>
  </si>
  <si>
    <t>&gt; Waiting to start first job already obtained ;  &gt; Looked for part-time work ;  &gt; Males ;</t>
  </si>
  <si>
    <t>&gt; Waiting to start first job already obtained ;  &gt; Looked for part-time work ;  &gt; Females ;</t>
  </si>
  <si>
    <t>&gt; Waiting to start first job already obtained ;  &gt;&gt; Looked for only part-time work ;  Persons ;</t>
  </si>
  <si>
    <t>&gt; Waiting to start first job already obtained ;  &gt;&gt; Looked for only part-time work ;  &gt; Males ;</t>
  </si>
  <si>
    <t>&gt; Waiting to start first job already obtained ;  &gt;&gt; Looked for only part-time work ;  &gt; Females ;</t>
  </si>
  <si>
    <t>&gt; Waiting to start first job already obtained ;  &gt;&gt; Waiting to start a part-time job ;  Persons ;</t>
  </si>
  <si>
    <t>&gt; Waiting to start first job already obtained ;  &gt;&gt; Waiting to start a part-time job ;  &gt; Males ;</t>
  </si>
  <si>
    <t>&gt; Waiting to start first job already obtained ;  &gt;&gt; Waiting to start a part-time job ;  &gt; Females ;</t>
  </si>
  <si>
    <t>&gt; Looking for first job ;  Unemployed total ;  Persons ;</t>
  </si>
  <si>
    <t>&gt; Looking for first job ;  Unemployed total ;  &gt; Males ;</t>
  </si>
  <si>
    <t>&gt; Looking for first job ;  Unemployed total ;  &gt; Females ;</t>
  </si>
  <si>
    <t>&gt; Looking for first job ;  &gt; Looked for full-time work ;  Persons ;</t>
  </si>
  <si>
    <t>&gt; Looking for first job ;  &gt; Looked for full-time work ;  &gt; Males ;</t>
  </si>
  <si>
    <t>&gt; Looking for first job ;  &gt; Looked for full-time work ;  &gt; Females ;</t>
  </si>
  <si>
    <t>&gt; Looking for first job ;  &gt;&gt; Looked for both full-time and part-time work ;  Persons ;</t>
  </si>
  <si>
    <t>&gt; Looking for first job ;  &gt;&gt; Looked for both full-time and part-time work ;  &gt; Males ;</t>
  </si>
  <si>
    <t>&gt; Looking for first job ;  &gt;&gt; Looked for both full-time and part-time work ;  &gt; Females ;</t>
  </si>
  <si>
    <t>&gt; Looking for first job ;  &gt;&gt; Looked for only full-time work ;  Persons ;</t>
  </si>
  <si>
    <t>&gt; Looking for first job ;  &gt;&gt; Looked for only full-time work ;  &gt; Males ;</t>
  </si>
  <si>
    <t>&gt; Looking for first job ;  &gt;&gt; Looked for only full-time work ;  &gt; Females ;</t>
  </si>
  <si>
    <t>&gt; Looking for first job ;  &gt; Looked for part-time work ;  Persons ;</t>
  </si>
  <si>
    <t>&gt; Looking for first job ;  &gt; Looked for part-time work ;  &gt; Males ;</t>
  </si>
  <si>
    <t>&gt; Looking for first job ;  &gt; Looked for part-time work ;  &gt; Females ;</t>
  </si>
  <si>
    <t>&gt; Looking for first job ;  &gt;&gt; Looked for only part-time work ;  Persons ;</t>
  </si>
  <si>
    <t>&gt; Looking for first job ;  &gt;&gt; Looked for only part-time work ;  &gt; Males ;</t>
  </si>
  <si>
    <t>&gt; Looking for first job ;  &gt;&gt; Looked for only part-time work ;  &gt; Females ;</t>
  </si>
  <si>
    <t>Less than 1 year looking for work ;  Unemployed total ;  Persons ;</t>
  </si>
  <si>
    <t>Less than 1 year looking for work ;  Unemployed total ;  &gt; Males ;</t>
  </si>
  <si>
    <t>Less than 1 year looking for work ;  Unemployed total ;  &gt; Females ;</t>
  </si>
  <si>
    <t>Less than 1 year looking for work ;  &gt; Looked for full-time work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</si>
  <si>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</si>
  <si>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</si>
  <si>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</si>
  <si>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</si>
  <si>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</si>
  <si>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</si>
  <si>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</si>
  <si>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</si>
  <si>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</si>
  <si>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</si>
  <si>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</si>
  <si>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</si>
  <si>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A126001498A</t>
  </si>
  <si>
    <t>A126063706L</t>
  </si>
  <si>
    <t>A126032602T</t>
  </si>
  <si>
    <t>A126006034V</t>
  </si>
  <si>
    <t>A126068242T</t>
  </si>
  <si>
    <t>A126037138R</t>
  </si>
  <si>
    <t>A126004738F</t>
  </si>
  <si>
    <t>A126066946C</t>
  </si>
  <si>
    <t>A126035842J</t>
  </si>
  <si>
    <t>A126002794L</t>
  </si>
  <si>
    <t>A126065002A</t>
  </si>
  <si>
    <t>A126033898J</t>
  </si>
  <si>
    <t>A126005386F</t>
  </si>
  <si>
    <t>A126067594C</t>
  </si>
  <si>
    <t>A126036490J</t>
  </si>
  <si>
    <t>A126004090A</t>
  </si>
  <si>
    <t>A126066298T</t>
  </si>
  <si>
    <t>A126035194W</t>
  </si>
  <si>
    <t>A126003442A</t>
  </si>
  <si>
    <t>A126065650X</t>
  </si>
  <si>
    <t>A126034546W</t>
  </si>
  <si>
    <t>A126002146R</t>
  </si>
  <si>
    <t>A126064354L</t>
  </si>
  <si>
    <t>A126033250T</t>
  </si>
  <si>
    <t>A126001510F</t>
  </si>
  <si>
    <t>A126063718W</t>
  </si>
  <si>
    <t>A126032614A</t>
  </si>
  <si>
    <t>A126006046C</t>
  </si>
  <si>
    <t>A126068254A</t>
  </si>
  <si>
    <t>A126037150F</t>
  </si>
  <si>
    <t>A126004750W</t>
  </si>
  <si>
    <t>A126066958L</t>
  </si>
  <si>
    <t>A126035854T</t>
  </si>
  <si>
    <t>A126002806K</t>
  </si>
  <si>
    <t>A126065014K</t>
  </si>
  <si>
    <t>A126033910L</t>
  </si>
  <si>
    <t>A126005398R</t>
  </si>
  <si>
    <t>A126067606A</t>
  </si>
  <si>
    <t>A126036502F</t>
  </si>
  <si>
    <t>A126004102X</t>
  </si>
  <si>
    <t>A126066310W</t>
  </si>
  <si>
    <t>A126035206V</t>
  </si>
  <si>
    <t>A126003454K</t>
  </si>
  <si>
    <t>A126065662J</t>
  </si>
  <si>
    <t>A126034558F</t>
  </si>
  <si>
    <t>A126002158X</t>
  </si>
  <si>
    <t>A126064366W</t>
  </si>
  <si>
    <t>A126033262A</t>
  </si>
  <si>
    <t>A126001478T</t>
  </si>
  <si>
    <t>A126063686R</t>
  </si>
  <si>
    <t>A126032582V</t>
  </si>
  <si>
    <t>A126006014K</t>
  </si>
  <si>
    <t>A126068222J</t>
  </si>
  <si>
    <t>A126037118F</t>
  </si>
  <si>
    <t>A126004718W</t>
  </si>
  <si>
    <t>A126066926V</t>
  </si>
  <si>
    <t>A126035822X</t>
  </si>
  <si>
    <t>A126002774C</t>
  </si>
  <si>
    <t>A126064982A</t>
  </si>
  <si>
    <t>A126033878X</t>
  </si>
  <si>
    <t>A126005366W</t>
  </si>
  <si>
    <t>A126067574V</t>
  </si>
  <si>
    <t>A126036470X</t>
  </si>
  <si>
    <t>A126004070T</t>
  </si>
  <si>
    <t>A126066278J</t>
  </si>
  <si>
    <t>A126035174L</t>
  </si>
  <si>
    <t>A126003422T</t>
  </si>
  <si>
    <t>A126065630R</t>
  </si>
  <si>
    <t>A126034526L</t>
  </si>
  <si>
    <t>A126002126F</t>
  </si>
  <si>
    <t>A126064334C</t>
  </si>
  <si>
    <t>A126033230J</t>
  </si>
  <si>
    <t>A126001514R</t>
  </si>
  <si>
    <t>A126063722L</t>
  </si>
  <si>
    <t>A126032618K</t>
  </si>
  <si>
    <t>A126006050V</t>
  </si>
  <si>
    <t>A126068258K</t>
  </si>
  <si>
    <t>A126037154R</t>
  </si>
  <si>
    <t>A126004754F</t>
  </si>
  <si>
    <t>A126066962C</t>
  </si>
  <si>
    <t>A126035858A</t>
  </si>
  <si>
    <t>A126002810A</t>
  </si>
  <si>
    <t>A126065018V</t>
  </si>
  <si>
    <t>A126033914W</t>
  </si>
  <si>
    <t>A126005402V</t>
  </si>
  <si>
    <t>A126067610T</t>
  </si>
  <si>
    <t>A126036506R</t>
  </si>
  <si>
    <t>A126004106J</t>
  </si>
  <si>
    <t>A126066314F</t>
  </si>
  <si>
    <t>A126035210K</t>
  </si>
  <si>
    <t>A126003458V</t>
  </si>
  <si>
    <t>A126065666T</t>
  </si>
  <si>
    <t>A126034562W</t>
  </si>
  <si>
    <t>A126002162R</t>
  </si>
  <si>
    <t>A126064370L</t>
  </si>
  <si>
    <t>A126033266K</t>
  </si>
  <si>
    <t>A126001518X</t>
  </si>
  <si>
    <t>A126063726W</t>
  </si>
  <si>
    <t>A126032622A</t>
  </si>
  <si>
    <t>A126006054C</t>
  </si>
  <si>
    <t>A126068262A</t>
  </si>
  <si>
    <t>A126037158X</t>
  </si>
  <si>
    <t>A126004758R</t>
  </si>
  <si>
    <t>A126066966L</t>
  </si>
  <si>
    <t>A126035862T</t>
  </si>
  <si>
    <t>A126002814K</t>
  </si>
  <si>
    <t>A126065022K</t>
  </si>
  <si>
    <t>A126033918F</t>
  </si>
  <si>
    <t>A126005406C</t>
  </si>
  <si>
    <t>A126067614A</t>
  </si>
  <si>
    <t>A126036510F</t>
  </si>
  <si>
    <t>A126004110X</t>
  </si>
  <si>
    <t>A126066318R</t>
  </si>
  <si>
    <t>A126035214V</t>
  </si>
  <si>
    <t>A126003462K</t>
  </si>
  <si>
    <t>A126065670J</t>
  </si>
  <si>
    <t>A126034566F</t>
  </si>
  <si>
    <t>A126002166X</t>
  </si>
  <si>
    <t>A126064374W</t>
  </si>
  <si>
    <t>A126033270A</t>
  </si>
  <si>
    <t>A126001482J</t>
  </si>
  <si>
    <t>A126063690F</t>
  </si>
  <si>
    <t>A126032586C</t>
  </si>
  <si>
    <t>A126006018V</t>
  </si>
  <si>
    <t>A126068226T</t>
  </si>
  <si>
    <t>A126037122W</t>
  </si>
  <si>
    <t>A126004722L</t>
  </si>
  <si>
    <t>A126066930K</t>
  </si>
  <si>
    <t>A126035826J</t>
  </si>
  <si>
    <t>A126002778L</t>
  </si>
  <si>
    <t>A126064986K</t>
  </si>
  <si>
    <t>A126033882R</t>
  </si>
  <si>
    <t>A126005370L</t>
  </si>
  <si>
    <t>A126067578C</t>
  </si>
  <si>
    <t>A126036474J</t>
  </si>
  <si>
    <t>A126004074A</t>
  </si>
  <si>
    <t>A126066282X</t>
  </si>
  <si>
    <t>A126035178W</t>
  </si>
  <si>
    <t>A126003426A</t>
  </si>
  <si>
    <t>A126065634X</t>
  </si>
  <si>
    <t>A126034530C</t>
  </si>
  <si>
    <t>A126002130W</t>
  </si>
  <si>
    <t>A126064338L</t>
  </si>
  <si>
    <t>A126033234T</t>
  </si>
  <si>
    <t>A126001486T</t>
  </si>
  <si>
    <t>A126063694R</t>
  </si>
  <si>
    <t>A126032590V</t>
  </si>
  <si>
    <t>A126006022K</t>
  </si>
  <si>
    <t>A126068230J</t>
  </si>
  <si>
    <t>A126037126F</t>
  </si>
  <si>
    <t>A126004726W</t>
  </si>
  <si>
    <t>A126066934V</t>
  </si>
  <si>
    <t>A126035830X</t>
  </si>
  <si>
    <t>A126002782C</t>
  </si>
  <si>
    <t>A126064990A</t>
  </si>
  <si>
    <t>A126033886X</t>
  </si>
  <si>
    <t>A126004078K</t>
  </si>
  <si>
    <t>A126066286J</t>
  </si>
  <si>
    <t>A126035182L</t>
  </si>
  <si>
    <t>A126003430T</t>
  </si>
  <si>
    <t>A126065638J</t>
  </si>
  <si>
    <t>A126034534L</t>
  </si>
  <si>
    <t>A126001502F</t>
  </si>
  <si>
    <t>A126063710C</t>
  </si>
  <si>
    <t>A126032606A</t>
  </si>
  <si>
    <t>A126006038C</t>
  </si>
  <si>
    <t>A126068246A</t>
  </si>
  <si>
    <t>A126037142F</t>
  </si>
  <si>
    <t>A126004742W</t>
  </si>
  <si>
    <t>A126066950V</t>
  </si>
  <si>
    <t>A126035846T</t>
  </si>
  <si>
    <t>A126002798W</t>
  </si>
  <si>
    <t>A126065006K</t>
  </si>
  <si>
    <t>A126033902L</t>
  </si>
  <si>
    <t>A126004094K</t>
  </si>
  <si>
    <t>A126066302W</t>
  </si>
  <si>
    <t>A126035198F</t>
  </si>
  <si>
    <t>A126003446K</t>
  </si>
  <si>
    <t>A126065654J</t>
  </si>
  <si>
    <t>A126034550L</t>
  </si>
  <si>
    <t>A126001470X</t>
  </si>
  <si>
    <t>A126063678R</t>
  </si>
  <si>
    <t>A126032574V</t>
  </si>
  <si>
    <t>A126006006K</t>
  </si>
  <si>
    <t>A126068214J</t>
  </si>
  <si>
    <t>A126037110L</t>
  </si>
  <si>
    <t>A126004710C</t>
  </si>
  <si>
    <t>A126066918V</t>
  </si>
  <si>
    <t>A126035814X</t>
  </si>
  <si>
    <t>A126002766C</t>
  </si>
  <si>
    <t>A126064974A</t>
  </si>
  <si>
    <t>A126033870F</t>
  </si>
  <si>
    <t>A126005358W</t>
  </si>
  <si>
    <t>A126067566V</t>
  </si>
  <si>
    <t>A126036462X</t>
  </si>
  <si>
    <t>A126004062T</t>
  </si>
  <si>
    <t>A126066270R</t>
  </si>
  <si>
    <t>A126035166L</t>
  </si>
  <si>
    <t>A126003414T</t>
  </si>
  <si>
    <t>A126065622R</t>
  </si>
  <si>
    <t>A126034518L</t>
  </si>
  <si>
    <t>A126002118F</t>
  </si>
  <si>
    <t>A126064326C</t>
  </si>
  <si>
    <t>A126033222J</t>
  </si>
  <si>
    <t>A126001522R</t>
  </si>
  <si>
    <t>A126063730L</t>
  </si>
  <si>
    <t>A126032626K</t>
  </si>
  <si>
    <t>A126006058L</t>
  </si>
  <si>
    <t>A126068266K</t>
  </si>
  <si>
    <t>A126037162R</t>
  </si>
  <si>
    <t>A126004762F</t>
  </si>
  <si>
    <t>A126066970C</t>
  </si>
  <si>
    <t>A126035866A</t>
  </si>
  <si>
    <t>A126002818V</t>
  </si>
  <si>
    <t>A126065026V</t>
  </si>
  <si>
    <t>A126033922W</t>
  </si>
  <si>
    <t>A126005410V</t>
  </si>
  <si>
    <t>A126067618K</t>
  </si>
  <si>
    <t>A126036514R</t>
  </si>
  <si>
    <t>A126004114J</t>
  </si>
  <si>
    <t>A126066322F</t>
  </si>
  <si>
    <t>A126035218C</t>
  </si>
  <si>
    <t>A126003466V</t>
  </si>
  <si>
    <t>A126065674T</t>
  </si>
  <si>
    <t>A126034570W</t>
  </si>
  <si>
    <t>A126002170R</t>
  </si>
  <si>
    <t>A126064378F</t>
  </si>
  <si>
    <t>A126033274K</t>
  </si>
  <si>
    <t>A126001506R</t>
  </si>
  <si>
    <t>A126063714L</t>
  </si>
  <si>
    <t>A126032610T</t>
  </si>
  <si>
    <t>A126006042V</t>
  </si>
  <si>
    <t>A126068250T</t>
  </si>
  <si>
    <t>A126037146R</t>
  </si>
  <si>
    <t>A126004746F</t>
  </si>
  <si>
    <t>A126066954C</t>
  </si>
  <si>
    <t>A126035850J</t>
  </si>
  <si>
    <t>A126002802A</t>
  </si>
  <si>
    <t>A126065010A</t>
  </si>
  <si>
    <t>A126033906W</t>
  </si>
  <si>
    <t>A126004098V</t>
  </si>
  <si>
    <t>A126066306F</t>
  </si>
  <si>
    <t>A126035202K</t>
  </si>
  <si>
    <t>A126003450A</t>
  </si>
  <si>
    <t>A126065658T</t>
  </si>
  <si>
    <t>A126034554W</t>
  </si>
  <si>
    <t>A126001526X</t>
  </si>
  <si>
    <t>A126063734W</t>
  </si>
  <si>
    <t>A126032630A</t>
  </si>
  <si>
    <t>A126006062C</t>
  </si>
  <si>
    <t>Less than 1 year looking for work ;  &gt; Looked for full-time work ;  &gt; Males ;</t>
  </si>
  <si>
    <t>Less than 1 year looking for work ;  &gt; Looked for full-time work ;  &gt; Females ;</t>
  </si>
  <si>
    <t>Less than 1 year looking for work ;  &gt;&gt; Looked for both full-time and part-time work ;  Persons ;</t>
  </si>
  <si>
    <t>Less than 1 year looking for work ;  &gt;&gt; Looked for both full-time and part-time work ;  &gt; Males ;</t>
  </si>
  <si>
    <t>Less than 1 year looking for work ;  &gt;&gt; Looked for both full-time and part-time work ;  &gt; Females ;</t>
  </si>
  <si>
    <t>Less than 1 year looking for work ;  &gt;&gt; Looked for only full-time work ;  Persons ;</t>
  </si>
  <si>
    <t>Less than 1 year looking for work ;  &gt;&gt; Looked for only full-time work ;  &gt; Males ;</t>
  </si>
  <si>
    <t>Less than 1 year looking for work ;  &gt;&gt; Looked for only full-time work ;  &gt; Females ;</t>
  </si>
  <si>
    <t>Less than 1 year looking for work ;  &gt;&gt; Waiting to start a full-time job ;  Persons ;</t>
  </si>
  <si>
    <t>Less than 1 year looking for work ;  &gt;&gt; Waiting to start a full-time job ;  &gt; Males ;</t>
  </si>
  <si>
    <t>Less than 1 year looking for work ;  &gt;&gt; Waiting to start a full-time job ;  &gt; Females ;</t>
  </si>
  <si>
    <t>Less than 1 year looking for work ;  &gt; Looked for part-time work ;  Persons ;</t>
  </si>
  <si>
    <t>Less than 1 year looking for work ;  &gt; Looked for part-time work ;  &gt; Males ;</t>
  </si>
  <si>
    <t>Less than 1 year looking for work ;  &gt; Looked for part-time work ;  &gt; Females ;</t>
  </si>
  <si>
    <t>Less than 1 year looking for work ;  &gt;&gt; Looked for only part-time work ;  Persons ;</t>
  </si>
  <si>
    <t>Less than 1 year looking for work ;  &gt;&gt; Looked for only part-time work ;  &gt; Males ;</t>
  </si>
  <si>
    <t>Less than 1 year looking for work ;  &gt;&gt; Looked for only part-time work ;  &gt; Females ;</t>
  </si>
  <si>
    <t>Less than 1 year looking for work ;  &gt;&gt; Waiting to start a part-time job ;  Persons ;</t>
  </si>
  <si>
    <t>Less than 1 year looking for work ;  &gt;&gt; Waiting to start a part-time job ;  &gt; Males ;</t>
  </si>
  <si>
    <t>Less than 1 year looking for work ;  &gt;&gt; Waiting to start a part-time job ;  &gt; Females ;</t>
  </si>
  <si>
    <t>&gt; Less than 1 month looking for work ;  Unemployed total ;  Persons ;</t>
  </si>
  <si>
    <t>&gt; Less than 1 month looking for work ;  Unemployed total ;  &gt; Males ;</t>
  </si>
  <si>
    <t>&gt; Less than 1 month looking for work ;  Unemployed total ;  &gt; Females ;</t>
  </si>
  <si>
    <t>&gt; Less than 1 month looking for work ;  &gt; Looked for full-time work ;  Persons ;</t>
  </si>
  <si>
    <t>&gt; Less than 1 month looking for work ;  &gt; Looked for full-time work ;  &gt; Males ;</t>
  </si>
  <si>
    <t>&gt; Less than 1 month looking for work ;  &gt; Looked for full-time work ;  &gt; Females ;</t>
  </si>
  <si>
    <t>&gt; Less than 1 month looking for work ;  &gt;&gt; Looked for both full-time and part-time work ;  Persons ;</t>
  </si>
  <si>
    <t>&gt; Less than 1 month looking for work ;  &gt;&gt; Looked for both full-time and part-time work ;  &gt; Males ;</t>
  </si>
  <si>
    <t>&gt; Less than 1 month looking for work ;  &gt;&gt; Looked for both full-time and part-time work ;  &gt; Females ;</t>
  </si>
  <si>
    <t>&gt; Less than 1 month looking for work ;  &gt;&gt; Looked for only full-time work ;  Persons ;</t>
  </si>
  <si>
    <t>&gt; Less than 1 month looking for work ;  &gt;&gt; Looked for only full-time work ;  &gt; Males ;</t>
  </si>
  <si>
    <t>&gt; Less than 1 month looking for work ;  &gt;&gt; Looked for only full-time work ;  &gt; Females ;</t>
  </si>
  <si>
    <t>&gt; Less than 1 month looking for work ;  &gt;&gt; Waiting to start a full-time job ;  Persons ;</t>
  </si>
  <si>
    <t>&gt; Less than 1 month looking for work ;  &gt;&gt; Waiting to start a full-time job ;  &gt; Males ;</t>
  </si>
  <si>
    <t>&gt; Less than 1 month looking for work ;  &gt;&gt; Waiting to start a full-time job ;  &gt; Females ;</t>
  </si>
  <si>
    <t>&gt; Less than 1 month looking for work ;  &gt; Looked for part-time work ;  Persons ;</t>
  </si>
  <si>
    <t>&gt; Less than 1 month looking for work ;  &gt; Looked for part-time work ;  &gt; Males ;</t>
  </si>
  <si>
    <t>&gt; Less than 1 month looking for work ;  &gt; Looked for part-time work ;  &gt; Females ;</t>
  </si>
  <si>
    <t>&gt; Less than 1 month looking for work ;  &gt;&gt; Looked for only part-time work ;  Persons ;</t>
  </si>
  <si>
    <t>&gt; Less than 1 month looking for work ;  &gt;&gt; Looked for only part-time work ;  &gt; Males ;</t>
  </si>
  <si>
    <t>&gt; Less than 1 month looking for work ;  &gt;&gt; Looked for only part-time work ;  &gt; Females ;</t>
  </si>
  <si>
    <t>&gt; Less than 1 month looking for work ;  &gt;&gt; Waiting to start a part-time job ;  Persons ;</t>
  </si>
  <si>
    <t>&gt; Less than 1 month looking for work ;  &gt;&gt; Waiting to start a part-time job ;  &gt; Males ;</t>
  </si>
  <si>
    <t>&gt; Less than 1 month looking for work ;  &gt;&gt; Waiting to start a part-time job ;  &gt; Females ;</t>
  </si>
  <si>
    <t>&gt; 1-3 months looking for work ;  Unemployed total ;  Persons ;</t>
  </si>
  <si>
    <t>&gt; 1-3 months looking for work ;  Unemployed total ;  &gt; Males ;</t>
  </si>
  <si>
    <t>&gt; 1-3 months looking for work ;  Unemployed total ;  &gt; Females ;</t>
  </si>
  <si>
    <t>&gt; 1-3 months looking for work ;  &gt; Looked for full-time work ;  Persons ;</t>
  </si>
  <si>
    <t>&gt; 1-3 months looking for work ;  &gt; Looked for full-time work ;  &gt; Males ;</t>
  </si>
  <si>
    <t>&gt; 1-3 months looking for work ;  &gt; Looked for full-time work ;  &gt; Females ;</t>
  </si>
  <si>
    <t>&gt; 1-3 months looking for work ;  &gt;&gt; Looked for both full-time and part-time work ;  Persons ;</t>
  </si>
  <si>
    <t>&gt; 1-3 months looking for work ;  &gt;&gt; Looked for both full-time and part-time work ;  &gt; Males ;</t>
  </si>
  <si>
    <t>&gt; 1-3 months looking for work ;  &gt;&gt; Looked for both full-time and part-time work ;  &gt; Females ;</t>
  </si>
  <si>
    <t>&gt; 1-3 months looking for work ;  &gt;&gt; Looked for only full-time work ;  Persons ;</t>
  </si>
  <si>
    <t>&gt; 1-3 months looking for work ;  &gt;&gt; Looked for only full-time work ;  &gt; Males ;</t>
  </si>
  <si>
    <t>&gt; 1-3 months looking for work ;  &gt;&gt; Looked for only full-time work ;  &gt; Females ;</t>
  </si>
  <si>
    <t>&gt; 1-3 months looking for work ;  &gt;&gt; Waiting to start a full-time job ;  Persons ;</t>
  </si>
  <si>
    <t>&gt; 1-3 months looking for work ;  &gt;&gt; Waiting to start a full-time job ;  &gt; Males ;</t>
  </si>
  <si>
    <t>&gt; 1-3 months looking for work ;  &gt;&gt; Waiting to start a full-time job ;  &gt; Females ;</t>
  </si>
  <si>
    <t>&gt; 1-3 months looking for work ;  &gt; Looked for part-time work ;  Persons ;</t>
  </si>
  <si>
    <t>&gt; 1-3 months looking for work ;  &gt; Looked for part-time work ;  &gt; Males ;</t>
  </si>
  <si>
    <t>&gt; 1-3 months looking for work ;  &gt; Looked for part-time work ;  &gt; Females ;</t>
  </si>
  <si>
    <t>&gt; 1-3 months looking for work ;  &gt;&gt; Looked for only part-time work ;  Persons ;</t>
  </si>
  <si>
    <t>&gt; 1-3 months looking for work ;  &gt;&gt; Looked for only part-time work ;  &gt; Males ;</t>
  </si>
  <si>
    <t>&gt; 1-3 months looking for work ;  &gt;&gt; Looked for only part-time work ;  &gt; Females ;</t>
  </si>
  <si>
    <t>&gt; 1-3 months looking for work ;  &gt;&gt; Waiting to start a part-time job ;  Persons ;</t>
  </si>
  <si>
    <t>&gt; 1-3 months looking for work ;  &gt;&gt; Waiting to start a part-time job ;  &gt; Males ;</t>
  </si>
  <si>
    <t>&gt; 1-3 months looking for work ;  &gt;&gt; Waiting to start a part-time job ;  &gt; Females ;</t>
  </si>
  <si>
    <t>&gt; 3-6 months looking for work ;  Unemployed total ;  Persons ;</t>
  </si>
  <si>
    <t>&gt; 3-6 months looking for work ;  Unemployed total ;  &gt; Males ;</t>
  </si>
  <si>
    <t>&gt; 3-6 months looking for work ;  Unemployed total ;  &gt; Females ;</t>
  </si>
  <si>
    <t>&gt; 3-6 months looking for work ;  &gt; Looked for full-time work ;  Persons ;</t>
  </si>
  <si>
    <t>&gt; 3-6 months looking for work ;  &gt; Looked for full-time work ;  &gt; Males ;</t>
  </si>
  <si>
    <t>&gt; 3-6 months looking for work ;  &gt; Looked for full-time work ;  &gt; Females ;</t>
  </si>
  <si>
    <t>&gt; 3-6 months looking for work ;  &gt;&gt; Looked for both full-time and part-time work ;  Persons ;</t>
  </si>
  <si>
    <t>&gt; 3-6 months looking for work ;  &gt;&gt; Looked for both full-time and part-time work ;  &gt; Males ;</t>
  </si>
  <si>
    <t>&gt; 3-6 months looking for work ;  &gt;&gt; Looked for both full-time and part-time work ;  &gt; Females ;</t>
  </si>
  <si>
    <t>&gt; 3-6 months looking for work ;  &gt;&gt; Looked for only full-time work ;  Persons ;</t>
  </si>
  <si>
    <t>&gt; 3-6 months looking for work ;  &gt;&gt; Looked for only full-time work ;  &gt; Males ;</t>
  </si>
  <si>
    <t>&gt; 3-6 months looking for work ;  &gt;&gt; Looked for only full-time work ;  &gt; Females ;</t>
  </si>
  <si>
    <t>&gt; 3-6 months looking for work ;  &gt;&gt; Waiting to start a full-time job ;  Persons ;</t>
  </si>
  <si>
    <t>&gt; 3-6 months looking for work ;  &gt;&gt; Waiting to start a full-time job ;  &gt; Males ;</t>
  </si>
  <si>
    <t>&gt; 3-6 months looking for work ;  &gt;&gt; Waiting to start a full-time job ;  &gt; Females ;</t>
  </si>
  <si>
    <t>&gt; 3-6 months looking for work ;  &gt; Looked for part-time work ;  Persons ;</t>
  </si>
  <si>
    <t>&gt; 3-6 months looking for work ;  &gt; Looked for part-time work ;  &gt; Males ;</t>
  </si>
  <si>
    <t>&gt; 3-6 months looking for work ;  &gt; Looked for part-time work ;  &gt; Females ;</t>
  </si>
  <si>
    <t>&gt; 3-6 months looking for work ;  &gt;&gt; Looked for only part-time work ;  Persons ;</t>
  </si>
  <si>
    <t>&gt; 3-6 months looking for work ;  &gt;&gt; Looked for only part-time work ;  &gt; Males ;</t>
  </si>
  <si>
    <t>&gt; 3-6 months looking for work ;  &gt;&gt; Looked for only part-time work ;  &gt; Females ;</t>
  </si>
  <si>
    <t>&gt; 3-6 months looking for work ;  &gt;&gt; Waiting to start a part-time job ;  Persons ;</t>
  </si>
  <si>
    <t>&gt; 3-6 months looking for work ;  &gt;&gt; Waiting to start a part-time job ;  &gt; Males ;</t>
  </si>
  <si>
    <t>&gt; 3-6 months looking for work ;  &gt;&gt; Waiting to start a part-time job ;  &gt; Females ;</t>
  </si>
  <si>
    <t>&gt; 6-12 months looking for work ;  Unemployed total ;  Persons ;</t>
  </si>
  <si>
    <t>&gt; 6-12 months looking for work ;  Unemployed total ;  &gt; Males ;</t>
  </si>
  <si>
    <t>&gt; 6-12 months looking for work ;  Unemployed total ;  &gt; Females ;</t>
  </si>
  <si>
    <t>&gt; 6-12 months looking for work ;  &gt; Looked for full-time work ;  Persons ;</t>
  </si>
  <si>
    <t>&gt; 6-12 months looking for work ;  &gt; Looked for full-time work ;  &gt; Males ;</t>
  </si>
  <si>
    <t>&gt; 6-12 months looking for work ;  &gt; Looked for full-time work ;  &gt; Females ;</t>
  </si>
  <si>
    <t>&gt; 6-12 months looking for work ;  &gt;&gt; Looked for both full-time and part-time work ;  Persons ;</t>
  </si>
  <si>
    <t>&gt; 6-12 months looking for work ;  &gt;&gt; Looked for both full-time and part-time work ;  &gt; Males ;</t>
  </si>
  <si>
    <t>&gt; 6-12 months looking for work ;  &gt;&gt; Looked for both full-time and part-time work ;  &gt; Females ;</t>
  </si>
  <si>
    <t>&gt; 6-12 months looking for work ;  &gt;&gt; Looked for only full-time work ;  Persons ;</t>
  </si>
  <si>
    <t>&gt; 6-12 months looking for work ;  &gt;&gt; Looked for only full-time work ;  &gt; Males ;</t>
  </si>
  <si>
    <t>&gt; 6-12 months looking for work ;  &gt;&gt; Looked for only full-time work ;  &gt; Females ;</t>
  </si>
  <si>
    <t>&gt; 6-12 months looking for work ;  &gt;&gt; Waiting to start a full-time job ;  Persons ;</t>
  </si>
  <si>
    <t>&gt; 6-12 months looking for work ;  &gt;&gt; Waiting to start a full-time job ;  &gt; Males ;</t>
  </si>
  <si>
    <t>&gt; 6-12 months looking for work ;  &gt;&gt; Waiting to start a full-time job ;  &gt; Females ;</t>
  </si>
  <si>
    <t>&gt; 6-12 months looking for work ;  &gt; Looked for part-time work ;  Persons ;</t>
  </si>
  <si>
    <t>&gt; 6-12 months looking for work ;  &gt; Looked for part-time work ;  &gt; Males ;</t>
  </si>
  <si>
    <t>&gt; 6-12 months looking for work ;  &gt; Looked for part-time work ;  &gt; Females ;</t>
  </si>
  <si>
    <t>&gt; 6-12 months looking for work ;  &gt;&gt; Looked for only part-time work ;  Persons ;</t>
  </si>
  <si>
    <t>&gt; 6-12 months looking for work ;  &gt;&gt; Looked for only part-time work ;  &gt; Males ;</t>
  </si>
  <si>
    <t>&gt; 6-12 months looking for work ;  &gt;&gt; Looked for only part-time work ;  &gt; Females ;</t>
  </si>
  <si>
    <t>&gt; 6-12 months looking for work ;  &gt;&gt; Waiting to start a part-time job ;  Persons ;</t>
  </si>
  <si>
    <t>&gt; 6-12 months looking for work ;  &gt;&gt; Waiting to start a part-time job ;  &gt; Males ;</t>
  </si>
  <si>
    <t>&gt; 6-12 months looking for work ;  &gt;&gt; Waiting to start a part-time job ;  &gt; Females ;</t>
  </si>
  <si>
    <t>1-2 years looking for work ;  Unemployed total ;  Persons ;</t>
  </si>
  <si>
    <t>1-2 years looking for work ;  Unemployed total ;  &gt; Males ;</t>
  </si>
  <si>
    <t>1-2 years looking for work ;  Unemployed total ;  &gt; Females ;</t>
  </si>
  <si>
    <t>1-2 years looking for work ;  &gt; Looked for full-time work ;  Persons ;</t>
  </si>
  <si>
    <t>1-2 years looking for work ;  &gt; Looked for full-time work ;  &gt; Males ;</t>
  </si>
  <si>
    <t>1-2 years looking for work ;  &gt; Looked for full-time work ;  &gt; Females ;</t>
  </si>
  <si>
    <t>1-2 years looking for work ;  &gt;&gt; Looked for both full-time and part-time work ;  Persons ;</t>
  </si>
  <si>
    <t>1-2 years looking for work ;  &gt;&gt; Looked for both full-time and part-time work ;  &gt; Males ;</t>
  </si>
  <si>
    <t>1-2 years looking for work ;  &gt;&gt; Looked for both full-time and part-time work ;  &gt; Females ;</t>
  </si>
  <si>
    <t>1-2 years looking for work ;  &gt;&gt; Looked for only full-time work ;  Persons ;</t>
  </si>
  <si>
    <t>1-2 years looking for work ;  &gt;&gt; Looked for only full-time work ;  &gt; Males ;</t>
  </si>
  <si>
    <t>1-2 years looking for work ;  &gt;&gt; Looked for only full-time work ;  &gt; Females ;</t>
  </si>
  <si>
    <t>1-2 years looking for work ;  &gt;&gt; Waiting to start a full-time job ;  Persons ;</t>
  </si>
  <si>
    <t>1-2 years looking for work ;  &gt;&gt; Waiting to start a full-time job ;  &gt; Males ;</t>
  </si>
  <si>
    <t>1-2 years looking for work ;  &gt;&gt; Waiting to start a full-time job ;  &gt; Females ;</t>
  </si>
  <si>
    <t>1-2 years looking for work ;  &gt; Looked for part-time work ;  Persons ;</t>
  </si>
  <si>
    <t>1-2 years looking for work ;  &gt; Looked for part-time work ;  &gt; Males ;</t>
  </si>
  <si>
    <t>1-2 years looking for work ;  &gt; Looked for part-time work ;  &gt; Females ;</t>
  </si>
  <si>
    <t>1-2 years looking for work ;  &gt;&gt; Looked for only part-time work ;  Persons ;</t>
  </si>
  <si>
    <t>1-2 years looking for work ;  &gt;&gt; Looked for only part-time work ;  &gt; Males ;</t>
  </si>
  <si>
    <t>1-2 years looking for work ;  &gt;&gt; Looked for only part-time work ;  &gt; Females ;</t>
  </si>
  <si>
    <t>1-2 years looking for work ;  &gt;&gt; Waiting to start a part-time job ;  Persons ;</t>
  </si>
  <si>
    <t>1-2 years looking for work ;  &gt;&gt; Waiting to start a part-time job ;  &gt; Males ;</t>
  </si>
  <si>
    <t>1-2 years looking for work ;  &gt;&gt; Waiting to start a part-time job ;  &gt; Females ;</t>
  </si>
  <si>
    <t>2 years or more looking for work ;  Unemployed total ;  Persons ;</t>
  </si>
  <si>
    <t>2 years or more looking for work ;  Unemployed total ;  &gt; Males ;</t>
  </si>
  <si>
    <t>2 years or more looking for work ;  Unemployed total ;  &gt; Females ;</t>
  </si>
  <si>
    <t>2 years or more looking for work ;  &gt; Looked for full-time work ;  Persons ;</t>
  </si>
  <si>
    <t>2 years or more looking for work ;  &gt; Looked for full-time work ;  &gt; Males ;</t>
  </si>
  <si>
    <t>2 years or more looking for work ;  &gt; Looked for full-time work ;  &gt; Females ;</t>
  </si>
  <si>
    <t>2 years or more looking for work ;  &gt;&gt; Looked for both full-time and part-time work ;  Persons ;</t>
  </si>
  <si>
    <t>2 years or more looking for work ;  &gt;&gt; Looked for both full-time and part-time work ;  &gt; Males ;</t>
  </si>
  <si>
    <t>2 years or more looking for work ;  &gt;&gt; Looked for both full-time and part-time work ;  &gt; Females ;</t>
  </si>
  <si>
    <t>2 years or more looking for work ;  &gt;&gt; Looked for only full-time work ;  Persons ;</t>
  </si>
  <si>
    <t>2 years or more looking for work ;  &gt;&gt; Looked for only full-time work ;  &gt; Males ;</t>
  </si>
  <si>
    <t>2 years or more looking for work ;  &gt;&gt; Looked for only full-time work ;  &gt; Females ;</t>
  </si>
  <si>
    <t>2 years or more looking for work ;  &gt;&gt; Waiting to start a full-time job ;  Persons ;</t>
  </si>
  <si>
    <t>2 years or more looking for work ;  &gt;&gt; Waiting to start a full-time job ;  &gt; Males ;</t>
  </si>
  <si>
    <t>2 years or more looking for work ;  &gt;&gt; Waiting to start a full-time job ;  &gt; Females ;</t>
  </si>
  <si>
    <t>2 years or more looking for work ;  &gt; Looked for part-time work ;  Persons ;</t>
  </si>
  <si>
    <t>2 years or more looking for work ;  &gt; Looked for part-time work ;  &gt; Males ;</t>
  </si>
  <si>
    <t>2 years or more looking for work ;  &gt; Looked for part-time work ;  &gt; Females ;</t>
  </si>
  <si>
    <t>2 years or more looking for work ;  &gt;&gt; Looked for only part-time work ;  Persons ;</t>
  </si>
  <si>
    <t>2 years or more looking for work ;  &gt;&gt; Looked for only part-time work ;  &gt; Males ;</t>
  </si>
  <si>
    <t>2 years or more looking for work ;  &gt;&gt; Looked for only part-time work ;  &gt; Females ;</t>
  </si>
  <si>
    <t>2 years or more looking for work ;  &gt;&gt; Waiting to start a part-time job ;  Persons ;</t>
  </si>
  <si>
    <t>2 years or more looking for work ;  &gt;&gt; Waiting to start a part-time job ;  &gt; Males ;</t>
  </si>
  <si>
    <t>2 years or more looking for work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</si>
  <si>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</si>
  <si>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</si>
  <si>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</si>
  <si>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</si>
  <si>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</si>
  <si>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</si>
  <si>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</si>
  <si>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</si>
  <si>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</si>
  <si>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</si>
  <si>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</si>
  <si>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</si>
  <si>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</si>
  <si>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</si>
  <si>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</si>
  <si>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</si>
  <si>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</si>
  <si>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</si>
  <si>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</si>
  <si>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</si>
  <si>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</si>
  <si>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</si>
  <si>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</si>
  <si>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</si>
  <si>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15-64 years ;  No job offers ;  Unemployed total ;  Persons ;</t>
  </si>
  <si>
    <t>15-64 years ;  No job offers ;  Unemployed total ;  &gt; Males ;</t>
  </si>
  <si>
    <t>15-64 years ;  No job offers ;  Unemployed total ;  &gt; Females ;</t>
  </si>
  <si>
    <t>15-64 years ;  No job offers ;  &gt; Looked for full-time work ;  Persons ;</t>
  </si>
  <si>
    <t>15-64 years ;  No job offers ;  &gt; Looked for full-time work ;  &gt; Males ;</t>
  </si>
  <si>
    <t>15-64 years ;  No job offers ;  &gt; Looked for full-time work ;  &gt; Females ;</t>
  </si>
  <si>
    <t>15-64 years ;  No job offers ;  &gt;&gt; Looked for both full-time and part-time work ;  Persons ;</t>
  </si>
  <si>
    <t>15-64 years ;  No job offers ;  &gt;&gt; Looked for both full-time and part-time work ;  &gt; Males ;</t>
  </si>
  <si>
    <t>15-64 years ;  No job offers ;  &gt;&gt; Looked for both full-time and part-time work ;  &gt; Females ;</t>
  </si>
  <si>
    <t>15-64 years ;  No job offers ;  &gt;&gt; Looked for only full-time work ;  Persons ;</t>
  </si>
  <si>
    <t>15-64 years ;  No job offers ;  &gt;&gt; Looked for only full-time work ;  &gt; Males ;</t>
  </si>
  <si>
    <t>15-64 years ;  No job offers ;  &gt;&gt; Looked for only full-time work ;  &gt; Females ;</t>
  </si>
  <si>
    <t>15-64 years ;  No job offers ;  &gt;&gt; Waiting to start a full-time job ;  Persons ;</t>
  </si>
  <si>
    <t>15-64 years ;  No job offers ;  &gt;&gt; Waiting to start a full-time job ;  &gt; Males ;</t>
  </si>
  <si>
    <t>15-64 years ;  No job offers ;  &gt;&gt; Waiting to start a full-time job ;  &gt; Females ;</t>
  </si>
  <si>
    <t>15-64 years ;  No job offers ;  &gt; Looked for part-time work ;  Persons ;</t>
  </si>
  <si>
    <t>15-64 years ;  No job offers ;  &gt; Looked for part-time work ;  &gt; Males ;</t>
  </si>
  <si>
    <t>15-64 years ;  No job offers ;  &gt; Looked for part-time work ;  &gt; Females ;</t>
  </si>
  <si>
    <t>15-64 years ;  No job offers ;  &gt;&gt; Looked for only part-time work ;  Persons ;</t>
  </si>
  <si>
    <t>15-64 years ;  No job offers ;  &gt;&gt; Looked for only part-time work ;  &gt; Males ;</t>
  </si>
  <si>
    <t>15-64 years ;  No job offers ;  &gt;&gt; Looked for only part-time work ;  &gt; Females ;</t>
  </si>
  <si>
    <t>15-64 years ;  No job offers ;  &gt;&gt; Waiting to start a part-time job ;  Persons ;</t>
  </si>
  <si>
    <t>15-64 years ;  No job offers ;  &gt;&gt; Waiting to start a part-time job ;  &gt; Males ;</t>
  </si>
  <si>
    <t>15-64 years ;  No job offers ;  &gt;&gt; Waiting to start a part-time job ;  &gt; Females ;</t>
  </si>
  <si>
    <t>15-64 years ;  One job offer ;  Unemployed total ;  Persons ;</t>
  </si>
  <si>
    <t>15-64 years ;  One job offer ;  Unemployed total ;  &gt; Males ;</t>
  </si>
  <si>
    <t>15-64 years ;  One job offer ;  Unemployed total ;  &gt; Females ;</t>
  </si>
  <si>
    <t>15-64 years ;  One job offer ;  &gt; Looked for full-time work ;  Persons ;</t>
  </si>
  <si>
    <t>15-64 years ;  One job offer ;  &gt; Looked for full-time work ;  &gt; Males ;</t>
  </si>
  <si>
    <t>15-64 years ;  One job offer ;  &gt; Looked for full-time work ;  &gt; Females ;</t>
  </si>
  <si>
    <t>15-64 years ;  One job offer ;  &gt;&gt; Looked for both full-time and part-time work ;  Persons ;</t>
  </si>
  <si>
    <t>15-64 years ;  One job offer ;  &gt;&gt; Looked for both full-time and part-time work ;  &gt; Males ;</t>
  </si>
  <si>
    <t>15-64 years ;  One job offer ;  &gt;&gt; Looked for both full-time and part-time work ;  &gt; Females ;</t>
  </si>
  <si>
    <t>15-64 years ;  One job offer ;  &gt;&gt; Looked for only full-time work ;  Persons ;</t>
  </si>
  <si>
    <t>15-64 years ;  One job offer ;  &gt;&gt; Looked for only full-time work ;  &gt; Males ;</t>
  </si>
  <si>
    <t>15-64 years ;  One job offer ;  &gt;&gt; Looked for only full-time work ;  &gt; Females ;</t>
  </si>
  <si>
    <t>15-64 years ;  One job offer ;  &gt;&gt; Waiting to start a full-time job ;  Persons ;</t>
  </si>
  <si>
    <t>15-64 years ;  One job offer ;  &gt;&gt; Waiting to start a full-time job ;  &gt; Males ;</t>
  </si>
  <si>
    <t>15-64 years ;  One job offer ;  &gt;&gt; Waiting to start a full-time job ;  &gt; Females ;</t>
  </si>
  <si>
    <t>15-64 years ;  One job offer ;  &gt; Looked for part-time work ;  Persons ;</t>
  </si>
  <si>
    <t>15-64 years ;  One job offer ;  &gt; Looked for part-time work ;  &gt; Males ;</t>
  </si>
  <si>
    <t>15-64 years ;  One job offer ;  &gt; Looked for part-time work ;  &gt; Females ;</t>
  </si>
  <si>
    <t>15-64 years ;  One job offer ;  &gt;&gt; Looked for only part-time work ;  Persons ;</t>
  </si>
  <si>
    <t>15-64 years ;  One job offer ;  &gt;&gt; Looked for only part-time work ;  &gt; Males ;</t>
  </si>
  <si>
    <t>15-64 years ;  One job offer ;  &gt;&gt; Looked for only part-time work ;  &gt; Females ;</t>
  </si>
  <si>
    <t>15-64 years ;  One job offer ;  &gt;&gt; Waiting to start a part-time job ;  Persons ;</t>
  </si>
  <si>
    <t>15-64 years ;  One job offer ;  &gt;&gt; Waiting to start a part-time job ;  &gt; Males ;</t>
  </si>
  <si>
    <t>15-64 years ;  One job offer ;  &gt;&gt; Waiting to start a part-time job ;  &gt; Females ;</t>
  </si>
  <si>
    <t>15-64 years ;  Two or more job offers ;  Unemployed total ;  Persons ;</t>
  </si>
  <si>
    <t>15-64 years ;  Two or more job offers ;  Unemployed total ;  &gt; Males ;</t>
  </si>
  <si>
    <t>15-64 years ;  Two or more job offers ;  Unemployed total ;  &gt; Females ;</t>
  </si>
  <si>
    <t>15-64 years ;  Two or more job offers ;  &gt; Looked for full-time work ;  Persons ;</t>
  </si>
  <si>
    <t>15-64 years ;  Two or more job offers ;  &gt; Looked for full-time work ;  &gt; Males ;</t>
  </si>
  <si>
    <t>15-64 years ;  Two or more job offers ;  &gt; Looked for full-time work ;  &gt; Females ;</t>
  </si>
  <si>
    <t>15-64 years ;  Two or more job offers ;  &gt;&gt; Looked for both full-time and part-time work ;  Persons ;</t>
  </si>
  <si>
    <t>15-64 years ;  Two or more job offers ;  &gt;&gt; Looked for both full-time and part-time work ;  &gt; Males ;</t>
  </si>
  <si>
    <t>15-64 years ;  Two or more job offers ;  &gt;&gt; Looked for both full-time and part-time work ;  &gt; Females ;</t>
  </si>
  <si>
    <t>15-64 years ;  Two or more job offers ;  &gt;&gt; Looked for only full-time work ;  Persons ;</t>
  </si>
  <si>
    <t>15-64 years ;  Two or more job offers ;  &gt;&gt; Looked for only full-time work ;  &gt; Males ;</t>
  </si>
  <si>
    <t>15-64 years ;  Two or more job offers ;  &gt;&gt; Looked for only full-time work ;  &gt; Females ;</t>
  </si>
  <si>
    <t>15-64 years ;  Two or more job offers ;  &gt;&gt; Waiting to start a full-time job ;  Persons ;</t>
  </si>
  <si>
    <t>15-64 years ;  Two or more job offers ;  &gt;&gt; Waiting to start a full-time job ;  &gt; Males ;</t>
  </si>
  <si>
    <t>A126068270A</t>
  </si>
  <si>
    <t>A126037166X</t>
  </si>
  <si>
    <t>A126004766R</t>
  </si>
  <si>
    <t>A126066974L</t>
  </si>
  <si>
    <t>A126035870T</t>
  </si>
  <si>
    <t>A126002822K</t>
  </si>
  <si>
    <t>A126065030K</t>
  </si>
  <si>
    <t>A126033926F</t>
  </si>
  <si>
    <t>A126005414C</t>
  </si>
  <si>
    <t>A126067622A</t>
  </si>
  <si>
    <t>A126036518X</t>
  </si>
  <si>
    <t>A126004118T</t>
  </si>
  <si>
    <t>A126066326R</t>
  </si>
  <si>
    <t>A126035222V</t>
  </si>
  <si>
    <t>A126003470K</t>
  </si>
  <si>
    <t>A126065678A</t>
  </si>
  <si>
    <t>A126034574F</t>
  </si>
  <si>
    <t>A126002174X</t>
  </si>
  <si>
    <t>A126064382W</t>
  </si>
  <si>
    <t>A126033278V</t>
  </si>
  <si>
    <t>A126001474J</t>
  </si>
  <si>
    <t>A126063682F</t>
  </si>
  <si>
    <t>A126032578C</t>
  </si>
  <si>
    <t>A126006010A</t>
  </si>
  <si>
    <t>A126068218T</t>
  </si>
  <si>
    <t>A126037114W</t>
  </si>
  <si>
    <t>A126004714L</t>
  </si>
  <si>
    <t>A126066922K</t>
  </si>
  <si>
    <t>A126035818J</t>
  </si>
  <si>
    <t>A126002770V</t>
  </si>
  <si>
    <t>A126064978K</t>
  </si>
  <si>
    <t>A126033874R</t>
  </si>
  <si>
    <t>A126005362L</t>
  </si>
  <si>
    <t>A126067570K</t>
  </si>
  <si>
    <t>A126036466J</t>
  </si>
  <si>
    <t>A126004066A</t>
  </si>
  <si>
    <t>A126066274X</t>
  </si>
  <si>
    <t>A126035170C</t>
  </si>
  <si>
    <t>A126003418A</t>
  </si>
  <si>
    <t>A126065626X</t>
  </si>
  <si>
    <t>A126034522C</t>
  </si>
  <si>
    <t>A126002122W</t>
  </si>
  <si>
    <t>A126064330V</t>
  </si>
  <si>
    <t>A126033226T</t>
  </si>
  <si>
    <t>A126001458J</t>
  </si>
  <si>
    <t>A126063666F</t>
  </si>
  <si>
    <t>A126032562K</t>
  </si>
  <si>
    <t>A126005994K</t>
  </si>
  <si>
    <t>A126068202X</t>
  </si>
  <si>
    <t>A126037098J</t>
  </si>
  <si>
    <t>A126004698X</t>
  </si>
  <si>
    <t>A126066906K</t>
  </si>
  <si>
    <t>A126035802R</t>
  </si>
  <si>
    <t>A126002754V</t>
  </si>
  <si>
    <t>A126064962T</t>
  </si>
  <si>
    <t>A126033858R</t>
  </si>
  <si>
    <t>A126005346L</t>
  </si>
  <si>
    <t>A126067554K</t>
  </si>
  <si>
    <t>A126036450R</t>
  </si>
  <si>
    <t>A126004050J</t>
  </si>
  <si>
    <t>A126066258X</t>
  </si>
  <si>
    <t>A126035154C</t>
  </si>
  <si>
    <t>A126003402J</t>
  </si>
  <si>
    <t>A126065610F</t>
  </si>
  <si>
    <t>A126034506C</t>
  </si>
  <si>
    <t>A126002106W</t>
  </si>
  <si>
    <t>A126064314V</t>
  </si>
  <si>
    <t>A126033210X</t>
  </si>
  <si>
    <t>A126001462X</t>
  </si>
  <si>
    <t>A126063670W</t>
  </si>
  <si>
    <t>A126032566V</t>
  </si>
  <si>
    <t>A126005998V</t>
  </si>
  <si>
    <t>A126068206J</t>
  </si>
  <si>
    <t>A126037102L</t>
  </si>
  <si>
    <t>A126004702C</t>
  </si>
  <si>
    <t>A126066910A</t>
  </si>
  <si>
    <t>A126035806X</t>
  </si>
  <si>
    <t>A126002758C</t>
  </si>
  <si>
    <t>A126064966A</t>
  </si>
  <si>
    <t>A126033862F</t>
  </si>
  <si>
    <t>A126005350C</t>
  </si>
  <si>
    <t>A126067558V</t>
  </si>
  <si>
    <t>A126036454X</t>
  </si>
  <si>
    <t>A126004054T</t>
  </si>
  <si>
    <t>A126066262R</t>
  </si>
  <si>
    <t>A126035158L</t>
  </si>
  <si>
    <t>A126003406T</t>
  </si>
  <si>
    <t>A126065614R</t>
  </si>
  <si>
    <t>A126034510V</t>
  </si>
  <si>
    <t>A126002110L</t>
  </si>
  <si>
    <t>A126064318C</t>
  </si>
  <si>
    <t>A126033214J</t>
  </si>
  <si>
    <t>A126001490J</t>
  </si>
  <si>
    <t>A126063698X</t>
  </si>
  <si>
    <t>A126032594C</t>
  </si>
  <si>
    <t>A126006026V</t>
  </si>
  <si>
    <t>A126068234T</t>
  </si>
  <si>
    <t>A126037130W</t>
  </si>
  <si>
    <t>A126004730L</t>
  </si>
  <si>
    <t>A126066938C</t>
  </si>
  <si>
    <t>A126035834J</t>
  </si>
  <si>
    <t>A126002786L</t>
  </si>
  <si>
    <t>A126064994K</t>
  </si>
  <si>
    <t>A126033890R</t>
  </si>
  <si>
    <t>A126005378F</t>
  </si>
  <si>
    <t>A126067586C</t>
  </si>
  <si>
    <t>A126036482J</t>
  </si>
  <si>
    <t>A126004082A</t>
  </si>
  <si>
    <t>A126066290X</t>
  </si>
  <si>
    <t>A126035186W</t>
  </si>
  <si>
    <t>A126003434A</t>
  </si>
  <si>
    <t>A126065642X</t>
  </si>
  <si>
    <t>A126034538W</t>
  </si>
  <si>
    <t>A126002138R</t>
  </si>
  <si>
    <t>A126064346L</t>
  </si>
  <si>
    <t>A126033242T</t>
  </si>
  <si>
    <t>A126001466J</t>
  </si>
  <si>
    <t>A126063674F</t>
  </si>
  <si>
    <t>A126032570K</t>
  </si>
  <si>
    <t>A126006002A</t>
  </si>
  <si>
    <t>A126068210X</t>
  </si>
  <si>
    <t>A126037106W</t>
  </si>
  <si>
    <t>A126004706L</t>
  </si>
  <si>
    <t>A126066914K</t>
  </si>
  <si>
    <t>A126035810R</t>
  </si>
  <si>
    <t>A126002762V</t>
  </si>
  <si>
    <t>A126064970T</t>
  </si>
  <si>
    <t>A126033866R</t>
  </si>
  <si>
    <t>A126005354L</t>
  </si>
  <si>
    <t>A126067562K</t>
  </si>
  <si>
    <t>A126036458J</t>
  </si>
  <si>
    <t>A126004058A</t>
  </si>
  <si>
    <t>A126066266X</t>
  </si>
  <si>
    <t>A126035162C</t>
  </si>
  <si>
    <t>A126003410J</t>
  </si>
  <si>
    <t>A126065618X</t>
  </si>
  <si>
    <t>A126034514C</t>
  </si>
  <si>
    <t>A126002114W</t>
  </si>
  <si>
    <t>A126064322V</t>
  </si>
  <si>
    <t>A126033218T</t>
  </si>
  <si>
    <t>A126001494T</t>
  </si>
  <si>
    <t>A126063702C</t>
  </si>
  <si>
    <t>A126032598L</t>
  </si>
  <si>
    <t>A126006030K</t>
  </si>
  <si>
    <t>A126068238A</t>
  </si>
  <si>
    <t>A126037134F</t>
  </si>
  <si>
    <t>A126004734W</t>
  </si>
  <si>
    <t>A126066942V</t>
  </si>
  <si>
    <t>A126035838T</t>
  </si>
  <si>
    <t>A126002790C</t>
  </si>
  <si>
    <t>A126064998V</t>
  </si>
  <si>
    <t>A126033894X</t>
  </si>
  <si>
    <t>A126005382W</t>
  </si>
  <si>
    <t>A126067590V</t>
  </si>
  <si>
    <t>A126036486T</t>
  </si>
  <si>
    <t>A126004086K</t>
  </si>
  <si>
    <t>A126066294J</t>
  </si>
  <si>
    <t>A126035190L</t>
  </si>
  <si>
    <t>A126003438K</t>
  </si>
  <si>
    <t>A126065646J</t>
  </si>
  <si>
    <t>A126034542L</t>
  </si>
  <si>
    <t>A126002142F</t>
  </si>
  <si>
    <t>A126064350C</t>
  </si>
  <si>
    <t>A126033246A</t>
  </si>
  <si>
    <t>A126017050X</t>
  </si>
  <si>
    <t>A126079258R</t>
  </si>
  <si>
    <t>A126048154V</t>
  </si>
  <si>
    <t>A126021586X</t>
  </si>
  <si>
    <t>A126083794W</t>
  </si>
  <si>
    <t>A126052690A</t>
  </si>
  <si>
    <t>A126020290V</t>
  </si>
  <si>
    <t>A126082498K</t>
  </si>
  <si>
    <t>A126051394R</t>
  </si>
  <si>
    <t>A126018346C</t>
  </si>
  <si>
    <t>A126080554F</t>
  </si>
  <si>
    <t>A126049450F</t>
  </si>
  <si>
    <t>A126020938X</t>
  </si>
  <si>
    <t>A126083146X</t>
  </si>
  <si>
    <t>A126052042C</t>
  </si>
  <si>
    <t>A126019642R</t>
  </si>
  <si>
    <t>A126081850T</t>
  </si>
  <si>
    <t>A126050746R</t>
  </si>
  <si>
    <t>A126018994A</t>
  </si>
  <si>
    <t>A126081202V</t>
  </si>
  <si>
    <t>A126050098C</t>
  </si>
  <si>
    <t>A126017698R</t>
  </si>
  <si>
    <t>A126079906A</t>
  </si>
  <si>
    <t>A126048802F</t>
  </si>
  <si>
    <t>A126017062J</t>
  </si>
  <si>
    <t>A126079270F</t>
  </si>
  <si>
    <t>A126048166C</t>
  </si>
  <si>
    <t>A126021598J</t>
  </si>
  <si>
    <t>A126083806V</t>
  </si>
  <si>
    <t>A126052702X</t>
  </si>
  <si>
    <t>A126020302T</t>
  </si>
  <si>
    <t>A126082510R</t>
  </si>
  <si>
    <t>A126051406L</t>
  </si>
  <si>
    <t>A126018358L</t>
  </si>
  <si>
    <t>A126080566R</t>
  </si>
  <si>
    <t>A126049462R</t>
  </si>
  <si>
    <t>A126020950R</t>
  </si>
  <si>
    <t>A126083158J</t>
  </si>
  <si>
    <t>A126052054L</t>
  </si>
  <si>
    <t>A126019654X</t>
  </si>
  <si>
    <t>A126081862A</t>
  </si>
  <si>
    <t>A126050758X</t>
  </si>
  <si>
    <t>A126019006A</t>
  </si>
  <si>
    <t>A126081214C</t>
  </si>
  <si>
    <t>A126050110J</t>
  </si>
  <si>
    <t>A126017710V</t>
  </si>
  <si>
    <t>A126079918K</t>
  </si>
  <si>
    <t>A126048814R</t>
  </si>
  <si>
    <t>A126017030R</t>
  </si>
  <si>
    <t>A126079238F</t>
  </si>
  <si>
    <t>A126048134K</t>
  </si>
  <si>
    <t>A126021566R</t>
  </si>
  <si>
    <t>A126083774L</t>
  </si>
  <si>
    <t>A126052670T</t>
  </si>
  <si>
    <t>A126020270K</t>
  </si>
  <si>
    <t>A126082478A</t>
  </si>
  <si>
    <t>A126051374F</t>
  </si>
  <si>
    <t>A126018326V</t>
  </si>
  <si>
    <t>A126080534W</t>
  </si>
  <si>
    <t>A126049430W</t>
  </si>
  <si>
    <t>A126020918R</t>
  </si>
  <si>
    <t>A126083126R</t>
  </si>
  <si>
    <t>A126052022V</t>
  </si>
  <si>
    <t>A126019622F</t>
  </si>
  <si>
    <t>A126081830J</t>
  </si>
  <si>
    <t>A126050726F</t>
  </si>
  <si>
    <t>A126018974T</t>
  </si>
  <si>
    <t>A126081182W</t>
  </si>
  <si>
    <t>A126050078V</t>
  </si>
  <si>
    <t>A126017678F</t>
  </si>
  <si>
    <t>A126079886C</t>
  </si>
  <si>
    <t>A126048782J</t>
  </si>
  <si>
    <t>A126017066T</t>
  </si>
  <si>
    <t>A126079274R</t>
  </si>
  <si>
    <t>A126048170V</t>
  </si>
  <si>
    <t>A126021602L</t>
  </si>
  <si>
    <t>A126083810K</t>
  </si>
  <si>
    <t>A126052706J</t>
  </si>
  <si>
    <t>A126020306A</t>
  </si>
  <si>
    <t>A126082514X</t>
  </si>
  <si>
    <t>A126051410C</t>
  </si>
  <si>
    <t>A126018362C</t>
  </si>
  <si>
    <t>A126080570F</t>
  </si>
  <si>
    <t>A126049466X</t>
  </si>
  <si>
    <t>A126020954X</t>
  </si>
  <si>
    <t>A126083162X</t>
  </si>
  <si>
    <t>15-64 years ;  Two or more job offers ;  &gt;&gt; Waiting to start a full-time job ;  &gt; Females ;</t>
  </si>
  <si>
    <t>15-64 years ;  Two or more job offers ;  &gt; Looked for part-time work ;  Persons ;</t>
  </si>
  <si>
    <t>15-64 years ;  Two or more job offers ;  &gt; Looked for part-time work ;  &gt; Males ;</t>
  </si>
  <si>
    <t>15-64 years ;  Two or more job offers ;  &gt; Looked for part-time work ;  &gt; Females ;</t>
  </si>
  <si>
    <t>15-64 years ;  Two or more job offers ;  &gt;&gt; Looked for only part-time work ;  Persons ;</t>
  </si>
  <si>
    <t>15-64 years ;  Two or more job offers ;  &gt;&gt; Looked for only part-time work ;  &gt; Males ;</t>
  </si>
  <si>
    <t>15-64 years ;  Two or more job offers ;  &gt;&gt; Looked for only part-time work ;  &gt; Females ;</t>
  </si>
  <si>
    <t>15-64 years ;  Two or more job offers ;  &gt;&gt; Waiting to start a part-time job ;  Persons ;</t>
  </si>
  <si>
    <t>15-64 years ;  Two or more job offers ;  &gt;&gt; Waiting to start a part-time job ;  &gt; Males ;</t>
  </si>
  <si>
    <t>15-64 years ;  Two or more job offers ;  &gt;&gt; Waiting to start a part-time job ;  &gt; Females ;</t>
  </si>
  <si>
    <t>15-64 years ;  Had worked before ;  Unemployed total ;  Persons ;</t>
  </si>
  <si>
    <t>15-64 years ;  Had worked before ;  Unemployed total ;  &gt; Males ;</t>
  </si>
  <si>
    <t>15-64 years ;  Had worked before ;  Unemployed total ;  &gt; Females ;</t>
  </si>
  <si>
    <t>15-64 years ;  Had worked before ;  &gt; Looked for full-time work ;  Persons ;</t>
  </si>
  <si>
    <t>15-64 years ;  Had worked before ;  &gt; Looked for full-time work ;  &gt; Males ;</t>
  </si>
  <si>
    <t>15-64 years ;  Had worked before ;  &gt; Looked for full-time work ;  &gt; Females ;</t>
  </si>
  <si>
    <t>15-64 years ;  Had worked before ;  &gt;&gt; Looked for both full-time and part-time work ;  Persons ;</t>
  </si>
  <si>
    <t>15-64 years ;  Had worked before ;  &gt;&gt; Looked for both full-time and part-time work ;  &gt; Males ;</t>
  </si>
  <si>
    <t>15-64 years ;  Had worked before ;  &gt;&gt; Looked for both full-time and part-time work ;  &gt; Females ;</t>
  </si>
  <si>
    <t>15-64 years ;  Had worked before ;  &gt;&gt; Looked for only full-time work ;  Persons ;</t>
  </si>
  <si>
    <t>15-64 years ;  Had worked before ;  &gt;&gt; Looked for only full-time work ;  &gt; Males ;</t>
  </si>
  <si>
    <t>15-64 years ;  Had worked before ;  &gt;&gt; Looked for only full-time work ;  &gt; Females ;</t>
  </si>
  <si>
    <t>15-64 years ;  Had worked before ;  &gt;&gt; Waiting to start a full-time job ;  Persons ;</t>
  </si>
  <si>
    <t>15-64 years ;  Had worked before ;  &gt;&gt; Waiting to start a full-time job ;  &gt; Males ;</t>
  </si>
  <si>
    <t>15-64 years ;  Had worked before ;  &gt;&gt; Waiting to start a full-time job ;  &gt; Females ;</t>
  </si>
  <si>
    <t>15-64 years ;  Had worked before ;  &gt; Looked for part-time work ;  Persons ;</t>
  </si>
  <si>
    <t>15-64 years ;  Had worked before ;  &gt; Looked for part-time work ;  &gt; Males ;</t>
  </si>
  <si>
    <t>15-64 years ;  Had worked before ;  &gt; Looked for part-time work ;  &gt; Females ;</t>
  </si>
  <si>
    <t>15-64 years ;  Had worked before ;  &gt;&gt; Looked for only part-time work ;  Persons ;</t>
  </si>
  <si>
    <t>15-64 years ;  Had worked before ;  &gt;&gt; Looked for only part-time work ;  &gt; Males ;</t>
  </si>
  <si>
    <t>15-64 years ;  Had worked before ;  &gt;&gt; Looked for only part-time work ;  &gt; Females ;</t>
  </si>
  <si>
    <t>15-64 years ;  Had worked before ;  &gt;&gt; Waiting to start a part-time job ;  Persons ;</t>
  </si>
  <si>
    <t>15-64 years ;  Had worked before ;  &gt;&gt; Waiting to start a part-time job ;  &gt; Males ;</t>
  </si>
  <si>
    <t>15-64 years ;  Had worked before ;  &gt;&gt; Waiting to start a part-time job ;  &gt; Females ;</t>
  </si>
  <si>
    <t>15-64 years ;  &gt; Waiting to start or return to a job already obtained ;  Unemployed total ;  Persons ;</t>
  </si>
  <si>
    <t>15-64 years ;  &gt; Waiting to start or return to a job already obtained ;  Unemployed total ;  &gt; Males ;</t>
  </si>
  <si>
    <t>15-64 years ;  &gt; Waiting to start or return to a job already obtained ;  Unemployed total ;  &gt; Females ;</t>
  </si>
  <si>
    <t>15-64 years ;  &gt; Waiting to start or return to a job already obtained ;  &gt; Looked for full-time work ;  Persons ;</t>
  </si>
  <si>
    <t>15-64 years ;  &gt; Waiting to start or return to a job already obtained ;  &gt; Looked for full-time work ;  &gt; Males ;</t>
  </si>
  <si>
    <t>15-64 years ;  &gt; Waiting to start or return to a job already obtained ;  &gt; Looked for full-time work ;  &gt; Females ;</t>
  </si>
  <si>
    <t>15-64 years ;  &gt; Waiting to start or return to a job already obtained ;  &gt;&gt; Looked for both full-time and part-time work ;  Persons ;</t>
  </si>
  <si>
    <t>15-64 years ;  &gt; Waiting to start or return to a job already obtained ;  &gt;&gt; Looked for both full-time and part-time work ;  &gt; Males ;</t>
  </si>
  <si>
    <t>15-64 years ;  &gt; Waiting to start or return to a job already obtained ;  &gt;&gt; Looked for both full-time and part-time work ;  &gt; Females ;</t>
  </si>
  <si>
    <t>15-64 years ;  &gt; Waiting to start or return to a job already obtained ;  &gt;&gt; Looked for only full-time work ;  Persons ;</t>
  </si>
  <si>
    <t>15-64 years ;  &gt; Waiting to start or return to a job already obtained ;  &gt;&gt; Looked for only full-time work ;  &gt; Males ;</t>
  </si>
  <si>
    <t>15-64 years ;  &gt; Waiting to start or return to a job already obtained ;  &gt;&gt; Looked for only full-time work ;  &gt; Females ;</t>
  </si>
  <si>
    <t>15-64 years ;  &gt; Waiting to start or return to a job already obtained ;  &gt;&gt; Waiting to start a full-time job ;  Persons ;</t>
  </si>
  <si>
    <t>15-64 years ;  &gt; Waiting to start or return to a job already obtained ;  &gt;&gt; Waiting to start a full-time job ;  &gt; Males ;</t>
  </si>
  <si>
    <t>15-64 years ;  &gt; Waiting to start or return to a job already obtained ;  &gt;&gt; Waiting to start a full-time job ;  &gt; Females ;</t>
  </si>
  <si>
    <t>15-64 years ;  &gt; Waiting to start or return to a job already obtained ;  &gt; Looked for part-time work ;  Persons ;</t>
  </si>
  <si>
    <t>15-64 years ;  &gt; Waiting to start or return to a job already obtained ;  &gt; Looked for part-time work ;  &gt; Males ;</t>
  </si>
  <si>
    <t>15-64 years ;  &gt; Waiting to start or return to a job already obtained ;  &gt; Looked for part-time work ;  &gt; Females ;</t>
  </si>
  <si>
    <t>15-64 years ;  &gt; Waiting to start or return to a job already obtained ;  &gt;&gt; Looked for only part-time work ;  Persons ;</t>
  </si>
  <si>
    <t>15-64 years ;  &gt; Waiting to start or return to a job already obtained ;  &gt;&gt; Looked for only part-time work ;  &gt; Males ;</t>
  </si>
  <si>
    <t>15-64 years ;  &gt; Waiting to start or return to a job already obtained ;  &gt;&gt; Looked for only part-time work ;  &gt; Females ;</t>
  </si>
  <si>
    <t>15-64 years ;  &gt; Waiting to start or return to a job already obtained ;  &gt;&gt; Waiting to start a part-time job ;  Persons ;</t>
  </si>
  <si>
    <t>15-64 years ;  &gt; Waiting to start or return to a job already obtained ;  &gt;&gt; Waiting to start a part-time job ;  &gt; Males ;</t>
  </si>
  <si>
    <t>15-64 years ;  &gt; Waiting to start or return to a job already obtained ;  &gt;&gt; Waiting to start a part-time job ;  &gt; Females ;</t>
  </si>
  <si>
    <t>15-64 years ;  &gt; Last worked less than 2 years ago ;  Unemployed total ;  Persons ;</t>
  </si>
  <si>
    <t>15-64 years ;  &gt; Last worked less than 2 years ago ;  Unemployed total ;  &gt; Males ;</t>
  </si>
  <si>
    <t>15-64 years ;  &gt; Last worked less than 2 years ago ;  Unemployed total ;  &gt; Females ;</t>
  </si>
  <si>
    <t>15-64 years ;  &gt; Last worked less than 2 years ago ;  &gt; Looked for full-time work ;  Persons ;</t>
  </si>
  <si>
    <t>15-64 years ;  &gt; Last worked less than 2 years ago ;  &gt; Looked for full-time work ;  &gt; Males ;</t>
  </si>
  <si>
    <t>15-64 years ;  &gt; Last worked less than 2 years ago ;  &gt; Looked for full-time work ;  &gt; Females ;</t>
  </si>
  <si>
    <t>15-64 years ;  &gt; Last worked less than 2 years ago ;  &gt;&gt; Looked for both full-time and part-time work ;  Persons ;</t>
  </si>
  <si>
    <t>15-64 years ;  &gt; Last worked less than 2 years ago ;  &gt;&gt; Looked for both full-time and part-time work ;  &gt; Males ;</t>
  </si>
  <si>
    <t>15-64 years ;  &gt; Last worked less than 2 years ago ;  &gt;&gt; Looked for both full-time and part-time work ;  &gt; Females ;</t>
  </si>
  <si>
    <t>15-64 years ;  &gt; Last worked less than 2 years ago ;  &gt;&gt; Looked for only full-time work ;  Persons ;</t>
  </si>
  <si>
    <t>15-64 years ;  &gt; Last worked less than 2 years ago ;  &gt;&gt; Looked for only full-time work ;  &gt; Males ;</t>
  </si>
  <si>
    <t>15-64 years ;  &gt; Last worked less than 2 years ago ;  &gt;&gt; Looked for only full-time work ;  &gt; Females ;</t>
  </si>
  <si>
    <t>15-64 years ;  &gt; Last worked less than 2 years ago ;  &gt; Looked for part-time work ;  Persons ;</t>
  </si>
  <si>
    <t>15-64 years ;  &gt; Last worked less than 2 years ago ;  &gt; Looked for part-time work ;  &gt; Males ;</t>
  </si>
  <si>
    <t>15-64 years ;  &gt; Last worked less than 2 years ago ;  &gt; Looked for part-time work ;  &gt; Females ;</t>
  </si>
  <si>
    <t>15-64 years ;  &gt; Last worked less than 2 years ago ;  &gt;&gt; Looked for only part-time work ;  Persons ;</t>
  </si>
  <si>
    <t>15-64 years ;  &gt; Last worked less than 2 years ago ;  &gt;&gt; Looked for only part-time work ;  &gt; Males ;</t>
  </si>
  <si>
    <t>15-64 years ;  &gt; Last worked less than 2 years ago ;  &gt;&gt; Looked for only part-time work ;  &gt; Females ;</t>
  </si>
  <si>
    <t>15-64 years ;  &gt; Last worked 2 years or more ago ;  Unemployed total ;  Persons ;</t>
  </si>
  <si>
    <t>15-64 years ;  &gt; Last worked 2 years or more ago ;  Unemployed total ;  &gt; Males ;</t>
  </si>
  <si>
    <t>15-64 years ;  &gt; Last worked 2 years or more ago ;  Unemployed total ;  &gt; Females ;</t>
  </si>
  <si>
    <t>15-64 years ;  &gt; Last worked 2 years or more ago ;  &gt; Looked for full-time work ;  Persons ;</t>
  </si>
  <si>
    <t>15-64 years ;  &gt; Last worked 2 years or more ago ;  &gt; Looked for full-time work ;  &gt; Males ;</t>
  </si>
  <si>
    <t>15-64 years ;  &gt; Last worked 2 years or more ago ;  &gt; Looked for full-time work ;  &gt; Females ;</t>
  </si>
  <si>
    <t>15-64 years ;  &gt; Last worked 2 years or more ago ;  &gt;&gt; Looked for both full-time and part-time work ;  Persons ;</t>
  </si>
  <si>
    <t>15-64 years ;  &gt; Last worked 2 years or more ago ;  &gt;&gt; Looked for both full-time and part-time work ;  &gt; Males ;</t>
  </si>
  <si>
    <t>15-64 years ;  &gt; Last worked 2 years or more ago ;  &gt;&gt; Looked for both full-time and part-time work ;  &gt; Females ;</t>
  </si>
  <si>
    <t>15-64 years ;  &gt; Last worked 2 years or more ago ;  &gt;&gt; Looked for only full-time work ;  Persons ;</t>
  </si>
  <si>
    <t>15-64 years ;  &gt; Last worked 2 years or more ago ;  &gt;&gt; Looked for only full-time work ;  &gt; Males ;</t>
  </si>
  <si>
    <t>15-64 years ;  &gt; Last worked 2 years or more ago ;  &gt;&gt; Looked for only full-time work ;  &gt; Females ;</t>
  </si>
  <si>
    <t>15-64 years ;  &gt; Last worked 2 years or more ago ;  &gt; Looked for part-time work ;  Persons ;</t>
  </si>
  <si>
    <t>15-64 years ;  &gt; Last worked 2 years or more ago ;  &gt; Looked for part-time work ;  &gt; Males ;</t>
  </si>
  <si>
    <t>15-64 years ;  &gt; Last worked 2 years or more ago ;  &gt; Looked for part-time work ;  &gt; Females ;</t>
  </si>
  <si>
    <t>15-64 years ;  &gt; Last worked 2 years or more ago ;  &gt;&gt; Looked for only part-time work ;  Persons ;</t>
  </si>
  <si>
    <t>15-64 years ;  &gt; Last worked 2 years or more ago ;  &gt;&gt; Looked for only part-time work ;  &gt; Males ;</t>
  </si>
  <si>
    <t>15-64 years ;  &gt; Last worked 2 years or more ago ;  &gt;&gt; Looked for only part-time work ;  &gt; Females ;</t>
  </si>
  <si>
    <t>15-64 years ;  Had never worked before ;  Unemployed total ;  Persons ;</t>
  </si>
  <si>
    <t>15-64 years ;  Had never worked before ;  Unemployed total ;  &gt; Males ;</t>
  </si>
  <si>
    <t>15-64 years ;  Had never worked before ;  Unemployed total ;  &gt; Females ;</t>
  </si>
  <si>
    <t>15-64 years ;  Had never worked before ;  &gt; Looked for full-time work ;  Persons ;</t>
  </si>
  <si>
    <t>15-64 years ;  Had never worked before ;  &gt; Looked for full-time work ;  &gt; Males ;</t>
  </si>
  <si>
    <t>15-64 years ;  Had never worked before ;  &gt; Looked for full-time work ;  &gt; Females ;</t>
  </si>
  <si>
    <t>15-64 years ;  Had never worked before ;  &gt;&gt; Looked for both full-time and part-time work ;  Persons ;</t>
  </si>
  <si>
    <t>15-64 years ;  Had never worked before ;  &gt;&gt; Looked for both full-time and part-time work ;  &gt; Males ;</t>
  </si>
  <si>
    <t>15-64 years ;  Had never worked before ;  &gt;&gt; Looked for both full-time and part-time work ;  &gt; Females ;</t>
  </si>
  <si>
    <t>15-64 years ;  Had never worked before ;  &gt;&gt; Looked for only full-time work ;  Persons ;</t>
  </si>
  <si>
    <t>15-64 years ;  Had never worked before ;  &gt;&gt; Looked for only full-time work ;  &gt; Males ;</t>
  </si>
  <si>
    <t>15-64 years ;  Had never worked before ;  &gt;&gt; Looked for only full-time work ;  &gt; Females ;</t>
  </si>
  <si>
    <t>15-64 years ;  Had never worked before ;  &gt;&gt; Waiting to start a full-time job ;  Persons ;</t>
  </si>
  <si>
    <t>15-64 years ;  Had never worked before ;  &gt;&gt; Waiting to start a full-time job ;  &gt; Males ;</t>
  </si>
  <si>
    <t>15-64 years ;  Had never worked before ;  &gt;&gt; Waiting to start a full-time job ;  &gt; Females ;</t>
  </si>
  <si>
    <t>15-64 years ;  Had never worked before ;  &gt; Looked for part-time work ;  Persons ;</t>
  </si>
  <si>
    <t>15-64 years ;  Had never worked before ;  &gt; Looked for part-time work ;  &gt; Males ;</t>
  </si>
  <si>
    <t>15-64 years ;  Had never worked before ;  &gt; Looked for part-time work ;  &gt; Females ;</t>
  </si>
  <si>
    <t>15-64 years ;  Had never worked before ;  &gt;&gt; Looked for only part-time work ;  Persons ;</t>
  </si>
  <si>
    <t>15-64 years ;  Had never worked before ;  &gt;&gt; Looked for only part-time work ;  &gt; Males ;</t>
  </si>
  <si>
    <t>15-64 years ;  Had never worked before ;  &gt;&gt; Looked for only part-time work ;  &gt; Females ;</t>
  </si>
  <si>
    <t>15-64 years ;  Had never worked before ;  &gt;&gt; Waiting to start a part-time job ;  Persons ;</t>
  </si>
  <si>
    <t>15-64 years ;  Had never worked before ;  &gt;&gt; Waiting to start a part-time job ;  &gt; Males ;</t>
  </si>
  <si>
    <t>15-64 years ;  Had never worked before ;  &gt;&gt; Waiting to start a part-time job ;  &gt; Females ;</t>
  </si>
  <si>
    <t>15-64 years ;  &gt; Waiting to start first job already obtained ;  Unemployed total ;  Persons ;</t>
  </si>
  <si>
    <t>15-64 years ;  &gt; Waiting to start first job already obtained ;  Unemployed total ;  &gt; Males ;</t>
  </si>
  <si>
    <t>15-64 years ;  &gt; Waiting to start first job already obtained ;  Unemployed total ;  &gt; Females ;</t>
  </si>
  <si>
    <t>15-64 years ;  &gt; Waiting to start first job already obtained ;  &gt; Looked for full-time work ;  Persons ;</t>
  </si>
  <si>
    <t>15-64 years ;  &gt; Waiting to start first job already obtained ;  &gt; Looked for full-time work ;  &gt; Males ;</t>
  </si>
  <si>
    <t>15-64 years ;  &gt; Waiting to start first job already obtained ;  &gt; Looked for full-time work ;  &gt; Females ;</t>
  </si>
  <si>
    <t>15-64 years ;  &gt; Waiting to start first job already obtained ;  &gt;&gt; Looked for both full-time and part-time work ;  Persons ;</t>
  </si>
  <si>
    <t>15-64 years ;  &gt; Waiting to start first job already obtained ;  &gt;&gt; Looked for both full-time and part-time work ;  &gt; Males ;</t>
  </si>
  <si>
    <t>15-64 years ;  &gt; Waiting to start first job already obtained ;  &gt;&gt; Looked for both full-time and part-time work ;  &gt; Females ;</t>
  </si>
  <si>
    <t>15-64 years ;  &gt; Waiting to start first job already obtained ;  &gt;&gt; Looked for only full-time work ;  Persons ;</t>
  </si>
  <si>
    <t>15-64 years ;  &gt; Waiting to start first job already obtained ;  &gt;&gt; Looked for only full-time work ;  &gt; Males ;</t>
  </si>
  <si>
    <t>15-64 years ;  &gt; Waiting to start first job already obtained ;  &gt;&gt; Looked for only full-time work ;  &gt; Females ;</t>
  </si>
  <si>
    <t>15-64 years ;  &gt; Waiting to start first job already obtained ;  &gt;&gt; Waiting to start a full-time job ;  Persons ;</t>
  </si>
  <si>
    <t>15-64 years ;  &gt; Waiting to start first job already obtained ;  &gt;&gt; Waiting to start a full-time job ;  &gt; Males ;</t>
  </si>
  <si>
    <t>15-64 years ;  &gt; Waiting to start first job already obtained ;  &gt;&gt; Waiting to start a full-time job ;  &gt; Females ;</t>
  </si>
  <si>
    <t>15-64 years ;  &gt; Waiting to start first job already obtained ;  &gt; Looked for part-time work ;  Persons ;</t>
  </si>
  <si>
    <t>15-64 years ;  &gt; Waiting to start first job already obtained ;  &gt; Looked for part-time work ;  &gt; Males ;</t>
  </si>
  <si>
    <t>15-64 years ;  &gt; Waiting to start first job already obtained ;  &gt; Looked for part-time work ;  &gt; Females ;</t>
  </si>
  <si>
    <t>15-64 years ;  &gt; Waiting to start first job already obtained ;  &gt;&gt; Looked for only part-time work ;  Persons ;</t>
  </si>
  <si>
    <t>15-64 years ;  &gt; Waiting to start first job already obtained ;  &gt;&gt; Looked for only part-time work ;  &gt; Males ;</t>
  </si>
  <si>
    <t>15-64 years ;  &gt; Waiting to start first job already obtained ;  &gt;&gt; Looked for only part-time work ;  &gt; Females ;</t>
  </si>
  <si>
    <t>15-64 years ;  &gt; Waiting to start first job already obtained ;  &gt;&gt; Waiting to start a part-time job ;  Persons ;</t>
  </si>
  <si>
    <t>15-64 years ;  &gt; Waiting to start first job already obtained ;  &gt;&gt; Waiting to start a part-time job ;  &gt; Males ;</t>
  </si>
  <si>
    <t>15-64 years ;  &gt; Waiting to start first job already obtained ;  &gt;&gt; Waiting to start a part-time job ;  &gt; Females ;</t>
  </si>
  <si>
    <t>15-64 years ;  &gt; Looking for first job ;  Unemployed total ;  Persons ;</t>
  </si>
  <si>
    <t>15-64 years ;  &gt; Looking for first job ;  Unemployed total ;  &gt; Males ;</t>
  </si>
  <si>
    <t>15-64 years ;  &gt; Looking for first job ;  Unemployed total ;  &gt; Females ;</t>
  </si>
  <si>
    <t>15-64 years ;  &gt; Looking for first job ;  &gt; Looked for full-time work ;  Persons ;</t>
  </si>
  <si>
    <t>15-64 years ;  &gt; Looking for first job ;  &gt; Looked for full-time work ;  &gt; Males ;</t>
  </si>
  <si>
    <t>15-64 years ;  &gt; Looking for first job ;  &gt; Looked for full-time work ;  &gt; Females ;</t>
  </si>
  <si>
    <t>15-64 years ;  &gt; Looking for first job ;  &gt;&gt; Looked for both full-time and part-time work ;  Persons ;</t>
  </si>
  <si>
    <t>15-64 years ;  &gt; Looking for first job ;  &gt;&gt; Looked for both full-time and part-time work ;  &gt; Males ;</t>
  </si>
  <si>
    <t>15-64 years ;  &gt; Looking for first job ;  &gt;&gt; Looked for both full-time and part-time work ;  &gt; Females ;</t>
  </si>
  <si>
    <t>15-64 years ;  &gt; Looking for first job ;  &gt;&gt; Looked for only full-time work ;  Persons ;</t>
  </si>
  <si>
    <t>15-64 years ;  &gt; Looking for first job ;  &gt;&gt; Looked for only full-time work ;  &gt; Males ;</t>
  </si>
  <si>
    <t>15-64 years ;  &gt; Looking for first job ;  &gt;&gt; Looked for only full-time work ;  &gt; Females ;</t>
  </si>
  <si>
    <t>15-64 years ;  &gt; Looking for first job ;  &gt; Looked for part-time work ;  Persons ;</t>
  </si>
  <si>
    <t>15-64 years ;  &gt; Looking for first job ;  &gt; Looked for part-time work ;  &gt; Males ;</t>
  </si>
  <si>
    <t>15-64 years ;  &gt; Looking for first job ;  &gt; Looked for part-time work ;  &gt; Females ;</t>
  </si>
  <si>
    <t>15-64 years ;  &gt; Looking for first job ;  &gt;&gt; Looked for only part-time work ;  Persons ;</t>
  </si>
  <si>
    <t>15-64 years ;  &gt; Looking for first job ;  &gt;&gt; Looked for only part-time work ;  &gt; Males ;</t>
  </si>
  <si>
    <t>15-64 years ;  &gt; Looking for first job ;  &gt;&gt; Looked for only part-time work ;  &gt; Females ;</t>
  </si>
  <si>
    <t>15-64 years ;  Less than 1 year looking for work ;  Unemployed total ;  Persons ;</t>
  </si>
  <si>
    <t>15-64 years ;  Less than 1 year looking for work ;  Unemployed total ;  &gt; Males ;</t>
  </si>
  <si>
    <t>15-64 years ;  Less than 1 year looking for work ;  Unemployed total ;  &gt; Females ;</t>
  </si>
  <si>
    <t>15-64 years ;  Less than 1 year looking for work ;  &gt; Looked for full-time work ;  Persons ;</t>
  </si>
  <si>
    <t>15-64 years ;  Less than 1 year looking for work ;  &gt; Looked for full-time work ;  &gt; Males ;</t>
  </si>
  <si>
    <t>15-64 years ;  Less than 1 year looking for work ;  &gt; Looked for full-time work ;  &gt; Females ;</t>
  </si>
  <si>
    <t>15-64 years ;  Less than 1 year looking for work ;  &gt;&gt; Looked for both full-time and part-time work ;  Persons ;</t>
  </si>
  <si>
    <t>15-64 years ;  Less than 1 year looking for work ;  &gt;&gt; Looked for both full-time and part-time work ;  &gt; Males ;</t>
  </si>
  <si>
    <t>15-64 years ;  Less than 1 year looking for work ;  &gt;&gt; Looked for both full-time and part-time work ;  &gt; Females ;</t>
  </si>
  <si>
    <t>15-64 years ;  Less than 1 year looking for work ;  &gt;&gt; Looked for only full-time work ;  Persons ;</t>
  </si>
  <si>
    <t>15-64 years ;  Less than 1 year looking for work ;  &gt;&gt; Looked for only full-time work ;  &gt; Males ;</t>
  </si>
  <si>
    <t>15-64 years ;  Less than 1 year looking for work ;  &gt;&gt; Looked for only full-time work ;  &gt; Females ;</t>
  </si>
  <si>
    <t>15-64 years ;  Less than 1 year looking for work ;  &gt;&gt; Waiting to start a full-time job ;  Persons ;</t>
  </si>
  <si>
    <t>15-64 years ;  Less than 1 year looking for work ;  &gt;&gt; Waiting to start a full-time job ;  &gt; Males ;</t>
  </si>
  <si>
    <t>15-64 years ;  Less than 1 year looking for work ;  &gt;&gt; Waiting to start a full-time job ;  &gt; Females ;</t>
  </si>
  <si>
    <t>15-64 years ;  Less than 1 year looking for work ;  &gt; Looked for part-time work ;  Persons ;</t>
  </si>
  <si>
    <t>15-64 years ;  Less than 1 year looking for work ;  &gt; Looked for part-time work ;  &gt; Males ;</t>
  </si>
  <si>
    <t>15-64 years ;  Less than 1 year looking for work ;  &gt; Looked for part-time work ;  &gt; Females ;</t>
  </si>
  <si>
    <t>15-64 years ;  Less than 1 year looking for work ;  &gt;&gt; Looked for only part-time work ;  Persons ;</t>
  </si>
  <si>
    <t>15-64 years ;  Less than 1 year looking for work ;  &gt;&gt; Looked for only part-time work ;  &gt; Males ;</t>
  </si>
  <si>
    <t>15-64 years ;  Less than 1 year looking for work ;  &gt;&gt; Looked for only part-time work ;  &gt; Females ;</t>
  </si>
  <si>
    <t>15-64 years ;  Less than 1 year looking for work ;  &gt;&gt; Waiting to start a part-time job ;  Persons ;</t>
  </si>
  <si>
    <t>15-64 years ;  Less than 1 year looking for work ;  &gt;&gt; Waiting to start a part-time job ;  &gt; Males ;</t>
  </si>
  <si>
    <t>15-64 years ;  Less than 1 year looking for work ;  &gt;&gt; Waiting to start a part-time job ;  &gt; Females ;</t>
  </si>
  <si>
    <t>15-64 years ;  &gt; Less than 1 month looking for work ;  Unemployed total ;  Persons ;</t>
  </si>
  <si>
    <t>15-64 years ;  &gt; Less than 1 month looking for work ;  Unemployed total ;  &gt; Males ;</t>
  </si>
  <si>
    <t>15-64 years ;  &gt; Less than 1 month looking for work ;  Unemployed total ;  &gt; Females ;</t>
  </si>
  <si>
    <t>15-64 years ;  &gt; Less than 1 month looking for work ;  &gt; Looked for full-time work ;  Persons ;</t>
  </si>
  <si>
    <t>15-64 years ;  &gt; Less than 1 month looking for work ;  &gt; Looked for full-time work ;  &gt; Males ;</t>
  </si>
  <si>
    <t>15-64 years ;  &gt; Less than 1 month looking for work ;  &gt; Looked for full-time work ;  &gt; Females ;</t>
  </si>
  <si>
    <t>15-64 years ;  &gt; Less than 1 month looking for work ;  &gt;&gt; Looked for both full-time and part-time work ;  Persons ;</t>
  </si>
  <si>
    <t>15-64 years ;  &gt; Less than 1 month looking for work ;  &gt;&gt; Looked for both full-time and part-time work ;  &gt; Males ;</t>
  </si>
  <si>
    <t>15-64 years ;  &gt; Less than 1 month looking for work ;  &gt;&gt; Looked for both full-time and part-time work ;  &gt; Females ;</t>
  </si>
  <si>
    <t>15-64 years ;  &gt; Less than 1 month looking for work ;  &gt;&gt; Looked for only full-time work ;  Persons ;</t>
  </si>
  <si>
    <t>15-64 years ;  &gt; Less than 1 month looking for work ;  &gt;&gt; Looked for only full-time work ;  &gt; Males ;</t>
  </si>
  <si>
    <t>15-64 years ;  &gt; Less than 1 month looking for work ;  &gt;&gt; Looked for only full-time work ;  &gt; Females ;</t>
  </si>
  <si>
    <t>15-64 years ;  &gt; Less than 1 month looking for work ;  &gt;&gt; Waiting to start a full-time job ;  Persons ;</t>
  </si>
  <si>
    <t>15-64 years ;  &gt; Less than 1 month looking for work ;  &gt;&gt; Waiting to start a full-time job ;  &gt; Males ;</t>
  </si>
  <si>
    <t>15-64 years ;  &gt; Less than 1 month looking for work ;  &gt;&gt; Waiting to start a full-time job ;  &gt; Females ;</t>
  </si>
  <si>
    <t>15-64 years ;  &gt; Less than 1 month looking for work ;  &gt; Looked for part-time work ;  Persons ;</t>
  </si>
  <si>
    <t>15-64 years ;  &gt; Less than 1 month looking for work ;  &gt; Looked for part-time work ;  &gt; Males ;</t>
  </si>
  <si>
    <t>15-64 years ;  &gt; Less than 1 month looking for work ;  &gt; Looked for part-time work ;  &gt; Females ;</t>
  </si>
  <si>
    <t>15-64 years ;  &gt; Less than 1 month looking for work ;  &gt;&gt; Looked for only part-time work ;  Persons ;</t>
  </si>
  <si>
    <t>15-64 years ;  &gt; Less than 1 month looking for work ;  &gt;&gt; Looked for only part-time work ;  &gt; Males ;</t>
  </si>
  <si>
    <t>15-64 years ;  &gt; Less than 1 month looking for work ;  &gt;&gt; Looked for only part-time work ;  &gt; Females ;</t>
  </si>
  <si>
    <t>15-64 years ;  &gt; Less than 1 month looking for work ;  &gt;&gt; Waiting to start a part-time job ;  Persons ;</t>
  </si>
  <si>
    <t>15-64 years ;  &gt; Less than 1 month looking for work ;  &gt;&gt; Waiting to start a part-time job ;  &gt; Males ;</t>
  </si>
  <si>
    <t>15-64 years ;  &gt; Less than 1 month looking for work ;  &gt;&gt; Waiting to start a part-time job ;  &gt; Females ;</t>
  </si>
  <si>
    <t>15-64 years ;  &gt; 1-3 months looking for work ;  Unemployed total ;  Persons ;</t>
  </si>
  <si>
    <t>15-64 years ;  &gt; 1-3 months looking for work ;  Unemployed total ;  &gt; Males ;</t>
  </si>
  <si>
    <t>15-64 years ;  &gt; 1-3 months looking for work ;  Unemployed total ;  &gt; Females ;</t>
  </si>
  <si>
    <t>15-64 years ;  &gt; 1-3 months looking for work ;  &gt; Looked for full-time work ;  Persons ;</t>
  </si>
  <si>
    <t>15-64 years ;  &gt; 1-3 months looking for work ;  &gt; Looked for full-time work ;  &gt; Males ;</t>
  </si>
  <si>
    <t>15-64 years ;  &gt; 1-3 months looking for work ;  &gt; Looked for full-time work ;  &gt; Females ;</t>
  </si>
  <si>
    <t>15-64 years ;  &gt; 1-3 months looking for work ;  &gt;&gt; Looked for both full-time and part-time work ;  Persons ;</t>
  </si>
  <si>
    <t>15-64 years ;  &gt; 1-3 months looking for work ;  &gt;&gt; Looked for both full-time and part-time work ;  &gt; Males ;</t>
  </si>
  <si>
    <t>15-64 years ;  &gt; 1-3 months looking for work ;  &gt;&gt; Looked for both full-time and part-time work ;  &gt; Females ;</t>
  </si>
  <si>
    <t>15-64 years ;  &gt; 1-3 months looking for work ;  &gt;&gt; Looked for only full-time work ;  Persons ;</t>
  </si>
  <si>
    <t>15-64 years ;  &gt; 1-3 months looking for work ;  &gt;&gt; Looked for only full-time work ;  &gt; Males ;</t>
  </si>
  <si>
    <t>15-64 years ;  &gt; 1-3 months looking for work ;  &gt;&gt; Looked for only full-time work ;  &gt; Females ;</t>
  </si>
  <si>
    <t>15-64 years ;  &gt; 1-3 months looking for work ;  &gt;&gt; Waiting to start a full-time job ;  Persons ;</t>
  </si>
  <si>
    <t>15-64 years ;  &gt; 1-3 months looking for work ;  &gt;&gt; Waiting to start a full-time job ;  &gt; Males ;</t>
  </si>
  <si>
    <t>15-64 years ;  &gt; 1-3 months looking for work ;  &gt;&gt; Waiting to start a full-time job ;  &gt; Females ;</t>
  </si>
  <si>
    <t>15-64 years ;  &gt; 1-3 months looking for work ;  &gt; Looked for part-time work ;  Persons ;</t>
  </si>
  <si>
    <t>15-64 years ;  &gt; 1-3 months looking for work ;  &gt; Looked for part-time work ;  &gt; Males ;</t>
  </si>
  <si>
    <t>15-64 years ;  &gt; 1-3 months looking for work ;  &gt; Looked for part-time work ;  &gt; Females ;</t>
  </si>
  <si>
    <t>15-64 years ;  &gt; 1-3 months looking for work ;  &gt;&gt; Looked for only part-time work ;  Persons ;</t>
  </si>
  <si>
    <t>15-64 years ;  &gt; 1-3 months looking for work ;  &gt;&gt; Looked for only part-time work ;  &gt; Males ;</t>
  </si>
  <si>
    <t>15-64 years ;  &gt; 1-3 months looking for work ;  &gt;&gt; Looked for only part-time work ;  &gt; Females ;</t>
  </si>
  <si>
    <t>15-64 years ;  &gt; 1-3 months looking for work ;  &gt;&gt; Waiting to start a part-time job ;  Persons ;</t>
  </si>
  <si>
    <t>15-64 years ;  &gt; 1-3 months looking for work ;  &gt;&gt; Waiting to start a part-time job ;  &gt; Males ;</t>
  </si>
  <si>
    <t>15-64 years ;  &gt; 1-3 months looking for work ;  &gt;&gt; Waiting to start a part-time job ;  &gt; Females ;</t>
  </si>
  <si>
    <t>15-64 years ;  &gt; 3-6 months looking for work ;  Unemployed total ;  Persons ;</t>
  </si>
  <si>
    <t>15-64 years ;  &gt; 3-6 months looking for work ;  Unemployed total ;  &gt; Males ;</t>
  </si>
  <si>
    <t>15-64 years ;  &gt; 3-6 months looking for work ;  Unemployed total ;  &gt; Females ;</t>
  </si>
  <si>
    <t>15-64 years ;  &gt; 3-6 months looking for work ;  &gt; Looked for full-time work ;  Persons ;</t>
  </si>
  <si>
    <t>15-64 years ;  &gt; 3-6 months looking for work ;  &gt; Looked for full-time work ;  &gt; Males ;</t>
  </si>
  <si>
    <t>15-64 years ;  &gt; 3-6 months looking for work ;  &gt; Looked for full-time work ;  &gt; Females ;</t>
  </si>
  <si>
    <t>15-64 years ;  &gt; 3-6 months looking for work ;  &gt;&gt; Looked for both full-time and part-time work ;  Persons ;</t>
  </si>
  <si>
    <t>15-64 years ;  &gt; 3-6 months looking for work ;  &gt;&gt; Looked for both full-time and part-time work ;  &gt; Males ;</t>
  </si>
  <si>
    <t>15-64 years ;  &gt; 3-6 months looking for work ;  &gt;&gt; Looked for both full-time and part-time work ;  &gt; Females ;</t>
  </si>
  <si>
    <t>15-64 years ;  &gt; 3-6 months looking for work ;  &gt;&gt; Looked for only full-time work ;  Persons ;</t>
  </si>
  <si>
    <t>15-64 years ;  &gt; 3-6 months looking for work ;  &gt;&gt; Looked for only full-time work ;  &gt; Males ;</t>
  </si>
  <si>
    <t>15-64 years ;  &gt; 3-6 months looking for work ;  &gt;&gt; Looked for only full-time work ;  &gt; Females ;</t>
  </si>
  <si>
    <t>15-64 years ;  &gt; 3-6 months looking for work ;  &gt;&gt; Waiting to start a full-time job ;  Persons ;</t>
  </si>
  <si>
    <t>15-64 years ;  &gt; 3-6 months looking for work ;  &gt;&gt; Waiting to start a full-time job ;  &gt; Males ;</t>
  </si>
  <si>
    <t>15-64 years ;  &gt; 3-6 months looking for work ;  &gt;&gt; Waiting to start a full-time job ;  &gt; Females ;</t>
  </si>
  <si>
    <t>15-64 years ;  &gt; 3-6 months looking for work ;  &gt; Looked for part-time work ;  Persons ;</t>
  </si>
  <si>
    <t>15-64 years ;  &gt; 3-6 months looking for work ;  &gt; Looked for part-time work ;  &gt; Males ;</t>
  </si>
  <si>
    <t>15-64 years ;  &gt; 3-6 months looking for work ;  &gt; Looked for part-time work ;  &gt; Females ;</t>
  </si>
  <si>
    <t>A126052058W</t>
  </si>
  <si>
    <t>A126019658J</t>
  </si>
  <si>
    <t>A126081866K</t>
  </si>
  <si>
    <t>A126050762R</t>
  </si>
  <si>
    <t>A126019010T</t>
  </si>
  <si>
    <t>A126081218L</t>
  </si>
  <si>
    <t>A126050114T</t>
  </si>
  <si>
    <t>A126017714C</t>
  </si>
  <si>
    <t>A126079922A</t>
  </si>
  <si>
    <t>A126048818X</t>
  </si>
  <si>
    <t>A126017070J</t>
  </si>
  <si>
    <t>A126079278X</t>
  </si>
  <si>
    <t>A126048174C</t>
  </si>
  <si>
    <t>A126021606W</t>
  </si>
  <si>
    <t>A126083814V</t>
  </si>
  <si>
    <t>A126052710X</t>
  </si>
  <si>
    <t>A126020310T</t>
  </si>
  <si>
    <t>A126082518J</t>
  </si>
  <si>
    <t>A126051414L</t>
  </si>
  <si>
    <t>A126018366L</t>
  </si>
  <si>
    <t>A126080574R</t>
  </si>
  <si>
    <t>A126049470R</t>
  </si>
  <si>
    <t>A126020958J</t>
  </si>
  <si>
    <t>A126083166J</t>
  </si>
  <si>
    <t>A126052062L</t>
  </si>
  <si>
    <t>A126019662X</t>
  </si>
  <si>
    <t>A126081870A</t>
  </si>
  <si>
    <t>A126050766X</t>
  </si>
  <si>
    <t>A126019014A</t>
  </si>
  <si>
    <t>A126081222C</t>
  </si>
  <si>
    <t>A126050118A</t>
  </si>
  <si>
    <t>A126017718L</t>
  </si>
  <si>
    <t>A126079926K</t>
  </si>
  <si>
    <t>A126048822R</t>
  </si>
  <si>
    <t>A126017034X</t>
  </si>
  <si>
    <t>A126079242W</t>
  </si>
  <si>
    <t>A126048138V</t>
  </si>
  <si>
    <t>A126021570F</t>
  </si>
  <si>
    <t>A126083778W</t>
  </si>
  <si>
    <t>A126052674A</t>
  </si>
  <si>
    <t>A126020274V</t>
  </si>
  <si>
    <t>A126082482T</t>
  </si>
  <si>
    <t>A126051378R</t>
  </si>
  <si>
    <t>A126018330K</t>
  </si>
  <si>
    <t>A126080538F</t>
  </si>
  <si>
    <t>A126049434F</t>
  </si>
  <si>
    <t>A126020922F</t>
  </si>
  <si>
    <t>A126083130F</t>
  </si>
  <si>
    <t>A126052026C</t>
  </si>
  <si>
    <t>A126019626R</t>
  </si>
  <si>
    <t>A126081834T</t>
  </si>
  <si>
    <t>A126050730W</t>
  </si>
  <si>
    <t>A126018978A</t>
  </si>
  <si>
    <t>A126081186F</t>
  </si>
  <si>
    <t>A126050082K</t>
  </si>
  <si>
    <t>A126017682W</t>
  </si>
  <si>
    <t>A126079890V</t>
  </si>
  <si>
    <t>A126048786T</t>
  </si>
  <si>
    <t>A126017038J</t>
  </si>
  <si>
    <t>A126079246F</t>
  </si>
  <si>
    <t>A126048142K</t>
  </si>
  <si>
    <t>A126021574R</t>
  </si>
  <si>
    <t>A126083782L</t>
  </si>
  <si>
    <t>A126052678K</t>
  </si>
  <si>
    <t>A126020278C</t>
  </si>
  <si>
    <t>A126082486A</t>
  </si>
  <si>
    <t>A126051382F</t>
  </si>
  <si>
    <t>A126018334V</t>
  </si>
  <si>
    <t>A126080542W</t>
  </si>
  <si>
    <t>A126049438R</t>
  </si>
  <si>
    <t>A126019630F</t>
  </si>
  <si>
    <t>A126081838A</t>
  </si>
  <si>
    <t>A126050734F</t>
  </si>
  <si>
    <t>A126018982T</t>
  </si>
  <si>
    <t>A126081190W</t>
  </si>
  <si>
    <t>A126050086V</t>
  </si>
  <si>
    <t>A126017054J</t>
  </si>
  <si>
    <t>A126079262F</t>
  </si>
  <si>
    <t>A126048158C</t>
  </si>
  <si>
    <t>A126021590R</t>
  </si>
  <si>
    <t>A126083798F</t>
  </si>
  <si>
    <t>A126052694K</t>
  </si>
  <si>
    <t>A126020294C</t>
  </si>
  <si>
    <t>A126082502R</t>
  </si>
  <si>
    <t>A126051398X</t>
  </si>
  <si>
    <t>A126018350V</t>
  </si>
  <si>
    <t>A126080558R</t>
  </si>
  <si>
    <t>A126049454R</t>
  </si>
  <si>
    <t>A126019646X</t>
  </si>
  <si>
    <t>A126081854A</t>
  </si>
  <si>
    <t>A126050750F</t>
  </si>
  <si>
    <t>A126018998K</t>
  </si>
  <si>
    <t>A126081206C</t>
  </si>
  <si>
    <t>A126050102J</t>
  </si>
  <si>
    <t>A126017022R</t>
  </si>
  <si>
    <t>A126079230L</t>
  </si>
  <si>
    <t>A126048126K</t>
  </si>
  <si>
    <t>A126021558R</t>
  </si>
  <si>
    <t>A126083766L</t>
  </si>
  <si>
    <t>A126052662T</t>
  </si>
  <si>
    <t>A126020262K</t>
  </si>
  <si>
    <t>A126082470J</t>
  </si>
  <si>
    <t>A126051366F</t>
  </si>
  <si>
    <t>A126018318V</t>
  </si>
  <si>
    <t>A126080526W</t>
  </si>
  <si>
    <t>A126049422W</t>
  </si>
  <si>
    <t>A126020910W</t>
  </si>
  <si>
    <t>A126083118R</t>
  </si>
  <si>
    <t>A126052014V</t>
  </si>
  <si>
    <t>A126019614F</t>
  </si>
  <si>
    <t>A126081822J</t>
  </si>
  <si>
    <t>A126050718F</t>
  </si>
  <si>
    <t>A126018966T</t>
  </si>
  <si>
    <t>A126081174W</t>
  </si>
  <si>
    <t>A126050070A</t>
  </si>
  <si>
    <t>A126017670L</t>
  </si>
  <si>
    <t>A126079878C</t>
  </si>
  <si>
    <t>A126048774J</t>
  </si>
  <si>
    <t>A126017074T</t>
  </si>
  <si>
    <t>A126079282R</t>
  </si>
  <si>
    <t>A126048178L</t>
  </si>
  <si>
    <t>A126021610L</t>
  </si>
  <si>
    <t>A126083818C</t>
  </si>
  <si>
    <t>A126052714J</t>
  </si>
  <si>
    <t>A126020314A</t>
  </si>
  <si>
    <t>A126082522X</t>
  </si>
  <si>
    <t>A126051418W</t>
  </si>
  <si>
    <t>A126018370C</t>
  </si>
  <si>
    <t>A126080578X</t>
  </si>
  <si>
    <t>A126049474X</t>
  </si>
  <si>
    <t>A126020962X</t>
  </si>
  <si>
    <t>A126083170X</t>
  </si>
  <si>
    <t>A126052066W</t>
  </si>
  <si>
    <t>A126019666J</t>
  </si>
  <si>
    <t>A126081874K</t>
  </si>
  <si>
    <t>A126050770R</t>
  </si>
  <si>
    <t>A126019018K</t>
  </si>
  <si>
    <t>A126081226L</t>
  </si>
  <si>
    <t>A126050122T</t>
  </si>
  <si>
    <t>A126017722C</t>
  </si>
  <si>
    <t>A126079930A</t>
  </si>
  <si>
    <t>A126048826X</t>
  </si>
  <si>
    <t>A126017058T</t>
  </si>
  <si>
    <t>A126079266R</t>
  </si>
  <si>
    <t>A126048162V</t>
  </si>
  <si>
    <t>A126021594X</t>
  </si>
  <si>
    <t>A126083802K</t>
  </si>
  <si>
    <t>A126052698V</t>
  </si>
  <si>
    <t>A126020298L</t>
  </si>
  <si>
    <t>A126082506X</t>
  </si>
  <si>
    <t>A126051402C</t>
  </si>
  <si>
    <t>A126018354C</t>
  </si>
  <si>
    <t>A126080562F</t>
  </si>
  <si>
    <t>A126049458X</t>
  </si>
  <si>
    <t>A126019650R</t>
  </si>
  <si>
    <t>A126081858K</t>
  </si>
  <si>
    <t>A126050754R</t>
  </si>
  <si>
    <t>A126019002T</t>
  </si>
  <si>
    <t>A126081210V</t>
  </si>
  <si>
    <t>A126050106T</t>
  </si>
  <si>
    <t>A126017078A</t>
  </si>
  <si>
    <t>A126079286X</t>
  </si>
  <si>
    <t>A126048182C</t>
  </si>
  <si>
    <t>A126021614W</t>
  </si>
  <si>
    <t>A126083822V</t>
  </si>
  <si>
    <t>A126052718T</t>
  </si>
  <si>
    <t>A126020318K</t>
  </si>
  <si>
    <t>A126082526J</t>
  </si>
  <si>
    <t>A126051422L</t>
  </si>
  <si>
    <t>A126018374L</t>
  </si>
  <si>
    <t>A126080582R</t>
  </si>
  <si>
    <t>A126049478J</t>
  </si>
  <si>
    <t>A126020966J</t>
  </si>
  <si>
    <t>A126083174J</t>
  </si>
  <si>
    <t>A126052070L</t>
  </si>
  <si>
    <t>A126019670X</t>
  </si>
  <si>
    <t>A126081878V</t>
  </si>
  <si>
    <t>A126050774X</t>
  </si>
  <si>
    <t>A126019022A</t>
  </si>
  <si>
    <t>A126081230C</t>
  </si>
  <si>
    <t>A126050126A</t>
  </si>
  <si>
    <t>A126017726L</t>
  </si>
  <si>
    <t>A126079934K</t>
  </si>
  <si>
    <t>A126048830R</t>
  </si>
  <si>
    <t>A126017026X</t>
  </si>
  <si>
    <t>A126079234W</t>
  </si>
  <si>
    <t>A126048130A</t>
  </si>
  <si>
    <t>A126021562F</t>
  </si>
  <si>
    <t>A126083770C</t>
  </si>
  <si>
    <t>A126052666A</t>
  </si>
  <si>
    <t>A126020266V</t>
  </si>
  <si>
    <t>A126082474T</t>
  </si>
  <si>
    <t>A126051370W</t>
  </si>
  <si>
    <t>A126018322K</t>
  </si>
  <si>
    <t>A126080530L</t>
  </si>
  <si>
    <t>A126049426F</t>
  </si>
  <si>
    <t>A126020914F</t>
  </si>
  <si>
    <t>A126083122F</t>
  </si>
  <si>
    <t>A126052018C</t>
  </si>
  <si>
    <t>A126019618R</t>
  </si>
  <si>
    <t>A126081826T</t>
  </si>
  <si>
    <t>A126050722W</t>
  </si>
  <si>
    <t>A126018970J</t>
  </si>
  <si>
    <t>A126081178F</t>
  </si>
  <si>
    <t>A126050074K</t>
  </si>
  <si>
    <t>A126017674W</t>
  </si>
  <si>
    <t>A126079882V</t>
  </si>
  <si>
    <t>A126048778T</t>
  </si>
  <si>
    <t>A126017010F</t>
  </si>
  <si>
    <t>A126079218W</t>
  </si>
  <si>
    <t>A126048114A</t>
  </si>
  <si>
    <t>A126021546F</t>
  </si>
  <si>
    <t>A126083754C</t>
  </si>
  <si>
    <t>A126052650J</t>
  </si>
  <si>
    <t>A126020250A</t>
  </si>
  <si>
    <t>A126082458T</t>
  </si>
  <si>
    <t>A126051354W</t>
  </si>
  <si>
    <t>A126018306K</t>
  </si>
  <si>
    <t>A126080514L</t>
  </si>
  <si>
    <t>A126049410L</t>
  </si>
  <si>
    <t>A126020898T</t>
  </si>
  <si>
    <t>A126083106F</t>
  </si>
  <si>
    <t>A126052002K</t>
  </si>
  <si>
    <t>A126019602W</t>
  </si>
  <si>
    <t>A126081810X</t>
  </si>
  <si>
    <t>A126050706W</t>
  </si>
  <si>
    <t>A126018954J</t>
  </si>
  <si>
    <t>A126081162L</t>
  </si>
  <si>
    <t>A126050058K</t>
  </si>
  <si>
    <t>A126017658W</t>
  </si>
  <si>
    <t>A126079866V</t>
  </si>
  <si>
    <t>A126048762X</t>
  </si>
  <si>
    <t>A126017014R</t>
  </si>
  <si>
    <t>A126079222L</t>
  </si>
  <si>
    <t>A126048118K</t>
  </si>
  <si>
    <t>A126021550W</t>
  </si>
  <si>
    <t>A126083758L</t>
  </si>
  <si>
    <t>A126052654T</t>
  </si>
  <si>
    <t>A126020254K</t>
  </si>
  <si>
    <t>A126082462J</t>
  </si>
  <si>
    <t>A126051358F</t>
  </si>
  <si>
    <t>A126018310A</t>
  </si>
  <si>
    <t>A126080518W</t>
  </si>
  <si>
    <t>A126049414W</t>
  </si>
  <si>
    <t>A126020902W</t>
  </si>
  <si>
    <t>A126083110W</t>
  </si>
  <si>
    <t>A126052006V</t>
  </si>
  <si>
    <t>A126019606F</t>
  </si>
  <si>
    <t>A126081814J</t>
  </si>
  <si>
    <t>A126050710L</t>
  </si>
  <si>
    <t>15-64 years ;  &gt; 3-6 months looking for work ;  &gt;&gt; Looked for only part-time work ;  Persons ;</t>
  </si>
  <si>
    <t>15-64 years ;  &gt; 3-6 months looking for work ;  &gt;&gt; Looked for only part-time work ;  &gt; Males ;</t>
  </si>
  <si>
    <t>15-64 years ;  &gt; 3-6 months looking for work ;  &gt;&gt; Looked for only part-time work ;  &gt; Females ;</t>
  </si>
  <si>
    <t>15-64 years ;  &gt; 3-6 months looking for work ;  &gt;&gt; Waiting to start a part-time job ;  Persons ;</t>
  </si>
  <si>
    <t>15-64 years ;  &gt; 3-6 months looking for work ;  &gt;&gt; Waiting to start a part-time job ;  &gt; Males ;</t>
  </si>
  <si>
    <t>15-64 years ;  &gt; 3-6 months looking for work ;  &gt;&gt; Waiting to start a part-time job ;  &gt; Females ;</t>
  </si>
  <si>
    <t>15-64 years ;  &gt; 6-12 months looking for work ;  Unemployed total ;  Persons ;</t>
  </si>
  <si>
    <t>15-64 years ;  &gt; 6-12 months looking for work ;  Unemployed total ;  &gt; Males ;</t>
  </si>
  <si>
    <t>15-64 years ;  &gt; 6-12 months looking for work ;  Unemployed total ;  &gt; Females ;</t>
  </si>
  <si>
    <t>15-64 years ;  &gt; 6-12 months looking for work ;  &gt; Looked for full-time work ;  Persons ;</t>
  </si>
  <si>
    <t>15-64 years ;  &gt; 6-12 months looking for work ;  &gt; Looked for full-time work ;  &gt; Males ;</t>
  </si>
  <si>
    <t>15-64 years ;  &gt; 6-12 months looking for work ;  &gt; Looked for full-time work ;  &gt; Females ;</t>
  </si>
  <si>
    <t>15-64 years ;  &gt; 6-12 months looking for work ;  &gt;&gt; Looked for both full-time and part-time work ;  Persons ;</t>
  </si>
  <si>
    <t>15-64 years ;  &gt; 6-12 months looking for work ;  &gt;&gt; Looked for both full-time and part-time work ;  &gt; Males ;</t>
  </si>
  <si>
    <t>15-64 years ;  &gt; 6-12 months looking for work ;  &gt;&gt; Looked for both full-time and part-time work ;  &gt; Females ;</t>
  </si>
  <si>
    <t>15-64 years ;  &gt; 6-12 months looking for work ;  &gt;&gt; Looked for only full-time work ;  Persons ;</t>
  </si>
  <si>
    <t>15-64 years ;  &gt; 6-12 months looking for work ;  &gt;&gt; Looked for only full-time work ;  &gt; Males ;</t>
  </si>
  <si>
    <t>15-64 years ;  &gt; 6-12 months looking for work ;  &gt;&gt; Looked for only full-time work ;  &gt; Females ;</t>
  </si>
  <si>
    <t>15-64 years ;  &gt; 6-12 months looking for work ;  &gt;&gt; Waiting to start a full-time job ;  Persons ;</t>
  </si>
  <si>
    <t>15-64 years ;  &gt; 6-12 months looking for work ;  &gt;&gt; Waiting to start a full-time job ;  &gt; Males ;</t>
  </si>
  <si>
    <t>15-64 years ;  &gt; 6-12 months looking for work ;  &gt;&gt; Waiting to start a full-time job ;  &gt; Females ;</t>
  </si>
  <si>
    <t>15-64 years ;  &gt; 6-12 months looking for work ;  &gt; Looked for part-time work ;  Persons ;</t>
  </si>
  <si>
    <t>15-64 years ;  &gt; 6-12 months looking for work ;  &gt; Looked for part-time work ;  &gt; Males ;</t>
  </si>
  <si>
    <t>15-64 years ;  &gt; 6-12 months looking for work ;  &gt; Looked for part-time work ;  &gt; Females ;</t>
  </si>
  <si>
    <t>15-64 years ;  &gt; 6-12 months looking for work ;  &gt;&gt; Looked for only part-time work ;  Persons ;</t>
  </si>
  <si>
    <t>15-64 years ;  &gt; 6-12 months looking for work ;  &gt;&gt; Looked for only part-time work ;  &gt; Males ;</t>
  </si>
  <si>
    <t>15-64 years ;  &gt; 6-12 months looking for work ;  &gt;&gt; Looked for only part-time work ;  &gt; Females ;</t>
  </si>
  <si>
    <t>15-64 years ;  &gt; 6-12 months looking for work ;  &gt;&gt; Waiting to start a part-time job ;  Persons ;</t>
  </si>
  <si>
    <t>15-64 years ;  &gt; 6-12 months looking for work ;  &gt;&gt; Waiting to start a part-time job ;  &gt; Males ;</t>
  </si>
  <si>
    <t>15-64 years ;  &gt; 6-12 months looking for work ;  &gt;&gt; Waiting to start a part-time job ;  &gt; Females ;</t>
  </si>
  <si>
    <t>15-64 years ;  1-2 years looking for work ;  Unemployed total ;  Persons ;</t>
  </si>
  <si>
    <t>15-64 years ;  1-2 years looking for work ;  Unemployed total ;  &gt; Males ;</t>
  </si>
  <si>
    <t>15-64 years ;  1-2 years looking for work ;  Unemployed total ;  &gt; Females ;</t>
  </si>
  <si>
    <t>15-64 years ;  1-2 years looking for work ;  &gt; Looked for full-time work ;  Persons ;</t>
  </si>
  <si>
    <t>15-64 years ;  1-2 years looking for work ;  &gt; Looked for full-time work ;  &gt; Males ;</t>
  </si>
  <si>
    <t>15-64 years ;  1-2 years looking for work ;  &gt; Looked for full-time work ;  &gt; Females ;</t>
  </si>
  <si>
    <t>15-64 years ;  1-2 years looking for work ;  &gt;&gt; Looked for both full-time and part-time work ;  Persons ;</t>
  </si>
  <si>
    <t>15-64 years ;  1-2 years looking for work ;  &gt;&gt; Looked for both full-time and part-time work ;  &gt; Males ;</t>
  </si>
  <si>
    <t>15-64 years ;  1-2 years looking for work ;  &gt;&gt; Looked for both full-time and part-time work ;  &gt; Females ;</t>
  </si>
  <si>
    <t>15-64 years ;  1-2 years looking for work ;  &gt;&gt; Looked for only full-time work ;  Persons ;</t>
  </si>
  <si>
    <t>15-64 years ;  1-2 years looking for work ;  &gt;&gt; Looked for only full-time work ;  &gt; Males ;</t>
  </si>
  <si>
    <t>15-64 years ;  1-2 years looking for work ;  &gt;&gt; Looked for only full-time work ;  &gt; Females ;</t>
  </si>
  <si>
    <t>15-64 years ;  1-2 years looking for work ;  &gt;&gt; Waiting to start a full-time job ;  Persons ;</t>
  </si>
  <si>
    <t>15-64 years ;  1-2 years looking for work ;  &gt;&gt; Waiting to start a full-time job ;  &gt; Males ;</t>
  </si>
  <si>
    <t>15-64 years ;  1-2 years looking for work ;  &gt;&gt; Waiting to start a full-time job ;  &gt; Females ;</t>
  </si>
  <si>
    <t>15-64 years ;  1-2 years looking for work ;  &gt; Looked for part-time work ;  Persons ;</t>
  </si>
  <si>
    <t>15-64 years ;  1-2 years looking for work ;  &gt; Looked for part-time work ;  &gt; Males ;</t>
  </si>
  <si>
    <t>15-64 years ;  1-2 years looking for work ;  &gt; Looked for part-time work ;  &gt; Females ;</t>
  </si>
  <si>
    <t>15-64 years ;  1-2 years looking for work ;  &gt;&gt; Looked for only part-time work ;  Persons ;</t>
  </si>
  <si>
    <t>15-64 years ;  1-2 years looking for work ;  &gt;&gt; Looked for only part-time work ;  &gt; Males ;</t>
  </si>
  <si>
    <t>15-64 years ;  1-2 years looking for work ;  &gt;&gt; Looked for only part-time work ;  &gt; Females ;</t>
  </si>
  <si>
    <t>15-64 years ;  1-2 years looking for work ;  &gt;&gt; Waiting to start a part-time job ;  Persons ;</t>
  </si>
  <si>
    <t>15-64 years ;  1-2 years looking for work ;  &gt;&gt; Waiting to start a part-time job ;  &gt; Males ;</t>
  </si>
  <si>
    <t>15-64 years ;  1-2 years looking for work ;  &gt;&gt; Waiting to start a part-time job ;  &gt; Females ;</t>
  </si>
  <si>
    <t>15-64 years ;  2 years or more looking for work ;  Unemployed total ;  Persons ;</t>
  </si>
  <si>
    <t>15-64 years ;  2 years or more looking for work ;  Unemployed total ;  &gt; Males ;</t>
  </si>
  <si>
    <t>15-64 years ;  2 years or more looking for work ;  Unemployed total ;  &gt; Females ;</t>
  </si>
  <si>
    <t>15-64 years ;  2 years or more looking for work ;  &gt; Looked for full-time work ;  Persons ;</t>
  </si>
  <si>
    <t>15-64 years ;  2 years or more looking for work ;  &gt; Looked for full-time work ;  &gt; Males ;</t>
  </si>
  <si>
    <t>15-64 years ;  2 years or more looking for work ;  &gt; Looked for full-time work ;  &gt; Females ;</t>
  </si>
  <si>
    <t>15-64 years ;  2 years or more looking for work ;  &gt;&gt; Looked for both full-time and part-time work ;  Persons ;</t>
  </si>
  <si>
    <t>15-64 years ;  2 years or more looking for work ;  &gt;&gt; Looked for both full-time and part-time work ;  &gt; Males ;</t>
  </si>
  <si>
    <t>15-64 years ;  2 years or more looking for work ;  &gt;&gt; Looked for both full-time and part-time work ;  &gt; Females ;</t>
  </si>
  <si>
    <t>15-64 years ;  2 years or more looking for work ;  &gt;&gt; Looked for only full-time work ;  Persons ;</t>
  </si>
  <si>
    <t>15-64 years ;  2 years or more looking for work ;  &gt;&gt; Looked for only full-time work ;  &gt; Males ;</t>
  </si>
  <si>
    <t>15-64 years ;  2 years or more looking for work ;  &gt;&gt; Looked for only full-time work ;  &gt; Females ;</t>
  </si>
  <si>
    <t>15-64 years ;  2 years or more looking for work ;  &gt;&gt; Waiting to start a full-time job ;  Persons ;</t>
  </si>
  <si>
    <t>15-64 years ;  2 years or more looking for work ;  &gt;&gt; Waiting to start a full-time job ;  &gt; Males ;</t>
  </si>
  <si>
    <t>15-64 years ;  2 years or more looking for work ;  &gt;&gt; Waiting to start a full-time job ;  &gt; Females ;</t>
  </si>
  <si>
    <t>15-64 years ;  2 years or more looking for work ;  &gt; Looked for part-time work ;  Persons ;</t>
  </si>
  <si>
    <t>15-64 years ;  2 years or more looking for work ;  &gt; Looked for part-time work ;  &gt; Males ;</t>
  </si>
  <si>
    <t>15-64 years ;  2 years or more looking for work ;  &gt; Looked for part-time work ;  &gt; Females ;</t>
  </si>
  <si>
    <t>15-64 years ;  2 years or more looking for work ;  &gt;&gt; Looked for only part-time work ;  Persons ;</t>
  </si>
  <si>
    <t>15-64 years ;  2 years or more looking for work ;  &gt;&gt; Looked for only part-time work ;  &gt; Males ;</t>
  </si>
  <si>
    <t>15-64 years ;  2 years or more looking for work ;  &gt;&gt; Looked for only part-time work ;  &gt; Females ;</t>
  </si>
  <si>
    <t>15-64 years ;  2 years or more looking for work ;  &gt;&gt; Waiting to start a part-time job ;  Persons ;</t>
  </si>
  <si>
    <t>15-64 years ;  2 years or more looking for work ;  &gt;&gt; Waiting to start a part-time job ;  &gt; Males ;</t>
  </si>
  <si>
    <t>15-64 years ;  2 years or more looking for work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</si>
  <si>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</si>
  <si>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</si>
  <si>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</si>
  <si>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</si>
  <si>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</si>
  <si>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</si>
  <si>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</si>
  <si>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</si>
  <si>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</si>
  <si>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</si>
  <si>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</si>
  <si>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</si>
  <si>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</si>
  <si>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</si>
  <si>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</si>
  <si>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</si>
  <si>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</si>
  <si>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</si>
  <si>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</si>
  <si>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</si>
  <si>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</si>
  <si>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</si>
  <si>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</si>
  <si>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</si>
  <si>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&gt; 15-24 years ;  No job offers ;  Unemployed total ;  Persons ;</t>
  </si>
  <si>
    <t>&gt; 15-24 years ;  No job offers ;  Unemployed total ;  &gt; Males ;</t>
  </si>
  <si>
    <t>&gt; 15-24 years ;  No job offers ;  Unemployed total ;  &gt; Females ;</t>
  </si>
  <si>
    <t>&gt; 15-24 years ;  No job offers ;  &gt; Looked for full-time work ;  Persons ;</t>
  </si>
  <si>
    <t>&gt; 15-24 years ;  No job offers ;  &gt; Looked for full-time work ;  &gt; Males ;</t>
  </si>
  <si>
    <t>&gt; 15-24 years ;  No job offers ;  &gt; Looked for full-time work ;  &gt; Females ;</t>
  </si>
  <si>
    <t>&gt; 15-24 years ;  No job offers ;  &gt;&gt; Looked for both full-time and part-time work ;  Persons ;</t>
  </si>
  <si>
    <t>&gt; 15-24 years ;  No job offers ;  &gt;&gt; Looked for both full-time and part-time work ;  &gt; Males ;</t>
  </si>
  <si>
    <t>&gt; 15-24 years ;  No job offers ;  &gt;&gt; Looked for both full-time and part-time work ;  &gt; Females ;</t>
  </si>
  <si>
    <t>&gt; 15-24 years ;  No job offers ;  &gt;&gt; Looked for only full-time work ;  Persons ;</t>
  </si>
  <si>
    <t>&gt; 15-24 years ;  No job offers ;  &gt;&gt; Looked for only full-time work ;  &gt; Males ;</t>
  </si>
  <si>
    <t>&gt; 15-24 years ;  No job offers ;  &gt;&gt; Looked for only full-time work ;  &gt; Females ;</t>
  </si>
  <si>
    <t>&gt; 15-24 years ;  No job offers ;  &gt;&gt; Waiting to start a full-time job ;  Persons ;</t>
  </si>
  <si>
    <t>&gt; 15-24 years ;  No job offers ;  &gt;&gt; Waiting to start a full-time job ;  &gt; Males ;</t>
  </si>
  <si>
    <t>&gt; 15-24 years ;  No job offers ;  &gt;&gt; Waiting to start a full-time job ;  &gt; Females ;</t>
  </si>
  <si>
    <t>&gt; 15-24 years ;  No job offers ;  &gt; Looked for part-time work ;  Persons ;</t>
  </si>
  <si>
    <t>&gt; 15-24 years ;  No job offers ;  &gt; Looked for part-time work ;  &gt; Males ;</t>
  </si>
  <si>
    <t>&gt; 15-24 years ;  No job offers ;  &gt; Looked for part-time work ;  &gt; Females ;</t>
  </si>
  <si>
    <t>&gt; 15-24 years ;  No job offers ;  &gt;&gt; Looked for only part-time work ;  Persons ;</t>
  </si>
  <si>
    <t>&gt; 15-24 years ;  No job offers ;  &gt;&gt; Looked for only part-time work ;  &gt; Males ;</t>
  </si>
  <si>
    <t>&gt; 15-24 years ;  No job offers ;  &gt;&gt; Looked for only part-time work ;  &gt; Females ;</t>
  </si>
  <si>
    <t>&gt; 15-24 years ;  No job offers ;  &gt;&gt; Waiting to start a part-time job ;  Persons ;</t>
  </si>
  <si>
    <t>&gt; 15-24 years ;  No job offers ;  &gt;&gt; Waiting to start a part-time job ;  &gt; Males ;</t>
  </si>
  <si>
    <t>&gt; 15-24 years ;  No job offers ;  &gt;&gt; Waiting to start a part-time job ;  &gt; Females ;</t>
  </si>
  <si>
    <t>&gt; 15-24 years ;  One job offer ;  Unemployed total ;  Persons ;</t>
  </si>
  <si>
    <t>&gt; 15-24 years ;  One job offer ;  Unemployed total ;  &gt; Males ;</t>
  </si>
  <si>
    <t>&gt; 15-24 years ;  One job offer ;  Unemployed total ;  &gt; Females ;</t>
  </si>
  <si>
    <t>&gt; 15-24 years ;  One job offer ;  &gt; Looked for full-time work ;  Persons ;</t>
  </si>
  <si>
    <t>&gt; 15-24 years ;  One job offer ;  &gt; Looked for full-time work ;  &gt; Males ;</t>
  </si>
  <si>
    <t>&gt; 15-24 years ;  One job offer ;  &gt; Looked for full-time work ;  &gt; Females ;</t>
  </si>
  <si>
    <t>&gt; 15-24 years ;  One job offer ;  &gt;&gt; Looked for both full-time and part-time work ;  Persons ;</t>
  </si>
  <si>
    <t>&gt; 15-24 years ;  One job offer ;  &gt;&gt; Looked for both full-time and part-time work ;  &gt; Males ;</t>
  </si>
  <si>
    <t>&gt; 15-24 years ;  One job offer ;  &gt;&gt; Looked for both full-time and part-time work ;  &gt; Females ;</t>
  </si>
  <si>
    <t>&gt; 15-24 years ;  One job offer ;  &gt;&gt; Looked for only full-time work ;  Persons ;</t>
  </si>
  <si>
    <t>&gt; 15-24 years ;  One job offer ;  &gt;&gt; Looked for only full-time work ;  &gt; Males ;</t>
  </si>
  <si>
    <t>&gt; 15-24 years ;  One job offer ;  &gt;&gt; Looked for only full-time work ;  &gt; Females ;</t>
  </si>
  <si>
    <t>&gt; 15-24 years ;  One job offer ;  &gt;&gt; Waiting to start a full-time job ;  Persons ;</t>
  </si>
  <si>
    <t>&gt; 15-24 years ;  One job offer ;  &gt;&gt; Waiting to start a full-time job ;  &gt; Males ;</t>
  </si>
  <si>
    <t>&gt; 15-24 years ;  One job offer ;  &gt;&gt; Waiting to start a full-time job ;  &gt; Females ;</t>
  </si>
  <si>
    <t>&gt; 15-24 years ;  One job offer ;  &gt; Looked for part-time work ;  Persons ;</t>
  </si>
  <si>
    <t>&gt; 15-24 years ;  One job offer ;  &gt; Looked for part-time work ;  &gt; Males ;</t>
  </si>
  <si>
    <t>&gt; 15-24 years ;  One job offer ;  &gt; Looked for part-time work ;  &gt; Females ;</t>
  </si>
  <si>
    <t>&gt; 15-24 years ;  One job offer ;  &gt;&gt; Looked for only part-time work ;  Persons ;</t>
  </si>
  <si>
    <t>&gt; 15-24 years ;  One job offer ;  &gt;&gt; Looked for only part-time work ;  &gt; Males ;</t>
  </si>
  <si>
    <t>&gt; 15-24 years ;  One job offer ;  &gt;&gt; Looked for only part-time work ;  &gt; Females ;</t>
  </si>
  <si>
    <t>&gt; 15-24 years ;  One job offer ;  &gt;&gt; Waiting to start a part-time job ;  Persons ;</t>
  </si>
  <si>
    <t>&gt; 15-24 years ;  One job offer ;  &gt;&gt; Waiting to start a part-time job ;  &gt; Males ;</t>
  </si>
  <si>
    <t>&gt; 15-24 years ;  One job offer ;  &gt;&gt; Waiting to start a part-time job ;  &gt; Females ;</t>
  </si>
  <si>
    <t>&gt; 15-24 years ;  Two or more job offers ;  Unemployed total ;  Persons ;</t>
  </si>
  <si>
    <t>&gt; 15-24 years ;  Two or more job offers ;  Unemployed total ;  &gt; Males ;</t>
  </si>
  <si>
    <t>&gt; 15-24 years ;  Two or more job offers ;  Unemployed total ;  &gt; Females ;</t>
  </si>
  <si>
    <t>&gt; 15-24 years ;  Two or more job offers ;  &gt; Looked for full-time work ;  Persons ;</t>
  </si>
  <si>
    <t>&gt; 15-24 years ;  Two or more job offers ;  &gt; Looked for full-time work ;  &gt; Males ;</t>
  </si>
  <si>
    <t>&gt; 15-24 years ;  Two or more job offers ;  &gt; Looked for full-time work ;  &gt; Females ;</t>
  </si>
  <si>
    <t>&gt; 15-24 years ;  Two or more job offers ;  &gt;&gt; Looked for both full-time and part-time work ;  Persons ;</t>
  </si>
  <si>
    <t>&gt; 15-24 years ;  Two or more job offers ;  &gt;&gt; Looked for both full-time and part-time work ;  &gt; Males ;</t>
  </si>
  <si>
    <t>&gt; 15-24 years ;  Two or more job offers ;  &gt;&gt; Looked for both full-time and part-time work ;  &gt; Females ;</t>
  </si>
  <si>
    <t>&gt; 15-24 years ;  Two or more job offers ;  &gt;&gt; Looked for only full-time work ;  Persons ;</t>
  </si>
  <si>
    <t>&gt; 15-24 years ;  Two or more job offers ;  &gt;&gt; Looked for only full-time work ;  &gt; Males ;</t>
  </si>
  <si>
    <t>&gt; 15-24 years ;  Two or more job offers ;  &gt;&gt; Looked for only full-time work ;  &gt; Females ;</t>
  </si>
  <si>
    <t>&gt; 15-24 years ;  Two or more job offers ;  &gt;&gt; Waiting to start a full-time job ;  Persons ;</t>
  </si>
  <si>
    <t>&gt; 15-24 years ;  Two or more job offers ;  &gt;&gt; Waiting to start a full-time job ;  &gt; Males ;</t>
  </si>
  <si>
    <t>&gt; 15-24 years ;  Two or more job offers ;  &gt;&gt; Waiting to start a full-time job ;  &gt; Females ;</t>
  </si>
  <si>
    <t>&gt; 15-24 years ;  Two or more job offers ;  &gt; Looked for part-time work ;  Persons ;</t>
  </si>
  <si>
    <t>&gt; 15-24 years ;  Two or more job offers ;  &gt; Looked for part-time work ;  &gt; Males ;</t>
  </si>
  <si>
    <t>&gt; 15-24 years ;  Two or more job offers ;  &gt; Looked for part-time work ;  &gt; Females ;</t>
  </si>
  <si>
    <t>&gt; 15-24 years ;  Two or more job offers ;  &gt;&gt; Looked for only part-time work ;  Persons ;</t>
  </si>
  <si>
    <t>&gt; 15-24 years ;  Two or more job offers ;  &gt;&gt; Looked for only part-time work ;  &gt; Males ;</t>
  </si>
  <si>
    <t>&gt; 15-24 years ;  Two or more job offers ;  &gt;&gt; Looked for only part-time work ;  &gt; Females ;</t>
  </si>
  <si>
    <t>&gt; 15-24 years ;  Two or more job offers ;  &gt;&gt; Waiting to start a part-time job ;  Persons ;</t>
  </si>
  <si>
    <t>&gt; 15-24 years ;  Two or more job offers ;  &gt;&gt; Waiting to start a part-time job ;  &gt; Males ;</t>
  </si>
  <si>
    <t>&gt; 15-24 years ;  Two or more job offers ;  &gt;&gt; Waiting to start a part-time job ;  &gt; Females ;</t>
  </si>
  <si>
    <t>&gt; 15-24 years ;  Had worked before ;  Unemployed total ;  Persons ;</t>
  </si>
  <si>
    <t>&gt; 15-24 years ;  Had worked before ;  Unemployed total ;  &gt; Males ;</t>
  </si>
  <si>
    <t>&gt; 15-24 years ;  Had worked before ;  Unemployed total ;  &gt; Females ;</t>
  </si>
  <si>
    <t>&gt; 15-24 years ;  Had worked before ;  &gt; Looked for full-time work ;  Persons ;</t>
  </si>
  <si>
    <t>&gt; 15-24 years ;  Had worked before ;  &gt; Looked for full-time work ;  &gt; Males ;</t>
  </si>
  <si>
    <t>&gt; 15-24 years ;  Had worked before ;  &gt; Looked for full-time work ;  &gt; Females ;</t>
  </si>
  <si>
    <t>&gt; 15-24 years ;  Had worked before ;  &gt;&gt; Looked for both full-time and part-time work ;  Persons ;</t>
  </si>
  <si>
    <t>&gt; 15-24 years ;  Had worked before ;  &gt;&gt; Looked for both full-time and part-time work ;  &gt; Males ;</t>
  </si>
  <si>
    <t>&gt; 15-24 years ;  Had worked before ;  &gt;&gt; Looked for both full-time and part-time work ;  &gt; Females ;</t>
  </si>
  <si>
    <t>&gt; 15-24 years ;  Had worked before ;  &gt;&gt; Looked for only full-time work ;  Persons ;</t>
  </si>
  <si>
    <t>&gt; 15-24 years ;  Had worked before ;  &gt;&gt; Looked for only full-time work ;  &gt; Males ;</t>
  </si>
  <si>
    <t>&gt; 15-24 years ;  Had worked before ;  &gt;&gt; Looked for only full-time work ;  &gt; Females ;</t>
  </si>
  <si>
    <t>&gt; 15-24 years ;  Had worked before ;  &gt;&gt; Waiting to start a full-time job ;  Persons ;</t>
  </si>
  <si>
    <t>&gt; 15-24 years ;  Had worked before ;  &gt;&gt; Waiting to start a full-time job ;  &gt; Males ;</t>
  </si>
  <si>
    <t>&gt; 15-24 years ;  Had worked before ;  &gt;&gt; Waiting to start a full-time job ;  &gt; Females ;</t>
  </si>
  <si>
    <t>&gt; 15-24 years ;  Had worked before ;  &gt; Looked for part-time work ;  Persons ;</t>
  </si>
  <si>
    <t>&gt; 15-24 years ;  Had worked before ;  &gt; Looked for part-time work ;  &gt; Males ;</t>
  </si>
  <si>
    <t>&gt; 15-24 years ;  Had worked before ;  &gt; Looked for part-time work ;  &gt; Females ;</t>
  </si>
  <si>
    <t>&gt; 15-24 years ;  Had worked before ;  &gt;&gt; Looked for only part-time work ;  Persons ;</t>
  </si>
  <si>
    <t>&gt; 15-24 years ;  Had worked before ;  &gt;&gt; Looked for only part-time work ;  &gt; Males ;</t>
  </si>
  <si>
    <t>&gt; 15-24 years ;  Had worked before ;  &gt;&gt; Looked for only part-time work ;  &gt; Females ;</t>
  </si>
  <si>
    <t>&gt; 15-24 years ;  Had worked before ;  &gt;&gt; Waiting to start a part-time job ;  Persons ;</t>
  </si>
  <si>
    <t>&gt; 15-24 years ;  Had worked before ;  &gt;&gt; Waiting to start a part-time job ;  &gt; Males ;</t>
  </si>
  <si>
    <t>&gt; 15-24 years ;  Had worked before ;  &gt;&gt; Waiting to start a part-time job ;  &gt; Females ;</t>
  </si>
  <si>
    <t>&gt; 15-24 years ;  &gt; Waiting to start or return to a job already obtained ;  Unemployed total ;  Persons ;</t>
  </si>
  <si>
    <t>&gt; 15-24 years ;  &gt; Waiting to start or return to a job already obtained ;  Unemployed total ;  &gt; Males ;</t>
  </si>
  <si>
    <t>&gt; 15-24 years ;  &gt; Waiting to start or return to a job already obtained ;  Unemployed total ;  &gt; Females ;</t>
  </si>
  <si>
    <t>&gt; 15-24 years ;  &gt; Waiting to start or return to a job already obtained ;  &gt; Looked for full-time work ;  Persons ;</t>
  </si>
  <si>
    <t>&gt; 15-24 years ;  &gt; Waiting to start or return to a job already obtained ;  &gt; Looked for full-time work ;  &gt; Males ;</t>
  </si>
  <si>
    <t>&gt; 15-24 years ;  &gt; Waiting to start or return to a job already obtained ;  &gt; Looked for full-time work ;  &gt; Females ;</t>
  </si>
  <si>
    <t>&gt; 15-24 years ;  &gt; Waiting to start or return to a job already obtained ;  &gt;&gt; Looked for both full-time and part-time work ;  Persons ;</t>
  </si>
  <si>
    <t>&gt; 15-24 years ;  &gt; Waiting to start or return to a job already obtained ;  &gt;&gt; Looked for both full-time and part-time work ;  &gt; Males ;</t>
  </si>
  <si>
    <t>&gt; 15-24 years ;  &gt; Waiting to start or return to a job already obtained ;  &gt;&gt; Looked for both full-time and part-time work ;  &gt; Females ;</t>
  </si>
  <si>
    <t>&gt; 15-24 years ;  &gt; Waiting to start or return to a job already obtained ;  &gt;&gt; Looked for only full-time work ;  Persons ;</t>
  </si>
  <si>
    <t>&gt; 15-24 years ;  &gt; Waiting to start or return to a job already obtained ;  &gt;&gt; Looked for only full-time work ;  &gt; Males ;</t>
  </si>
  <si>
    <t>&gt; 15-24 years ;  &gt; Waiting to start or return to a job already obtained ;  &gt;&gt; Looked for only full-time work ;  &gt; Females ;</t>
  </si>
  <si>
    <t>&gt; 15-24 years ;  &gt; Waiting to start or return to a job already obtained ;  &gt;&gt; Waiting to start a full-time job ;  Persons ;</t>
  </si>
  <si>
    <t>&gt; 15-24 years ;  &gt; Waiting to start or return to a job already obtained ;  &gt;&gt; Waiting to start a full-time job ;  &gt; Males ;</t>
  </si>
  <si>
    <t>&gt; 15-24 years ;  &gt; Waiting to start or return to a job already obtained ;  &gt;&gt; Waiting to start a full-time job ;  &gt; Females ;</t>
  </si>
  <si>
    <t>&gt; 15-24 years ;  &gt; Waiting to start or return to a job already obtained ;  &gt; Looked for part-time work ;  Persons ;</t>
  </si>
  <si>
    <t>&gt; 15-24 years ;  &gt; Waiting to start or return to a job already obtained ;  &gt; Looked for part-time work ;  &gt; Males ;</t>
  </si>
  <si>
    <t>&gt; 15-24 years ;  &gt; Waiting to start or return to a job already obtained ;  &gt; Looked for part-time work ;  &gt; Females ;</t>
  </si>
  <si>
    <t>&gt; 15-24 years ;  &gt; Waiting to start or return to a job already obtained ;  &gt;&gt; Looked for only part-time work ;  Persons ;</t>
  </si>
  <si>
    <t>&gt; 15-24 years ;  &gt; Waiting to start or return to a job already obtained ;  &gt;&gt; Looked for only part-time work ;  &gt; Males ;</t>
  </si>
  <si>
    <t>&gt; 15-24 years ;  &gt; Waiting to start or return to a job already obtained ;  &gt;&gt; Looked for only part-time work ;  &gt; Females ;</t>
  </si>
  <si>
    <t>&gt; 15-24 years ;  &gt; Waiting to start or return to a job already obtained ;  &gt;&gt; Waiting to start a part-time job ;  Persons ;</t>
  </si>
  <si>
    <t>&gt; 15-24 years ;  &gt; Waiting to start or return to a job already obtained ;  &gt;&gt; Waiting to start a part-time job ;  &gt; Males ;</t>
  </si>
  <si>
    <t>&gt; 15-24 years ;  &gt; Waiting to start or return to a job already obtained ;  &gt;&gt; Waiting to start a part-time job ;  &gt; Females ;</t>
  </si>
  <si>
    <t>&gt; 15-24 years ;  &gt; Last worked less than 2 years ago ;  Unemployed total ;  Persons ;</t>
  </si>
  <si>
    <t>&gt; 15-24 years ;  &gt; Last worked less than 2 years ago ;  Unemployed total ;  &gt; Males ;</t>
  </si>
  <si>
    <t>&gt; 15-24 years ;  &gt; Last worked less than 2 years ago ;  Unemployed total ;  &gt; Females ;</t>
  </si>
  <si>
    <t>&gt; 15-24 years ;  &gt; Last worked less than 2 years ago ;  &gt; Looked for full-time work ;  Persons ;</t>
  </si>
  <si>
    <t>&gt; 15-24 years ;  &gt; Last worked less than 2 years ago ;  &gt; Looked for full-time work ;  &gt; Males ;</t>
  </si>
  <si>
    <t>&gt; 15-24 years ;  &gt; Last worked less than 2 years ago ;  &gt; Looked for full-time work ;  &gt; Females ;</t>
  </si>
  <si>
    <t>&gt; 15-24 years ;  &gt; Last worked less than 2 years ago ;  &gt;&gt; Looked for both full-time and part-time work ;  Persons ;</t>
  </si>
  <si>
    <t>&gt; 15-24 years ;  &gt; Last worked less than 2 years ago ;  &gt;&gt; Looked for both full-time and part-time work ;  &gt; Males ;</t>
  </si>
  <si>
    <t>&gt; 15-24 years ;  &gt; Last worked less than 2 years ago ;  &gt;&gt; Looked for both full-time and part-time work ;  &gt; Females ;</t>
  </si>
  <si>
    <t>&gt; 15-24 years ;  &gt; Last worked less than 2 years ago ;  &gt;&gt; Looked for only full-time work ;  Persons ;</t>
  </si>
  <si>
    <t>&gt; 15-24 years ;  &gt; Last worked less than 2 years ago ;  &gt;&gt; Looked for only full-time work ;  &gt; Males ;</t>
  </si>
  <si>
    <t>&gt; 15-24 years ;  &gt; Last worked less than 2 years ago ;  &gt;&gt; Looked for only full-time work ;  &gt; Females ;</t>
  </si>
  <si>
    <t>&gt; 15-24 years ;  &gt; Last worked less than 2 years ago ;  &gt; Looked for part-time work ;  Persons ;</t>
  </si>
  <si>
    <t>&gt; 15-24 years ;  &gt; Last worked less than 2 years ago ;  &gt; Looked for part-time work ;  &gt; Males ;</t>
  </si>
  <si>
    <t>&gt; 15-24 years ;  &gt; Last worked less than 2 years ago ;  &gt; Looked for part-time work ;  &gt; Females ;</t>
  </si>
  <si>
    <t>&gt; 15-24 years ;  &gt; Last worked less than 2 years ago ;  &gt;&gt; Looked for only part-time work ;  Persons ;</t>
  </si>
  <si>
    <t>&gt; 15-24 years ;  &gt; Last worked less than 2 years ago ;  &gt;&gt; Looked for only part-time work ;  &gt; Males ;</t>
  </si>
  <si>
    <t>&gt; 15-24 years ;  &gt; Last worked less than 2 years ago ;  &gt;&gt; Looked for only part-time work ;  &gt; Females ;</t>
  </si>
  <si>
    <t>&gt; 15-24 years ;  &gt; Last worked 2 years or more ago ;  Unemployed total ;  Persons ;</t>
  </si>
  <si>
    <t>&gt; 15-24 years ;  &gt; Last worked 2 years or more ago ;  Unemployed total ;  &gt; Males ;</t>
  </si>
  <si>
    <t>&gt; 15-24 years ;  &gt; Last worked 2 years or more ago ;  Unemployed total ;  &gt; Females ;</t>
  </si>
  <si>
    <t>&gt; 15-24 years ;  &gt; Last worked 2 years or more ago ;  &gt; Looked for full-time work ;  Persons ;</t>
  </si>
  <si>
    <t>&gt; 15-24 years ;  &gt; Last worked 2 years or more ago ;  &gt; Looked for full-time work ;  &gt; Males ;</t>
  </si>
  <si>
    <t>&gt; 15-24 years ;  &gt; Last worked 2 years or more ago ;  &gt; Looked for full-time work ;  &gt; Females ;</t>
  </si>
  <si>
    <t>&gt; 15-24 years ;  &gt; Last worked 2 years or more ago ;  &gt;&gt; Looked for both full-time and part-time work ;  Persons ;</t>
  </si>
  <si>
    <t>&gt; 15-24 years ;  &gt; Last worked 2 years or more ago ;  &gt;&gt; Looked for both full-time and part-time work ;  &gt; Males ;</t>
  </si>
  <si>
    <t>&gt; 15-24 years ;  &gt; Last worked 2 years or more ago ;  &gt;&gt; Looked for both full-time and part-time work ;  &gt; Females ;</t>
  </si>
  <si>
    <t>&gt; 15-24 years ;  &gt; Last worked 2 years or more ago ;  &gt;&gt; Looked for only full-time work ;  Persons ;</t>
  </si>
  <si>
    <t>A126018958T</t>
  </si>
  <si>
    <t>A126081166W</t>
  </si>
  <si>
    <t>A126050062A</t>
  </si>
  <si>
    <t>A126017662L</t>
  </si>
  <si>
    <t>A126079870K</t>
  </si>
  <si>
    <t>A126048766J</t>
  </si>
  <si>
    <t>A126017042X</t>
  </si>
  <si>
    <t>A126079250W</t>
  </si>
  <si>
    <t>A126048146V</t>
  </si>
  <si>
    <t>A126021578X</t>
  </si>
  <si>
    <t>A126083786W</t>
  </si>
  <si>
    <t>A126052682A</t>
  </si>
  <si>
    <t>A126020282V</t>
  </si>
  <si>
    <t>A126082490T</t>
  </si>
  <si>
    <t>A126051386R</t>
  </si>
  <si>
    <t>A126018338C</t>
  </si>
  <si>
    <t>A126080546F</t>
  </si>
  <si>
    <t>A126049442F</t>
  </si>
  <si>
    <t>A126020930F</t>
  </si>
  <si>
    <t>A126083138X</t>
  </si>
  <si>
    <t>A126052034C</t>
  </si>
  <si>
    <t>A126019634R</t>
  </si>
  <si>
    <t>A126081842T</t>
  </si>
  <si>
    <t>A126050738R</t>
  </si>
  <si>
    <t>A126018986A</t>
  </si>
  <si>
    <t>A126081194F</t>
  </si>
  <si>
    <t>A126050090K</t>
  </si>
  <si>
    <t>A126017690W</t>
  </si>
  <si>
    <t>A126079898L</t>
  </si>
  <si>
    <t>A126048794T</t>
  </si>
  <si>
    <t>A126017018X</t>
  </si>
  <si>
    <t>A126079226W</t>
  </si>
  <si>
    <t>A126048122A</t>
  </si>
  <si>
    <t>A126021554F</t>
  </si>
  <si>
    <t>A126083762C</t>
  </si>
  <si>
    <t>A126052658A</t>
  </si>
  <si>
    <t>A126020258V</t>
  </si>
  <si>
    <t>A126082466T</t>
  </si>
  <si>
    <t>A126051362W</t>
  </si>
  <si>
    <t>A126018314K</t>
  </si>
  <si>
    <t>A126080522L</t>
  </si>
  <si>
    <t>A126049418F</t>
  </si>
  <si>
    <t>A126020906F</t>
  </si>
  <si>
    <t>A126083114F</t>
  </si>
  <si>
    <t>A126052010K</t>
  </si>
  <si>
    <t>A126019610W</t>
  </si>
  <si>
    <t>A126081818T</t>
  </si>
  <si>
    <t>A126050714W</t>
  </si>
  <si>
    <t>A126018962J</t>
  </si>
  <si>
    <t>A126081170L</t>
  </si>
  <si>
    <t>A126050066K</t>
  </si>
  <si>
    <t>A126017666W</t>
  </si>
  <si>
    <t>A126079874V</t>
  </si>
  <si>
    <t>A126048770X</t>
  </si>
  <si>
    <t>A126017046J</t>
  </si>
  <si>
    <t>A126079254F</t>
  </si>
  <si>
    <t>A126048150K</t>
  </si>
  <si>
    <t>A126021582R</t>
  </si>
  <si>
    <t>A126083790L</t>
  </si>
  <si>
    <t>A126052686K</t>
  </si>
  <si>
    <t>A126020286C</t>
  </si>
  <si>
    <t>A126082494A</t>
  </si>
  <si>
    <t>A126051390F</t>
  </si>
  <si>
    <t>A126018342V</t>
  </si>
  <si>
    <t>A126080550W</t>
  </si>
  <si>
    <t>A126049446R</t>
  </si>
  <si>
    <t>A126020934R</t>
  </si>
  <si>
    <t>A126083142R</t>
  </si>
  <si>
    <t>A126052038L</t>
  </si>
  <si>
    <t>A126019638X</t>
  </si>
  <si>
    <t>A126081846A</t>
  </si>
  <si>
    <t>A126050742F</t>
  </si>
  <si>
    <t>A126018990T</t>
  </si>
  <si>
    <t>A126081198R</t>
  </si>
  <si>
    <t>A126050094V</t>
  </si>
  <si>
    <t>A126017694F</t>
  </si>
  <si>
    <t>A126079902T</t>
  </si>
  <si>
    <t>A126048798A</t>
  </si>
  <si>
    <t>A126006682T</t>
  </si>
  <si>
    <t>A126068890R</t>
  </si>
  <si>
    <t>A126037786L</t>
  </si>
  <si>
    <t>A126011218J</t>
  </si>
  <si>
    <t>A126073426F</t>
  </si>
  <si>
    <t>A126042322K</t>
  </si>
  <si>
    <t>A126009922W</t>
  </si>
  <si>
    <t>A126072130A</t>
  </si>
  <si>
    <t>A126041026X</t>
  </si>
  <si>
    <t>A126007978W</t>
  </si>
  <si>
    <t>A126070186A</t>
  </si>
  <si>
    <t>A126039082A</t>
  </si>
  <si>
    <t>A126010570A</t>
  </si>
  <si>
    <t>A126072778T</t>
  </si>
  <si>
    <t>A126041674W</t>
  </si>
  <si>
    <t>A126009274K</t>
  </si>
  <si>
    <t>A126071482L</t>
  </si>
  <si>
    <t>A126040378K</t>
  </si>
  <si>
    <t>A126008626K</t>
  </si>
  <si>
    <t>A126070834L</t>
  </si>
  <si>
    <t>A126039730L</t>
  </si>
  <si>
    <t>A126007330F</t>
  </si>
  <si>
    <t>A126069538W</t>
  </si>
  <si>
    <t>A126038434A</t>
  </si>
  <si>
    <t>A126006694A</t>
  </si>
  <si>
    <t>A126068902L</t>
  </si>
  <si>
    <t>A126037798W</t>
  </si>
  <si>
    <t>A126011230X</t>
  </si>
  <si>
    <t>A126073438R</t>
  </si>
  <si>
    <t>A126042334V</t>
  </si>
  <si>
    <t>A126009934F</t>
  </si>
  <si>
    <t>A126072142K</t>
  </si>
  <si>
    <t>A126041038J</t>
  </si>
  <si>
    <t>A126007990L</t>
  </si>
  <si>
    <t>A126070198K</t>
  </si>
  <si>
    <t>A126039094K</t>
  </si>
  <si>
    <t>A126010582K</t>
  </si>
  <si>
    <t>A126072790J</t>
  </si>
  <si>
    <t>A126041686F</t>
  </si>
  <si>
    <t>A126009286V</t>
  </si>
  <si>
    <t>A126071494W</t>
  </si>
  <si>
    <t>A126040390A</t>
  </si>
  <si>
    <t>A126008638V</t>
  </si>
  <si>
    <t>A126070846W</t>
  </si>
  <si>
    <t>A126039742W</t>
  </si>
  <si>
    <t>A126007342R</t>
  </si>
  <si>
    <t>A126069550L</t>
  </si>
  <si>
    <t>A126038446K</t>
  </si>
  <si>
    <t>A126006662J</t>
  </si>
  <si>
    <t>A126068870F</t>
  </si>
  <si>
    <t>A126037766C</t>
  </si>
  <si>
    <t>A126011198K</t>
  </si>
  <si>
    <t>A126073406W</t>
  </si>
  <si>
    <t>A126042302A</t>
  </si>
  <si>
    <t>A126009902L</t>
  </si>
  <si>
    <t>A126072110T</t>
  </si>
  <si>
    <t>A126041006R</t>
  </si>
  <si>
    <t>A126007958L</t>
  </si>
  <si>
    <t>A126070166T</t>
  </si>
  <si>
    <t>A126039062T</t>
  </si>
  <si>
    <t>A126010550T</t>
  </si>
  <si>
    <t>A126072758J</t>
  </si>
  <si>
    <t>A126041654L</t>
  </si>
  <si>
    <t>A126009254A</t>
  </si>
  <si>
    <t>A126071462C</t>
  </si>
  <si>
    <t>A126040358A</t>
  </si>
  <si>
    <t>A126008606A</t>
  </si>
  <si>
    <t>A126070814C</t>
  </si>
  <si>
    <t>A126039710C</t>
  </si>
  <si>
    <t>A126007310W</t>
  </si>
  <si>
    <t>A126069518L</t>
  </si>
  <si>
    <t>A126038414T</t>
  </si>
  <si>
    <t>A126006698K</t>
  </si>
  <si>
    <t>A126068906W</t>
  </si>
  <si>
    <t>A126037802A</t>
  </si>
  <si>
    <t>A126011234J</t>
  </si>
  <si>
    <t>A126073442F</t>
  </si>
  <si>
    <t>A126042338C</t>
  </si>
  <si>
    <t>A126009938R</t>
  </si>
  <si>
    <t>A126072146V</t>
  </si>
  <si>
    <t>A126041042X</t>
  </si>
  <si>
    <t>A126007994W</t>
  </si>
  <si>
    <t>A126070202R</t>
  </si>
  <si>
    <t>A126039098V</t>
  </si>
  <si>
    <t>A126010586V</t>
  </si>
  <si>
    <t>A126072794T</t>
  </si>
  <si>
    <t>A126041690W</t>
  </si>
  <si>
    <t>A126009290K</t>
  </si>
  <si>
    <t>A126071498F</t>
  </si>
  <si>
    <t>A126040394K</t>
  </si>
  <si>
    <t>A126008642K</t>
  </si>
  <si>
    <t>A126070850L</t>
  </si>
  <si>
    <t>A126039746F</t>
  </si>
  <si>
    <t>A126007346X</t>
  </si>
  <si>
    <t>A126069554W</t>
  </si>
  <si>
    <t>A126038450A</t>
  </si>
  <si>
    <t>A126006702R</t>
  </si>
  <si>
    <t>A126068910L</t>
  </si>
  <si>
    <t>A126037806K</t>
  </si>
  <si>
    <t>A126011238T</t>
  </si>
  <si>
    <t>A126073446R</t>
  </si>
  <si>
    <t>A126042342V</t>
  </si>
  <si>
    <t>A126009942F</t>
  </si>
  <si>
    <t>A126072150K</t>
  </si>
  <si>
    <t>A126041046J</t>
  </si>
  <si>
    <t>A126007998F</t>
  </si>
  <si>
    <t>A126070206X</t>
  </si>
  <si>
    <t>A126039102X</t>
  </si>
  <si>
    <t>A126010590K</t>
  </si>
  <si>
    <t>A126072798A</t>
  </si>
  <si>
    <t>A126041694F</t>
  </si>
  <si>
    <t>A126009294V</t>
  </si>
  <si>
    <t>A126071502K</t>
  </si>
  <si>
    <t>A126040398V</t>
  </si>
  <si>
    <t>A126008646V</t>
  </si>
  <si>
    <t>A126070854W</t>
  </si>
  <si>
    <t>A126039750W</t>
  </si>
  <si>
    <t>A126007350R</t>
  </si>
  <si>
    <t>A126069558F</t>
  </si>
  <si>
    <t>A126038454K</t>
  </si>
  <si>
    <t>A126006666T</t>
  </si>
  <si>
    <t>A126068874R</t>
  </si>
  <si>
    <t>A126037770V</t>
  </si>
  <si>
    <t>A126011202R</t>
  </si>
  <si>
    <t>A126073410L</t>
  </si>
  <si>
    <t>A126042306K</t>
  </si>
  <si>
    <t>A126009906W</t>
  </si>
  <si>
    <t>A126072114A</t>
  </si>
  <si>
    <t>A126041010F</t>
  </si>
  <si>
    <t>A126007962C</t>
  </si>
  <si>
    <t>A126070170J</t>
  </si>
  <si>
    <t>A126039066A</t>
  </si>
  <si>
    <t>A126010554A</t>
  </si>
  <si>
    <t>A126072762X</t>
  </si>
  <si>
    <t>A126041658W</t>
  </si>
  <si>
    <t>A126009258K</t>
  </si>
  <si>
    <t>A126071466L</t>
  </si>
  <si>
    <t>A126040362T</t>
  </si>
  <si>
    <t>A126008610T</t>
  </si>
  <si>
    <t>A126070818L</t>
  </si>
  <si>
    <t>A126039714L</t>
  </si>
  <si>
    <t>A126007314F</t>
  </si>
  <si>
    <t>A126069522C</t>
  </si>
  <si>
    <t>A126038418A</t>
  </si>
  <si>
    <t>A126006670J</t>
  </si>
  <si>
    <t>A126068878X</t>
  </si>
  <si>
    <t>A126037774C</t>
  </si>
  <si>
    <t>A126011206X</t>
  </si>
  <si>
    <t>A126073414W</t>
  </si>
  <si>
    <t>A126042310A</t>
  </si>
  <si>
    <t>A126009910L</t>
  </si>
  <si>
    <t>A126072118K</t>
  </si>
  <si>
    <t>A126041014R</t>
  </si>
  <si>
    <t>A126007966L</t>
  </si>
  <si>
    <t>A126070174T</t>
  </si>
  <si>
    <t>A126039070T</t>
  </si>
  <si>
    <t>A126009262A</t>
  </si>
  <si>
    <t>A126071470C</t>
  </si>
  <si>
    <t>A126040366A</t>
  </si>
  <si>
    <t>A126008614A</t>
  </si>
  <si>
    <t>A126070822C</t>
  </si>
  <si>
    <t>A126039718W</t>
  </si>
  <si>
    <t>A126006686A</t>
  </si>
  <si>
    <t>A126068894X</t>
  </si>
  <si>
    <t>A126037790C</t>
  </si>
  <si>
    <t>A126011222X</t>
  </si>
  <si>
    <t>A126073430W</t>
  </si>
  <si>
    <t>A126042326V</t>
  </si>
  <si>
    <t>A126009926F</t>
  </si>
  <si>
    <t>A126072134K</t>
  </si>
  <si>
    <t>A126041030R</t>
  </si>
  <si>
    <t>A126007982L</t>
  </si>
  <si>
    <t>&gt; 15-24 years ;  &gt; Last worked 2 years or more ago ;  &gt;&gt; Looked for only full-time work ;  &gt; Males ;</t>
  </si>
  <si>
    <t>&gt; 15-24 years ;  &gt; Last worked 2 years or more ago ;  &gt;&gt; Looked for only full-time work ;  &gt; Females ;</t>
  </si>
  <si>
    <t>&gt; 15-24 years ;  &gt; Last worked 2 years or more ago ;  &gt; Looked for part-time work ;  Persons ;</t>
  </si>
  <si>
    <t>&gt; 15-24 years ;  &gt; Last worked 2 years or more ago ;  &gt; Looked for part-time work ;  &gt; Males ;</t>
  </si>
  <si>
    <t>&gt; 15-24 years ;  &gt; Last worked 2 years or more ago ;  &gt; Looked for part-time work ;  &gt; Females ;</t>
  </si>
  <si>
    <t>&gt; 15-24 years ;  &gt; Last worked 2 years or more ago ;  &gt;&gt; Looked for only part-time work ;  Persons ;</t>
  </si>
  <si>
    <t>&gt; 15-24 years ;  &gt; Last worked 2 years or more ago ;  &gt;&gt; Looked for only part-time work ;  &gt; Males ;</t>
  </si>
  <si>
    <t>&gt; 15-24 years ;  &gt; Last worked 2 years or more ago ;  &gt;&gt; Looked for only part-time work ;  &gt; Females ;</t>
  </si>
  <si>
    <t>&gt; 15-24 years ;  Had never worked before ;  Unemployed total ;  Persons ;</t>
  </si>
  <si>
    <t>&gt; 15-24 years ;  Had never worked before ;  Unemployed total ;  &gt; Males ;</t>
  </si>
  <si>
    <t>&gt; 15-24 years ;  Had never worked before ;  Unemployed total ;  &gt; Females ;</t>
  </si>
  <si>
    <t>&gt; 15-24 years ;  Had never worked before ;  &gt; Looked for full-time work ;  Persons ;</t>
  </si>
  <si>
    <t>&gt; 15-24 years ;  Had never worked before ;  &gt; Looked for full-time work ;  &gt; Males ;</t>
  </si>
  <si>
    <t>&gt; 15-24 years ;  Had never worked before ;  &gt; Looked for full-time work ;  &gt; Females ;</t>
  </si>
  <si>
    <t>&gt; 15-24 years ;  Had never worked before ;  &gt;&gt; Looked for both full-time and part-time work ;  Persons ;</t>
  </si>
  <si>
    <t>&gt; 15-24 years ;  Had never worked before ;  &gt;&gt; Looked for both full-time and part-time work ;  &gt; Males ;</t>
  </si>
  <si>
    <t>&gt; 15-24 years ;  Had never worked before ;  &gt;&gt; Looked for both full-time and part-time work ;  &gt; Females ;</t>
  </si>
  <si>
    <t>&gt; 15-24 years ;  Had never worked before ;  &gt;&gt; Looked for only full-time work ;  Persons ;</t>
  </si>
  <si>
    <t>&gt; 15-24 years ;  Had never worked before ;  &gt;&gt; Looked for only full-time work ;  &gt; Males ;</t>
  </si>
  <si>
    <t>&gt; 15-24 years ;  Had never worked before ;  &gt;&gt; Looked for only full-time work ;  &gt; Females ;</t>
  </si>
  <si>
    <t>&gt; 15-24 years ;  Had never worked before ;  &gt;&gt; Waiting to start a full-time job ;  Persons ;</t>
  </si>
  <si>
    <t>&gt; 15-24 years ;  Had never worked before ;  &gt;&gt; Waiting to start a full-time job ;  &gt; Males ;</t>
  </si>
  <si>
    <t>&gt; 15-24 years ;  Had never worked before ;  &gt;&gt; Waiting to start a full-time job ;  &gt; Females ;</t>
  </si>
  <si>
    <t>&gt; 15-24 years ;  Had never worked before ;  &gt; Looked for part-time work ;  Persons ;</t>
  </si>
  <si>
    <t>&gt; 15-24 years ;  Had never worked before ;  &gt; Looked for part-time work ;  &gt; Males ;</t>
  </si>
  <si>
    <t>&gt; 15-24 years ;  Had never worked before ;  &gt; Looked for part-time work ;  &gt; Females ;</t>
  </si>
  <si>
    <t>&gt; 15-24 years ;  Had never worked before ;  &gt;&gt; Looked for only part-time work ;  Persons ;</t>
  </si>
  <si>
    <t>&gt; 15-24 years ;  Had never worked before ;  &gt;&gt; Looked for only part-time work ;  &gt; Males ;</t>
  </si>
  <si>
    <t>&gt; 15-24 years ;  Had never worked before ;  &gt;&gt; Looked for only part-time work ;  &gt; Females ;</t>
  </si>
  <si>
    <t>&gt; 15-24 years ;  Had never worked before ;  &gt;&gt; Waiting to start a part-time job ;  Persons ;</t>
  </si>
  <si>
    <t>&gt; 15-24 years ;  Had never worked before ;  &gt;&gt; Waiting to start a part-time job ;  &gt; Males ;</t>
  </si>
  <si>
    <t>&gt; 15-24 years ;  Had never worked before ;  &gt;&gt; Waiting to start a part-time job ;  &gt; Females ;</t>
  </si>
  <si>
    <t>&gt; 15-24 years ;  &gt; Waiting to start first job already obtained ;  Unemployed total ;  Persons ;</t>
  </si>
  <si>
    <t>&gt; 15-24 years ;  &gt; Waiting to start first job already obtained ;  Unemployed total ;  &gt; Males ;</t>
  </si>
  <si>
    <t>&gt; 15-24 years ;  &gt; Waiting to start first job already obtained ;  Unemployed total ;  &gt; Females ;</t>
  </si>
  <si>
    <t>&gt; 15-24 years ;  &gt; Waiting to start first job already obtained ;  &gt; Looked for full-time work ;  Persons ;</t>
  </si>
  <si>
    <t>&gt; 15-24 years ;  &gt; Waiting to start first job already obtained ;  &gt; Looked for full-time work ;  &gt; Males ;</t>
  </si>
  <si>
    <t>&gt; 15-24 years ;  &gt; Waiting to start first job already obtained ;  &gt; Looked for full-time work ;  &gt; Females ;</t>
  </si>
  <si>
    <t>&gt; 15-24 years ;  &gt; Waiting to start first job already obtained ;  &gt;&gt; Looked for both full-time and part-time work ;  Persons ;</t>
  </si>
  <si>
    <t>&gt; 15-24 years ;  &gt; Waiting to start first job already obtained ;  &gt;&gt; Looked for both full-time and part-time work ;  &gt; Males ;</t>
  </si>
  <si>
    <t>&gt; 15-24 years ;  &gt; Waiting to start first job already obtained ;  &gt;&gt; Looked for both full-time and part-time work ;  &gt; Females ;</t>
  </si>
  <si>
    <t>&gt; 15-24 years ;  &gt; Waiting to start first job already obtained ;  &gt;&gt; Looked for only full-time work ;  Persons ;</t>
  </si>
  <si>
    <t>&gt; 15-24 years ;  &gt; Waiting to start first job already obtained ;  &gt;&gt; Looked for only full-time work ;  &gt; Males ;</t>
  </si>
  <si>
    <t>&gt; 15-24 years ;  &gt; Waiting to start first job already obtained ;  &gt;&gt; Looked for only full-time work ;  &gt; Females ;</t>
  </si>
  <si>
    <t>&gt; 15-24 years ;  &gt; Waiting to start first job already obtained ;  &gt;&gt; Waiting to start a full-time job ;  Persons ;</t>
  </si>
  <si>
    <t>&gt; 15-24 years ;  &gt; Waiting to start first job already obtained ;  &gt;&gt; Waiting to start a full-time job ;  &gt; Males ;</t>
  </si>
  <si>
    <t>&gt; 15-24 years ;  &gt; Waiting to start first job already obtained ;  &gt;&gt; Waiting to start a full-time job ;  &gt; Females ;</t>
  </si>
  <si>
    <t>&gt; 15-24 years ;  &gt; Waiting to start first job already obtained ;  &gt; Looked for part-time work ;  Persons ;</t>
  </si>
  <si>
    <t>&gt; 15-24 years ;  &gt; Waiting to start first job already obtained ;  &gt; Looked for part-time work ;  &gt; Males ;</t>
  </si>
  <si>
    <t>&gt; 15-24 years ;  &gt; Waiting to start first job already obtained ;  &gt; Looked for part-time work ;  &gt; Females ;</t>
  </si>
  <si>
    <t>&gt; 15-24 years ;  &gt; Waiting to start first job already obtained ;  &gt;&gt; Looked for only part-time work ;  Persons ;</t>
  </si>
  <si>
    <t>&gt; 15-24 years ;  &gt; Waiting to start first job already obtained ;  &gt;&gt; Looked for only part-time work ;  &gt; Males ;</t>
  </si>
  <si>
    <t>&gt; 15-24 years ;  &gt; Waiting to start first job already obtained ;  &gt;&gt; Looked for only part-time work ;  &gt; Females ;</t>
  </si>
  <si>
    <t>&gt; 15-24 years ;  &gt; Waiting to start first job already obtained ;  &gt;&gt; Waiting to start a part-time job ;  Persons ;</t>
  </si>
  <si>
    <t>&gt; 15-24 years ;  &gt; Waiting to start first job already obtained ;  &gt;&gt; Waiting to start a part-time job ;  &gt; Males ;</t>
  </si>
  <si>
    <t>&gt; 15-24 years ;  &gt; Waiting to start first job already obtained ;  &gt;&gt; Waiting to start a part-time job ;  &gt; Females ;</t>
  </si>
  <si>
    <t>&gt; 15-24 years ;  &gt; Looking for first job ;  Unemployed total ;  Persons ;</t>
  </si>
  <si>
    <t>&gt; 15-24 years ;  &gt; Looking for first job ;  Unemployed total ;  &gt; Males ;</t>
  </si>
  <si>
    <t>&gt; 15-24 years ;  &gt; Looking for first job ;  Unemployed total ;  &gt; Females ;</t>
  </si>
  <si>
    <t>&gt; 15-24 years ;  &gt; Looking for first job ;  &gt; Looked for full-time work ;  Persons ;</t>
  </si>
  <si>
    <t>&gt; 15-24 years ;  &gt; Looking for first job ;  &gt; Looked for full-time work ;  &gt; Males ;</t>
  </si>
  <si>
    <t>&gt; 15-24 years ;  &gt; Looking for first job ;  &gt; Looked for full-time work ;  &gt; Females ;</t>
  </si>
  <si>
    <t>&gt; 15-24 years ;  &gt; Looking for first job ;  &gt;&gt; Looked for both full-time and part-time work ;  Persons ;</t>
  </si>
  <si>
    <t>&gt; 15-24 years ;  &gt; Looking for first job ;  &gt;&gt; Looked for both full-time and part-time work ;  &gt; Males ;</t>
  </si>
  <si>
    <t>&gt; 15-24 years ;  &gt; Looking for first job ;  &gt;&gt; Looked for both full-time and part-time work ;  &gt; Females ;</t>
  </si>
  <si>
    <t>&gt; 15-24 years ;  &gt; Looking for first job ;  &gt;&gt; Looked for only full-time work ;  Persons ;</t>
  </si>
  <si>
    <t>&gt; 15-24 years ;  &gt; Looking for first job ;  &gt;&gt; Looked for only full-time work ;  &gt; Males ;</t>
  </si>
  <si>
    <t>&gt; 15-24 years ;  &gt; Looking for first job ;  &gt;&gt; Looked for only full-time work ;  &gt; Females ;</t>
  </si>
  <si>
    <t>&gt; 15-24 years ;  &gt; Looking for first job ;  &gt; Looked for part-time work ;  Persons ;</t>
  </si>
  <si>
    <t>&gt; 15-24 years ;  &gt; Looking for first job ;  &gt; Looked for part-time work ;  &gt; Males ;</t>
  </si>
  <si>
    <t>&gt; 15-24 years ;  &gt; Looking for first job ;  &gt; Looked for part-time work ;  &gt; Females ;</t>
  </si>
  <si>
    <t>&gt; 15-24 years ;  &gt; Looking for first job ;  &gt;&gt; Looked for only part-time work ;  Persons ;</t>
  </si>
  <si>
    <t>&gt; 15-24 years ;  &gt; Looking for first job ;  &gt;&gt; Looked for only part-time work ;  &gt; Males ;</t>
  </si>
  <si>
    <t>&gt; 15-24 years ;  &gt; Looking for first job ;  &gt;&gt; Looked for only part-time work ;  &gt; Females ;</t>
  </si>
  <si>
    <t>&gt; 15-24 years ;  Less than 1 year looking for work ;  Unemployed total ;  Persons ;</t>
  </si>
  <si>
    <t>&gt; 15-24 years ;  Less than 1 year looking for work ;  Unemployed total ;  &gt; Males ;</t>
  </si>
  <si>
    <t>&gt; 15-24 years ;  Less than 1 year looking for work ;  Unemployed total ;  &gt; Females ;</t>
  </si>
  <si>
    <t>&gt; 15-24 years ;  Less than 1 year looking for work ;  &gt; Looked for full-time work ;  Persons ;</t>
  </si>
  <si>
    <t>&gt; 15-24 years ;  Less than 1 year looking for work ;  &gt; Looked for full-time work ;  &gt; Males ;</t>
  </si>
  <si>
    <t>&gt; 15-24 years ;  Less than 1 year looking for work ;  &gt; Looked for full-time work ;  &gt; Females ;</t>
  </si>
  <si>
    <t>&gt; 15-24 years ;  Less than 1 year looking for work ;  &gt;&gt; Looked for both full-time and part-time work ;  Persons ;</t>
  </si>
  <si>
    <t>&gt; 15-24 years ;  Less than 1 year looking for work ;  &gt;&gt; Looked for both full-time and part-time work ;  &gt; Males ;</t>
  </si>
  <si>
    <t>&gt; 15-24 years ;  Less than 1 year looking for work ;  &gt;&gt; Looked for both full-time and part-time work ;  &gt; Females ;</t>
  </si>
  <si>
    <t>&gt; 15-24 years ;  Less than 1 year looking for work ;  &gt;&gt; Looked for only full-time work ;  Persons ;</t>
  </si>
  <si>
    <t>&gt; 15-24 years ;  Less than 1 year looking for work ;  &gt;&gt; Looked for only full-time work ;  &gt; Males ;</t>
  </si>
  <si>
    <t>&gt; 15-24 years ;  Less than 1 year looking for work ;  &gt;&gt; Looked for only full-time work ;  &gt; Females ;</t>
  </si>
  <si>
    <t>&gt; 15-24 years ;  Less than 1 year looking for work ;  &gt;&gt; Waiting to start a full-time job ;  Persons ;</t>
  </si>
  <si>
    <t>&gt; 15-24 years ;  Less than 1 year looking for work ;  &gt;&gt; Waiting to start a full-time job ;  &gt; Males ;</t>
  </si>
  <si>
    <t>&gt; 15-24 years ;  Less than 1 year looking for work ;  &gt;&gt; Waiting to start a full-time job ;  &gt; Females ;</t>
  </si>
  <si>
    <t>&gt; 15-24 years ;  Less than 1 year looking for work ;  &gt; Looked for part-time work ;  Persons ;</t>
  </si>
  <si>
    <t>&gt; 15-24 years ;  Less than 1 year looking for work ;  &gt; Looked for part-time work ;  &gt; Males ;</t>
  </si>
  <si>
    <t>&gt; 15-24 years ;  Less than 1 year looking for work ;  &gt; Looked for part-time work ;  &gt; Females ;</t>
  </si>
  <si>
    <t>&gt; 15-24 years ;  Less than 1 year looking for work ;  &gt;&gt; Looked for only part-time work ;  Persons ;</t>
  </si>
  <si>
    <t>&gt; 15-24 years ;  Less than 1 year looking for work ;  &gt;&gt; Looked for only part-time work ;  &gt; Males ;</t>
  </si>
  <si>
    <t>&gt; 15-24 years ;  Less than 1 year looking for work ;  &gt;&gt; Looked for only part-time work ;  &gt; Females ;</t>
  </si>
  <si>
    <t>&gt; 15-24 years ;  Less than 1 year looking for work ;  &gt;&gt; Waiting to start a part-time job ;  Persons ;</t>
  </si>
  <si>
    <t>&gt; 15-24 years ;  Less than 1 year looking for work ;  &gt;&gt; Waiting to start a part-time job ;  &gt; Males ;</t>
  </si>
  <si>
    <t>&gt; 15-24 years ;  Less than 1 year looking for work ;  &gt;&gt; Waiting to start a part-time job ;  &gt; Females ;</t>
  </si>
  <si>
    <t>&gt; 15-24 years ;  &gt; Less than 1 month looking for work ;  Unemployed total ;  Persons ;</t>
  </si>
  <si>
    <t>&gt; 15-24 years ;  &gt; Less than 1 month looking for work ;  Unemployed total ;  &gt; Males ;</t>
  </si>
  <si>
    <t>&gt; 15-24 years ;  &gt; Less than 1 month looking for work ;  Unemployed total ;  &gt; Females ;</t>
  </si>
  <si>
    <t>&gt; 15-24 years ;  &gt; Less than 1 month looking for work ;  &gt; Looked for full-time work ;  Persons ;</t>
  </si>
  <si>
    <t>&gt; 15-24 years ;  &gt; Less than 1 month looking for work ;  &gt; Looked for full-time work ;  &gt; Males ;</t>
  </si>
  <si>
    <t>&gt; 15-24 years ;  &gt; Less than 1 month looking for work ;  &gt; Looked for full-time work ;  &gt; Females ;</t>
  </si>
  <si>
    <t>&gt; 15-24 years ;  &gt; Less than 1 month looking for work ;  &gt;&gt; Looked for both full-time and part-time work ;  Persons ;</t>
  </si>
  <si>
    <t>&gt; 15-24 years ;  &gt; Less than 1 month looking for work ;  &gt;&gt; Looked for both full-time and part-time work ;  &gt; Males ;</t>
  </si>
  <si>
    <t>&gt; 15-24 years ;  &gt; Less than 1 month looking for work ;  &gt;&gt; Looked for both full-time and part-time work ;  &gt; Females ;</t>
  </si>
  <si>
    <t>&gt; 15-24 years ;  &gt; Less than 1 month looking for work ;  &gt;&gt; Looked for only full-time work ;  Persons ;</t>
  </si>
  <si>
    <t>&gt; 15-24 years ;  &gt; Less than 1 month looking for work ;  &gt;&gt; Looked for only full-time work ;  &gt; Males ;</t>
  </si>
  <si>
    <t>&gt; 15-24 years ;  &gt; Less than 1 month looking for work ;  &gt;&gt; Looked for only full-time work ;  &gt; Females ;</t>
  </si>
  <si>
    <t>&gt; 15-24 years ;  &gt; Less than 1 month looking for work ;  &gt;&gt; Waiting to start a full-time job ;  Persons ;</t>
  </si>
  <si>
    <t>&gt; 15-24 years ;  &gt; Less than 1 month looking for work ;  &gt;&gt; Waiting to start a full-time job ;  &gt; Males ;</t>
  </si>
  <si>
    <t>&gt; 15-24 years ;  &gt; Less than 1 month looking for work ;  &gt;&gt; Waiting to start a full-time job ;  &gt; Females ;</t>
  </si>
  <si>
    <t>&gt; 15-24 years ;  &gt; Less than 1 month looking for work ;  &gt; Looked for part-time work ;  Persons ;</t>
  </si>
  <si>
    <t>&gt; 15-24 years ;  &gt; Less than 1 month looking for work ;  &gt; Looked for part-time work ;  &gt; Males ;</t>
  </si>
  <si>
    <t>&gt; 15-24 years ;  &gt; Less than 1 month looking for work ;  &gt; Looked for part-time work ;  &gt; Females ;</t>
  </si>
  <si>
    <t>&gt; 15-24 years ;  &gt; Less than 1 month looking for work ;  &gt;&gt; Looked for only part-time work ;  Persons ;</t>
  </si>
  <si>
    <t>&gt; 15-24 years ;  &gt; Less than 1 month looking for work ;  &gt;&gt; Looked for only part-time work ;  &gt; Males ;</t>
  </si>
  <si>
    <t>&gt; 15-24 years ;  &gt; Less than 1 month looking for work ;  &gt;&gt; Looked for only part-time work ;  &gt; Females ;</t>
  </si>
  <si>
    <t>&gt; 15-24 years ;  &gt; Less than 1 month looking for work ;  &gt;&gt; Waiting to start a part-time job ;  Persons ;</t>
  </si>
  <si>
    <t>&gt; 15-24 years ;  &gt; Less than 1 month looking for work ;  &gt;&gt; Waiting to start a part-time job ;  &gt; Males ;</t>
  </si>
  <si>
    <t>&gt; 15-24 years ;  &gt; Less than 1 month looking for work ;  &gt;&gt; Waiting to start a part-time job ;  &gt; Females ;</t>
  </si>
  <si>
    <t>&gt; 15-24 years ;  &gt; 1-3 months looking for work ;  Unemployed total ;  Persons ;</t>
  </si>
  <si>
    <t>&gt; 15-24 years ;  &gt; 1-3 months looking for work ;  Unemployed total ;  &gt; Males ;</t>
  </si>
  <si>
    <t>&gt; 15-24 years ;  &gt; 1-3 months looking for work ;  Unemployed total ;  &gt; Females ;</t>
  </si>
  <si>
    <t>&gt; 15-24 years ;  &gt; 1-3 months looking for work ;  &gt; Looked for full-time work ;  Persons ;</t>
  </si>
  <si>
    <t>&gt; 15-24 years ;  &gt; 1-3 months looking for work ;  &gt; Looked for full-time work ;  &gt; Males ;</t>
  </si>
  <si>
    <t>&gt; 15-24 years ;  &gt; 1-3 months looking for work ;  &gt; Looked for full-time work ;  &gt; Females ;</t>
  </si>
  <si>
    <t>&gt; 15-24 years ;  &gt; 1-3 months looking for work ;  &gt;&gt; Looked for both full-time and part-time work ;  Persons ;</t>
  </si>
  <si>
    <t>&gt; 15-24 years ;  &gt; 1-3 months looking for work ;  &gt;&gt; Looked for both full-time and part-time work ;  &gt; Males ;</t>
  </si>
  <si>
    <t>&gt; 15-24 years ;  &gt; 1-3 months looking for work ;  &gt;&gt; Looked for both full-time and part-time work ;  &gt; Females ;</t>
  </si>
  <si>
    <t>&gt; 15-24 years ;  &gt; 1-3 months looking for work ;  &gt;&gt; Looked for only full-time work ;  Persons ;</t>
  </si>
  <si>
    <t>&gt; 15-24 years ;  &gt; 1-3 months looking for work ;  &gt;&gt; Looked for only full-time work ;  &gt; Males ;</t>
  </si>
  <si>
    <t>&gt; 15-24 years ;  &gt; 1-3 months looking for work ;  &gt;&gt; Looked for only full-time work ;  &gt; Females ;</t>
  </si>
  <si>
    <t>&gt; 15-24 years ;  &gt; 1-3 months looking for work ;  &gt;&gt; Waiting to start a full-time job ;  Persons ;</t>
  </si>
  <si>
    <t>&gt; 15-24 years ;  &gt; 1-3 months looking for work ;  &gt;&gt; Waiting to start a full-time job ;  &gt; Males ;</t>
  </si>
  <si>
    <t>&gt; 15-24 years ;  &gt; 1-3 months looking for work ;  &gt;&gt; Waiting to start a full-time job ;  &gt; Females ;</t>
  </si>
  <si>
    <t>&gt; 15-24 years ;  &gt; 1-3 months looking for work ;  &gt; Looked for part-time work ;  Persons ;</t>
  </si>
  <si>
    <t>&gt; 15-24 years ;  &gt; 1-3 months looking for work ;  &gt; Looked for part-time work ;  &gt; Males ;</t>
  </si>
  <si>
    <t>&gt; 15-24 years ;  &gt; 1-3 months looking for work ;  &gt; Looked for part-time work ;  &gt; Females ;</t>
  </si>
  <si>
    <t>&gt; 15-24 years ;  &gt; 1-3 months looking for work ;  &gt;&gt; Looked for only part-time work ;  Persons ;</t>
  </si>
  <si>
    <t>&gt; 15-24 years ;  &gt; 1-3 months looking for work ;  &gt;&gt; Looked for only part-time work ;  &gt; Males ;</t>
  </si>
  <si>
    <t>&gt; 15-24 years ;  &gt; 1-3 months looking for work ;  &gt;&gt; Looked for only part-time work ;  &gt; Females ;</t>
  </si>
  <si>
    <t>&gt; 15-24 years ;  &gt; 1-3 months looking for work ;  &gt;&gt; Waiting to start a part-time job ;  Persons ;</t>
  </si>
  <si>
    <t>&gt; 15-24 years ;  &gt; 1-3 months looking for work ;  &gt;&gt; Waiting to start a part-time job ;  &gt; Males ;</t>
  </si>
  <si>
    <t>&gt; 15-24 years ;  &gt; 1-3 months looking for work ;  &gt;&gt; Waiting to start a part-time job ;  &gt; Females ;</t>
  </si>
  <si>
    <t>&gt; 15-24 years ;  &gt; 3-6 months looking for work ;  Unemployed total ;  Persons ;</t>
  </si>
  <si>
    <t>&gt; 15-24 years ;  &gt; 3-6 months looking for work ;  Unemployed total ;  &gt; Males ;</t>
  </si>
  <si>
    <t>&gt; 15-24 years ;  &gt; 3-6 months looking for work ;  Unemployed total ;  &gt; Females ;</t>
  </si>
  <si>
    <t>&gt; 15-24 years ;  &gt; 3-6 months looking for work ;  &gt; Looked for full-time work ;  Persons ;</t>
  </si>
  <si>
    <t>&gt; 15-24 years ;  &gt; 3-6 months looking for work ;  &gt; Looked for full-time work ;  &gt; Males ;</t>
  </si>
  <si>
    <t>&gt; 15-24 years ;  &gt; 3-6 months looking for work ;  &gt; Looked for full-time work ;  &gt; Females ;</t>
  </si>
  <si>
    <t>&gt; 15-24 years ;  &gt; 3-6 months looking for work ;  &gt;&gt; Looked for both full-time and part-time work ;  Persons ;</t>
  </si>
  <si>
    <t>&gt; 15-24 years ;  &gt; 3-6 months looking for work ;  &gt;&gt; Looked for both full-time and part-time work ;  &gt; Males ;</t>
  </si>
  <si>
    <t>&gt; 15-24 years ;  &gt; 3-6 months looking for work ;  &gt;&gt; Looked for both full-time and part-time work ;  &gt; Females ;</t>
  </si>
  <si>
    <t>&gt; 15-24 years ;  &gt; 3-6 months looking for work ;  &gt;&gt; Looked for only full-time work ;  Persons ;</t>
  </si>
  <si>
    <t>&gt; 15-24 years ;  &gt; 3-6 months looking for work ;  &gt;&gt; Looked for only full-time work ;  &gt; Males ;</t>
  </si>
  <si>
    <t>&gt; 15-24 years ;  &gt; 3-6 months looking for work ;  &gt;&gt; Looked for only full-time work ;  &gt; Females ;</t>
  </si>
  <si>
    <t>&gt; 15-24 years ;  &gt; 3-6 months looking for work ;  &gt;&gt; Waiting to start a full-time job ;  Persons ;</t>
  </si>
  <si>
    <t>&gt; 15-24 years ;  &gt; 3-6 months looking for work ;  &gt;&gt; Waiting to start a full-time job ;  &gt; Males ;</t>
  </si>
  <si>
    <t>&gt; 15-24 years ;  &gt; 3-6 months looking for work ;  &gt;&gt; Waiting to start a full-time job ;  &gt; Females ;</t>
  </si>
  <si>
    <t>&gt; 15-24 years ;  &gt; 3-6 months looking for work ;  &gt; Looked for part-time work ;  Persons ;</t>
  </si>
  <si>
    <t>&gt; 15-24 years ;  &gt; 3-6 months looking for work ;  &gt; Looked for part-time work ;  &gt; Males ;</t>
  </si>
  <si>
    <t>&gt; 15-24 years ;  &gt; 3-6 months looking for work ;  &gt; Looked for part-time work ;  &gt; Females ;</t>
  </si>
  <si>
    <t>&gt; 15-24 years ;  &gt; 3-6 months looking for work ;  &gt;&gt; Looked for only part-time work ;  Persons ;</t>
  </si>
  <si>
    <t>&gt; 15-24 years ;  &gt; 3-6 months looking for work ;  &gt;&gt; Looked for only part-time work ;  &gt; Males ;</t>
  </si>
  <si>
    <t>&gt; 15-24 years ;  &gt; 3-6 months looking for work ;  &gt;&gt; Looked for only part-time work ;  &gt; Females ;</t>
  </si>
  <si>
    <t>&gt; 15-24 years ;  &gt; 3-6 months looking for work ;  &gt;&gt; Waiting to start a part-time job ;  Persons ;</t>
  </si>
  <si>
    <t>&gt; 15-24 years ;  &gt; 3-6 months looking for work ;  &gt;&gt; Waiting to start a part-time job ;  &gt; Males ;</t>
  </si>
  <si>
    <t>&gt; 15-24 years ;  &gt; 3-6 months looking for work ;  &gt;&gt; Waiting to start a part-time job ;  &gt; Females ;</t>
  </si>
  <si>
    <t>&gt; 15-24 years ;  &gt; 6-12 months looking for work ;  Unemployed total ;  Persons ;</t>
  </si>
  <si>
    <t>&gt; 15-24 years ;  &gt; 6-12 months looking for work ;  Unemployed total ;  &gt; Males ;</t>
  </si>
  <si>
    <t>&gt; 15-24 years ;  &gt; 6-12 months looking for work ;  Unemployed total ;  &gt; Females ;</t>
  </si>
  <si>
    <t>&gt; 15-24 years ;  &gt; 6-12 months looking for work ;  &gt; Looked for full-time work ;  Persons ;</t>
  </si>
  <si>
    <t>&gt; 15-24 years ;  &gt; 6-12 months looking for work ;  &gt; Looked for full-time work ;  &gt; Males ;</t>
  </si>
  <si>
    <t>&gt; 15-24 years ;  &gt; 6-12 months looking for work ;  &gt; Looked for full-time work ;  &gt; Females ;</t>
  </si>
  <si>
    <t>&gt; 15-24 years ;  &gt; 6-12 months looking for work ;  &gt;&gt; Looked for both full-time and part-time work ;  Persons ;</t>
  </si>
  <si>
    <t>&gt; 15-24 years ;  &gt; 6-12 months looking for work ;  &gt;&gt; Looked for both full-time and part-time work ;  &gt; Males ;</t>
  </si>
  <si>
    <t>&gt; 15-24 years ;  &gt; 6-12 months looking for work ;  &gt;&gt; Looked for both full-time and part-time work ;  &gt; Females ;</t>
  </si>
  <si>
    <t>&gt; 15-24 years ;  &gt; 6-12 months looking for work ;  &gt;&gt; Looked for only full-time work ;  Persons ;</t>
  </si>
  <si>
    <t>&gt; 15-24 years ;  &gt; 6-12 months looking for work ;  &gt;&gt; Looked for only full-time work ;  &gt; Males ;</t>
  </si>
  <si>
    <t>&gt; 15-24 years ;  &gt; 6-12 months looking for work ;  &gt;&gt; Looked for only full-time work ;  &gt; Females ;</t>
  </si>
  <si>
    <t>&gt; 15-24 years ;  &gt; 6-12 months looking for work ;  &gt;&gt; Waiting to start a full-time job ;  Persons ;</t>
  </si>
  <si>
    <t>&gt; 15-24 years ;  &gt; 6-12 months looking for work ;  &gt;&gt; Waiting to start a full-time job ;  &gt; Males ;</t>
  </si>
  <si>
    <t>&gt; 15-24 years ;  &gt; 6-12 months looking for work ;  &gt;&gt; Waiting to start a full-time job ;  &gt; Females ;</t>
  </si>
  <si>
    <t>&gt; 15-24 years ;  &gt; 6-12 months looking for work ;  &gt; Looked for part-time work ;  Persons ;</t>
  </si>
  <si>
    <t>&gt; 15-24 years ;  &gt; 6-12 months looking for work ;  &gt; Looked for part-time work ;  &gt; Males ;</t>
  </si>
  <si>
    <t>&gt; 15-24 years ;  &gt; 6-12 months looking for work ;  &gt; Looked for part-time work ;  &gt; Females ;</t>
  </si>
  <si>
    <t>&gt; 15-24 years ;  &gt; 6-12 months looking for work ;  &gt;&gt; Looked for only part-time work ;  Persons ;</t>
  </si>
  <si>
    <t>&gt; 15-24 years ;  &gt; 6-12 months looking for work ;  &gt;&gt; Looked for only part-time work ;  &gt; Males ;</t>
  </si>
  <si>
    <t>&gt; 15-24 years ;  &gt; 6-12 months looking for work ;  &gt;&gt; Looked for only part-time work ;  &gt; Females ;</t>
  </si>
  <si>
    <t>&gt; 15-24 years ;  &gt; 6-12 months looking for work ;  &gt;&gt; Waiting to start a part-time job ;  Persons ;</t>
  </si>
  <si>
    <t>&gt; 15-24 years ;  &gt; 6-12 months looking for work ;  &gt;&gt; Waiting to start a part-time job ;  &gt; Males ;</t>
  </si>
  <si>
    <t>&gt; 15-24 years ;  &gt; 6-12 months looking for work ;  &gt;&gt; Waiting to start a part-time job ;  &gt; Females ;</t>
  </si>
  <si>
    <t>&gt; 15-24 years ;  1-2 years looking for work ;  Unemployed total ;  Persons ;</t>
  </si>
  <si>
    <t>&gt; 15-24 years ;  1-2 years looking for work ;  Unemployed total ;  &gt; Males ;</t>
  </si>
  <si>
    <t>&gt; 15-24 years ;  1-2 years looking for work ;  Unemployed total ;  &gt; Females ;</t>
  </si>
  <si>
    <t>&gt; 15-24 years ;  1-2 years looking for work ;  &gt; Looked for full-time work ;  Persons ;</t>
  </si>
  <si>
    <t>&gt; 15-24 years ;  1-2 years looking for work ;  &gt; Looked for full-time work ;  &gt; Males ;</t>
  </si>
  <si>
    <t>&gt; 15-24 years ;  1-2 years looking for work ;  &gt; Looked for full-time work ;  &gt; Females ;</t>
  </si>
  <si>
    <t>&gt; 15-24 years ;  1-2 years looking for work ;  &gt;&gt; Looked for both full-time and part-time work ;  Persons ;</t>
  </si>
  <si>
    <t>&gt; 15-24 years ;  1-2 years looking for work ;  &gt;&gt; Looked for both full-time and part-time work ;  &gt; Males ;</t>
  </si>
  <si>
    <t>&gt; 15-24 years ;  1-2 years looking for work ;  &gt;&gt; Looked for both full-time and part-time work ;  &gt; Females ;</t>
  </si>
  <si>
    <t>&gt; 15-24 years ;  1-2 years looking for work ;  &gt;&gt; Looked for only full-time work ;  Persons ;</t>
  </si>
  <si>
    <t>&gt; 15-24 years ;  1-2 years looking for work ;  &gt;&gt; Looked for only full-time work ;  &gt; Males ;</t>
  </si>
  <si>
    <t>&gt; 15-24 years ;  1-2 years looking for work ;  &gt;&gt; Looked for only full-time work ;  &gt; Females ;</t>
  </si>
  <si>
    <t>&gt; 15-24 years ;  1-2 years looking for work ;  &gt;&gt; Waiting to start a full-time job ;  Persons ;</t>
  </si>
  <si>
    <t>&gt; 15-24 years ;  1-2 years looking for work ;  &gt;&gt; Waiting to start a full-time job ;  &gt; Males ;</t>
  </si>
  <si>
    <t>&gt; 15-24 years ;  1-2 years looking for work ;  &gt;&gt; Waiting to start a full-time job ;  &gt; Females ;</t>
  </si>
  <si>
    <t>&gt; 15-24 years ;  1-2 years looking for work ;  &gt; Looked for part-time work ;  Persons ;</t>
  </si>
  <si>
    <t>&gt; 15-24 years ;  1-2 years looking for work ;  &gt; Looked for part-time work ;  &gt; Males ;</t>
  </si>
  <si>
    <t>&gt; 15-24 years ;  1-2 years looking for work ;  &gt; Looked for part-time work ;  &gt; Females ;</t>
  </si>
  <si>
    <t>&gt; 15-24 years ;  1-2 years looking for work ;  &gt;&gt; Looked for only part-time work ;  Persons ;</t>
  </si>
  <si>
    <t>&gt; 15-24 years ;  1-2 years looking for work ;  &gt;&gt; Looked for only part-time work ;  &gt; Males ;</t>
  </si>
  <si>
    <t>&gt; 15-24 years ;  1-2 years looking for work ;  &gt;&gt; Looked for only part-time work ;  &gt; Females ;</t>
  </si>
  <si>
    <t>&gt; 15-24 years ;  1-2 years looking for work ;  &gt;&gt; Waiting to start a part-time job ;  Persons ;</t>
  </si>
  <si>
    <t>&gt; 15-24 years ;  1-2 years looking for work ;  &gt;&gt; Waiting to start a part-time job ;  &gt; Males ;</t>
  </si>
  <si>
    <t>&gt; 15-24 years ;  1-2 years looking for work ;  &gt;&gt; Waiting to start a part-time job ;  &gt; Females ;</t>
  </si>
  <si>
    <t>&gt; 15-24 years ;  2 years or more looking for work ;  Unemployed total ;  Persons ;</t>
  </si>
  <si>
    <t>&gt; 15-24 years ;  2 years or more looking for work ;  Unemployed total ;  &gt; Males ;</t>
  </si>
  <si>
    <t>&gt; 15-24 years ;  2 years or more looking for work ;  Unemployed total ;  &gt; Females ;</t>
  </si>
  <si>
    <t>&gt; 15-24 years ;  2 years or more looking for work ;  &gt; Looked for full-time work ;  Persons ;</t>
  </si>
  <si>
    <t>&gt; 15-24 years ;  2 years or more looking for work ;  &gt; Looked for full-time work ;  &gt; Males ;</t>
  </si>
  <si>
    <t>&gt; 15-24 years ;  2 years or more looking for work ;  &gt; Looked for full-time work ;  &gt; Females ;</t>
  </si>
  <si>
    <t>&gt; 15-24 years ;  2 years or more looking for work ;  &gt;&gt; Looked for both full-time and part-time work ;  Persons ;</t>
  </si>
  <si>
    <t>&gt; 15-24 years ;  2 years or more looking for work ;  &gt;&gt; Looked for both full-time and part-time work ;  &gt; Males ;</t>
  </si>
  <si>
    <t>&gt; 15-24 years ;  2 years or more looking for work ;  &gt;&gt; Looked for both full-time and part-time work ;  &gt; Females ;</t>
  </si>
  <si>
    <t>&gt; 15-24 years ;  2 years or more looking for work ;  &gt;&gt; Looked for only full-time work ;  Persons ;</t>
  </si>
  <si>
    <t>&gt; 15-24 years ;  2 years or more looking for work ;  &gt;&gt; Looked for only full-time work ;  &gt; Males ;</t>
  </si>
  <si>
    <t>&gt; 15-24 years ;  2 years or more looking for work ;  &gt;&gt; Looked for only full-time work ;  &gt; Females ;</t>
  </si>
  <si>
    <t>&gt; 15-24 years ;  2 years or more looking for work ;  &gt;&gt; Waiting to start a full-time job ;  Persons ;</t>
  </si>
  <si>
    <t>&gt; 15-24 years ;  2 years or more looking for work ;  &gt;&gt; Waiting to start a full-time job ;  &gt; Males ;</t>
  </si>
  <si>
    <t>&gt; 15-24 years ;  2 years or more looking for work ;  &gt;&gt; Waiting to start a full-time job ;  &gt; Females ;</t>
  </si>
  <si>
    <t>&gt; 15-24 years ;  2 years or more looking for work ;  &gt; Looked for part-time work ;  Persons ;</t>
  </si>
  <si>
    <t>&gt; 15-24 years ;  2 years or more looking for work ;  &gt; Looked for part-time work ;  &gt; Males ;</t>
  </si>
  <si>
    <t>&gt; 15-24 years ;  2 years or more looking for work ;  &gt; Looked for part-time work ;  &gt; Females ;</t>
  </si>
  <si>
    <t>&gt; 15-24 years ;  2 years or more looking for work ;  &gt;&gt; Looked for only part-time work ;  Persons ;</t>
  </si>
  <si>
    <t>&gt; 15-24 years ;  2 years or more looking for work ;  &gt;&gt; Looked for only part-time work ;  &gt; Males ;</t>
  </si>
  <si>
    <t>&gt; 15-24 years ;  2 years or more looking for work ;  &gt;&gt; Looked for only part-time work ;  &gt; Females ;</t>
  </si>
  <si>
    <t>&gt; 15-24 years ;  2 years or more looking for work ;  &gt;&gt; Waiting to start a part-time job ;  Persons ;</t>
  </si>
  <si>
    <t>&gt; 15-24 years ;  2 years or more looking for work ;  &gt;&gt; Waiting to start a part-time job ;  &gt; Males ;</t>
  </si>
  <si>
    <t>&gt; 15-24 years ;  2 years or more looking for work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</si>
  <si>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</si>
  <si>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</si>
  <si>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</si>
  <si>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</si>
  <si>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</si>
  <si>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</si>
  <si>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</si>
  <si>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</si>
  <si>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A126070190T</t>
  </si>
  <si>
    <t>A126039086K</t>
  </si>
  <si>
    <t>A126009278V</t>
  </si>
  <si>
    <t>A126071486W</t>
  </si>
  <si>
    <t>A126040382A</t>
  </si>
  <si>
    <t>A126008630A</t>
  </si>
  <si>
    <t>A126070838W</t>
  </si>
  <si>
    <t>A126039734W</t>
  </si>
  <si>
    <t>A126006654J</t>
  </si>
  <si>
    <t>A126068862F</t>
  </si>
  <si>
    <t>A126037758C</t>
  </si>
  <si>
    <t>A126011190T</t>
  </si>
  <si>
    <t>A126073398J</t>
  </si>
  <si>
    <t>A126042294L</t>
  </si>
  <si>
    <t>A126009894X</t>
  </si>
  <si>
    <t>A126072102T</t>
  </si>
  <si>
    <t>A126040998X</t>
  </si>
  <si>
    <t>A126007950V</t>
  </si>
  <si>
    <t>A126070158T</t>
  </si>
  <si>
    <t>A126039054T</t>
  </si>
  <si>
    <t>A126010542T</t>
  </si>
  <si>
    <t>A126072750R</t>
  </si>
  <si>
    <t>A126041646L</t>
  </si>
  <si>
    <t>A126009246A</t>
  </si>
  <si>
    <t>A126071454C</t>
  </si>
  <si>
    <t>A126040350J</t>
  </si>
  <si>
    <t>A126008598L</t>
  </si>
  <si>
    <t>A126070806C</t>
  </si>
  <si>
    <t>A126039702C</t>
  </si>
  <si>
    <t>A126007302W</t>
  </si>
  <si>
    <t>A126069510V</t>
  </si>
  <si>
    <t>A126038406T</t>
  </si>
  <si>
    <t>A126006706X</t>
  </si>
  <si>
    <t>A126068914W</t>
  </si>
  <si>
    <t>A126037810A</t>
  </si>
  <si>
    <t>A126011242J</t>
  </si>
  <si>
    <t>A126073450F</t>
  </si>
  <si>
    <t>A126042346C</t>
  </si>
  <si>
    <t>A126009946R</t>
  </si>
  <si>
    <t>A126072154V</t>
  </si>
  <si>
    <t>A126041050X</t>
  </si>
  <si>
    <t>A126008002L</t>
  </si>
  <si>
    <t>A126070210R</t>
  </si>
  <si>
    <t>A126039106J</t>
  </si>
  <si>
    <t>A126010594V</t>
  </si>
  <si>
    <t>A126072802F</t>
  </si>
  <si>
    <t>A126041698R</t>
  </si>
  <si>
    <t>A126009298C</t>
  </si>
  <si>
    <t>A126071506V</t>
  </si>
  <si>
    <t>A126040402X</t>
  </si>
  <si>
    <t>A126008650K</t>
  </si>
  <si>
    <t>A126070858F</t>
  </si>
  <si>
    <t>A126039754F</t>
  </si>
  <si>
    <t>A126007354X</t>
  </si>
  <si>
    <t>A126069562W</t>
  </si>
  <si>
    <t>A126038458V</t>
  </si>
  <si>
    <t>A126006690T</t>
  </si>
  <si>
    <t>A126068898J</t>
  </si>
  <si>
    <t>A126037794L</t>
  </si>
  <si>
    <t>A126011226J</t>
  </si>
  <si>
    <t>A126073434F</t>
  </si>
  <si>
    <t>A126042330K</t>
  </si>
  <si>
    <t>A126009930W</t>
  </si>
  <si>
    <t>A126072138V</t>
  </si>
  <si>
    <t>A126041034X</t>
  </si>
  <si>
    <t>A126007986W</t>
  </si>
  <si>
    <t>A126070194A</t>
  </si>
  <si>
    <t>A126039090A</t>
  </si>
  <si>
    <t>A126009282K</t>
  </si>
  <si>
    <t>A126071490L</t>
  </si>
  <si>
    <t>A126040386K</t>
  </si>
  <si>
    <t>A126008634K</t>
  </si>
  <si>
    <t>A126070842L</t>
  </si>
  <si>
    <t>A126039738F</t>
  </si>
  <si>
    <t>A126006710R</t>
  </si>
  <si>
    <t>A126068918F</t>
  </si>
  <si>
    <t>A126037814K</t>
  </si>
  <si>
    <t>A126011246T</t>
  </si>
  <si>
    <t>A126073454R</t>
  </si>
  <si>
    <t>A126042350V</t>
  </si>
  <si>
    <t>A126009950F</t>
  </si>
  <si>
    <t>A126072158C</t>
  </si>
  <si>
    <t>A126041054J</t>
  </si>
  <si>
    <t>A126008006W</t>
  </si>
  <si>
    <t>A126070214X</t>
  </si>
  <si>
    <t>A126039110X</t>
  </si>
  <si>
    <t>A126010598C</t>
  </si>
  <si>
    <t>A126072806R</t>
  </si>
  <si>
    <t>A126041702V</t>
  </si>
  <si>
    <t>A126009302J</t>
  </si>
  <si>
    <t>A126071510K</t>
  </si>
  <si>
    <t>A126040406J</t>
  </si>
  <si>
    <t>A126008654V</t>
  </si>
  <si>
    <t>A126070862W</t>
  </si>
  <si>
    <t>A126039758R</t>
  </si>
  <si>
    <t>A126007358J</t>
  </si>
  <si>
    <t>A126069566F</t>
  </si>
  <si>
    <t>A126038462K</t>
  </si>
  <si>
    <t>A126006658T</t>
  </si>
  <si>
    <t>A126068866R</t>
  </si>
  <si>
    <t>A126037762V</t>
  </si>
  <si>
    <t>A126011194A</t>
  </si>
  <si>
    <t>A126073402L</t>
  </si>
  <si>
    <t>A126042298W</t>
  </si>
  <si>
    <t>A126009898J</t>
  </si>
  <si>
    <t>A126072106A</t>
  </si>
  <si>
    <t>A126041002F</t>
  </si>
  <si>
    <t>A126007954C</t>
  </si>
  <si>
    <t>A126070162J</t>
  </si>
  <si>
    <t>A126039058A</t>
  </si>
  <si>
    <t>A126010546A</t>
  </si>
  <si>
    <t>A126072754X</t>
  </si>
  <si>
    <t>A126041650C</t>
  </si>
  <si>
    <t>A126009250T</t>
  </si>
  <si>
    <t>A126071458L</t>
  </si>
  <si>
    <t>A126040354T</t>
  </si>
  <si>
    <t>A126008602T</t>
  </si>
  <si>
    <t>A126070810V</t>
  </si>
  <si>
    <t>A126039706L</t>
  </si>
  <si>
    <t>A126007306F</t>
  </si>
  <si>
    <t>A126069514C</t>
  </si>
  <si>
    <t>A126038410J</t>
  </si>
  <si>
    <t>A126006642X</t>
  </si>
  <si>
    <t>A126068850W</t>
  </si>
  <si>
    <t>A126037746V</t>
  </si>
  <si>
    <t>A126011178A</t>
  </si>
  <si>
    <t>A126073386X</t>
  </si>
  <si>
    <t>A126042282C</t>
  </si>
  <si>
    <t>A126009882R</t>
  </si>
  <si>
    <t>A126072090V</t>
  </si>
  <si>
    <t>A126040986R</t>
  </si>
  <si>
    <t>A126007938C</t>
  </si>
  <si>
    <t>A126070146J</t>
  </si>
  <si>
    <t>A126039042J</t>
  </si>
  <si>
    <t>A126010530J</t>
  </si>
  <si>
    <t>A126072738X</t>
  </si>
  <si>
    <t>A126041634C</t>
  </si>
  <si>
    <t>A126009234T</t>
  </si>
  <si>
    <t>A126071442V</t>
  </si>
  <si>
    <t>A126040338T</t>
  </si>
  <si>
    <t>A126008586C</t>
  </si>
  <si>
    <t>A126070794F</t>
  </si>
  <si>
    <t>A126039690F</t>
  </si>
  <si>
    <t>A126007290X</t>
  </si>
  <si>
    <t>A126069498R</t>
  </si>
  <si>
    <t>A126038394V</t>
  </si>
  <si>
    <t>A126006646J</t>
  </si>
  <si>
    <t>A126068854F</t>
  </si>
  <si>
    <t>A126037750K</t>
  </si>
  <si>
    <t>A126011182T</t>
  </si>
  <si>
    <t>A126073390R</t>
  </si>
  <si>
    <t>A126042286L</t>
  </si>
  <si>
    <t>A126009886X</t>
  </si>
  <si>
    <t>A126072094C</t>
  </si>
  <si>
    <t>A126040990F</t>
  </si>
  <si>
    <t>A126007942V</t>
  </si>
  <si>
    <t>A126070150X</t>
  </si>
  <si>
    <t>A126039046T</t>
  </si>
  <si>
    <t>A126010534T</t>
  </si>
  <si>
    <t>A126072742R</t>
  </si>
  <si>
    <t>A126041638L</t>
  </si>
  <si>
    <t>A126009238A</t>
  </si>
  <si>
    <t>A126071446C</t>
  </si>
  <si>
    <t>A126040342J</t>
  </si>
  <si>
    <t>A126008590V</t>
  </si>
  <si>
    <t>A126070798R</t>
  </si>
  <si>
    <t>A126039694R</t>
  </si>
  <si>
    <t>A126007294J</t>
  </si>
  <si>
    <t>A126069502V</t>
  </si>
  <si>
    <t>A126038398C</t>
  </si>
  <si>
    <t>A126006674T</t>
  </si>
  <si>
    <t>A126068882R</t>
  </si>
  <si>
    <t>A126037778L</t>
  </si>
  <si>
    <t>A126011210R</t>
  </si>
  <si>
    <t>A126073418F</t>
  </si>
  <si>
    <t>A126042314K</t>
  </si>
  <si>
    <t>A126009914W</t>
  </si>
  <si>
    <t>A126072122A</t>
  </si>
  <si>
    <t>A126041018X</t>
  </si>
  <si>
    <t>A126007970C</t>
  </si>
  <si>
    <t>A126070178A</t>
  </si>
  <si>
    <t>A126039074A</t>
  </si>
  <si>
    <t>A126010562A</t>
  </si>
  <si>
    <t>A126072770X</t>
  </si>
  <si>
    <t>A126041666W</t>
  </si>
  <si>
    <t>A126009266K</t>
  </si>
  <si>
    <t>A126071474L</t>
  </si>
  <si>
    <t>A126040370T</t>
  </si>
  <si>
    <t>A126008618K</t>
  </si>
  <si>
    <t>A126070826L</t>
  </si>
  <si>
    <t>A126039722L</t>
  </si>
  <si>
    <t>A126007322F</t>
  </si>
  <si>
    <t>A126069530C</t>
  </si>
  <si>
    <t>A126038426A</t>
  </si>
  <si>
    <t>A126006650X</t>
  </si>
  <si>
    <t>A126068858R</t>
  </si>
  <si>
    <t>A126037754V</t>
  </si>
  <si>
    <t>A126011186A</t>
  </si>
  <si>
    <t>A126073394X</t>
  </si>
  <si>
    <t>A126042290C</t>
  </si>
  <si>
    <t>A126009890R</t>
  </si>
  <si>
    <t>A126072098L</t>
  </si>
  <si>
    <t>A126040994R</t>
  </si>
  <si>
    <t>A126007946C</t>
  </si>
  <si>
    <t>A126070154J</t>
  </si>
  <si>
    <t>A126039050J</t>
  </si>
  <si>
    <t>A126010538A</t>
  </si>
  <si>
    <t>A126072746X</t>
  </si>
  <si>
    <t>A126041642C</t>
  </si>
  <si>
    <t>A126009242T</t>
  </si>
  <si>
    <t>A126071450V</t>
  </si>
  <si>
    <t>A126040346T</t>
  </si>
  <si>
    <t>A126008594C</t>
  </si>
  <si>
    <t>A126070802V</t>
  </si>
  <si>
    <t>A126039698X</t>
  </si>
  <si>
    <t>A126007298T</t>
  </si>
  <si>
    <t>A126069506C</t>
  </si>
  <si>
    <t>A126038402J</t>
  </si>
  <si>
    <t>A126006678A</t>
  </si>
  <si>
    <t>A126068886X</t>
  </si>
  <si>
    <t>A126037782C</t>
  </si>
  <si>
    <t>A126011214X</t>
  </si>
  <si>
    <t>A126073422W</t>
  </si>
  <si>
    <t>A126042318V</t>
  </si>
  <si>
    <t>A126009918F</t>
  </si>
  <si>
    <t>A126072126K</t>
  </si>
  <si>
    <t>A126041022R</t>
  </si>
  <si>
    <t>A126007974L</t>
  </si>
  <si>
    <t>A126070182T</t>
  </si>
  <si>
    <t>A126039078K</t>
  </si>
  <si>
    <t>A126010566K</t>
  </si>
  <si>
    <t>A126072774J</t>
  </si>
  <si>
    <t>A126041670L</t>
  </si>
  <si>
    <t>A126009270A</t>
  </si>
  <si>
    <t>A126071478W</t>
  </si>
  <si>
    <t>A126040374A</t>
  </si>
  <si>
    <t>A126008622A</t>
  </si>
  <si>
    <t>A126070830C</t>
  </si>
  <si>
    <t>A126039726W</t>
  </si>
  <si>
    <t>A126007326R</t>
  </si>
  <si>
    <t>A126069534L</t>
  </si>
  <si>
    <t>A126038430T</t>
  </si>
  <si>
    <t>A126022234L</t>
  </si>
  <si>
    <t>A126084442K</t>
  </si>
  <si>
    <t>A126053338J</t>
  </si>
  <si>
    <t>A126026770R</t>
  </si>
  <si>
    <t>A126088978F</t>
  </si>
  <si>
    <t>A126057874K</t>
  </si>
  <si>
    <t>A126025474C</t>
  </si>
  <si>
    <t>A126087682A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</si>
  <si>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</si>
  <si>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</si>
  <si>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</si>
  <si>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</si>
  <si>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</si>
  <si>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</si>
  <si>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</si>
  <si>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</si>
  <si>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</si>
  <si>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</si>
  <si>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</si>
  <si>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</si>
  <si>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</si>
  <si>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</si>
  <si>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</si>
  <si>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</si>
  <si>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&gt; 25-44 years ;  No job offers ;  Unemployed total ;  Persons ;</t>
  </si>
  <si>
    <t>&gt; 25-44 years ;  No job offers ;  Unemployed total ;  &gt; Males ;</t>
  </si>
  <si>
    <t>&gt; 25-44 years ;  No job offers ;  Unemployed total ;  &gt; Females ;</t>
  </si>
  <si>
    <t>&gt; 25-44 years ;  No job offers ;  &gt; Looked for full-time work ;  Persons ;</t>
  </si>
  <si>
    <t>&gt; 25-44 years ;  No job offers ;  &gt; Looked for full-time work ;  &gt; Males ;</t>
  </si>
  <si>
    <t>&gt; 25-44 years ;  No job offers ;  &gt; Looked for full-time work ;  &gt; Females ;</t>
  </si>
  <si>
    <t>&gt; 25-44 years ;  No job offers ;  &gt;&gt; Looked for both full-time and part-time work ;  Persons ;</t>
  </si>
  <si>
    <t>&gt; 25-44 years ;  No job offers ;  &gt;&gt; Looked for both full-time and part-time work ;  &gt; Males ;</t>
  </si>
  <si>
    <t>&gt; 25-44 years ;  No job offers ;  &gt;&gt; Looked for both full-time and part-time work ;  &gt; Females ;</t>
  </si>
  <si>
    <t>&gt; 25-44 years ;  No job offers ;  &gt;&gt; Looked for only full-time work ;  Persons ;</t>
  </si>
  <si>
    <t>&gt; 25-44 years ;  No job offers ;  &gt;&gt; Looked for only full-time work ;  &gt; Males ;</t>
  </si>
  <si>
    <t>&gt; 25-44 years ;  No job offers ;  &gt;&gt; Looked for only full-time work ;  &gt; Females ;</t>
  </si>
  <si>
    <t>&gt; 25-44 years ;  No job offers ;  &gt;&gt; Waiting to start a full-time job ;  Persons ;</t>
  </si>
  <si>
    <t>&gt; 25-44 years ;  No job offers ;  &gt;&gt; Waiting to start a full-time job ;  &gt; Males ;</t>
  </si>
  <si>
    <t>&gt; 25-44 years ;  No job offers ;  &gt;&gt; Waiting to start a full-time job ;  &gt; Females ;</t>
  </si>
  <si>
    <t>&gt; 25-44 years ;  No job offers ;  &gt; Looked for part-time work ;  Persons ;</t>
  </si>
  <si>
    <t>&gt; 25-44 years ;  No job offers ;  &gt; Looked for part-time work ;  &gt; Males ;</t>
  </si>
  <si>
    <t>&gt; 25-44 years ;  No job offers ;  &gt; Looked for part-time work ;  &gt; Females ;</t>
  </si>
  <si>
    <t>&gt; 25-44 years ;  No job offers ;  &gt;&gt; Looked for only part-time work ;  Persons ;</t>
  </si>
  <si>
    <t>&gt; 25-44 years ;  No job offers ;  &gt;&gt; Looked for only part-time work ;  &gt; Males ;</t>
  </si>
  <si>
    <t>&gt; 25-44 years ;  No job offers ;  &gt;&gt; Looked for only part-time work ;  &gt; Females ;</t>
  </si>
  <si>
    <t>&gt; 25-44 years ;  No job offers ;  &gt;&gt; Waiting to start a part-time job ;  Persons ;</t>
  </si>
  <si>
    <t>&gt; 25-44 years ;  No job offers ;  &gt;&gt; Waiting to start a part-time job ;  &gt; Males ;</t>
  </si>
  <si>
    <t>&gt; 25-44 years ;  No job offers ;  &gt;&gt; Waiting to start a part-time job ;  &gt; Females ;</t>
  </si>
  <si>
    <t>&gt; 25-44 years ;  One job offer ;  Unemployed total ;  Persons ;</t>
  </si>
  <si>
    <t>&gt; 25-44 years ;  One job offer ;  Unemployed total ;  &gt; Males ;</t>
  </si>
  <si>
    <t>&gt; 25-44 years ;  One job offer ;  Unemployed total ;  &gt; Females ;</t>
  </si>
  <si>
    <t>&gt; 25-44 years ;  One job offer ;  &gt; Looked for full-time work ;  Persons ;</t>
  </si>
  <si>
    <t>&gt; 25-44 years ;  One job offer ;  &gt; Looked for full-time work ;  &gt; Males ;</t>
  </si>
  <si>
    <t>&gt; 25-44 years ;  One job offer ;  &gt; Looked for full-time work ;  &gt; Females ;</t>
  </si>
  <si>
    <t>&gt; 25-44 years ;  One job offer ;  &gt;&gt; Looked for both full-time and part-time work ;  Persons ;</t>
  </si>
  <si>
    <t>&gt; 25-44 years ;  One job offer ;  &gt;&gt; Looked for both full-time and part-time work ;  &gt; Males ;</t>
  </si>
  <si>
    <t>&gt; 25-44 years ;  One job offer ;  &gt;&gt; Looked for both full-time and part-time work ;  &gt; Females ;</t>
  </si>
  <si>
    <t>&gt; 25-44 years ;  One job offer ;  &gt;&gt; Looked for only full-time work ;  Persons ;</t>
  </si>
  <si>
    <t>&gt; 25-44 years ;  One job offer ;  &gt;&gt; Looked for only full-time work ;  &gt; Males ;</t>
  </si>
  <si>
    <t>&gt; 25-44 years ;  One job offer ;  &gt;&gt; Looked for only full-time work ;  &gt; Females ;</t>
  </si>
  <si>
    <t>&gt; 25-44 years ;  One job offer ;  &gt;&gt; Waiting to start a full-time job ;  Persons ;</t>
  </si>
  <si>
    <t>&gt; 25-44 years ;  One job offer ;  &gt;&gt; Waiting to start a full-time job ;  &gt; Males ;</t>
  </si>
  <si>
    <t>&gt; 25-44 years ;  One job offer ;  &gt;&gt; Waiting to start a full-time job ;  &gt; Females ;</t>
  </si>
  <si>
    <t>&gt; 25-44 years ;  One job offer ;  &gt; Looked for part-time work ;  Persons ;</t>
  </si>
  <si>
    <t>&gt; 25-44 years ;  One job offer ;  &gt; Looked for part-time work ;  &gt; Males ;</t>
  </si>
  <si>
    <t>&gt; 25-44 years ;  One job offer ;  &gt; Looked for part-time work ;  &gt; Females ;</t>
  </si>
  <si>
    <t>&gt; 25-44 years ;  One job offer ;  &gt;&gt; Looked for only part-time work ;  Persons ;</t>
  </si>
  <si>
    <t>&gt; 25-44 years ;  One job offer ;  &gt;&gt; Looked for only part-time work ;  &gt; Males ;</t>
  </si>
  <si>
    <t>&gt; 25-44 years ;  One job offer ;  &gt;&gt; Looked for only part-time work ;  &gt; Females ;</t>
  </si>
  <si>
    <t>&gt; 25-44 years ;  One job offer ;  &gt;&gt; Waiting to start a part-time job ;  Persons ;</t>
  </si>
  <si>
    <t>&gt; 25-44 years ;  One job offer ;  &gt;&gt; Waiting to start a part-time job ;  &gt; Males ;</t>
  </si>
  <si>
    <t>&gt; 25-44 years ;  One job offer ;  &gt;&gt; Waiting to start a part-time job ;  &gt; Females ;</t>
  </si>
  <si>
    <t>&gt; 25-44 years ;  Two or more job offers ;  Unemployed total ;  Persons ;</t>
  </si>
  <si>
    <t>&gt; 25-44 years ;  Two or more job offers ;  Unemployed total ;  &gt; Males ;</t>
  </si>
  <si>
    <t>&gt; 25-44 years ;  Two or more job offers ;  Unemployed total ;  &gt; Females ;</t>
  </si>
  <si>
    <t>&gt; 25-44 years ;  Two or more job offers ;  &gt; Looked for full-time work ;  Persons ;</t>
  </si>
  <si>
    <t>&gt; 25-44 years ;  Two or more job offers ;  &gt; Looked for full-time work ;  &gt; Males ;</t>
  </si>
  <si>
    <t>&gt; 25-44 years ;  Two or more job offers ;  &gt; Looked for full-time work ;  &gt; Females ;</t>
  </si>
  <si>
    <t>&gt; 25-44 years ;  Two or more job offers ;  &gt;&gt; Looked for both full-time and part-time work ;  Persons ;</t>
  </si>
  <si>
    <t>&gt; 25-44 years ;  Two or more job offers ;  &gt;&gt; Looked for both full-time and part-time work ;  &gt; Males ;</t>
  </si>
  <si>
    <t>&gt; 25-44 years ;  Two or more job offers ;  &gt;&gt; Looked for both full-time and part-time work ;  &gt; Females ;</t>
  </si>
  <si>
    <t>&gt; 25-44 years ;  Two or more job offers ;  &gt;&gt; Looked for only full-time work ;  Persons ;</t>
  </si>
  <si>
    <t>&gt; 25-44 years ;  Two or more job offers ;  &gt;&gt; Looked for only full-time work ;  &gt; Males ;</t>
  </si>
  <si>
    <t>&gt; 25-44 years ;  Two or more job offers ;  &gt;&gt; Looked for only full-time work ;  &gt; Females ;</t>
  </si>
  <si>
    <t>&gt; 25-44 years ;  Two or more job offers ;  &gt;&gt; Waiting to start a full-time job ;  Persons ;</t>
  </si>
  <si>
    <t>&gt; 25-44 years ;  Two or more job offers ;  &gt;&gt; Waiting to start a full-time job ;  &gt; Males ;</t>
  </si>
  <si>
    <t>&gt; 25-44 years ;  Two or more job offers ;  &gt;&gt; Waiting to start a full-time job ;  &gt; Females ;</t>
  </si>
  <si>
    <t>&gt; 25-44 years ;  Two or more job offers ;  &gt; Looked for part-time work ;  Persons ;</t>
  </si>
  <si>
    <t>&gt; 25-44 years ;  Two or more job offers ;  &gt; Looked for part-time work ;  &gt; Males ;</t>
  </si>
  <si>
    <t>&gt; 25-44 years ;  Two or more job offers ;  &gt; Looked for part-time work ;  &gt; Females ;</t>
  </si>
  <si>
    <t>&gt; 25-44 years ;  Two or more job offers ;  &gt;&gt; Looked for only part-time work ;  Persons ;</t>
  </si>
  <si>
    <t>&gt; 25-44 years ;  Two or more job offers ;  &gt;&gt; Looked for only part-time work ;  &gt; Males ;</t>
  </si>
  <si>
    <t>&gt; 25-44 years ;  Two or more job offers ;  &gt;&gt; Looked for only part-time work ;  &gt; Females ;</t>
  </si>
  <si>
    <t>&gt; 25-44 years ;  Two or more job offers ;  &gt;&gt; Waiting to start a part-time job ;  Persons ;</t>
  </si>
  <si>
    <t>&gt; 25-44 years ;  Two or more job offers ;  &gt;&gt; Waiting to start a part-time job ;  &gt; Males ;</t>
  </si>
  <si>
    <t>&gt; 25-44 years ;  Two or more job offers ;  &gt;&gt; Waiting to start a part-time job ;  &gt; Females ;</t>
  </si>
  <si>
    <t>&gt; 25-44 years ;  Had worked before ;  Unemployed total ;  Persons ;</t>
  </si>
  <si>
    <t>&gt; 25-44 years ;  Had worked before ;  Unemployed total ;  &gt; Males ;</t>
  </si>
  <si>
    <t>&gt; 25-44 years ;  Had worked before ;  Unemployed total ;  &gt; Females ;</t>
  </si>
  <si>
    <t>&gt; 25-44 years ;  Had worked before ;  &gt; Looked for full-time work ;  Persons ;</t>
  </si>
  <si>
    <t>&gt; 25-44 years ;  Had worked before ;  &gt; Looked for full-time work ;  &gt; Males ;</t>
  </si>
  <si>
    <t>&gt; 25-44 years ;  Had worked before ;  &gt; Looked for full-time work ;  &gt; Females ;</t>
  </si>
  <si>
    <t>&gt; 25-44 years ;  Had worked before ;  &gt;&gt; Looked for both full-time and part-time work ;  Persons ;</t>
  </si>
  <si>
    <t>&gt; 25-44 years ;  Had worked before ;  &gt;&gt; Looked for both full-time and part-time work ;  &gt; Males ;</t>
  </si>
  <si>
    <t>&gt; 25-44 years ;  Had worked before ;  &gt;&gt; Looked for both full-time and part-time work ;  &gt; Females ;</t>
  </si>
  <si>
    <t>&gt; 25-44 years ;  Had worked before ;  &gt;&gt; Looked for only full-time work ;  Persons ;</t>
  </si>
  <si>
    <t>&gt; 25-44 years ;  Had worked before ;  &gt;&gt; Looked for only full-time work ;  &gt; Males ;</t>
  </si>
  <si>
    <t>&gt; 25-44 years ;  Had worked before ;  &gt;&gt; Looked for only full-time work ;  &gt; Females ;</t>
  </si>
  <si>
    <t>&gt; 25-44 years ;  Had worked before ;  &gt;&gt; Waiting to start a full-time job ;  Persons ;</t>
  </si>
  <si>
    <t>&gt; 25-44 years ;  Had worked before ;  &gt;&gt; Waiting to start a full-time job ;  &gt; Males ;</t>
  </si>
  <si>
    <t>&gt; 25-44 years ;  Had worked before ;  &gt;&gt; Waiting to start a full-time job ;  &gt; Females ;</t>
  </si>
  <si>
    <t>&gt; 25-44 years ;  Had worked before ;  &gt; Looked for part-time work ;  Persons ;</t>
  </si>
  <si>
    <t>&gt; 25-44 years ;  Had worked before ;  &gt; Looked for part-time work ;  &gt; Males ;</t>
  </si>
  <si>
    <t>&gt; 25-44 years ;  Had worked before ;  &gt; Looked for part-time work ;  &gt; Females ;</t>
  </si>
  <si>
    <t>&gt; 25-44 years ;  Had worked before ;  &gt;&gt; Looked for only part-time work ;  Persons ;</t>
  </si>
  <si>
    <t>&gt; 25-44 years ;  Had worked before ;  &gt;&gt; Looked for only part-time work ;  &gt; Males ;</t>
  </si>
  <si>
    <t>&gt; 25-44 years ;  Had worked before ;  &gt;&gt; Looked for only part-time work ;  &gt; Females ;</t>
  </si>
  <si>
    <t>&gt; 25-44 years ;  Had worked before ;  &gt;&gt; Waiting to start a part-time job ;  Persons ;</t>
  </si>
  <si>
    <t>&gt; 25-44 years ;  Had worked before ;  &gt;&gt; Waiting to start a part-time job ;  &gt; Males ;</t>
  </si>
  <si>
    <t>&gt; 25-44 years ;  Had worked before ;  &gt;&gt; Waiting to start a part-time job ;  &gt; Females ;</t>
  </si>
  <si>
    <t>&gt; 25-44 years ;  &gt; Waiting to start or return to a job already obtained ;  Unemployed total ;  Persons ;</t>
  </si>
  <si>
    <t>&gt; 25-44 years ;  &gt; Waiting to start or return to a job already obtained ;  Unemployed total ;  &gt; Males ;</t>
  </si>
  <si>
    <t>&gt; 25-44 years ;  &gt; Waiting to start or return to a job already obtained ;  Unemployed total ;  &gt; Females ;</t>
  </si>
  <si>
    <t>&gt; 25-44 years ;  &gt; Waiting to start or return to a job already obtained ;  &gt; Looked for full-time work ;  Persons ;</t>
  </si>
  <si>
    <t>&gt; 25-44 years ;  &gt; Waiting to start or return to a job already obtained ;  &gt; Looked for full-time work ;  &gt; Males ;</t>
  </si>
  <si>
    <t>&gt; 25-44 years ;  &gt; Waiting to start or return to a job already obtained ;  &gt; Looked for full-time work ;  &gt; Females ;</t>
  </si>
  <si>
    <t>&gt; 25-44 years ;  &gt; Waiting to start or return to a job already obtained ;  &gt;&gt; Looked for both full-time and part-time work ;  Persons ;</t>
  </si>
  <si>
    <t>&gt; 25-44 years ;  &gt; Waiting to start or return to a job already obtained ;  &gt;&gt; Looked for both full-time and part-time work ;  &gt; Males ;</t>
  </si>
  <si>
    <t>&gt; 25-44 years ;  &gt; Waiting to start or return to a job already obtained ;  &gt;&gt; Looked for both full-time and part-time work ;  &gt; Females ;</t>
  </si>
  <si>
    <t>&gt; 25-44 years ;  &gt; Waiting to start or return to a job already obtained ;  &gt;&gt; Looked for only full-time work ;  Persons ;</t>
  </si>
  <si>
    <t>&gt; 25-44 years ;  &gt; Waiting to start or return to a job already obtained ;  &gt;&gt; Looked for only full-time work ;  &gt; Males ;</t>
  </si>
  <si>
    <t>&gt; 25-44 years ;  &gt; Waiting to start or return to a job already obtained ;  &gt;&gt; Looked for only full-time work ;  &gt; Females ;</t>
  </si>
  <si>
    <t>&gt; 25-44 years ;  &gt; Waiting to start or return to a job already obtained ;  &gt;&gt; Waiting to start a full-time job ;  Persons ;</t>
  </si>
  <si>
    <t>&gt; 25-44 years ;  &gt; Waiting to start or return to a job already obtained ;  &gt;&gt; Waiting to start a full-time job ;  &gt; Males ;</t>
  </si>
  <si>
    <t>&gt; 25-44 years ;  &gt; Waiting to start or return to a job already obtained ;  &gt;&gt; Waiting to start a full-time job ;  &gt; Females ;</t>
  </si>
  <si>
    <t>&gt; 25-44 years ;  &gt; Waiting to start or return to a job already obtained ;  &gt; Looked for part-time work ;  Persons ;</t>
  </si>
  <si>
    <t>&gt; 25-44 years ;  &gt; Waiting to start or return to a job already obtained ;  &gt; Looked for part-time work ;  &gt; Males ;</t>
  </si>
  <si>
    <t>&gt; 25-44 years ;  &gt; Waiting to start or return to a job already obtained ;  &gt; Looked for part-time work ;  &gt; Females ;</t>
  </si>
  <si>
    <t>&gt; 25-44 years ;  &gt; Waiting to start or return to a job already obtained ;  &gt;&gt; Looked for only part-time work ;  Persons ;</t>
  </si>
  <si>
    <t>&gt; 25-44 years ;  &gt; Waiting to start or return to a job already obtained ;  &gt;&gt; Looked for only part-time work ;  &gt; Males ;</t>
  </si>
  <si>
    <t>&gt; 25-44 years ;  &gt; Waiting to start or return to a job already obtained ;  &gt;&gt; Looked for only part-time work ;  &gt; Females ;</t>
  </si>
  <si>
    <t>&gt; 25-44 years ;  &gt; Waiting to start or return to a job already obtained ;  &gt;&gt; Waiting to start a part-time job ;  Persons ;</t>
  </si>
  <si>
    <t>&gt; 25-44 years ;  &gt; Waiting to start or return to a job already obtained ;  &gt;&gt; Waiting to start a part-time job ;  &gt; Males ;</t>
  </si>
  <si>
    <t>&gt; 25-44 years ;  &gt; Waiting to start or return to a job already obtained ;  &gt;&gt; Waiting to start a part-time job ;  &gt; Females ;</t>
  </si>
  <si>
    <t>&gt; 25-44 years ;  &gt; Last worked less than 2 years ago ;  Unemployed total ;  Persons ;</t>
  </si>
  <si>
    <t>&gt; 25-44 years ;  &gt; Last worked less than 2 years ago ;  Unemployed total ;  &gt; Males ;</t>
  </si>
  <si>
    <t>&gt; 25-44 years ;  &gt; Last worked less than 2 years ago ;  Unemployed total ;  &gt; Females ;</t>
  </si>
  <si>
    <t>&gt; 25-44 years ;  &gt; Last worked less than 2 years ago ;  &gt; Looked for full-time work ;  Persons ;</t>
  </si>
  <si>
    <t>&gt; 25-44 years ;  &gt; Last worked less than 2 years ago ;  &gt; Looked for full-time work ;  &gt; Males ;</t>
  </si>
  <si>
    <t>&gt; 25-44 years ;  &gt; Last worked less than 2 years ago ;  &gt; Looked for full-time work ;  &gt; Females ;</t>
  </si>
  <si>
    <t>&gt; 25-44 years ;  &gt; Last worked less than 2 years ago ;  &gt;&gt; Looked for both full-time and part-time work ;  Persons ;</t>
  </si>
  <si>
    <t>&gt; 25-44 years ;  &gt; Last worked less than 2 years ago ;  &gt;&gt; Looked for both full-time and part-time work ;  &gt; Males ;</t>
  </si>
  <si>
    <t>&gt; 25-44 years ;  &gt; Last worked less than 2 years ago ;  &gt;&gt; Looked for both full-time and part-time work ;  &gt; Females ;</t>
  </si>
  <si>
    <t>&gt; 25-44 years ;  &gt; Last worked less than 2 years ago ;  &gt;&gt; Looked for only full-time work ;  Persons ;</t>
  </si>
  <si>
    <t>&gt; 25-44 years ;  &gt; Last worked less than 2 years ago ;  &gt;&gt; Looked for only full-time work ;  &gt; Males ;</t>
  </si>
  <si>
    <t>&gt; 25-44 years ;  &gt; Last worked less than 2 years ago ;  &gt;&gt; Looked for only full-time work ;  &gt; Females ;</t>
  </si>
  <si>
    <t>&gt; 25-44 years ;  &gt; Last worked less than 2 years ago ;  &gt; Looked for part-time work ;  Persons ;</t>
  </si>
  <si>
    <t>&gt; 25-44 years ;  &gt; Last worked less than 2 years ago ;  &gt; Looked for part-time work ;  &gt; Males ;</t>
  </si>
  <si>
    <t>&gt; 25-44 years ;  &gt; Last worked less than 2 years ago ;  &gt; Looked for part-time work ;  &gt; Females ;</t>
  </si>
  <si>
    <t>&gt; 25-44 years ;  &gt; Last worked less than 2 years ago ;  &gt;&gt; Looked for only part-time work ;  Persons ;</t>
  </si>
  <si>
    <t>&gt; 25-44 years ;  &gt; Last worked less than 2 years ago ;  &gt;&gt; Looked for only part-time work ;  &gt; Males ;</t>
  </si>
  <si>
    <t>&gt; 25-44 years ;  &gt; Last worked less than 2 years ago ;  &gt;&gt; Looked for only part-time work ;  &gt; Females ;</t>
  </si>
  <si>
    <t>&gt; 25-44 years ;  &gt; Last worked 2 years or more ago ;  Unemployed total ;  Persons ;</t>
  </si>
  <si>
    <t>&gt; 25-44 years ;  &gt; Last worked 2 years or more ago ;  Unemployed total ;  &gt; Males ;</t>
  </si>
  <si>
    <t>&gt; 25-44 years ;  &gt; Last worked 2 years or more ago ;  Unemployed total ;  &gt; Females ;</t>
  </si>
  <si>
    <t>&gt; 25-44 years ;  &gt; Last worked 2 years or more ago ;  &gt; Looked for full-time work ;  Persons ;</t>
  </si>
  <si>
    <t>&gt; 25-44 years ;  &gt; Last worked 2 years or more ago ;  &gt; Looked for full-time work ;  &gt; Males ;</t>
  </si>
  <si>
    <t>&gt; 25-44 years ;  &gt; Last worked 2 years or more ago ;  &gt; Looked for full-time work ;  &gt; Females ;</t>
  </si>
  <si>
    <t>&gt; 25-44 years ;  &gt; Last worked 2 years or more ago ;  &gt;&gt; Looked for both full-time and part-time work ;  Persons ;</t>
  </si>
  <si>
    <t>&gt; 25-44 years ;  &gt; Last worked 2 years or more ago ;  &gt;&gt; Looked for both full-time and part-time work ;  &gt; Males ;</t>
  </si>
  <si>
    <t>&gt; 25-44 years ;  &gt; Last worked 2 years or more ago ;  &gt;&gt; Looked for both full-time and part-time work ;  &gt; Females ;</t>
  </si>
  <si>
    <t>&gt; 25-44 years ;  &gt; Last worked 2 years or more ago ;  &gt;&gt; Looked for only full-time work ;  Persons ;</t>
  </si>
  <si>
    <t>&gt; 25-44 years ;  &gt; Last worked 2 years or more ago ;  &gt;&gt; Looked for only full-time work ;  &gt; Males ;</t>
  </si>
  <si>
    <t>&gt; 25-44 years ;  &gt; Last worked 2 years or more ago ;  &gt;&gt; Looked for only full-time work ;  &gt; Females ;</t>
  </si>
  <si>
    <t>&gt; 25-44 years ;  &gt; Last worked 2 years or more ago ;  &gt; Looked for part-time work ;  Persons ;</t>
  </si>
  <si>
    <t>&gt; 25-44 years ;  &gt; Last worked 2 years or more ago ;  &gt; Looked for part-time work ;  &gt; Males ;</t>
  </si>
  <si>
    <t>&gt; 25-44 years ;  &gt; Last worked 2 years or more ago ;  &gt; Looked for part-time work ;  &gt; Females ;</t>
  </si>
  <si>
    <t>&gt; 25-44 years ;  &gt; Last worked 2 years or more ago ;  &gt;&gt; Looked for only part-time work ;  Persons ;</t>
  </si>
  <si>
    <t>&gt; 25-44 years ;  &gt; Last worked 2 years or more ago ;  &gt;&gt; Looked for only part-time work ;  &gt; Males ;</t>
  </si>
  <si>
    <t>&gt; 25-44 years ;  &gt; Last worked 2 years or more ago ;  &gt;&gt; Looked for only part-time work ;  &gt; Females ;</t>
  </si>
  <si>
    <t>&gt; 25-44 years ;  Had never worked before ;  Unemployed total ;  Persons ;</t>
  </si>
  <si>
    <t>&gt; 25-44 years ;  Had never worked before ;  Unemployed total ;  &gt; Males ;</t>
  </si>
  <si>
    <t>&gt; 25-44 years ;  Had never worked before ;  Unemployed total ;  &gt; Females ;</t>
  </si>
  <si>
    <t>&gt; 25-44 years ;  Had never worked before ;  &gt; Looked for full-time work ;  Persons ;</t>
  </si>
  <si>
    <t>&gt; 25-44 years ;  Had never worked before ;  &gt; Looked for full-time work ;  &gt; Males ;</t>
  </si>
  <si>
    <t>&gt; 25-44 years ;  Had never worked before ;  &gt; Looked for full-time work ;  &gt; Females ;</t>
  </si>
  <si>
    <t>&gt; 25-44 years ;  Had never worked before ;  &gt;&gt; Looked for both full-time and part-time work ;  Persons ;</t>
  </si>
  <si>
    <t>&gt; 25-44 years ;  Had never worked before ;  &gt;&gt; Looked for both full-time and part-time work ;  &gt; Males ;</t>
  </si>
  <si>
    <t>&gt; 25-44 years ;  Had never worked before ;  &gt;&gt; Looked for both full-time and part-time work ;  &gt; Females ;</t>
  </si>
  <si>
    <t>&gt; 25-44 years ;  Had never worked before ;  &gt;&gt; Looked for only full-time work ;  Persons ;</t>
  </si>
  <si>
    <t>&gt; 25-44 years ;  Had never worked before ;  &gt;&gt; Looked for only full-time work ;  &gt; Males ;</t>
  </si>
  <si>
    <t>&gt; 25-44 years ;  Had never worked before ;  &gt;&gt; Looked for only full-time work ;  &gt; Females ;</t>
  </si>
  <si>
    <t>&gt; 25-44 years ;  Had never worked before ;  &gt;&gt; Waiting to start a full-time job ;  Persons ;</t>
  </si>
  <si>
    <t>&gt; 25-44 years ;  Had never worked before ;  &gt;&gt; Waiting to start a full-time job ;  &gt; Males ;</t>
  </si>
  <si>
    <t>&gt; 25-44 years ;  Had never worked before ;  &gt;&gt; Waiting to start a full-time job ;  &gt; Females ;</t>
  </si>
  <si>
    <t>&gt; 25-44 years ;  Had never worked before ;  &gt; Looked for part-time work ;  Persons ;</t>
  </si>
  <si>
    <t>&gt; 25-44 years ;  Had never worked before ;  &gt; Looked for part-time work ;  &gt; Males ;</t>
  </si>
  <si>
    <t>&gt; 25-44 years ;  Had never worked before ;  &gt; Looked for part-time work ;  &gt; Females ;</t>
  </si>
  <si>
    <t>&gt; 25-44 years ;  Had never worked before ;  &gt;&gt; Looked for only part-time work ;  Persons ;</t>
  </si>
  <si>
    <t>&gt; 25-44 years ;  Had never worked before ;  &gt;&gt; Looked for only part-time work ;  &gt; Males ;</t>
  </si>
  <si>
    <t>&gt; 25-44 years ;  Had never worked before ;  &gt;&gt; Looked for only part-time work ;  &gt; Females ;</t>
  </si>
  <si>
    <t>&gt; 25-44 years ;  Had never worked before ;  &gt;&gt; Waiting to start a part-time job ;  Persons ;</t>
  </si>
  <si>
    <t>&gt; 25-44 years ;  Had never worked before ;  &gt;&gt; Waiting to start a part-time job ;  &gt; Males ;</t>
  </si>
  <si>
    <t>&gt; 25-44 years ;  Had never worked before ;  &gt;&gt; Waiting to start a part-time job ;  &gt; Females ;</t>
  </si>
  <si>
    <t>&gt; 25-44 years ;  &gt; Waiting to start first job already obtained ;  Unemployed total ;  Persons ;</t>
  </si>
  <si>
    <t>&gt; 25-44 years ;  &gt; Waiting to start first job already obtained ;  Unemployed total ;  &gt; Males ;</t>
  </si>
  <si>
    <t>&gt; 25-44 years ;  &gt; Waiting to start first job already obtained ;  Unemployed total ;  &gt; Females ;</t>
  </si>
  <si>
    <t>&gt; 25-44 years ;  &gt; Waiting to start first job already obtained ;  &gt; Looked for full-time work ;  Persons ;</t>
  </si>
  <si>
    <t>&gt; 25-44 years ;  &gt; Waiting to start first job already obtained ;  &gt; Looked for full-time work ;  &gt; Males ;</t>
  </si>
  <si>
    <t>&gt; 25-44 years ;  &gt; Waiting to start first job already obtained ;  &gt; Looked for full-time work ;  &gt; Females ;</t>
  </si>
  <si>
    <t>&gt; 25-44 years ;  &gt; Waiting to start first job already obtained ;  &gt;&gt; Looked for both full-time and part-time work ;  Persons ;</t>
  </si>
  <si>
    <t>&gt; 25-44 years ;  &gt; Waiting to start first job already obtained ;  &gt;&gt; Looked for both full-time and part-time work ;  &gt; Males ;</t>
  </si>
  <si>
    <t>&gt; 25-44 years ;  &gt; Waiting to start first job already obtained ;  &gt;&gt; Looked for both full-time and part-time work ;  &gt; Females ;</t>
  </si>
  <si>
    <t>&gt; 25-44 years ;  &gt; Waiting to start first job already obtained ;  &gt;&gt; Looked for only full-time work ;  Persons ;</t>
  </si>
  <si>
    <t>&gt; 25-44 years ;  &gt; Waiting to start first job already obtained ;  &gt;&gt; Looked for only full-time work ;  &gt; Males ;</t>
  </si>
  <si>
    <t>&gt; 25-44 years ;  &gt; Waiting to start first job already obtained ;  &gt;&gt; Looked for only full-time work ;  &gt; Females ;</t>
  </si>
  <si>
    <t>&gt; 25-44 years ;  &gt; Waiting to start first job already obtained ;  &gt;&gt; Waiting to start a full-time job ;  Persons ;</t>
  </si>
  <si>
    <t>&gt; 25-44 years ;  &gt; Waiting to start first job already obtained ;  &gt;&gt; Waiting to start a full-time job ;  &gt; Males ;</t>
  </si>
  <si>
    <t>&gt; 25-44 years ;  &gt; Waiting to start first job already obtained ;  &gt;&gt; Waiting to start a full-time job ;  &gt; Females ;</t>
  </si>
  <si>
    <t>&gt; 25-44 years ;  &gt; Waiting to start first job already obtained ;  &gt; Looked for part-time work ;  Persons ;</t>
  </si>
  <si>
    <t>&gt; 25-44 years ;  &gt; Waiting to start first job already obtained ;  &gt; Looked for part-time work ;  &gt; Males ;</t>
  </si>
  <si>
    <t>&gt; 25-44 years ;  &gt; Waiting to start first job already obtained ;  &gt; Looked for part-time work ;  &gt; Females ;</t>
  </si>
  <si>
    <t>&gt; 25-44 years ;  &gt; Waiting to start first job already obtained ;  &gt;&gt; Looked for only part-time work ;  Persons ;</t>
  </si>
  <si>
    <t>&gt; 25-44 years ;  &gt; Waiting to start first job already obtained ;  &gt;&gt; Looked for only part-time work ;  &gt; Males ;</t>
  </si>
  <si>
    <t>&gt; 25-44 years ;  &gt; Waiting to start first job already obtained ;  &gt;&gt; Looked for only part-time work ;  &gt; Females ;</t>
  </si>
  <si>
    <t>&gt; 25-44 years ;  &gt; Waiting to start first job already obtained ;  &gt;&gt; Waiting to start a part-time job ;  Persons ;</t>
  </si>
  <si>
    <t>&gt; 25-44 years ;  &gt; Waiting to start first job already obtained ;  &gt;&gt; Waiting to start a part-time job ;  &gt; Males ;</t>
  </si>
  <si>
    <t>&gt; 25-44 years ;  &gt; Waiting to start first job already obtained ;  &gt;&gt; Waiting to start a part-time job ;  &gt; Females ;</t>
  </si>
  <si>
    <t>&gt; 25-44 years ;  &gt; Looking for first job ;  Unemployed total ;  Persons ;</t>
  </si>
  <si>
    <t>&gt; 25-44 years ;  &gt; Looking for first job ;  Unemployed total ;  &gt; Males ;</t>
  </si>
  <si>
    <t>&gt; 25-44 years ;  &gt; Looking for first job ;  Unemployed total ;  &gt; Females ;</t>
  </si>
  <si>
    <t>&gt; 25-44 years ;  &gt; Looking for first job ;  &gt; Looked for full-time work ;  Persons ;</t>
  </si>
  <si>
    <t>&gt; 25-44 years ;  &gt; Looking for first job ;  &gt; Looked for full-time work ;  &gt; Males ;</t>
  </si>
  <si>
    <t>&gt; 25-44 years ;  &gt; Looking for first job ;  &gt; Looked for full-time work ;  &gt; Females ;</t>
  </si>
  <si>
    <t>&gt; 25-44 years ;  &gt; Looking for first job ;  &gt;&gt; Looked for both full-time and part-time work ;  Persons ;</t>
  </si>
  <si>
    <t>&gt; 25-44 years ;  &gt; Looking for first job ;  &gt;&gt; Looked for both full-time and part-time work ;  &gt; Males ;</t>
  </si>
  <si>
    <t>&gt; 25-44 years ;  &gt; Looking for first job ;  &gt;&gt; Looked for both full-time and part-time work ;  &gt; Females ;</t>
  </si>
  <si>
    <t>&gt; 25-44 years ;  &gt; Looking for first job ;  &gt;&gt; Looked for only full-time work ;  Persons ;</t>
  </si>
  <si>
    <t>&gt; 25-44 years ;  &gt; Looking for first job ;  &gt;&gt; Looked for only full-time work ;  &gt; Males ;</t>
  </si>
  <si>
    <t>&gt; 25-44 years ;  &gt; Looking for first job ;  &gt;&gt; Looked for only full-time work ;  &gt; Females ;</t>
  </si>
  <si>
    <t>&gt; 25-44 years ;  &gt; Looking for first job ;  &gt; Looked for part-time work ;  Persons ;</t>
  </si>
  <si>
    <t>&gt; 25-44 years ;  &gt; Looking for first job ;  &gt; Looked for part-time work ;  &gt; Males ;</t>
  </si>
  <si>
    <t>&gt; 25-44 years ;  &gt; Looking for first job ;  &gt; Looked for part-time work ;  &gt; Females ;</t>
  </si>
  <si>
    <t>&gt; 25-44 years ;  &gt; Looking for first job ;  &gt;&gt; Looked for only part-time work ;  Persons ;</t>
  </si>
  <si>
    <t>&gt; 25-44 years ;  &gt; Looking for first job ;  &gt;&gt; Looked for only part-time work ;  &gt; Males ;</t>
  </si>
  <si>
    <t>&gt; 25-44 years ;  &gt; Looking for first job ;  &gt;&gt; Looked for only part-time work ;  &gt; Females ;</t>
  </si>
  <si>
    <t>&gt; 25-44 years ;  Less than 1 year looking for work ;  Unemployed total ;  Persons ;</t>
  </si>
  <si>
    <t>&gt; 25-44 years ;  Less than 1 year looking for work ;  Unemployed total ;  &gt; Males ;</t>
  </si>
  <si>
    <t>&gt; 25-44 years ;  Less than 1 year looking for work ;  Unemployed total ;  &gt; Females ;</t>
  </si>
  <si>
    <t>&gt; 25-44 years ;  Less than 1 year looking for work ;  &gt; Looked for full-time work ;  Persons ;</t>
  </si>
  <si>
    <t>&gt; 25-44 years ;  Less than 1 year looking for work ;  &gt; Looked for full-time work ;  &gt; Males ;</t>
  </si>
  <si>
    <t>&gt; 25-44 years ;  Less than 1 year looking for work ;  &gt; Looked for full-time work ;  &gt; Females ;</t>
  </si>
  <si>
    <t>&gt; 25-44 years ;  Less than 1 year looking for work ;  &gt;&gt; Looked for both full-time and part-time work ;  Persons ;</t>
  </si>
  <si>
    <t>&gt; 25-44 years ;  Less than 1 year looking for work ;  &gt;&gt; Looked for both full-time and part-time work ;  &gt; Males ;</t>
  </si>
  <si>
    <t>&gt; 25-44 years ;  Less than 1 year looking for work ;  &gt;&gt; Looked for both full-time and part-time work ;  &gt; Females ;</t>
  </si>
  <si>
    <t>&gt; 25-44 years ;  Less than 1 year looking for work ;  &gt;&gt; Looked for only full-time work ;  Persons ;</t>
  </si>
  <si>
    <t>&gt; 25-44 years ;  Less than 1 year looking for work ;  &gt;&gt; Looked for only full-time work ;  &gt; Males ;</t>
  </si>
  <si>
    <t>&gt; 25-44 years ;  Less than 1 year looking for work ;  &gt;&gt; Looked for only full-time work ;  &gt; Females ;</t>
  </si>
  <si>
    <t>A126056578X</t>
  </si>
  <si>
    <t>A126023530X</t>
  </si>
  <si>
    <t>A126085738R</t>
  </si>
  <si>
    <t>A126054634V</t>
  </si>
  <si>
    <t>A126026122T</t>
  </si>
  <si>
    <t>A126088330R</t>
  </si>
  <si>
    <t>A126057226L</t>
  </si>
  <si>
    <t>A126024826C</t>
  </si>
  <si>
    <t>A126087034C</t>
  </si>
  <si>
    <t>A126055930F</t>
  </si>
  <si>
    <t>A126024178T</t>
  </si>
  <si>
    <t>A126086386R</t>
  </si>
  <si>
    <t>A126055282V</t>
  </si>
  <si>
    <t>A126022882K</t>
  </si>
  <si>
    <t>A126085090K</t>
  </si>
  <si>
    <t>A126053986F</t>
  </si>
  <si>
    <t>A126022246W</t>
  </si>
  <si>
    <t>A126084454V</t>
  </si>
  <si>
    <t>A126053350X</t>
  </si>
  <si>
    <t>A126026782X</t>
  </si>
  <si>
    <t>A126088990W</t>
  </si>
  <si>
    <t>A126057886V</t>
  </si>
  <si>
    <t>A126025486L</t>
  </si>
  <si>
    <t>A126087694K</t>
  </si>
  <si>
    <t>A126056590R</t>
  </si>
  <si>
    <t>A126023542J</t>
  </si>
  <si>
    <t>A126085750F</t>
  </si>
  <si>
    <t>A126054646C</t>
  </si>
  <si>
    <t>A126026134A</t>
  </si>
  <si>
    <t>A126088342X</t>
  </si>
  <si>
    <t>A126057238W</t>
  </si>
  <si>
    <t>A126024838L</t>
  </si>
  <si>
    <t>A126087046L</t>
  </si>
  <si>
    <t>A126055942R</t>
  </si>
  <si>
    <t>A126024190J</t>
  </si>
  <si>
    <t>A126086398X</t>
  </si>
  <si>
    <t>A126055294C</t>
  </si>
  <si>
    <t>A126022894V</t>
  </si>
  <si>
    <t>A126085102J</t>
  </si>
  <si>
    <t>A126053998R</t>
  </si>
  <si>
    <t>A126022214C</t>
  </si>
  <si>
    <t>A126084422A</t>
  </si>
  <si>
    <t>A126053318X</t>
  </si>
  <si>
    <t>A126026750F</t>
  </si>
  <si>
    <t>A126088958W</t>
  </si>
  <si>
    <t>A126057854A</t>
  </si>
  <si>
    <t>A126025454V</t>
  </si>
  <si>
    <t>A126087662T</t>
  </si>
  <si>
    <t>A126056558R</t>
  </si>
  <si>
    <t>A126023510R</t>
  </si>
  <si>
    <t>A126085718F</t>
  </si>
  <si>
    <t>A126054614K</t>
  </si>
  <si>
    <t>A126026102J</t>
  </si>
  <si>
    <t>A126088310F</t>
  </si>
  <si>
    <t>A126057206C</t>
  </si>
  <si>
    <t>A126024806V</t>
  </si>
  <si>
    <t>A126087014V</t>
  </si>
  <si>
    <t>A126055910W</t>
  </si>
  <si>
    <t>A126024158J</t>
  </si>
  <si>
    <t>A126086366F</t>
  </si>
  <si>
    <t>A126055262K</t>
  </si>
  <si>
    <t>A126022862A</t>
  </si>
  <si>
    <t>A126085070A</t>
  </si>
  <si>
    <t>A126053966W</t>
  </si>
  <si>
    <t>A126022250L</t>
  </si>
  <si>
    <t>A126084458C</t>
  </si>
  <si>
    <t>A126053354J</t>
  </si>
  <si>
    <t>A126026786J</t>
  </si>
  <si>
    <t>A126088994F</t>
  </si>
  <si>
    <t>A126057890K</t>
  </si>
  <si>
    <t>A126025490C</t>
  </si>
  <si>
    <t>A126087698V</t>
  </si>
  <si>
    <t>A126056594X</t>
  </si>
  <si>
    <t>A126023546T</t>
  </si>
  <si>
    <t>A126085754R</t>
  </si>
  <si>
    <t>A126054650V</t>
  </si>
  <si>
    <t>A126026138K</t>
  </si>
  <si>
    <t>A126088346J</t>
  </si>
  <si>
    <t>A126057242L</t>
  </si>
  <si>
    <t>A126024842C</t>
  </si>
  <si>
    <t>A126087050C</t>
  </si>
  <si>
    <t>A126055946X</t>
  </si>
  <si>
    <t>A126024194T</t>
  </si>
  <si>
    <t>A126086402C</t>
  </si>
  <si>
    <t>A126055298L</t>
  </si>
  <si>
    <t>A126022898C</t>
  </si>
  <si>
    <t>A126085106T</t>
  </si>
  <si>
    <t>A126054002W</t>
  </si>
  <si>
    <t>A126022254W</t>
  </si>
  <si>
    <t>A126084462V</t>
  </si>
  <si>
    <t>A126053358T</t>
  </si>
  <si>
    <t>A126026790X</t>
  </si>
  <si>
    <t>A126088998R</t>
  </si>
  <si>
    <t>A126057894V</t>
  </si>
  <si>
    <t>A126025494L</t>
  </si>
  <si>
    <t>A126087702X</t>
  </si>
  <si>
    <t>A126056598J</t>
  </si>
  <si>
    <t>A126023550J</t>
  </si>
  <si>
    <t>A126085758X</t>
  </si>
  <si>
    <t>A126054654C</t>
  </si>
  <si>
    <t>A126026142A</t>
  </si>
  <si>
    <t>A126088350X</t>
  </si>
  <si>
    <t>A126057246W</t>
  </si>
  <si>
    <t>A126024846L</t>
  </si>
  <si>
    <t>A126087054L</t>
  </si>
  <si>
    <t>A126055950R</t>
  </si>
  <si>
    <t>A126024198A</t>
  </si>
  <si>
    <t>A126086406L</t>
  </si>
  <si>
    <t>A126055302T</t>
  </si>
  <si>
    <t>A126022902J</t>
  </si>
  <si>
    <t>A126085110J</t>
  </si>
  <si>
    <t>A126054006F</t>
  </si>
  <si>
    <t>A126022218L</t>
  </si>
  <si>
    <t>A126084426K</t>
  </si>
  <si>
    <t>A126053322R</t>
  </si>
  <si>
    <t>A126026754R</t>
  </si>
  <si>
    <t>A126088962L</t>
  </si>
  <si>
    <t>A126057858K</t>
  </si>
  <si>
    <t>A126025458C</t>
  </si>
  <si>
    <t>A126087666A</t>
  </si>
  <si>
    <t>A126056562F</t>
  </si>
  <si>
    <t>A126023514X</t>
  </si>
  <si>
    <t>A126085722W</t>
  </si>
  <si>
    <t>A126054618V</t>
  </si>
  <si>
    <t>A126026106T</t>
  </si>
  <si>
    <t>A126088314R</t>
  </si>
  <si>
    <t>A126057210V</t>
  </si>
  <si>
    <t>A126024810K</t>
  </si>
  <si>
    <t>A126087018C</t>
  </si>
  <si>
    <t>A126055914F</t>
  </si>
  <si>
    <t>A126024162X</t>
  </si>
  <si>
    <t>A126086370W</t>
  </si>
  <si>
    <t>A126055266V</t>
  </si>
  <si>
    <t>A126022866K</t>
  </si>
  <si>
    <t>A126085074K</t>
  </si>
  <si>
    <t>A126053970L</t>
  </si>
  <si>
    <t>A126022222C</t>
  </si>
  <si>
    <t>A126084430A</t>
  </si>
  <si>
    <t>A126053326X</t>
  </si>
  <si>
    <t>A126026758X</t>
  </si>
  <si>
    <t>A126088966W</t>
  </si>
  <si>
    <t>A126057862A</t>
  </si>
  <si>
    <t>A126025462V</t>
  </si>
  <si>
    <t>A126087670T</t>
  </si>
  <si>
    <t>A126056566R</t>
  </si>
  <si>
    <t>A126023518J</t>
  </si>
  <si>
    <t>A126085726F</t>
  </si>
  <si>
    <t>A126054622K</t>
  </si>
  <si>
    <t>A126024814V</t>
  </si>
  <si>
    <t>A126087022V</t>
  </si>
  <si>
    <t>A126055918R</t>
  </si>
  <si>
    <t>A126024166J</t>
  </si>
  <si>
    <t>A126086374F</t>
  </si>
  <si>
    <t>A126055270K</t>
  </si>
  <si>
    <t>A126022238W</t>
  </si>
  <si>
    <t>A126084446V</t>
  </si>
  <si>
    <t>A126053342X</t>
  </si>
  <si>
    <t>A126026774X</t>
  </si>
  <si>
    <t>A126088982W</t>
  </si>
  <si>
    <t>A126057878V</t>
  </si>
  <si>
    <t>A126025478L</t>
  </si>
  <si>
    <t>A126087686K</t>
  </si>
  <si>
    <t>A126056582R</t>
  </si>
  <si>
    <t>A126023534J</t>
  </si>
  <si>
    <t>A126085742F</t>
  </si>
  <si>
    <t>A126054638C</t>
  </si>
  <si>
    <t>A126024830V</t>
  </si>
  <si>
    <t>A126087038L</t>
  </si>
  <si>
    <t>A126055934R</t>
  </si>
  <si>
    <t>A126024182J</t>
  </si>
  <si>
    <t>A126086390F</t>
  </si>
  <si>
    <t>A126055286C</t>
  </si>
  <si>
    <t>A126022206C</t>
  </si>
  <si>
    <t>A126084414A</t>
  </si>
  <si>
    <t>A126053310F</t>
  </si>
  <si>
    <t>A126026742F</t>
  </si>
  <si>
    <t>A126088950C</t>
  </si>
  <si>
    <t>A126057846A</t>
  </si>
  <si>
    <t>A126025446V</t>
  </si>
  <si>
    <t>A126087654T</t>
  </si>
  <si>
    <t>A126056550W</t>
  </si>
  <si>
    <t>A126023502R</t>
  </si>
  <si>
    <t>A126085710L</t>
  </si>
  <si>
    <t>A126054606K</t>
  </si>
  <si>
    <t>A126026094V</t>
  </si>
  <si>
    <t>A126088302F</t>
  </si>
  <si>
    <t>A126057198R</t>
  </si>
  <si>
    <t>A126024798F</t>
  </si>
  <si>
    <t>A126087006V</t>
  </si>
  <si>
    <t>A126055902W</t>
  </si>
  <si>
    <t>A126024150R</t>
  </si>
  <si>
    <t>A126086358F</t>
  </si>
  <si>
    <t>A126055254K</t>
  </si>
  <si>
    <t>A126022854A</t>
  </si>
  <si>
    <t>A126085062A</t>
  </si>
  <si>
    <t>A126053958W</t>
  </si>
  <si>
    <t>A126022258F</t>
  </si>
  <si>
    <t>A126084466C</t>
  </si>
  <si>
    <t>A126053362J</t>
  </si>
  <si>
    <t>A126026794J</t>
  </si>
  <si>
    <t>A126089002W</t>
  </si>
  <si>
    <t>A126057898C</t>
  </si>
  <si>
    <t>A126025498W</t>
  </si>
  <si>
    <t>A126087706J</t>
  </si>
  <si>
    <t>A126056602L</t>
  </si>
  <si>
    <t>A126023554T</t>
  </si>
  <si>
    <t>A126085762R</t>
  </si>
  <si>
    <t>A126054658L</t>
  </si>
  <si>
    <t>A126026146K</t>
  </si>
  <si>
    <t>A126088354J</t>
  </si>
  <si>
    <t>A126057250L</t>
  </si>
  <si>
    <t>A126024850C</t>
  </si>
  <si>
    <t>A126087058W</t>
  </si>
  <si>
    <t>A126055954X</t>
  </si>
  <si>
    <t>A126024202F</t>
  </si>
  <si>
    <t>A126086410C</t>
  </si>
  <si>
    <t>A126055306A</t>
  </si>
  <si>
    <t>A126022906T</t>
  </si>
  <si>
    <t>A126085114T</t>
  </si>
  <si>
    <t>A126054010W</t>
  </si>
  <si>
    <t>A126022242L</t>
  </si>
  <si>
    <t>A126084450K</t>
  </si>
  <si>
    <t>A126053346J</t>
  </si>
  <si>
    <t>A126026778J</t>
  </si>
  <si>
    <t>A126088986F</t>
  </si>
  <si>
    <t>A126057882K</t>
  </si>
  <si>
    <t>A126025482C</t>
  </si>
  <si>
    <t>A126087690A</t>
  </si>
  <si>
    <t>A126056586X</t>
  </si>
  <si>
    <t>A126023538T</t>
  </si>
  <si>
    <t>A126085746R</t>
  </si>
  <si>
    <t>A126054642V</t>
  </si>
  <si>
    <t>A126024834C</t>
  </si>
  <si>
    <t>A126087042C</t>
  </si>
  <si>
    <t>A126055938X</t>
  </si>
  <si>
    <t>A126024186T</t>
  </si>
  <si>
    <t>A126086394R</t>
  </si>
  <si>
    <t>A126055290V</t>
  </si>
  <si>
    <t>A126022262W</t>
  </si>
  <si>
    <t>A126084470V</t>
  </si>
  <si>
    <t>A126053366T</t>
  </si>
  <si>
    <t>A126026798T</t>
  </si>
  <si>
    <t>A126089006F</t>
  </si>
  <si>
    <t>A126057902J</t>
  </si>
  <si>
    <t>A126025502A</t>
  </si>
  <si>
    <t>A126087710X</t>
  </si>
  <si>
    <t>A126056606W</t>
  </si>
  <si>
    <t>A126023558A</t>
  </si>
  <si>
    <t>A126085766X</t>
  </si>
  <si>
    <t>A126054662C</t>
  </si>
  <si>
    <t>&gt; 25-44 years ;  Less than 1 year looking for work ;  &gt;&gt; Waiting to start a full-time job ;  Persons ;</t>
  </si>
  <si>
    <t>&gt; 25-44 years ;  Less than 1 year looking for work ;  &gt;&gt; Waiting to start a full-time job ;  &gt; Males ;</t>
  </si>
  <si>
    <t>&gt; 25-44 years ;  Less than 1 year looking for work ;  &gt;&gt; Waiting to start a full-time job ;  &gt; Females ;</t>
  </si>
  <si>
    <t>&gt; 25-44 years ;  Less than 1 year looking for work ;  &gt; Looked for part-time work ;  Persons ;</t>
  </si>
  <si>
    <t>&gt; 25-44 years ;  Less than 1 year looking for work ;  &gt; Looked for part-time work ;  &gt; Males ;</t>
  </si>
  <si>
    <t>&gt; 25-44 years ;  Less than 1 year looking for work ;  &gt; Looked for part-time work ;  &gt; Females ;</t>
  </si>
  <si>
    <t>&gt; 25-44 years ;  Less than 1 year looking for work ;  &gt;&gt; Looked for only part-time work ;  Persons ;</t>
  </si>
  <si>
    <t>&gt; 25-44 years ;  Less than 1 year looking for work ;  &gt;&gt; Looked for only part-time work ;  &gt; Males ;</t>
  </si>
  <si>
    <t>&gt; 25-44 years ;  Less than 1 year looking for work ;  &gt;&gt; Looked for only part-time work ;  &gt; Females ;</t>
  </si>
  <si>
    <t>&gt; 25-44 years ;  Less than 1 year looking for work ;  &gt;&gt; Waiting to start a part-time job ;  Persons ;</t>
  </si>
  <si>
    <t>&gt; 25-44 years ;  Less than 1 year looking for work ;  &gt;&gt; Waiting to start a part-time job ;  &gt; Males ;</t>
  </si>
  <si>
    <t>&gt; 25-44 years ;  Less than 1 year looking for work ;  &gt;&gt; Waiting to start a part-time job ;  &gt; Females ;</t>
  </si>
  <si>
    <t>&gt; 25-44 years ;  &gt; Less than 1 month looking for work ;  Unemployed total ;  Persons ;</t>
  </si>
  <si>
    <t>&gt; 25-44 years ;  &gt; Less than 1 month looking for work ;  Unemployed total ;  &gt; Males ;</t>
  </si>
  <si>
    <t>&gt; 25-44 years ;  &gt; Less than 1 month looking for work ;  Unemployed total ;  &gt; Females ;</t>
  </si>
  <si>
    <t>&gt; 25-44 years ;  &gt; Less than 1 month looking for work ;  &gt; Looked for full-time work ;  Persons ;</t>
  </si>
  <si>
    <t>&gt; 25-44 years ;  &gt; Less than 1 month looking for work ;  &gt; Looked for full-time work ;  &gt; Males ;</t>
  </si>
  <si>
    <t>&gt; 25-44 years ;  &gt; Less than 1 month looking for work ;  &gt; Looked for full-time work ;  &gt; Females ;</t>
  </si>
  <si>
    <t>&gt; 25-44 years ;  &gt; Less than 1 month looking for work ;  &gt;&gt; Looked for both full-time and part-time work ;  Persons ;</t>
  </si>
  <si>
    <t>&gt; 25-44 years ;  &gt; Less than 1 month looking for work ;  &gt;&gt; Looked for both full-time and part-time work ;  &gt; Males ;</t>
  </si>
  <si>
    <t>&gt; 25-44 years ;  &gt; Less than 1 month looking for work ;  &gt;&gt; Looked for both full-time and part-time work ;  &gt; Females ;</t>
  </si>
  <si>
    <t>&gt; 25-44 years ;  &gt; Less than 1 month looking for work ;  &gt;&gt; Looked for only full-time work ;  Persons ;</t>
  </si>
  <si>
    <t>&gt; 25-44 years ;  &gt; Less than 1 month looking for work ;  &gt;&gt; Looked for only full-time work ;  &gt; Males ;</t>
  </si>
  <si>
    <t>&gt; 25-44 years ;  &gt; Less than 1 month looking for work ;  &gt;&gt; Looked for only full-time work ;  &gt; Females ;</t>
  </si>
  <si>
    <t>&gt; 25-44 years ;  &gt; Less than 1 month looking for work ;  &gt;&gt; Waiting to start a full-time job ;  Persons ;</t>
  </si>
  <si>
    <t>&gt; 25-44 years ;  &gt; Less than 1 month looking for work ;  &gt;&gt; Waiting to start a full-time job ;  &gt; Males ;</t>
  </si>
  <si>
    <t>&gt; 25-44 years ;  &gt; Less than 1 month looking for work ;  &gt;&gt; Waiting to start a full-time job ;  &gt; Females ;</t>
  </si>
  <si>
    <t>&gt; 25-44 years ;  &gt; Less than 1 month looking for work ;  &gt; Looked for part-time work ;  Persons ;</t>
  </si>
  <si>
    <t>&gt; 25-44 years ;  &gt; Less than 1 month looking for work ;  &gt; Looked for part-time work ;  &gt; Males ;</t>
  </si>
  <si>
    <t>&gt; 25-44 years ;  &gt; Less than 1 month looking for work ;  &gt; Looked for part-time work ;  &gt; Females ;</t>
  </si>
  <si>
    <t>&gt; 25-44 years ;  &gt; Less than 1 month looking for work ;  &gt;&gt; Looked for only part-time work ;  Persons ;</t>
  </si>
  <si>
    <t>&gt; 25-44 years ;  &gt; Less than 1 month looking for work ;  &gt;&gt; Looked for only part-time work ;  &gt; Males ;</t>
  </si>
  <si>
    <t>&gt; 25-44 years ;  &gt; Less than 1 month looking for work ;  &gt;&gt; Looked for only part-time work ;  &gt; Females ;</t>
  </si>
  <si>
    <t>&gt; 25-44 years ;  &gt; Less than 1 month looking for work ;  &gt;&gt; Waiting to start a part-time job ;  Persons ;</t>
  </si>
  <si>
    <t>&gt; 25-44 years ;  &gt; Less than 1 month looking for work ;  &gt;&gt; Waiting to start a part-time job ;  &gt; Males ;</t>
  </si>
  <si>
    <t>&gt; 25-44 years ;  &gt; Less than 1 month looking for work ;  &gt;&gt; Waiting to start a part-time job ;  &gt; Females ;</t>
  </si>
  <si>
    <t>&gt; 25-44 years ;  &gt; 1-3 months looking for work ;  Unemployed total ;  Persons ;</t>
  </si>
  <si>
    <t>&gt; 25-44 years ;  &gt; 1-3 months looking for work ;  Unemployed total ;  &gt; Males ;</t>
  </si>
  <si>
    <t>&gt; 25-44 years ;  &gt; 1-3 months looking for work ;  Unemployed total ;  &gt; Females ;</t>
  </si>
  <si>
    <t>&gt; 25-44 years ;  &gt; 1-3 months looking for work ;  &gt; Looked for full-time work ;  Persons ;</t>
  </si>
  <si>
    <t>&gt; 25-44 years ;  &gt; 1-3 months looking for work ;  &gt; Looked for full-time work ;  &gt; Males ;</t>
  </si>
  <si>
    <t>&gt; 25-44 years ;  &gt; 1-3 months looking for work ;  &gt; Looked for full-time work ;  &gt; Females ;</t>
  </si>
  <si>
    <t>&gt; 25-44 years ;  &gt; 1-3 months looking for work ;  &gt;&gt; Looked for both full-time and part-time work ;  Persons ;</t>
  </si>
  <si>
    <t>&gt; 25-44 years ;  &gt; 1-3 months looking for work ;  &gt;&gt; Looked for both full-time and part-time work ;  &gt; Males ;</t>
  </si>
  <si>
    <t>&gt; 25-44 years ;  &gt; 1-3 months looking for work ;  &gt;&gt; Looked for both full-time and part-time work ;  &gt; Females ;</t>
  </si>
  <si>
    <t>&gt; 25-44 years ;  &gt; 1-3 months looking for work ;  &gt;&gt; Looked for only full-time work ;  Persons ;</t>
  </si>
  <si>
    <t>&gt; 25-44 years ;  &gt; 1-3 months looking for work ;  &gt;&gt; Looked for only full-time work ;  &gt; Males ;</t>
  </si>
  <si>
    <t>&gt; 25-44 years ;  &gt; 1-3 months looking for work ;  &gt;&gt; Looked for only full-time work ;  &gt; Females ;</t>
  </si>
  <si>
    <t>&gt; 25-44 years ;  &gt; 1-3 months looking for work ;  &gt;&gt; Waiting to start a full-time job ;  Persons ;</t>
  </si>
  <si>
    <t>&gt; 25-44 years ;  &gt; 1-3 months looking for work ;  &gt;&gt; Waiting to start a full-time job ;  &gt; Males ;</t>
  </si>
  <si>
    <t>&gt; 25-44 years ;  &gt; 1-3 months looking for work ;  &gt;&gt; Waiting to start a full-time job ;  &gt; Females ;</t>
  </si>
  <si>
    <t>&gt; 25-44 years ;  &gt; 1-3 months looking for work ;  &gt; Looked for part-time work ;  Persons ;</t>
  </si>
  <si>
    <t>&gt; 25-44 years ;  &gt; 1-3 months looking for work ;  &gt; Looked for part-time work ;  &gt; Males ;</t>
  </si>
  <si>
    <t>&gt; 25-44 years ;  &gt; 1-3 months looking for work ;  &gt; Looked for part-time work ;  &gt; Females ;</t>
  </si>
  <si>
    <t>&gt; 25-44 years ;  &gt; 1-3 months looking for work ;  &gt;&gt; Looked for only part-time work ;  Persons ;</t>
  </si>
  <si>
    <t>&gt; 25-44 years ;  &gt; 1-3 months looking for work ;  &gt;&gt; Looked for only part-time work ;  &gt; Males ;</t>
  </si>
  <si>
    <t>&gt; 25-44 years ;  &gt; 1-3 months looking for work ;  &gt;&gt; Looked for only part-time work ;  &gt; Females ;</t>
  </si>
  <si>
    <t>&gt; 25-44 years ;  &gt; 1-3 months looking for work ;  &gt;&gt; Waiting to start a part-time job ;  Persons ;</t>
  </si>
  <si>
    <t>&gt; 25-44 years ;  &gt; 1-3 months looking for work ;  &gt;&gt; Waiting to start a part-time job ;  &gt; Males ;</t>
  </si>
  <si>
    <t>&gt; 25-44 years ;  &gt; 1-3 months looking for work ;  &gt;&gt; Waiting to start a part-time job ;  &gt; Females ;</t>
  </si>
  <si>
    <t>&gt; 25-44 years ;  &gt; 3-6 months looking for work ;  Unemployed total ;  Persons ;</t>
  </si>
  <si>
    <t>&gt; 25-44 years ;  &gt; 3-6 months looking for work ;  Unemployed total ;  &gt; Males ;</t>
  </si>
  <si>
    <t>&gt; 25-44 years ;  &gt; 3-6 months looking for work ;  Unemployed total ;  &gt; Females ;</t>
  </si>
  <si>
    <t>&gt; 25-44 years ;  &gt; 3-6 months looking for work ;  &gt; Looked for full-time work ;  Persons ;</t>
  </si>
  <si>
    <t>&gt; 25-44 years ;  &gt; 3-6 months looking for work ;  &gt; Looked for full-time work ;  &gt; Males ;</t>
  </si>
  <si>
    <t>&gt; 25-44 years ;  &gt; 3-6 months looking for work ;  &gt; Looked for full-time work ;  &gt; Females ;</t>
  </si>
  <si>
    <t>&gt; 25-44 years ;  &gt; 3-6 months looking for work ;  &gt;&gt; Looked for both full-time and part-time work ;  Persons ;</t>
  </si>
  <si>
    <t>&gt; 25-44 years ;  &gt; 3-6 months looking for work ;  &gt;&gt; Looked for both full-time and part-time work ;  &gt; Males ;</t>
  </si>
  <si>
    <t>&gt; 25-44 years ;  &gt; 3-6 months looking for work ;  &gt;&gt; Looked for both full-time and part-time work ;  &gt; Females ;</t>
  </si>
  <si>
    <t>&gt; 25-44 years ;  &gt; 3-6 months looking for work ;  &gt;&gt; Looked for only full-time work ;  Persons ;</t>
  </si>
  <si>
    <t>&gt; 25-44 years ;  &gt; 3-6 months looking for work ;  &gt;&gt; Looked for only full-time work ;  &gt; Males ;</t>
  </si>
  <si>
    <t>&gt; 25-44 years ;  &gt; 3-6 months looking for work ;  &gt;&gt; Looked for only full-time work ;  &gt; Females ;</t>
  </si>
  <si>
    <t>&gt; 25-44 years ;  &gt; 3-6 months looking for work ;  &gt;&gt; Waiting to start a full-time job ;  Persons ;</t>
  </si>
  <si>
    <t>&gt; 25-44 years ;  &gt; 3-6 months looking for work ;  &gt;&gt; Waiting to start a full-time job ;  &gt; Males ;</t>
  </si>
  <si>
    <t>&gt; 25-44 years ;  &gt; 3-6 months looking for work ;  &gt;&gt; Waiting to start a full-time job ;  &gt; Females ;</t>
  </si>
  <si>
    <t>&gt; 25-44 years ;  &gt; 3-6 months looking for work ;  &gt; Looked for part-time work ;  Persons ;</t>
  </si>
  <si>
    <t>&gt; 25-44 years ;  &gt; 3-6 months looking for work ;  &gt; Looked for part-time work ;  &gt; Males ;</t>
  </si>
  <si>
    <t>&gt; 25-44 years ;  &gt; 3-6 months looking for work ;  &gt; Looked for part-time work ;  &gt; Females ;</t>
  </si>
  <si>
    <t>&gt; 25-44 years ;  &gt; 3-6 months looking for work ;  &gt;&gt; Looked for only part-time work ;  Persons ;</t>
  </si>
  <si>
    <t>&gt; 25-44 years ;  &gt; 3-6 months looking for work ;  &gt;&gt; Looked for only part-time work ;  &gt; Males ;</t>
  </si>
  <si>
    <t>&gt; 25-44 years ;  &gt; 3-6 months looking for work ;  &gt;&gt; Looked for only part-time work ;  &gt; Females ;</t>
  </si>
  <si>
    <t>&gt; 25-44 years ;  &gt; 3-6 months looking for work ;  &gt;&gt; Waiting to start a part-time job ;  Persons ;</t>
  </si>
  <si>
    <t>&gt; 25-44 years ;  &gt; 3-6 months looking for work ;  &gt;&gt; Waiting to start a part-time job ;  &gt; Males ;</t>
  </si>
  <si>
    <t>&gt; 25-44 years ;  &gt; 3-6 months looking for work ;  &gt;&gt; Waiting to start a part-time job ;  &gt; Females ;</t>
  </si>
  <si>
    <t>&gt; 25-44 years ;  &gt; 6-12 months looking for work ;  Unemployed total ;  Persons ;</t>
  </si>
  <si>
    <t>&gt; 25-44 years ;  &gt; 6-12 months looking for work ;  Unemployed total ;  &gt; Males ;</t>
  </si>
  <si>
    <t>&gt; 25-44 years ;  &gt; 6-12 months looking for work ;  Unemployed total ;  &gt; Females ;</t>
  </si>
  <si>
    <t>&gt; 25-44 years ;  &gt; 6-12 months looking for work ;  &gt; Looked for full-time work ;  Persons ;</t>
  </si>
  <si>
    <t>&gt; 25-44 years ;  &gt; 6-12 months looking for work ;  &gt; Looked for full-time work ;  &gt; Males ;</t>
  </si>
  <si>
    <t>&gt; 25-44 years ;  &gt; 6-12 months looking for work ;  &gt; Looked for full-time work ;  &gt; Females ;</t>
  </si>
  <si>
    <t>&gt; 25-44 years ;  &gt; 6-12 months looking for work ;  &gt;&gt; Looked for both full-time and part-time work ;  Persons ;</t>
  </si>
  <si>
    <t>&gt; 25-44 years ;  &gt; 6-12 months looking for work ;  &gt;&gt; Looked for both full-time and part-time work ;  &gt; Males ;</t>
  </si>
  <si>
    <t>&gt; 25-44 years ;  &gt; 6-12 months looking for work ;  &gt;&gt; Looked for both full-time and part-time work ;  &gt; Females ;</t>
  </si>
  <si>
    <t>&gt; 25-44 years ;  &gt; 6-12 months looking for work ;  &gt;&gt; Looked for only full-time work ;  Persons ;</t>
  </si>
  <si>
    <t>&gt; 25-44 years ;  &gt; 6-12 months looking for work ;  &gt;&gt; Looked for only full-time work ;  &gt; Males ;</t>
  </si>
  <si>
    <t>&gt; 25-44 years ;  &gt; 6-12 months looking for work ;  &gt;&gt; Looked for only full-time work ;  &gt; Females ;</t>
  </si>
  <si>
    <t>&gt; 25-44 years ;  &gt; 6-12 months looking for work ;  &gt;&gt; Waiting to start a full-time job ;  Persons ;</t>
  </si>
  <si>
    <t>&gt; 25-44 years ;  &gt; 6-12 months looking for work ;  &gt;&gt; Waiting to start a full-time job ;  &gt; Males ;</t>
  </si>
  <si>
    <t>&gt; 25-44 years ;  &gt; 6-12 months looking for work ;  &gt;&gt; Waiting to start a full-time job ;  &gt; Females ;</t>
  </si>
  <si>
    <t>&gt; 25-44 years ;  &gt; 6-12 months looking for work ;  &gt; Looked for part-time work ;  Persons ;</t>
  </si>
  <si>
    <t>&gt; 25-44 years ;  &gt; 6-12 months looking for work ;  &gt; Looked for part-time work ;  &gt; Males ;</t>
  </si>
  <si>
    <t>&gt; 25-44 years ;  &gt; 6-12 months looking for work ;  &gt; Looked for part-time work ;  &gt; Females ;</t>
  </si>
  <si>
    <t>&gt; 25-44 years ;  &gt; 6-12 months looking for work ;  &gt;&gt; Looked for only part-time work ;  Persons ;</t>
  </si>
  <si>
    <t>&gt; 25-44 years ;  &gt; 6-12 months looking for work ;  &gt;&gt; Looked for only part-time work ;  &gt; Males ;</t>
  </si>
  <si>
    <t>&gt; 25-44 years ;  &gt; 6-12 months looking for work ;  &gt;&gt; Looked for only part-time work ;  &gt; Females ;</t>
  </si>
  <si>
    <t>&gt; 25-44 years ;  &gt; 6-12 months looking for work ;  &gt;&gt; Waiting to start a part-time job ;  Persons ;</t>
  </si>
  <si>
    <t>&gt; 25-44 years ;  &gt; 6-12 months looking for work ;  &gt;&gt; Waiting to start a part-time job ;  &gt; Males ;</t>
  </si>
  <si>
    <t>&gt; 25-44 years ;  &gt; 6-12 months looking for work ;  &gt;&gt; Waiting to start a part-time job ;  &gt; Females ;</t>
  </si>
  <si>
    <t>&gt; 25-44 years ;  1-2 years looking for work ;  Unemployed total ;  Persons ;</t>
  </si>
  <si>
    <t>&gt; 25-44 years ;  1-2 years looking for work ;  Unemployed total ;  &gt; Males ;</t>
  </si>
  <si>
    <t>&gt; 25-44 years ;  1-2 years looking for work ;  Unemployed total ;  &gt; Females ;</t>
  </si>
  <si>
    <t>&gt; 25-44 years ;  1-2 years looking for work ;  &gt; Looked for full-time work ;  Persons ;</t>
  </si>
  <si>
    <t>&gt; 25-44 years ;  1-2 years looking for work ;  &gt; Looked for full-time work ;  &gt; Males ;</t>
  </si>
  <si>
    <t>&gt; 25-44 years ;  1-2 years looking for work ;  &gt; Looked for full-time work ;  &gt; Females ;</t>
  </si>
  <si>
    <t>&gt; 25-44 years ;  1-2 years looking for work ;  &gt;&gt; Looked for both full-time and part-time work ;  Persons ;</t>
  </si>
  <si>
    <t>&gt; 25-44 years ;  1-2 years looking for work ;  &gt;&gt; Looked for both full-time and part-time work ;  &gt; Males ;</t>
  </si>
  <si>
    <t>&gt; 25-44 years ;  1-2 years looking for work ;  &gt;&gt; Looked for both full-time and part-time work ;  &gt; Females ;</t>
  </si>
  <si>
    <t>&gt; 25-44 years ;  1-2 years looking for work ;  &gt;&gt; Looked for only full-time work ;  Persons ;</t>
  </si>
  <si>
    <t>&gt; 25-44 years ;  1-2 years looking for work ;  &gt;&gt; Looked for only full-time work ;  &gt; Males ;</t>
  </si>
  <si>
    <t>&gt; 25-44 years ;  1-2 years looking for work ;  &gt;&gt; Looked for only full-time work ;  &gt; Females ;</t>
  </si>
  <si>
    <t>&gt; 25-44 years ;  1-2 years looking for work ;  &gt;&gt; Waiting to start a full-time job ;  Persons ;</t>
  </si>
  <si>
    <t>&gt; 25-44 years ;  1-2 years looking for work ;  &gt;&gt; Waiting to start a full-time job ;  &gt; Males ;</t>
  </si>
  <si>
    <t>&gt; 25-44 years ;  1-2 years looking for work ;  &gt;&gt; Waiting to start a full-time job ;  &gt; Females ;</t>
  </si>
  <si>
    <t>&gt; 25-44 years ;  1-2 years looking for work ;  &gt; Looked for part-time work ;  Persons ;</t>
  </si>
  <si>
    <t>&gt; 25-44 years ;  1-2 years looking for work ;  &gt; Looked for part-time work ;  &gt; Males ;</t>
  </si>
  <si>
    <t>&gt; 25-44 years ;  1-2 years looking for work ;  &gt; Looked for part-time work ;  &gt; Females ;</t>
  </si>
  <si>
    <t>&gt; 25-44 years ;  1-2 years looking for work ;  &gt;&gt; Looked for only part-time work ;  Persons ;</t>
  </si>
  <si>
    <t>&gt; 25-44 years ;  1-2 years looking for work ;  &gt;&gt; Looked for only part-time work ;  &gt; Males ;</t>
  </si>
  <si>
    <t>&gt; 25-44 years ;  1-2 years looking for work ;  &gt;&gt; Looked for only part-time work ;  &gt; Females ;</t>
  </si>
  <si>
    <t>&gt; 25-44 years ;  1-2 years looking for work ;  &gt;&gt; Waiting to start a part-time job ;  Persons ;</t>
  </si>
  <si>
    <t>&gt; 25-44 years ;  1-2 years looking for work ;  &gt;&gt; Waiting to start a part-time job ;  &gt; Males ;</t>
  </si>
  <si>
    <t>&gt; 25-44 years ;  1-2 years looking for work ;  &gt;&gt; Waiting to start a part-time job ;  &gt; Females ;</t>
  </si>
  <si>
    <t>&gt; 25-44 years ;  2 years or more looking for work ;  Unemployed total ;  Persons ;</t>
  </si>
  <si>
    <t>&gt; 25-44 years ;  2 years or more looking for work ;  Unemployed total ;  &gt; Males ;</t>
  </si>
  <si>
    <t>&gt; 25-44 years ;  2 years or more looking for work ;  Unemployed total ;  &gt; Females ;</t>
  </si>
  <si>
    <t>&gt; 25-44 years ;  2 years or more looking for work ;  &gt; Looked for full-time work ;  Persons ;</t>
  </si>
  <si>
    <t>&gt; 25-44 years ;  2 years or more looking for work ;  &gt; Looked for full-time work ;  &gt; Males ;</t>
  </si>
  <si>
    <t>&gt; 25-44 years ;  2 years or more looking for work ;  &gt; Looked for full-time work ;  &gt; Females ;</t>
  </si>
  <si>
    <t>&gt; 25-44 years ;  2 years or more looking for work ;  &gt;&gt; Looked for both full-time and part-time work ;  Persons ;</t>
  </si>
  <si>
    <t>&gt; 25-44 years ;  2 years or more looking for work ;  &gt;&gt; Looked for both full-time and part-time work ;  &gt; Males ;</t>
  </si>
  <si>
    <t>&gt; 25-44 years ;  2 years or more looking for work ;  &gt;&gt; Looked for both full-time and part-time work ;  &gt; Females ;</t>
  </si>
  <si>
    <t>&gt; 25-44 years ;  2 years or more looking for work ;  &gt;&gt; Looked for only full-time work ;  Persons ;</t>
  </si>
  <si>
    <t>&gt; 25-44 years ;  2 years or more looking for work ;  &gt;&gt; Looked for only full-time work ;  &gt; Males ;</t>
  </si>
  <si>
    <t>&gt; 25-44 years ;  2 years or more looking for work ;  &gt;&gt; Looked for only full-time work ;  &gt; Females ;</t>
  </si>
  <si>
    <t>&gt; 25-44 years ;  2 years or more looking for work ;  &gt;&gt; Waiting to start a full-time job ;  Persons ;</t>
  </si>
  <si>
    <t>&gt; 25-44 years ;  2 years or more looking for work ;  &gt;&gt; Waiting to start a full-time job ;  &gt; Males ;</t>
  </si>
  <si>
    <t>&gt; 25-44 years ;  2 years or more looking for work ;  &gt;&gt; Waiting to start a full-time job ;  &gt; Females ;</t>
  </si>
  <si>
    <t>&gt; 25-44 years ;  2 years or more looking for work ;  &gt; Looked for part-time work ;  Persons ;</t>
  </si>
  <si>
    <t>&gt; 25-44 years ;  2 years or more looking for work ;  &gt; Looked for part-time work ;  &gt; Males ;</t>
  </si>
  <si>
    <t>&gt; 25-44 years ;  2 years or more looking for work ;  &gt; Looked for part-time work ;  &gt; Females ;</t>
  </si>
  <si>
    <t>&gt; 25-44 years ;  2 years or more looking for work ;  &gt;&gt; Looked for only part-time work ;  Persons ;</t>
  </si>
  <si>
    <t>&gt; 25-44 years ;  2 years or more looking for work ;  &gt;&gt; Looked for only part-time work ;  &gt; Males ;</t>
  </si>
  <si>
    <t>&gt; 25-44 years ;  2 years or more looking for work ;  &gt;&gt; Looked for only part-time work ;  &gt; Females ;</t>
  </si>
  <si>
    <t>&gt; 25-44 years ;  2 years or more looking for work ;  &gt;&gt; Waiting to start a part-time job ;  Persons ;</t>
  </si>
  <si>
    <t>&gt; 25-44 years ;  2 years or more looking for work ;  &gt;&gt; Waiting to start a part-time job ;  &gt; Males ;</t>
  </si>
  <si>
    <t>&gt; 25-44 years ;  2 years or more looking for work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</si>
  <si>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</si>
  <si>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</si>
  <si>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</si>
  <si>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</si>
  <si>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</si>
  <si>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</si>
  <si>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</si>
  <si>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</si>
  <si>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</si>
  <si>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</si>
  <si>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</si>
  <si>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</si>
  <si>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</si>
  <si>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</si>
  <si>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</si>
  <si>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</si>
  <si>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</si>
  <si>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</si>
  <si>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</si>
  <si>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</si>
  <si>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</si>
  <si>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</si>
  <si>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</si>
  <si>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</si>
  <si>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&gt; 45-64 years ;  No job offers ;  Unemployed total ;  Persons ;</t>
  </si>
  <si>
    <t>&gt; 45-64 years ;  No job offers ;  Unemployed total ;  &gt; Males ;</t>
  </si>
  <si>
    <t>&gt; 45-64 years ;  No job offers ;  Unemployed total ;  &gt; Females ;</t>
  </si>
  <si>
    <t>&gt; 45-64 years ;  No job offers ;  &gt; Looked for full-time work ;  Persons ;</t>
  </si>
  <si>
    <t>&gt; 45-64 years ;  No job offers ;  &gt; Looked for full-time work ;  &gt; Males ;</t>
  </si>
  <si>
    <t>&gt; 45-64 years ;  No job offers ;  &gt; Looked for full-time work ;  &gt; Females ;</t>
  </si>
  <si>
    <t>&gt; 45-64 years ;  No job offers ;  &gt;&gt; Looked for both full-time and part-time work ;  Persons ;</t>
  </si>
  <si>
    <t>&gt; 45-64 years ;  No job offers ;  &gt;&gt; Looked for both full-time and part-time work ;  &gt; Males ;</t>
  </si>
  <si>
    <t>&gt; 45-64 years ;  No job offers ;  &gt;&gt; Looked for both full-time and part-time work ;  &gt; Females ;</t>
  </si>
  <si>
    <t>&gt; 45-64 years ;  No job offers ;  &gt;&gt; Looked for only full-time work ;  Persons ;</t>
  </si>
  <si>
    <t>&gt; 45-64 years ;  No job offers ;  &gt;&gt; Looked for only full-time work ;  &gt; Males ;</t>
  </si>
  <si>
    <t>&gt; 45-64 years ;  No job offers ;  &gt;&gt; Looked for only full-time work ;  &gt; Females ;</t>
  </si>
  <si>
    <t>&gt; 45-64 years ;  No job offers ;  &gt;&gt; Waiting to start a full-time job ;  Persons ;</t>
  </si>
  <si>
    <t>&gt; 45-64 years ;  No job offers ;  &gt;&gt; Waiting to start a full-time job ;  &gt; Males ;</t>
  </si>
  <si>
    <t>&gt; 45-64 years ;  No job offers ;  &gt;&gt; Waiting to start a full-time job ;  &gt; Females ;</t>
  </si>
  <si>
    <t>&gt; 45-64 years ;  No job offers ;  &gt; Looked for part-time work ;  Persons ;</t>
  </si>
  <si>
    <t>&gt; 45-64 years ;  No job offers ;  &gt; Looked for part-time work ;  &gt; Males ;</t>
  </si>
  <si>
    <t>&gt; 45-64 years ;  No job offers ;  &gt; Looked for part-time work ;  &gt; Females ;</t>
  </si>
  <si>
    <t>&gt; 45-64 years ;  No job offers ;  &gt;&gt; Looked for only part-time work ;  Persons ;</t>
  </si>
  <si>
    <t>&gt; 45-64 years ;  No job offers ;  &gt;&gt; Looked for only part-time work ;  &gt; Males ;</t>
  </si>
  <si>
    <t>&gt; 45-64 years ;  No job offers ;  &gt;&gt; Looked for only part-time work ;  &gt; Females ;</t>
  </si>
  <si>
    <t>&gt; 45-64 years ;  No job offers ;  &gt;&gt; Waiting to start a part-time job ;  Persons ;</t>
  </si>
  <si>
    <t>&gt; 45-64 years ;  No job offers ;  &gt;&gt; Waiting to start a part-time job ;  &gt; Males ;</t>
  </si>
  <si>
    <t>&gt; 45-64 years ;  No job offers ;  &gt;&gt; Waiting to start a part-time job ;  &gt; Females ;</t>
  </si>
  <si>
    <t>&gt; 45-64 years ;  One job offer ;  Unemployed total ;  Persons ;</t>
  </si>
  <si>
    <t>&gt; 45-64 years ;  One job offer ;  Unemployed total ;  &gt; Males ;</t>
  </si>
  <si>
    <t>&gt; 45-64 years ;  One job offer ;  Unemployed total ;  &gt; Females ;</t>
  </si>
  <si>
    <t>&gt; 45-64 years ;  One job offer ;  &gt; Looked for full-time work ;  Persons ;</t>
  </si>
  <si>
    <t>&gt; 45-64 years ;  One job offer ;  &gt; Looked for full-time work ;  &gt; Males ;</t>
  </si>
  <si>
    <t>&gt; 45-64 years ;  One job offer ;  &gt; Looked for full-time work ;  &gt; Females ;</t>
  </si>
  <si>
    <t>&gt; 45-64 years ;  One job offer ;  &gt;&gt; Looked for both full-time and part-time work ;  Persons ;</t>
  </si>
  <si>
    <t>&gt; 45-64 years ;  One job offer ;  &gt;&gt; Looked for both full-time and part-time work ;  &gt; Males ;</t>
  </si>
  <si>
    <t>&gt; 45-64 years ;  One job offer ;  &gt;&gt; Looked for both full-time and part-time work ;  &gt; Females ;</t>
  </si>
  <si>
    <t>&gt; 45-64 years ;  One job offer ;  &gt;&gt; Looked for only full-time work ;  Persons ;</t>
  </si>
  <si>
    <t>&gt; 45-64 years ;  One job offer ;  &gt;&gt; Looked for only full-time work ;  &gt; Males ;</t>
  </si>
  <si>
    <t>&gt; 45-64 years ;  One job offer ;  &gt;&gt; Looked for only full-time work ;  &gt; Females ;</t>
  </si>
  <si>
    <t>&gt; 45-64 years ;  One job offer ;  &gt;&gt; Waiting to start a full-time job ;  Persons ;</t>
  </si>
  <si>
    <t>&gt; 45-64 years ;  One job offer ;  &gt;&gt; Waiting to start a full-time job ;  &gt; Males ;</t>
  </si>
  <si>
    <t>&gt; 45-64 years ;  One job offer ;  &gt;&gt; Waiting to start a full-time job ;  &gt; Females ;</t>
  </si>
  <si>
    <t>&gt; 45-64 years ;  One job offer ;  &gt; Looked for part-time work ;  Persons ;</t>
  </si>
  <si>
    <t>&gt; 45-64 years ;  One job offer ;  &gt; Looked for part-time work ;  &gt; Males ;</t>
  </si>
  <si>
    <t>&gt; 45-64 years ;  One job offer ;  &gt; Looked for part-time work ;  &gt; Females ;</t>
  </si>
  <si>
    <t>&gt; 45-64 years ;  One job offer ;  &gt;&gt; Looked for only part-time work ;  Persons ;</t>
  </si>
  <si>
    <t>&gt; 45-64 years ;  One job offer ;  &gt;&gt; Looked for only part-time work ;  &gt; Males ;</t>
  </si>
  <si>
    <t>&gt; 45-64 years ;  One job offer ;  &gt;&gt; Looked for only part-time work ;  &gt; Females ;</t>
  </si>
  <si>
    <t>&gt; 45-64 years ;  One job offer ;  &gt;&gt; Waiting to start a part-time job ;  Persons ;</t>
  </si>
  <si>
    <t>&gt; 45-64 years ;  One job offer ;  &gt;&gt; Waiting to start a part-time job ;  &gt; Males ;</t>
  </si>
  <si>
    <t>&gt; 45-64 years ;  One job offer ;  &gt;&gt; Waiting to start a part-time job ;  &gt; Females ;</t>
  </si>
  <si>
    <t>&gt; 45-64 years ;  Two or more job offers ;  Unemployed total ;  Persons ;</t>
  </si>
  <si>
    <t>&gt; 45-64 years ;  Two or more job offers ;  Unemployed total ;  &gt; Males ;</t>
  </si>
  <si>
    <t>&gt; 45-64 years ;  Two or more job offers ;  Unemployed total ;  &gt; Females ;</t>
  </si>
  <si>
    <t>&gt; 45-64 years ;  Two or more job offers ;  &gt; Looked for full-time work ;  Persons ;</t>
  </si>
  <si>
    <t>&gt; 45-64 years ;  Two or more job offers ;  &gt; Looked for full-time work ;  &gt; Males ;</t>
  </si>
  <si>
    <t>&gt; 45-64 years ;  Two or more job offers ;  &gt; Looked for full-time work ;  &gt; Females ;</t>
  </si>
  <si>
    <t>&gt; 45-64 years ;  Two or more job offers ;  &gt;&gt; Looked for both full-time and part-time work ;  Persons ;</t>
  </si>
  <si>
    <t>&gt; 45-64 years ;  Two or more job offers ;  &gt;&gt; Looked for both full-time and part-time work ;  &gt; Males ;</t>
  </si>
  <si>
    <t>&gt; 45-64 years ;  Two or more job offers ;  &gt;&gt; Looked for both full-time and part-time work ;  &gt; Females ;</t>
  </si>
  <si>
    <t>&gt; 45-64 years ;  Two or more job offers ;  &gt;&gt; Looked for only full-time work ;  Persons ;</t>
  </si>
  <si>
    <t>&gt; 45-64 years ;  Two or more job offers ;  &gt;&gt; Looked for only full-time work ;  &gt; Males ;</t>
  </si>
  <si>
    <t>&gt; 45-64 years ;  Two or more job offers ;  &gt;&gt; Looked for only full-time work ;  &gt; Females ;</t>
  </si>
  <si>
    <t>&gt; 45-64 years ;  Two or more job offers ;  &gt;&gt; Waiting to start a full-time job ;  Persons ;</t>
  </si>
  <si>
    <t>&gt; 45-64 years ;  Two or more job offers ;  &gt;&gt; Waiting to start a full-time job ;  &gt; Males ;</t>
  </si>
  <si>
    <t>&gt; 45-64 years ;  Two or more job offers ;  &gt;&gt; Waiting to start a full-time job ;  &gt; Females ;</t>
  </si>
  <si>
    <t>&gt; 45-64 years ;  Two or more job offers ;  &gt; Looked for part-time work ;  Persons ;</t>
  </si>
  <si>
    <t>&gt; 45-64 years ;  Two or more job offers ;  &gt; Looked for part-time work ;  &gt; Males ;</t>
  </si>
  <si>
    <t>&gt; 45-64 years ;  Two or more job offers ;  &gt; Looked for part-time work ;  &gt; Females ;</t>
  </si>
  <si>
    <t>&gt; 45-64 years ;  Two or more job offers ;  &gt;&gt; Looked for only part-time work ;  Persons ;</t>
  </si>
  <si>
    <t>&gt; 45-64 years ;  Two or more job offers ;  &gt;&gt; Looked for only part-time work ;  &gt; Males ;</t>
  </si>
  <si>
    <t>&gt; 45-64 years ;  Two or more job offers ;  &gt;&gt; Looked for only part-time work ;  &gt; Females ;</t>
  </si>
  <si>
    <t>&gt; 45-64 years ;  Two or more job offers ;  &gt;&gt; Waiting to start a part-time job ;  Persons ;</t>
  </si>
  <si>
    <t>A126026150A</t>
  </si>
  <si>
    <t>A126088358T</t>
  </si>
  <si>
    <t>A126057254W</t>
  </si>
  <si>
    <t>A126024854L</t>
  </si>
  <si>
    <t>A126087062L</t>
  </si>
  <si>
    <t>A126055958J</t>
  </si>
  <si>
    <t>A126024206R</t>
  </si>
  <si>
    <t>A126086414L</t>
  </si>
  <si>
    <t>A126055310T</t>
  </si>
  <si>
    <t>A126022910J</t>
  </si>
  <si>
    <t>A126085118A</t>
  </si>
  <si>
    <t>A126054014F</t>
  </si>
  <si>
    <t>A126022210V</t>
  </si>
  <si>
    <t>A126084418K</t>
  </si>
  <si>
    <t>A126053314R</t>
  </si>
  <si>
    <t>A126026746R</t>
  </si>
  <si>
    <t>A126088954L</t>
  </si>
  <si>
    <t>A126057850T</t>
  </si>
  <si>
    <t>A126025450K</t>
  </si>
  <si>
    <t>A126087658A</t>
  </si>
  <si>
    <t>A126056554F</t>
  </si>
  <si>
    <t>A126023506X</t>
  </si>
  <si>
    <t>A126085714W</t>
  </si>
  <si>
    <t>A126054610A</t>
  </si>
  <si>
    <t>A126026098C</t>
  </si>
  <si>
    <t>A126088306R</t>
  </si>
  <si>
    <t>A126057202V</t>
  </si>
  <si>
    <t>A126024802K</t>
  </si>
  <si>
    <t>A126087010K</t>
  </si>
  <si>
    <t>A126055906F</t>
  </si>
  <si>
    <t>A126024154X</t>
  </si>
  <si>
    <t>A126086362W</t>
  </si>
  <si>
    <t>A126055258V</t>
  </si>
  <si>
    <t>A126022858K</t>
  </si>
  <si>
    <t>A126085066K</t>
  </si>
  <si>
    <t>A126053962L</t>
  </si>
  <si>
    <t>A126022194F</t>
  </si>
  <si>
    <t>A126084402T</t>
  </si>
  <si>
    <t>A126053298A</t>
  </si>
  <si>
    <t>A126026730W</t>
  </si>
  <si>
    <t>A126088938L</t>
  </si>
  <si>
    <t>A126057834T</t>
  </si>
  <si>
    <t>A126025434K</t>
  </si>
  <si>
    <t>A126087642J</t>
  </si>
  <si>
    <t>A126056538F</t>
  </si>
  <si>
    <t>A126023490T</t>
  </si>
  <si>
    <t>A126085698J</t>
  </si>
  <si>
    <t>A126054594L</t>
  </si>
  <si>
    <t>A126026082K</t>
  </si>
  <si>
    <t>A126088290J</t>
  </si>
  <si>
    <t>A126057186F</t>
  </si>
  <si>
    <t>A126024786W</t>
  </si>
  <si>
    <t>A126086994V</t>
  </si>
  <si>
    <t>A126055890X</t>
  </si>
  <si>
    <t>A126024138X</t>
  </si>
  <si>
    <t>A126086346W</t>
  </si>
  <si>
    <t>A126055242A</t>
  </si>
  <si>
    <t>A126022842T</t>
  </si>
  <si>
    <t>A126085050T</t>
  </si>
  <si>
    <t>A126053946L</t>
  </si>
  <si>
    <t>A126022198R</t>
  </si>
  <si>
    <t>A126084406A</t>
  </si>
  <si>
    <t>A126053302F</t>
  </si>
  <si>
    <t>A126026734F</t>
  </si>
  <si>
    <t>A126088942C</t>
  </si>
  <si>
    <t>A126057838A</t>
  </si>
  <si>
    <t>A126025438V</t>
  </si>
  <si>
    <t>A126087646T</t>
  </si>
  <si>
    <t>A126056542W</t>
  </si>
  <si>
    <t>A126023494A</t>
  </si>
  <si>
    <t>A126085702L</t>
  </si>
  <si>
    <t>A126054598W</t>
  </si>
  <si>
    <t>A126026086V</t>
  </si>
  <si>
    <t>A126088294T</t>
  </si>
  <si>
    <t>A126057190W</t>
  </si>
  <si>
    <t>A126024790L</t>
  </si>
  <si>
    <t>A126086998C</t>
  </si>
  <si>
    <t>A126055894J</t>
  </si>
  <si>
    <t>A126024142R</t>
  </si>
  <si>
    <t>A126086350L</t>
  </si>
  <si>
    <t>A126055246K</t>
  </si>
  <si>
    <t>A126022846A</t>
  </si>
  <si>
    <t>A126085054A</t>
  </si>
  <si>
    <t>A126053950C</t>
  </si>
  <si>
    <t>A126022226L</t>
  </si>
  <si>
    <t>A126084434K</t>
  </si>
  <si>
    <t>A126053330R</t>
  </si>
  <si>
    <t>A126026762R</t>
  </si>
  <si>
    <t>A126088970L</t>
  </si>
  <si>
    <t>A126057866K</t>
  </si>
  <si>
    <t>A126025466C</t>
  </si>
  <si>
    <t>A126087674A</t>
  </si>
  <si>
    <t>A126056570F</t>
  </si>
  <si>
    <t>A126023522X</t>
  </si>
  <si>
    <t>A126085730W</t>
  </si>
  <si>
    <t>A126054626V</t>
  </si>
  <si>
    <t>A126026114T</t>
  </si>
  <si>
    <t>A126088322R</t>
  </si>
  <si>
    <t>A126057218L</t>
  </si>
  <si>
    <t>A126024818C</t>
  </si>
  <si>
    <t>A126087026C</t>
  </si>
  <si>
    <t>A126055922F</t>
  </si>
  <si>
    <t>A126024170X</t>
  </si>
  <si>
    <t>A126086378R</t>
  </si>
  <si>
    <t>A126055274V</t>
  </si>
  <si>
    <t>A126022874K</t>
  </si>
  <si>
    <t>A126085082K</t>
  </si>
  <si>
    <t>A126053978F</t>
  </si>
  <si>
    <t>A126022202V</t>
  </si>
  <si>
    <t>A126084410T</t>
  </si>
  <si>
    <t>A126053306R</t>
  </si>
  <si>
    <t>A126026738R</t>
  </si>
  <si>
    <t>A126088946L</t>
  </si>
  <si>
    <t>A126057842T</t>
  </si>
  <si>
    <t>A126025442K</t>
  </si>
  <si>
    <t>A126087650J</t>
  </si>
  <si>
    <t>A126056546F</t>
  </si>
  <si>
    <t>A126023498K</t>
  </si>
  <si>
    <t>A126085706W</t>
  </si>
  <si>
    <t>A126054602A</t>
  </si>
  <si>
    <t>A126026090K</t>
  </si>
  <si>
    <t>A126088298A</t>
  </si>
  <si>
    <t>A126057194F</t>
  </si>
  <si>
    <t>A126024794W</t>
  </si>
  <si>
    <t>A126087002K</t>
  </si>
  <si>
    <t>A126055898T</t>
  </si>
  <si>
    <t>A126024146X</t>
  </si>
  <si>
    <t>A126086354W</t>
  </si>
  <si>
    <t>A126055250A</t>
  </si>
  <si>
    <t>A126022850T</t>
  </si>
  <si>
    <t>A126085058K</t>
  </si>
  <si>
    <t>A126053954L</t>
  </si>
  <si>
    <t>A126022230C</t>
  </si>
  <si>
    <t>A126084438V</t>
  </si>
  <si>
    <t>A126053334X</t>
  </si>
  <si>
    <t>A126026766X</t>
  </si>
  <si>
    <t>A126088974W</t>
  </si>
  <si>
    <t>A126057870A</t>
  </si>
  <si>
    <t>A126025470V</t>
  </si>
  <si>
    <t>A126087678K</t>
  </si>
  <si>
    <t>A126056574R</t>
  </si>
  <si>
    <t>A126023526J</t>
  </si>
  <si>
    <t>A126085734F</t>
  </si>
  <si>
    <t>A126054630K</t>
  </si>
  <si>
    <t>A126026118A</t>
  </si>
  <si>
    <t>A126088326X</t>
  </si>
  <si>
    <t>A126057222C</t>
  </si>
  <si>
    <t>A126024822V</t>
  </si>
  <si>
    <t>A126087030V</t>
  </si>
  <si>
    <t>A126055926R</t>
  </si>
  <si>
    <t>A126024174J</t>
  </si>
  <si>
    <t>A126086382F</t>
  </si>
  <si>
    <t>A126055278C</t>
  </si>
  <si>
    <t>A126022878V</t>
  </si>
  <si>
    <t>A126085086V</t>
  </si>
  <si>
    <t>A126053982W</t>
  </si>
  <si>
    <t>A126027418W</t>
  </si>
  <si>
    <t>A126089626V</t>
  </si>
  <si>
    <t>A126058522X</t>
  </si>
  <si>
    <t>A126031954C</t>
  </si>
  <si>
    <t>A126094162C</t>
  </si>
  <si>
    <t>A126063058A</t>
  </si>
  <si>
    <t>A126030658T</t>
  </si>
  <si>
    <t>A126092866R</t>
  </si>
  <si>
    <t>A126061762V</t>
  </si>
  <si>
    <t>A126028714J</t>
  </si>
  <si>
    <t>A126090922K</t>
  </si>
  <si>
    <t>A126059818C</t>
  </si>
  <si>
    <t>A126031306F</t>
  </si>
  <si>
    <t>A126093514C</t>
  </si>
  <si>
    <t>A126062410J</t>
  </si>
  <si>
    <t>A126030010A</t>
  </si>
  <si>
    <t>A126092218T</t>
  </si>
  <si>
    <t>A126061114W</t>
  </si>
  <si>
    <t>A126029362J</t>
  </si>
  <si>
    <t>A126091570K</t>
  </si>
  <si>
    <t>A126060466J</t>
  </si>
  <si>
    <t>A126028066W</t>
  </si>
  <si>
    <t>A126090274X</t>
  </si>
  <si>
    <t>A126059170X</t>
  </si>
  <si>
    <t>A126027430L</t>
  </si>
  <si>
    <t>A126089638C</t>
  </si>
  <si>
    <t>A126058534J</t>
  </si>
  <si>
    <t>A126031966L</t>
  </si>
  <si>
    <t>A126094174L</t>
  </si>
  <si>
    <t>A126063070T</t>
  </si>
  <si>
    <t>A126030670J</t>
  </si>
  <si>
    <t>A126092878X</t>
  </si>
  <si>
    <t>A126061774C</t>
  </si>
  <si>
    <t>A126028726T</t>
  </si>
  <si>
    <t>A126090934V</t>
  </si>
  <si>
    <t>A126059830V</t>
  </si>
  <si>
    <t>A126031318R</t>
  </si>
  <si>
    <t>A126093526L</t>
  </si>
  <si>
    <t>A126062422T</t>
  </si>
  <si>
    <t>A126030022K</t>
  </si>
  <si>
    <t>A126092230J</t>
  </si>
  <si>
    <t>A126061126F</t>
  </si>
  <si>
    <t>A126029374T</t>
  </si>
  <si>
    <t>A126091582V</t>
  </si>
  <si>
    <t>A126060478T</t>
  </si>
  <si>
    <t>A126028078F</t>
  </si>
  <si>
    <t>A126090286J</t>
  </si>
  <si>
    <t>A126059182J</t>
  </si>
  <si>
    <t>A126027398X</t>
  </si>
  <si>
    <t>A126089606K</t>
  </si>
  <si>
    <t>A126058502R</t>
  </si>
  <si>
    <t>A126031934V</t>
  </si>
  <si>
    <t>A126094142V</t>
  </si>
  <si>
    <t>A126063038T</t>
  </si>
  <si>
    <t>A126030638J</t>
  </si>
  <si>
    <t>A126092846F</t>
  </si>
  <si>
    <t>A126061742K</t>
  </si>
  <si>
    <t>A126028694K</t>
  </si>
  <si>
    <t>A126090902A</t>
  </si>
  <si>
    <t>A126059798F</t>
  </si>
  <si>
    <t>A126031286J</t>
  </si>
  <si>
    <t>A126093494F</t>
  </si>
  <si>
    <t>A126062390K</t>
  </si>
  <si>
    <t>A126029990W</t>
  </si>
  <si>
    <t>A126092198V</t>
  </si>
  <si>
    <t>A126061094X</t>
  </si>
  <si>
    <t>A126029342X</t>
  </si>
  <si>
    <t>A126091550A</t>
  </si>
  <si>
    <t>A126060446X</t>
  </si>
  <si>
    <t>A126028046L</t>
  </si>
  <si>
    <t>A126090254R</t>
  </si>
  <si>
    <t>A126059150R</t>
  </si>
  <si>
    <t>A126027434W</t>
  </si>
  <si>
    <t>A126089642V</t>
  </si>
  <si>
    <t>A126058538T</t>
  </si>
  <si>
    <t>A126031970C</t>
  </si>
  <si>
    <t>A126094178W</t>
  </si>
  <si>
    <t>A126063074A</t>
  </si>
  <si>
    <t>A126030674T</t>
  </si>
  <si>
    <t>A126092882R</t>
  </si>
  <si>
    <t>A126061778L</t>
  </si>
  <si>
    <t>A126028730J</t>
  </si>
  <si>
    <t>A126090938C</t>
  </si>
  <si>
    <t>A126059834C</t>
  </si>
  <si>
    <t>A126031322F</t>
  </si>
  <si>
    <t>A126093530C</t>
  </si>
  <si>
    <t>A126062426A</t>
  </si>
  <si>
    <t>A126030026V</t>
  </si>
  <si>
    <t>A126092234T</t>
  </si>
  <si>
    <t>A126061130W</t>
  </si>
  <si>
    <t>A126029378A</t>
  </si>
  <si>
    <t>A126091586C</t>
  </si>
  <si>
    <t>A126060482J</t>
  </si>
  <si>
    <t>A126028082W</t>
  </si>
  <si>
    <t>&gt; 45-64 years ;  Two or more job offers ;  &gt;&gt; Waiting to start a part-time job ;  &gt; Males ;</t>
  </si>
  <si>
    <t>&gt; 45-64 years ;  Two or more job offers ;  &gt;&gt; Waiting to start a part-time job ;  &gt; Females ;</t>
  </si>
  <si>
    <t>&gt; 45-64 years ;  Had worked before ;  Unemployed total ;  Persons ;</t>
  </si>
  <si>
    <t>&gt; 45-64 years ;  Had worked before ;  Unemployed total ;  &gt; Males ;</t>
  </si>
  <si>
    <t>&gt; 45-64 years ;  Had worked before ;  Unemployed total ;  &gt; Females ;</t>
  </si>
  <si>
    <t>&gt; 45-64 years ;  Had worked before ;  &gt; Looked for full-time work ;  Persons ;</t>
  </si>
  <si>
    <t>&gt; 45-64 years ;  Had worked before ;  &gt; Looked for full-time work ;  &gt; Males ;</t>
  </si>
  <si>
    <t>&gt; 45-64 years ;  Had worked before ;  &gt; Looked for full-time work ;  &gt; Females ;</t>
  </si>
  <si>
    <t>&gt; 45-64 years ;  Had worked before ;  &gt;&gt; Looked for both full-time and part-time work ;  Persons ;</t>
  </si>
  <si>
    <t>&gt; 45-64 years ;  Had worked before ;  &gt;&gt; Looked for both full-time and part-time work ;  &gt; Males ;</t>
  </si>
  <si>
    <t>&gt; 45-64 years ;  Had worked before ;  &gt;&gt; Looked for both full-time and part-time work ;  &gt; Females ;</t>
  </si>
  <si>
    <t>&gt; 45-64 years ;  Had worked before ;  &gt;&gt; Looked for only full-time work ;  Persons ;</t>
  </si>
  <si>
    <t>&gt; 45-64 years ;  Had worked before ;  &gt;&gt; Looked for only full-time work ;  &gt; Males ;</t>
  </si>
  <si>
    <t>&gt; 45-64 years ;  Had worked before ;  &gt;&gt; Looked for only full-time work ;  &gt; Females ;</t>
  </si>
  <si>
    <t>&gt; 45-64 years ;  Had worked before ;  &gt;&gt; Waiting to start a full-time job ;  Persons ;</t>
  </si>
  <si>
    <t>&gt; 45-64 years ;  Had worked before ;  &gt;&gt; Waiting to start a full-time job ;  &gt; Males ;</t>
  </si>
  <si>
    <t>&gt; 45-64 years ;  Had worked before ;  &gt;&gt; Waiting to start a full-time job ;  &gt; Females ;</t>
  </si>
  <si>
    <t>&gt; 45-64 years ;  Had worked before ;  &gt; Looked for part-time work ;  Persons ;</t>
  </si>
  <si>
    <t>&gt; 45-64 years ;  Had worked before ;  &gt; Looked for part-time work ;  &gt; Males ;</t>
  </si>
  <si>
    <t>&gt; 45-64 years ;  Had worked before ;  &gt; Looked for part-time work ;  &gt; Females ;</t>
  </si>
  <si>
    <t>&gt; 45-64 years ;  Had worked before ;  &gt;&gt; Looked for only part-time work ;  Persons ;</t>
  </si>
  <si>
    <t>&gt; 45-64 years ;  Had worked before ;  &gt;&gt; Looked for only part-time work ;  &gt; Males ;</t>
  </si>
  <si>
    <t>&gt; 45-64 years ;  Had worked before ;  &gt;&gt; Looked for only part-time work ;  &gt; Females ;</t>
  </si>
  <si>
    <t>&gt; 45-64 years ;  Had worked before ;  &gt;&gt; Waiting to start a part-time job ;  Persons ;</t>
  </si>
  <si>
    <t>&gt; 45-64 years ;  Had worked before ;  &gt;&gt; Waiting to start a part-time job ;  &gt; Males ;</t>
  </si>
  <si>
    <t>&gt; 45-64 years ;  Had worked before ;  &gt;&gt; Waiting to start a part-time job ;  &gt; Females ;</t>
  </si>
  <si>
    <t>&gt; 45-64 years ;  &gt; Waiting to start or return to a job already obtained ;  Unemployed total ;  Persons ;</t>
  </si>
  <si>
    <t>&gt; 45-64 years ;  &gt; Waiting to start or return to a job already obtained ;  Unemployed total ;  &gt; Males ;</t>
  </si>
  <si>
    <t>&gt; 45-64 years ;  &gt; Waiting to start or return to a job already obtained ;  Unemployed total ;  &gt; Females ;</t>
  </si>
  <si>
    <t>&gt; 45-64 years ;  &gt; Waiting to start or return to a job already obtained ;  &gt; Looked for full-time work ;  Persons ;</t>
  </si>
  <si>
    <t>&gt; 45-64 years ;  &gt; Waiting to start or return to a job already obtained ;  &gt; Looked for full-time work ;  &gt; Males ;</t>
  </si>
  <si>
    <t>&gt; 45-64 years ;  &gt; Waiting to start or return to a job already obtained ;  &gt; Looked for full-time work ;  &gt; Females ;</t>
  </si>
  <si>
    <t>&gt; 45-64 years ;  &gt; Waiting to start or return to a job already obtained ;  &gt;&gt; Looked for both full-time and part-time work ;  Persons ;</t>
  </si>
  <si>
    <t>&gt; 45-64 years ;  &gt; Waiting to start or return to a job already obtained ;  &gt;&gt; Looked for both full-time and part-time work ;  &gt; Males ;</t>
  </si>
  <si>
    <t>&gt; 45-64 years ;  &gt; Waiting to start or return to a job already obtained ;  &gt;&gt; Looked for both full-time and part-time work ;  &gt; Females ;</t>
  </si>
  <si>
    <t>&gt; 45-64 years ;  &gt; Waiting to start or return to a job already obtained ;  &gt;&gt; Looked for only full-time work ;  Persons ;</t>
  </si>
  <si>
    <t>&gt; 45-64 years ;  &gt; Waiting to start or return to a job already obtained ;  &gt;&gt; Looked for only full-time work ;  &gt; Males ;</t>
  </si>
  <si>
    <t>&gt; 45-64 years ;  &gt; Waiting to start or return to a job already obtained ;  &gt;&gt; Looked for only full-time work ;  &gt; Females ;</t>
  </si>
  <si>
    <t>&gt; 45-64 years ;  &gt; Waiting to start or return to a job already obtained ;  &gt;&gt; Waiting to start a full-time job ;  Persons ;</t>
  </si>
  <si>
    <t>&gt; 45-64 years ;  &gt; Waiting to start or return to a job already obtained ;  &gt;&gt; Waiting to start a full-time job ;  &gt; Males ;</t>
  </si>
  <si>
    <t>&gt; 45-64 years ;  &gt; Waiting to start or return to a job already obtained ;  &gt;&gt; Waiting to start a full-time job ;  &gt; Females ;</t>
  </si>
  <si>
    <t>&gt; 45-64 years ;  &gt; Waiting to start or return to a job already obtained ;  &gt; Looked for part-time work ;  Persons ;</t>
  </si>
  <si>
    <t>&gt; 45-64 years ;  &gt; Waiting to start or return to a job already obtained ;  &gt; Looked for part-time work ;  &gt; Males ;</t>
  </si>
  <si>
    <t>&gt; 45-64 years ;  &gt; Waiting to start or return to a job already obtained ;  &gt; Looked for part-time work ;  &gt; Females ;</t>
  </si>
  <si>
    <t>&gt; 45-64 years ;  &gt; Waiting to start or return to a job already obtained ;  &gt;&gt; Looked for only part-time work ;  Persons ;</t>
  </si>
  <si>
    <t>&gt; 45-64 years ;  &gt; Waiting to start or return to a job already obtained ;  &gt;&gt; Looked for only part-time work ;  &gt; Males ;</t>
  </si>
  <si>
    <t>&gt; 45-64 years ;  &gt; Waiting to start or return to a job already obtained ;  &gt;&gt; Looked for only part-time work ;  &gt; Females ;</t>
  </si>
  <si>
    <t>&gt; 45-64 years ;  &gt; Waiting to start or return to a job already obtained ;  &gt;&gt; Waiting to start a part-time job ;  Persons ;</t>
  </si>
  <si>
    <t>&gt; 45-64 years ;  &gt; Waiting to start or return to a job already obtained ;  &gt;&gt; Waiting to start a part-time job ;  &gt; Males ;</t>
  </si>
  <si>
    <t>&gt; 45-64 years ;  &gt; Waiting to start or return to a job already obtained ;  &gt;&gt; Waiting to start a part-time job ;  &gt; Females ;</t>
  </si>
  <si>
    <t>&gt; 45-64 years ;  &gt; Last worked less than 2 years ago ;  Unemployed total ;  Persons ;</t>
  </si>
  <si>
    <t>&gt; 45-64 years ;  &gt; Last worked less than 2 years ago ;  Unemployed total ;  &gt; Males ;</t>
  </si>
  <si>
    <t>&gt; 45-64 years ;  &gt; Last worked less than 2 years ago ;  Unemployed total ;  &gt; Females ;</t>
  </si>
  <si>
    <t>&gt; 45-64 years ;  &gt; Last worked less than 2 years ago ;  &gt; Looked for full-time work ;  Persons ;</t>
  </si>
  <si>
    <t>&gt; 45-64 years ;  &gt; Last worked less than 2 years ago ;  &gt; Looked for full-time work ;  &gt; Males ;</t>
  </si>
  <si>
    <t>&gt; 45-64 years ;  &gt; Last worked less than 2 years ago ;  &gt; Looked for full-time work ;  &gt; Females ;</t>
  </si>
  <si>
    <t>&gt; 45-64 years ;  &gt; Last worked less than 2 years ago ;  &gt;&gt; Looked for both full-time and part-time work ;  Persons ;</t>
  </si>
  <si>
    <t>&gt; 45-64 years ;  &gt; Last worked less than 2 years ago ;  &gt;&gt; Looked for both full-time and part-time work ;  &gt; Males ;</t>
  </si>
  <si>
    <t>&gt; 45-64 years ;  &gt; Last worked less than 2 years ago ;  &gt;&gt; Looked for both full-time and part-time work ;  &gt; Females ;</t>
  </si>
  <si>
    <t>&gt; 45-64 years ;  &gt; Last worked less than 2 years ago ;  &gt;&gt; Looked for only full-time work ;  Persons ;</t>
  </si>
  <si>
    <t>&gt; 45-64 years ;  &gt; Last worked less than 2 years ago ;  &gt;&gt; Looked for only full-time work ;  &gt; Males ;</t>
  </si>
  <si>
    <t>&gt; 45-64 years ;  &gt; Last worked less than 2 years ago ;  &gt;&gt; Looked for only full-time work ;  &gt; Females ;</t>
  </si>
  <si>
    <t>&gt; 45-64 years ;  &gt; Last worked less than 2 years ago ;  &gt; Looked for part-time work ;  Persons ;</t>
  </si>
  <si>
    <t>&gt; 45-64 years ;  &gt; Last worked less than 2 years ago ;  &gt; Looked for part-time work ;  &gt; Males ;</t>
  </si>
  <si>
    <t>&gt; 45-64 years ;  &gt; Last worked less than 2 years ago ;  &gt; Looked for part-time work ;  &gt; Females ;</t>
  </si>
  <si>
    <t>&gt; 45-64 years ;  &gt; Last worked less than 2 years ago ;  &gt;&gt; Looked for only part-time work ;  Persons ;</t>
  </si>
  <si>
    <t>&gt; 45-64 years ;  &gt; Last worked less than 2 years ago ;  &gt;&gt; Looked for only part-time work ;  &gt; Males ;</t>
  </si>
  <si>
    <t>&gt; 45-64 years ;  &gt; Last worked less than 2 years ago ;  &gt;&gt; Looked for only part-time work ;  &gt; Females ;</t>
  </si>
  <si>
    <t>&gt; 45-64 years ;  &gt; Last worked 2 years or more ago ;  Unemployed total ;  Persons ;</t>
  </si>
  <si>
    <t>&gt; 45-64 years ;  &gt; Last worked 2 years or more ago ;  Unemployed total ;  &gt; Males ;</t>
  </si>
  <si>
    <t>&gt; 45-64 years ;  &gt; Last worked 2 years or more ago ;  Unemployed total ;  &gt; Females ;</t>
  </si>
  <si>
    <t>&gt; 45-64 years ;  &gt; Last worked 2 years or more ago ;  &gt; Looked for full-time work ;  Persons ;</t>
  </si>
  <si>
    <t>&gt; 45-64 years ;  &gt; Last worked 2 years or more ago ;  &gt; Looked for full-time work ;  &gt; Males ;</t>
  </si>
  <si>
    <t>&gt; 45-64 years ;  &gt; Last worked 2 years or more ago ;  &gt; Looked for full-time work ;  &gt; Females ;</t>
  </si>
  <si>
    <t>&gt; 45-64 years ;  &gt; Last worked 2 years or more ago ;  &gt;&gt; Looked for both full-time and part-time work ;  Persons ;</t>
  </si>
  <si>
    <t>&gt; 45-64 years ;  &gt; Last worked 2 years or more ago ;  &gt;&gt; Looked for both full-time and part-time work ;  &gt; Males ;</t>
  </si>
  <si>
    <t>&gt; 45-64 years ;  &gt; Last worked 2 years or more ago ;  &gt;&gt; Looked for both full-time and part-time work ;  &gt; Females ;</t>
  </si>
  <si>
    <t>&gt; 45-64 years ;  &gt; Last worked 2 years or more ago ;  &gt;&gt; Looked for only full-time work ;  Persons ;</t>
  </si>
  <si>
    <t>&gt; 45-64 years ;  &gt; Last worked 2 years or more ago ;  &gt;&gt; Looked for only full-time work ;  &gt; Males ;</t>
  </si>
  <si>
    <t>&gt; 45-64 years ;  &gt; Last worked 2 years or more ago ;  &gt;&gt; Looked for only full-time work ;  &gt; Females ;</t>
  </si>
  <si>
    <t>&gt; 45-64 years ;  &gt; Last worked 2 years or more ago ;  &gt; Looked for part-time work ;  Persons ;</t>
  </si>
  <si>
    <t>&gt; 45-64 years ;  &gt; Last worked 2 years or more ago ;  &gt; Looked for part-time work ;  &gt; Males ;</t>
  </si>
  <si>
    <t>&gt; 45-64 years ;  &gt; Last worked 2 years or more ago ;  &gt; Looked for part-time work ;  &gt; Females ;</t>
  </si>
  <si>
    <t>&gt; 45-64 years ;  &gt; Last worked 2 years or more ago ;  &gt;&gt; Looked for only part-time work ;  Persons ;</t>
  </si>
  <si>
    <t>&gt; 45-64 years ;  &gt; Last worked 2 years or more ago ;  &gt;&gt; Looked for only part-time work ;  &gt; Males ;</t>
  </si>
  <si>
    <t>&gt; 45-64 years ;  &gt; Last worked 2 years or more ago ;  &gt;&gt; Looked for only part-time work ;  &gt; Females ;</t>
  </si>
  <si>
    <t>&gt; 45-64 years ;  Had never worked before ;  Unemployed total ;  Persons ;</t>
  </si>
  <si>
    <t>&gt; 45-64 years ;  Had never worked before ;  Unemployed total ;  &gt; Males ;</t>
  </si>
  <si>
    <t>&gt; 45-64 years ;  Had never worked before ;  Unemployed total ;  &gt; Females ;</t>
  </si>
  <si>
    <t>&gt; 45-64 years ;  Had never worked before ;  &gt; Looked for full-time work ;  Persons ;</t>
  </si>
  <si>
    <t>&gt; 45-64 years ;  Had never worked before ;  &gt; Looked for full-time work ;  &gt; Males ;</t>
  </si>
  <si>
    <t>&gt; 45-64 years ;  Had never worked before ;  &gt; Looked for full-time work ;  &gt; Females ;</t>
  </si>
  <si>
    <t>&gt; 45-64 years ;  Had never worked before ;  &gt;&gt; Looked for both full-time and part-time work ;  Persons ;</t>
  </si>
  <si>
    <t>&gt; 45-64 years ;  Had never worked before ;  &gt;&gt; Looked for both full-time and part-time work ;  &gt; Males ;</t>
  </si>
  <si>
    <t>&gt; 45-64 years ;  Had never worked before ;  &gt;&gt; Looked for both full-time and part-time work ;  &gt; Females ;</t>
  </si>
  <si>
    <t>&gt; 45-64 years ;  Had never worked before ;  &gt;&gt; Looked for only full-time work ;  Persons ;</t>
  </si>
  <si>
    <t>&gt; 45-64 years ;  Had never worked before ;  &gt;&gt; Looked for only full-time work ;  &gt; Males ;</t>
  </si>
  <si>
    <t>&gt; 45-64 years ;  Had never worked before ;  &gt;&gt; Looked for only full-time work ;  &gt; Females ;</t>
  </si>
  <si>
    <t>&gt; 45-64 years ;  Had never worked before ;  &gt;&gt; Waiting to start a full-time job ;  Persons ;</t>
  </si>
  <si>
    <t>&gt; 45-64 years ;  Had never worked before ;  &gt;&gt; Waiting to start a full-time job ;  &gt; Males ;</t>
  </si>
  <si>
    <t>&gt; 45-64 years ;  Had never worked before ;  &gt;&gt; Waiting to start a full-time job ;  &gt; Females ;</t>
  </si>
  <si>
    <t>&gt; 45-64 years ;  Had never worked before ;  &gt; Looked for part-time work ;  Persons ;</t>
  </si>
  <si>
    <t>&gt; 45-64 years ;  Had never worked before ;  &gt; Looked for part-time work ;  &gt; Males ;</t>
  </si>
  <si>
    <t>&gt; 45-64 years ;  Had never worked before ;  &gt; Looked for part-time work ;  &gt; Females ;</t>
  </si>
  <si>
    <t>&gt; 45-64 years ;  Had never worked before ;  &gt;&gt; Looked for only part-time work ;  Persons ;</t>
  </si>
  <si>
    <t>&gt; 45-64 years ;  Had never worked before ;  &gt;&gt; Looked for only part-time work ;  &gt; Males ;</t>
  </si>
  <si>
    <t>&gt; 45-64 years ;  Had never worked before ;  &gt;&gt; Looked for only part-time work ;  &gt; Females ;</t>
  </si>
  <si>
    <t>&gt; 45-64 years ;  Had never worked before ;  &gt;&gt; Waiting to start a part-time job ;  Persons ;</t>
  </si>
  <si>
    <t>&gt; 45-64 years ;  Had never worked before ;  &gt;&gt; Waiting to start a part-time job ;  &gt; Males ;</t>
  </si>
  <si>
    <t>&gt; 45-64 years ;  Had never worked before ;  &gt;&gt; Waiting to start a part-time job ;  &gt; Females ;</t>
  </si>
  <si>
    <t>&gt; 45-64 years ;  &gt; Waiting to start first job already obtained ;  Unemployed total ;  Persons ;</t>
  </si>
  <si>
    <t>&gt; 45-64 years ;  &gt; Waiting to start first job already obtained ;  Unemployed total ;  &gt; Males ;</t>
  </si>
  <si>
    <t>&gt; 45-64 years ;  &gt; Waiting to start first job already obtained ;  Unemployed total ;  &gt; Females ;</t>
  </si>
  <si>
    <t>&gt; 45-64 years ;  &gt; Waiting to start first job already obtained ;  &gt; Looked for full-time work ;  Persons ;</t>
  </si>
  <si>
    <t>&gt; 45-64 years ;  &gt; Waiting to start first job already obtained ;  &gt; Looked for full-time work ;  &gt; Males ;</t>
  </si>
  <si>
    <t>&gt; 45-64 years ;  &gt; Waiting to start first job already obtained ;  &gt; Looked for full-time work ;  &gt; Females ;</t>
  </si>
  <si>
    <t>&gt; 45-64 years ;  &gt; Waiting to start first job already obtained ;  &gt;&gt; Looked for both full-time and part-time work ;  Persons ;</t>
  </si>
  <si>
    <t>&gt; 45-64 years ;  &gt; Waiting to start first job already obtained ;  &gt;&gt; Looked for both full-time and part-time work ;  &gt; Males ;</t>
  </si>
  <si>
    <t>&gt; 45-64 years ;  &gt; Waiting to start first job already obtained ;  &gt;&gt; Looked for both full-time and part-time work ;  &gt; Females ;</t>
  </si>
  <si>
    <t>&gt; 45-64 years ;  &gt; Waiting to start first job already obtained ;  &gt;&gt; Looked for only full-time work ;  Persons ;</t>
  </si>
  <si>
    <t>&gt; 45-64 years ;  &gt; Waiting to start first job already obtained ;  &gt;&gt; Looked for only full-time work ;  &gt; Males ;</t>
  </si>
  <si>
    <t>&gt; 45-64 years ;  &gt; Waiting to start first job already obtained ;  &gt;&gt; Looked for only full-time work ;  &gt; Females ;</t>
  </si>
  <si>
    <t>&gt; 45-64 years ;  &gt; Waiting to start first job already obtained ;  &gt;&gt; Waiting to start a full-time job ;  Persons ;</t>
  </si>
  <si>
    <t>&gt; 45-64 years ;  &gt; Waiting to start first job already obtained ;  &gt;&gt; Waiting to start a full-time job ;  &gt; Males ;</t>
  </si>
  <si>
    <t>&gt; 45-64 years ;  &gt; Waiting to start first job already obtained ;  &gt;&gt; Waiting to start a full-time job ;  &gt; Females ;</t>
  </si>
  <si>
    <t>&gt; 45-64 years ;  &gt; Waiting to start first job already obtained ;  &gt; Looked for part-time work ;  Persons ;</t>
  </si>
  <si>
    <t>&gt; 45-64 years ;  &gt; Waiting to start first job already obtained ;  &gt; Looked for part-time work ;  &gt; Males ;</t>
  </si>
  <si>
    <t>&gt; 45-64 years ;  &gt; Waiting to start first job already obtained ;  &gt; Looked for part-time work ;  &gt; Females ;</t>
  </si>
  <si>
    <t>&gt; 45-64 years ;  &gt; Waiting to start first job already obtained ;  &gt;&gt; Looked for only part-time work ;  Persons ;</t>
  </si>
  <si>
    <t>&gt; 45-64 years ;  &gt; Waiting to start first job already obtained ;  &gt;&gt; Looked for only part-time work ;  &gt; Males ;</t>
  </si>
  <si>
    <t>&gt; 45-64 years ;  &gt; Waiting to start first job already obtained ;  &gt;&gt; Looked for only part-time work ;  &gt; Females ;</t>
  </si>
  <si>
    <t>&gt; 45-64 years ;  &gt; Waiting to start first job already obtained ;  &gt;&gt; Waiting to start a part-time job ;  Persons ;</t>
  </si>
  <si>
    <t>&gt; 45-64 years ;  &gt; Waiting to start first job already obtained ;  &gt;&gt; Waiting to start a part-time job ;  &gt; Males ;</t>
  </si>
  <si>
    <t>&gt; 45-64 years ;  &gt; Waiting to start first job already obtained ;  &gt;&gt; Waiting to start a part-time job ;  &gt; Females ;</t>
  </si>
  <si>
    <t>&gt; 45-64 years ;  &gt; Looking for first job ;  Unemployed total ;  Persons ;</t>
  </si>
  <si>
    <t>&gt; 45-64 years ;  &gt; Looking for first job ;  Unemployed total ;  &gt; Males ;</t>
  </si>
  <si>
    <t>&gt; 45-64 years ;  &gt; Looking for first job ;  Unemployed total ;  &gt; Females ;</t>
  </si>
  <si>
    <t>&gt; 45-64 years ;  &gt; Looking for first job ;  &gt; Looked for full-time work ;  Persons ;</t>
  </si>
  <si>
    <t>&gt; 45-64 years ;  &gt; Looking for first job ;  &gt; Looked for full-time work ;  &gt; Males ;</t>
  </si>
  <si>
    <t>&gt; 45-64 years ;  &gt; Looking for first job ;  &gt; Looked for full-time work ;  &gt; Females ;</t>
  </si>
  <si>
    <t>&gt; 45-64 years ;  &gt; Looking for first job ;  &gt;&gt; Looked for both full-time and part-time work ;  Persons ;</t>
  </si>
  <si>
    <t>&gt; 45-64 years ;  &gt; Looking for first job ;  &gt;&gt; Looked for both full-time and part-time work ;  &gt; Males ;</t>
  </si>
  <si>
    <t>&gt; 45-64 years ;  &gt; Looking for first job ;  &gt;&gt; Looked for both full-time and part-time work ;  &gt; Females ;</t>
  </si>
  <si>
    <t>&gt; 45-64 years ;  &gt; Looking for first job ;  &gt;&gt; Looked for only full-time work ;  Persons ;</t>
  </si>
  <si>
    <t>&gt; 45-64 years ;  &gt; Looking for first job ;  &gt;&gt; Looked for only full-time work ;  &gt; Males ;</t>
  </si>
  <si>
    <t>&gt; 45-64 years ;  &gt; Looking for first job ;  &gt;&gt; Looked for only full-time work ;  &gt; Females ;</t>
  </si>
  <si>
    <t>&gt; 45-64 years ;  &gt; Looking for first job ;  &gt; Looked for part-time work ;  Persons ;</t>
  </si>
  <si>
    <t>&gt; 45-64 years ;  &gt; Looking for first job ;  &gt; Looked for part-time work ;  &gt; Males ;</t>
  </si>
  <si>
    <t>&gt; 45-64 years ;  &gt; Looking for first job ;  &gt; Looked for part-time work ;  &gt; Females ;</t>
  </si>
  <si>
    <t>&gt; 45-64 years ;  &gt; Looking for first job ;  &gt;&gt; Looked for only part-time work ;  Persons ;</t>
  </si>
  <si>
    <t>&gt; 45-64 years ;  &gt; Looking for first job ;  &gt;&gt; Looked for only part-time work ;  &gt; Males ;</t>
  </si>
  <si>
    <t>&gt; 45-64 years ;  &gt; Looking for first job ;  &gt;&gt; Looked for only part-time work ;  &gt; Females ;</t>
  </si>
  <si>
    <t>&gt; 45-64 years ;  Less than 1 year looking for work ;  Unemployed total ;  Persons ;</t>
  </si>
  <si>
    <t>&gt; 45-64 years ;  Less than 1 year looking for work ;  Unemployed total ;  &gt; Males ;</t>
  </si>
  <si>
    <t>&gt; 45-64 years ;  Less than 1 year looking for work ;  Unemployed total ;  &gt; Females ;</t>
  </si>
  <si>
    <t>&gt; 45-64 years ;  Less than 1 year looking for work ;  &gt; Looked for full-time work ;  Persons ;</t>
  </si>
  <si>
    <t>&gt; 45-64 years ;  Less than 1 year looking for work ;  &gt; Looked for full-time work ;  &gt; Males ;</t>
  </si>
  <si>
    <t>&gt; 45-64 years ;  Less than 1 year looking for work ;  &gt; Looked for full-time work ;  &gt; Females ;</t>
  </si>
  <si>
    <t>&gt; 45-64 years ;  Less than 1 year looking for work ;  &gt;&gt; Looked for both full-time and part-time work ;  Persons ;</t>
  </si>
  <si>
    <t>&gt; 45-64 years ;  Less than 1 year looking for work ;  &gt;&gt; Looked for both full-time and part-time work ;  &gt; Males ;</t>
  </si>
  <si>
    <t>&gt; 45-64 years ;  Less than 1 year looking for work ;  &gt;&gt; Looked for both full-time and part-time work ;  &gt; Females ;</t>
  </si>
  <si>
    <t>&gt; 45-64 years ;  Less than 1 year looking for work ;  &gt;&gt; Looked for only full-time work ;  Persons ;</t>
  </si>
  <si>
    <t>&gt; 45-64 years ;  Less than 1 year looking for work ;  &gt;&gt; Looked for only full-time work ;  &gt; Males ;</t>
  </si>
  <si>
    <t>&gt; 45-64 years ;  Less than 1 year looking for work ;  &gt;&gt; Looked for only full-time work ;  &gt; Females ;</t>
  </si>
  <si>
    <t>&gt; 45-64 years ;  Less than 1 year looking for work ;  &gt;&gt; Waiting to start a full-time job ;  Persons ;</t>
  </si>
  <si>
    <t>&gt; 45-64 years ;  Less than 1 year looking for work ;  &gt;&gt; Waiting to start a full-time job ;  &gt; Males ;</t>
  </si>
  <si>
    <t>&gt; 45-64 years ;  Less than 1 year looking for work ;  &gt;&gt; Waiting to start a full-time job ;  &gt; Females ;</t>
  </si>
  <si>
    <t>&gt; 45-64 years ;  Less than 1 year looking for work ;  &gt; Looked for part-time work ;  Persons ;</t>
  </si>
  <si>
    <t>&gt; 45-64 years ;  Less than 1 year looking for work ;  &gt; Looked for part-time work ;  &gt; Males ;</t>
  </si>
  <si>
    <t>&gt; 45-64 years ;  Less than 1 year looking for work ;  &gt; Looked for part-time work ;  &gt; Females ;</t>
  </si>
  <si>
    <t>&gt; 45-64 years ;  Less than 1 year looking for work ;  &gt;&gt; Looked for only part-time work ;  Persons ;</t>
  </si>
  <si>
    <t>&gt; 45-64 years ;  Less than 1 year looking for work ;  &gt;&gt; Looked for only part-time work ;  &gt; Males ;</t>
  </si>
  <si>
    <t>&gt; 45-64 years ;  Less than 1 year looking for work ;  &gt;&gt; Looked for only part-time work ;  &gt; Females ;</t>
  </si>
  <si>
    <t>&gt; 45-64 years ;  Less than 1 year looking for work ;  &gt;&gt; Waiting to start a part-time job ;  Persons ;</t>
  </si>
  <si>
    <t>&gt; 45-64 years ;  Less than 1 year looking for work ;  &gt;&gt; Waiting to start a part-time job ;  &gt; Males ;</t>
  </si>
  <si>
    <t>&gt; 45-64 years ;  Less than 1 year looking for work ;  &gt;&gt; Waiting to start a part-time job ;  &gt; Females ;</t>
  </si>
  <si>
    <t>&gt; 45-64 years ;  &gt; Less than 1 month looking for work ;  Unemployed total ;  Persons ;</t>
  </si>
  <si>
    <t>&gt; 45-64 years ;  &gt; Less than 1 month looking for work ;  Unemployed total ;  &gt; Males ;</t>
  </si>
  <si>
    <t>&gt; 45-64 years ;  &gt; Less than 1 month looking for work ;  Unemployed total ;  &gt; Females ;</t>
  </si>
  <si>
    <t>&gt; 45-64 years ;  &gt; Less than 1 month looking for work ;  &gt; Looked for full-time work ;  Persons ;</t>
  </si>
  <si>
    <t>&gt; 45-64 years ;  &gt; Less than 1 month looking for work ;  &gt; Looked for full-time work ;  &gt; Males ;</t>
  </si>
  <si>
    <t>&gt; 45-64 years ;  &gt; Less than 1 month looking for work ;  &gt; Looked for full-time work ;  &gt; Females ;</t>
  </si>
  <si>
    <t>&gt; 45-64 years ;  &gt; Less than 1 month looking for work ;  &gt;&gt; Looked for both full-time and part-time work ;  Persons ;</t>
  </si>
  <si>
    <t>&gt; 45-64 years ;  &gt; Less than 1 month looking for work ;  &gt;&gt; Looked for both full-time and part-time work ;  &gt; Males ;</t>
  </si>
  <si>
    <t>&gt; 45-64 years ;  &gt; Less than 1 month looking for work ;  &gt;&gt; Looked for both full-time and part-time work ;  &gt; Females ;</t>
  </si>
  <si>
    <t>&gt; 45-64 years ;  &gt; Less than 1 month looking for work ;  &gt;&gt; Looked for only full-time work ;  Persons ;</t>
  </si>
  <si>
    <t>&gt; 45-64 years ;  &gt; Less than 1 month looking for work ;  &gt;&gt; Looked for only full-time work ;  &gt; Males ;</t>
  </si>
  <si>
    <t>&gt; 45-64 years ;  &gt; Less than 1 month looking for work ;  &gt;&gt; Looked for only full-time work ;  &gt; Females ;</t>
  </si>
  <si>
    <t>&gt; 45-64 years ;  &gt; Less than 1 month looking for work ;  &gt;&gt; Waiting to start a full-time job ;  Persons ;</t>
  </si>
  <si>
    <t>&gt; 45-64 years ;  &gt; Less than 1 month looking for work ;  &gt;&gt; Waiting to start a full-time job ;  &gt; Males ;</t>
  </si>
  <si>
    <t>&gt; 45-64 years ;  &gt; Less than 1 month looking for work ;  &gt;&gt; Waiting to start a full-time job ;  &gt; Females ;</t>
  </si>
  <si>
    <t>&gt; 45-64 years ;  &gt; Less than 1 month looking for work ;  &gt; Looked for part-time work ;  Persons ;</t>
  </si>
  <si>
    <t>&gt; 45-64 years ;  &gt; Less than 1 month looking for work ;  &gt; Looked for part-time work ;  &gt; Males ;</t>
  </si>
  <si>
    <t>&gt; 45-64 years ;  &gt; Less than 1 month looking for work ;  &gt; Looked for part-time work ;  &gt; Females ;</t>
  </si>
  <si>
    <t>&gt; 45-64 years ;  &gt; Less than 1 month looking for work ;  &gt;&gt; Looked for only part-time work ;  Persons ;</t>
  </si>
  <si>
    <t>&gt; 45-64 years ;  &gt; Less than 1 month looking for work ;  &gt;&gt; Looked for only part-time work ;  &gt; Males ;</t>
  </si>
  <si>
    <t>&gt; 45-64 years ;  &gt; Less than 1 month looking for work ;  &gt;&gt; Looked for only part-time work ;  &gt; Females ;</t>
  </si>
  <si>
    <t>&gt; 45-64 years ;  &gt; Less than 1 month looking for work ;  &gt;&gt; Waiting to start a part-time job ;  Persons ;</t>
  </si>
  <si>
    <t>&gt; 45-64 years ;  &gt; Less than 1 month looking for work ;  &gt;&gt; Waiting to start a part-time job ;  &gt; Males ;</t>
  </si>
  <si>
    <t>&gt; 45-64 years ;  &gt; Less than 1 month looking for work ;  &gt;&gt; Waiting to start a part-time job ;  &gt; Females ;</t>
  </si>
  <si>
    <t>&gt; 45-64 years ;  &gt; 1-3 months looking for work ;  Unemployed total ;  Persons ;</t>
  </si>
  <si>
    <t>&gt; 45-64 years ;  &gt; 1-3 months looking for work ;  Unemployed total ;  &gt; Males ;</t>
  </si>
  <si>
    <t>&gt; 45-64 years ;  &gt; 1-3 months looking for work ;  Unemployed total ;  &gt; Females ;</t>
  </si>
  <si>
    <t>&gt; 45-64 years ;  &gt; 1-3 months looking for work ;  &gt; Looked for full-time work ;  Persons ;</t>
  </si>
  <si>
    <t>&gt; 45-64 years ;  &gt; 1-3 months looking for work ;  &gt; Looked for full-time work ;  &gt; Males ;</t>
  </si>
  <si>
    <t>&gt; 45-64 years ;  &gt; 1-3 months looking for work ;  &gt; Looked for full-time work ;  &gt; Females ;</t>
  </si>
  <si>
    <t>&gt; 45-64 years ;  &gt; 1-3 months looking for work ;  &gt;&gt; Looked for both full-time and part-time work ;  Persons ;</t>
  </si>
  <si>
    <t>&gt; 45-64 years ;  &gt; 1-3 months looking for work ;  &gt;&gt; Looked for both full-time and part-time work ;  &gt; Males ;</t>
  </si>
  <si>
    <t>&gt; 45-64 years ;  &gt; 1-3 months looking for work ;  &gt;&gt; Looked for both full-time and part-time work ;  &gt; Females ;</t>
  </si>
  <si>
    <t>&gt; 45-64 years ;  &gt; 1-3 months looking for work ;  &gt;&gt; Looked for only full-time work ;  Persons ;</t>
  </si>
  <si>
    <t>&gt; 45-64 years ;  &gt; 1-3 months looking for work ;  &gt;&gt; Looked for only full-time work ;  &gt; Males ;</t>
  </si>
  <si>
    <t>&gt; 45-64 years ;  &gt; 1-3 months looking for work ;  &gt;&gt; Looked for only full-time work ;  &gt; Females ;</t>
  </si>
  <si>
    <t>&gt; 45-64 years ;  &gt; 1-3 months looking for work ;  &gt;&gt; Waiting to start a full-time job ;  Persons ;</t>
  </si>
  <si>
    <t>&gt; 45-64 years ;  &gt; 1-3 months looking for work ;  &gt;&gt; Waiting to start a full-time job ;  &gt; Males ;</t>
  </si>
  <si>
    <t>&gt; 45-64 years ;  &gt; 1-3 months looking for work ;  &gt;&gt; Waiting to start a full-time job ;  &gt; Females ;</t>
  </si>
  <si>
    <t>&gt; 45-64 years ;  &gt; 1-3 months looking for work ;  &gt; Looked for part-time work ;  Persons ;</t>
  </si>
  <si>
    <t>&gt; 45-64 years ;  &gt; 1-3 months looking for work ;  &gt; Looked for part-time work ;  &gt; Males ;</t>
  </si>
  <si>
    <t>&gt; 45-64 years ;  &gt; 1-3 months looking for work ;  &gt; Looked for part-time work ;  &gt; Females ;</t>
  </si>
  <si>
    <t>&gt; 45-64 years ;  &gt; 1-3 months looking for work ;  &gt;&gt; Looked for only part-time work ;  Persons ;</t>
  </si>
  <si>
    <t>&gt; 45-64 years ;  &gt; 1-3 months looking for work ;  &gt;&gt; Looked for only part-time work ;  &gt; Males ;</t>
  </si>
  <si>
    <t>&gt; 45-64 years ;  &gt; 1-3 months looking for work ;  &gt;&gt; Looked for only part-time work ;  &gt; Females ;</t>
  </si>
  <si>
    <t>&gt; 45-64 years ;  &gt; 1-3 months looking for work ;  &gt;&gt; Waiting to start a part-time job ;  Persons ;</t>
  </si>
  <si>
    <t>&gt; 45-64 years ;  &gt; 1-3 months looking for work ;  &gt;&gt; Waiting to start a part-time job ;  &gt; Males ;</t>
  </si>
  <si>
    <t>&gt; 45-64 years ;  &gt; 1-3 months looking for work ;  &gt;&gt; Waiting to start a part-time job ;  &gt; Females ;</t>
  </si>
  <si>
    <t>&gt; 45-64 years ;  &gt; 3-6 months looking for work ;  Unemployed total ;  Persons ;</t>
  </si>
  <si>
    <t>&gt; 45-64 years ;  &gt; 3-6 months looking for work ;  Unemployed total ;  &gt; Males ;</t>
  </si>
  <si>
    <t>&gt; 45-64 years ;  &gt; 3-6 months looking for work ;  Unemployed total ;  &gt; Females ;</t>
  </si>
  <si>
    <t>&gt; 45-64 years ;  &gt; 3-6 months looking for work ;  &gt; Looked for full-time work ;  Persons ;</t>
  </si>
  <si>
    <t>&gt; 45-64 years ;  &gt; 3-6 months looking for work ;  &gt; Looked for full-time work ;  &gt; Males ;</t>
  </si>
  <si>
    <t>&gt; 45-64 years ;  &gt; 3-6 months looking for work ;  &gt; Looked for full-time work ;  &gt; Females ;</t>
  </si>
  <si>
    <t>&gt; 45-64 years ;  &gt; 3-6 months looking for work ;  &gt;&gt; Looked for both full-time and part-time work ;  Persons ;</t>
  </si>
  <si>
    <t>&gt; 45-64 years ;  &gt; 3-6 months looking for work ;  &gt;&gt; Looked for both full-time and part-time work ;  &gt; Males ;</t>
  </si>
  <si>
    <t>&gt; 45-64 years ;  &gt; 3-6 months looking for work ;  &gt;&gt; Looked for both full-time and part-time work ;  &gt; Females ;</t>
  </si>
  <si>
    <t>&gt; 45-64 years ;  &gt; 3-6 months looking for work ;  &gt;&gt; Looked for only full-time work ;  Persons ;</t>
  </si>
  <si>
    <t>&gt; 45-64 years ;  &gt; 3-6 months looking for work ;  &gt;&gt; Looked for only full-time work ;  &gt; Males ;</t>
  </si>
  <si>
    <t>&gt; 45-64 years ;  &gt; 3-6 months looking for work ;  &gt;&gt; Looked for only full-time work ;  &gt; Females ;</t>
  </si>
  <si>
    <t>&gt; 45-64 years ;  &gt; 3-6 months looking for work ;  &gt;&gt; Waiting to start a full-time job ;  Persons ;</t>
  </si>
  <si>
    <t>&gt; 45-64 years ;  &gt; 3-6 months looking for work ;  &gt;&gt; Waiting to start a full-time job ;  &gt; Males ;</t>
  </si>
  <si>
    <t>&gt; 45-64 years ;  &gt; 3-6 months looking for work ;  &gt;&gt; Waiting to start a full-time job ;  &gt; Females ;</t>
  </si>
  <si>
    <t>&gt; 45-64 years ;  &gt; 3-6 months looking for work ;  &gt; Looked for part-time work ;  Persons ;</t>
  </si>
  <si>
    <t>&gt; 45-64 years ;  &gt; 3-6 months looking for work ;  &gt; Looked for part-time work ;  &gt; Males ;</t>
  </si>
  <si>
    <t>&gt; 45-64 years ;  &gt; 3-6 months looking for work ;  &gt; Looked for part-time work ;  &gt; Females ;</t>
  </si>
  <si>
    <t>&gt; 45-64 years ;  &gt; 3-6 months looking for work ;  &gt;&gt; Looked for only part-time work ;  Persons ;</t>
  </si>
  <si>
    <t>&gt; 45-64 years ;  &gt; 3-6 months looking for work ;  &gt;&gt; Looked for only part-time work ;  &gt; Males ;</t>
  </si>
  <si>
    <t>&gt; 45-64 years ;  &gt; 3-6 months looking for work ;  &gt;&gt; Looked for only part-time work ;  &gt; Females ;</t>
  </si>
  <si>
    <t>&gt; 45-64 years ;  &gt; 3-6 months looking for work ;  &gt;&gt; Waiting to start a part-time job ;  Persons ;</t>
  </si>
  <si>
    <t>&gt; 45-64 years ;  &gt; 3-6 months looking for work ;  &gt;&gt; Waiting to start a part-time job ;  &gt; Males ;</t>
  </si>
  <si>
    <t>&gt; 45-64 years ;  &gt; 3-6 months looking for work ;  &gt;&gt; Waiting to start a part-time job ;  &gt; Females ;</t>
  </si>
  <si>
    <t>&gt; 45-64 years ;  &gt; 6-12 months looking for work ;  Unemployed total ;  Persons ;</t>
  </si>
  <si>
    <t>&gt; 45-64 years ;  &gt; 6-12 months looking for work ;  Unemployed total ;  &gt; Males ;</t>
  </si>
  <si>
    <t>A126090290X</t>
  </si>
  <si>
    <t>A126059186T</t>
  </si>
  <si>
    <t>A126027438F</t>
  </si>
  <si>
    <t>A126089646C</t>
  </si>
  <si>
    <t>A126058542J</t>
  </si>
  <si>
    <t>A126031974L</t>
  </si>
  <si>
    <t>A126094182L</t>
  </si>
  <si>
    <t>A126063078K</t>
  </si>
  <si>
    <t>A126030678A</t>
  </si>
  <si>
    <t>A126092886X</t>
  </si>
  <si>
    <t>A126061782C</t>
  </si>
  <si>
    <t>A126028734T</t>
  </si>
  <si>
    <t>A126090942V</t>
  </si>
  <si>
    <t>A126059838L</t>
  </si>
  <si>
    <t>A126031326R</t>
  </si>
  <si>
    <t>A126093534L</t>
  </si>
  <si>
    <t>A126062430T</t>
  </si>
  <si>
    <t>A126030030K</t>
  </si>
  <si>
    <t>A126092238A</t>
  </si>
  <si>
    <t>A126061134F</t>
  </si>
  <si>
    <t>A126029382T</t>
  </si>
  <si>
    <t>A126091590V</t>
  </si>
  <si>
    <t>A126060486T</t>
  </si>
  <si>
    <t>A126028086F</t>
  </si>
  <si>
    <t>A126090294J</t>
  </si>
  <si>
    <t>A126059190J</t>
  </si>
  <si>
    <t>A126027402C</t>
  </si>
  <si>
    <t>A126089610A</t>
  </si>
  <si>
    <t>A126058506X</t>
  </si>
  <si>
    <t>A126031938C</t>
  </si>
  <si>
    <t>A126094146C</t>
  </si>
  <si>
    <t>A126063042J</t>
  </si>
  <si>
    <t>A126030642X</t>
  </si>
  <si>
    <t>A126092850W</t>
  </si>
  <si>
    <t>A126061746V</t>
  </si>
  <si>
    <t>A126028698V</t>
  </si>
  <si>
    <t>A126090906K</t>
  </si>
  <si>
    <t>A126059802K</t>
  </si>
  <si>
    <t>A126031290X</t>
  </si>
  <si>
    <t>A126093498R</t>
  </si>
  <si>
    <t>A126062394V</t>
  </si>
  <si>
    <t>A126029994F</t>
  </si>
  <si>
    <t>A126092202X</t>
  </si>
  <si>
    <t>A126061098J</t>
  </si>
  <si>
    <t>A126029346J</t>
  </si>
  <si>
    <t>A126091554K</t>
  </si>
  <si>
    <t>A126060450R</t>
  </si>
  <si>
    <t>A126028050C</t>
  </si>
  <si>
    <t>A126090258X</t>
  </si>
  <si>
    <t>A126059154X</t>
  </si>
  <si>
    <t>A126027406L</t>
  </si>
  <si>
    <t>A126089614K</t>
  </si>
  <si>
    <t>A126058510R</t>
  </si>
  <si>
    <t>A126031942V</t>
  </si>
  <si>
    <t>A126094150V</t>
  </si>
  <si>
    <t>A126063046T</t>
  </si>
  <si>
    <t>A126030646J</t>
  </si>
  <si>
    <t>A126092854F</t>
  </si>
  <si>
    <t>A126061750K</t>
  </si>
  <si>
    <t>A126028702X</t>
  </si>
  <si>
    <t>A126090910A</t>
  </si>
  <si>
    <t>A126059806V</t>
  </si>
  <si>
    <t>A126029998R</t>
  </si>
  <si>
    <t>A126092206J</t>
  </si>
  <si>
    <t>A126061102L</t>
  </si>
  <si>
    <t>A126029350X</t>
  </si>
  <si>
    <t>A126091558V</t>
  </si>
  <si>
    <t>A126060454X</t>
  </si>
  <si>
    <t>A126027422L</t>
  </si>
  <si>
    <t>A126089630K</t>
  </si>
  <si>
    <t>A126058526J</t>
  </si>
  <si>
    <t>A126031958L</t>
  </si>
  <si>
    <t>A126094166L</t>
  </si>
  <si>
    <t>A126063062T</t>
  </si>
  <si>
    <t>A126030662J</t>
  </si>
  <si>
    <t>A126092870F</t>
  </si>
  <si>
    <t>A126061766C</t>
  </si>
  <si>
    <t>A126028718T</t>
  </si>
  <si>
    <t>A126090926V</t>
  </si>
  <si>
    <t>A126059822V</t>
  </si>
  <si>
    <t>A126030014K</t>
  </si>
  <si>
    <t>A126092222J</t>
  </si>
  <si>
    <t>A126061118F</t>
  </si>
  <si>
    <t>A126029366T</t>
  </si>
  <si>
    <t>A126091574V</t>
  </si>
  <si>
    <t>A126060470X</t>
  </si>
  <si>
    <t>A126027390F</t>
  </si>
  <si>
    <t>A126089598W</t>
  </si>
  <si>
    <t>A126058494A</t>
  </si>
  <si>
    <t>A126031926V</t>
  </si>
  <si>
    <t>A126094134V</t>
  </si>
  <si>
    <t>A126063030X</t>
  </si>
  <si>
    <t>A126030630R</t>
  </si>
  <si>
    <t>A126092838F</t>
  </si>
  <si>
    <t>A126061734K</t>
  </si>
  <si>
    <t>A126028686K</t>
  </si>
  <si>
    <t>A126090894L</t>
  </si>
  <si>
    <t>A126059790L</t>
  </si>
  <si>
    <t>A126031278J</t>
  </si>
  <si>
    <t>A126093486F</t>
  </si>
  <si>
    <t>A126062382K</t>
  </si>
  <si>
    <t>A126029982W</t>
  </si>
  <si>
    <t>A126092190A</t>
  </si>
  <si>
    <t>A126061086X</t>
  </si>
  <si>
    <t>A126029334X</t>
  </si>
  <si>
    <t>A126091542A</t>
  </si>
  <si>
    <t>A126060438X</t>
  </si>
  <si>
    <t>A126028038L</t>
  </si>
  <si>
    <t>A126090246R</t>
  </si>
  <si>
    <t>A126059142R</t>
  </si>
  <si>
    <t>A126027442W</t>
  </si>
  <si>
    <t>A126089650V</t>
  </si>
  <si>
    <t>A126058546T</t>
  </si>
  <si>
    <t>A126031978W</t>
  </si>
  <si>
    <t>A126094186W</t>
  </si>
  <si>
    <t>A126063082A</t>
  </si>
  <si>
    <t>A126030682T</t>
  </si>
  <si>
    <t>A126092890R</t>
  </si>
  <si>
    <t>A126061786L</t>
  </si>
  <si>
    <t>A126028738A</t>
  </si>
  <si>
    <t>A126090946C</t>
  </si>
  <si>
    <t>A126059842C</t>
  </si>
  <si>
    <t>A126031330F</t>
  </si>
  <si>
    <t>A126093538W</t>
  </si>
  <si>
    <t>A126062434A</t>
  </si>
  <si>
    <t>A126030034V</t>
  </si>
  <si>
    <t>A126092242T</t>
  </si>
  <si>
    <t>A126061138R</t>
  </si>
  <si>
    <t>A126029386A</t>
  </si>
  <si>
    <t>A126091594C</t>
  </si>
  <si>
    <t>A126060490J</t>
  </si>
  <si>
    <t>A126028090W</t>
  </si>
  <si>
    <t>A126090298T</t>
  </si>
  <si>
    <t>A126059194T</t>
  </si>
  <si>
    <t>A126027426W</t>
  </si>
  <si>
    <t>A126089634V</t>
  </si>
  <si>
    <t>A126058530X</t>
  </si>
  <si>
    <t>A126031962C</t>
  </si>
  <si>
    <t>A126094170C</t>
  </si>
  <si>
    <t>A126063066A</t>
  </si>
  <si>
    <t>A126030666T</t>
  </si>
  <si>
    <t>A126092874R</t>
  </si>
  <si>
    <t>A126061770V</t>
  </si>
  <si>
    <t>A126028722J</t>
  </si>
  <si>
    <t>A126090930K</t>
  </si>
  <si>
    <t>A126059826C</t>
  </si>
  <si>
    <t>A126030018V</t>
  </si>
  <si>
    <t>A126092226T</t>
  </si>
  <si>
    <t>A126061122W</t>
  </si>
  <si>
    <t>A126029370J</t>
  </si>
  <si>
    <t>A126091578C</t>
  </si>
  <si>
    <t>A126060474J</t>
  </si>
  <si>
    <t>A126027446F</t>
  </si>
  <si>
    <t>A126089654C</t>
  </si>
  <si>
    <t>A126058550J</t>
  </si>
  <si>
    <t>A126031982L</t>
  </si>
  <si>
    <t>A126094190L</t>
  </si>
  <si>
    <t>A126063086K</t>
  </si>
  <si>
    <t>A126030686A</t>
  </si>
  <si>
    <t>A126092894X</t>
  </si>
  <si>
    <t>A126061790C</t>
  </si>
  <si>
    <t>A126028742T</t>
  </si>
  <si>
    <t>A126090950V</t>
  </si>
  <si>
    <t>A126059846L</t>
  </si>
  <si>
    <t>A126031334R</t>
  </si>
  <si>
    <t>A126093542L</t>
  </si>
  <si>
    <t>A126062438K</t>
  </si>
  <si>
    <t>A126030038C</t>
  </si>
  <si>
    <t>A126092246A</t>
  </si>
  <si>
    <t>A126061142F</t>
  </si>
  <si>
    <t>A126029390T</t>
  </si>
  <si>
    <t>A126091598L</t>
  </si>
  <si>
    <t>A126060494T</t>
  </si>
  <si>
    <t>A126028094F</t>
  </si>
  <si>
    <t>A126090302W</t>
  </si>
  <si>
    <t>A126059198A</t>
  </si>
  <si>
    <t>A126027394R</t>
  </si>
  <si>
    <t>A126089602A</t>
  </si>
  <si>
    <t>A126058498K</t>
  </si>
  <si>
    <t>A126031930K</t>
  </si>
  <si>
    <t>A126094138C</t>
  </si>
  <si>
    <t>A126063034J</t>
  </si>
  <si>
    <t>A126030634X</t>
  </si>
  <si>
    <t>A126092842W</t>
  </si>
  <si>
    <t>A126061738V</t>
  </si>
  <si>
    <t>A126028690A</t>
  </si>
  <si>
    <t>A126090898W</t>
  </si>
  <si>
    <t>A126059794W</t>
  </si>
  <si>
    <t>A126031282X</t>
  </si>
  <si>
    <t>A126093490W</t>
  </si>
  <si>
    <t>A126062386V</t>
  </si>
  <si>
    <t>A126029986F</t>
  </si>
  <si>
    <t>A126092194K</t>
  </si>
  <si>
    <t>A126061090R</t>
  </si>
  <si>
    <t>A126029338J</t>
  </si>
  <si>
    <t>A126091546K</t>
  </si>
  <si>
    <t>A126060442R</t>
  </si>
  <si>
    <t>A126028042C</t>
  </si>
  <si>
    <t>A126090250F</t>
  </si>
  <si>
    <t>A126059146X</t>
  </si>
  <si>
    <t>A126027378R</t>
  </si>
  <si>
    <t>A126089586L</t>
  </si>
  <si>
    <t>A126058482T</t>
  </si>
  <si>
    <t>A126031914K</t>
  </si>
  <si>
    <t>A126094122K</t>
  </si>
  <si>
    <t>A126063018J</t>
  </si>
  <si>
    <t>A126030618X</t>
  </si>
  <si>
    <t>A126092826W</t>
  </si>
  <si>
    <t>A126061722A</t>
  </si>
  <si>
    <t>A126028674A</t>
  </si>
  <si>
    <t>A126090882C</t>
  </si>
  <si>
    <t>A126059778W</t>
  </si>
  <si>
    <t>A126031266X</t>
  </si>
  <si>
    <t>A126093474W</t>
  </si>
  <si>
    <t>A126062370A</t>
  </si>
  <si>
    <t>A126029970L</t>
  </si>
  <si>
    <t>A126092178K</t>
  </si>
  <si>
    <t>A126061074R</t>
  </si>
  <si>
    <t>A126029322R</t>
  </si>
  <si>
    <t>A126091530T</t>
  </si>
  <si>
    <t>A126060426R</t>
  </si>
  <si>
    <t>A126028026C</t>
  </si>
  <si>
    <t>A126090234F</t>
  </si>
  <si>
    <t>A126059130F</t>
  </si>
  <si>
    <t>A126027382F</t>
  </si>
  <si>
    <t>A126089590C</t>
  </si>
  <si>
    <t>A126058486A</t>
  </si>
  <si>
    <t>A126031918V</t>
  </si>
  <si>
    <t>A126094126V</t>
  </si>
  <si>
    <t>A126063022X</t>
  </si>
  <si>
    <t>A126030622R</t>
  </si>
  <si>
    <t>A126092830L</t>
  </si>
  <si>
    <t>A126061726K</t>
  </si>
  <si>
    <t>A126028678K</t>
  </si>
  <si>
    <t>A126090886L</t>
  </si>
  <si>
    <t>A126059782L</t>
  </si>
  <si>
    <t>A126031270R</t>
  </si>
  <si>
    <t>A126093478F</t>
  </si>
  <si>
    <t>A126062374K</t>
  </si>
  <si>
    <t>A126029974W</t>
  </si>
  <si>
    <t>A126092182A</t>
  </si>
  <si>
    <t>A126061078X</t>
  </si>
  <si>
    <t>A126029326X</t>
  </si>
  <si>
    <t>A126091534A</t>
  </si>
  <si>
    <t>A126060430F</t>
  </si>
  <si>
    <t>A126028030V</t>
  </si>
  <si>
    <t>A126090238R</t>
  </si>
  <si>
    <t>A126059134R</t>
  </si>
  <si>
    <t>A126027410C</t>
  </si>
  <si>
    <t>A126089618V</t>
  </si>
  <si>
    <t>&gt; 45-64 years ;  &gt; 6-12 months looking for work ;  Unemployed total ;  &gt; Females ;</t>
  </si>
  <si>
    <t>&gt; 45-64 years ;  &gt; 6-12 months looking for work ;  &gt; Looked for full-time work ;  Persons ;</t>
  </si>
  <si>
    <t>&gt; 45-64 years ;  &gt; 6-12 months looking for work ;  &gt; Looked for full-time work ;  &gt; Males ;</t>
  </si>
  <si>
    <t>&gt; 45-64 years ;  &gt; 6-12 months looking for work ;  &gt; Looked for full-time work ;  &gt; Females ;</t>
  </si>
  <si>
    <t>&gt; 45-64 years ;  &gt; 6-12 months looking for work ;  &gt;&gt; Looked for both full-time and part-time work ;  Persons ;</t>
  </si>
  <si>
    <t>&gt; 45-64 years ;  &gt; 6-12 months looking for work ;  &gt;&gt; Looked for both full-time and part-time work ;  &gt; Males ;</t>
  </si>
  <si>
    <t>&gt; 45-64 years ;  &gt; 6-12 months looking for work ;  &gt;&gt; Looked for both full-time and part-time work ;  &gt; Females ;</t>
  </si>
  <si>
    <t>&gt; 45-64 years ;  &gt; 6-12 months looking for work ;  &gt;&gt; Looked for only full-time work ;  Persons ;</t>
  </si>
  <si>
    <t>&gt; 45-64 years ;  &gt; 6-12 months looking for work ;  &gt;&gt; Looked for only full-time work ;  &gt; Males ;</t>
  </si>
  <si>
    <t>&gt; 45-64 years ;  &gt; 6-12 months looking for work ;  &gt;&gt; Looked for only full-time work ;  &gt; Females ;</t>
  </si>
  <si>
    <t>&gt; 45-64 years ;  &gt; 6-12 months looking for work ;  &gt;&gt; Waiting to start a full-time job ;  Persons ;</t>
  </si>
  <si>
    <t>&gt; 45-64 years ;  &gt; 6-12 months looking for work ;  &gt;&gt; Waiting to start a full-time job ;  &gt; Males ;</t>
  </si>
  <si>
    <t>&gt; 45-64 years ;  &gt; 6-12 months looking for work ;  &gt;&gt; Waiting to start a full-time job ;  &gt; Females ;</t>
  </si>
  <si>
    <t>&gt; 45-64 years ;  &gt; 6-12 months looking for work ;  &gt; Looked for part-time work ;  Persons ;</t>
  </si>
  <si>
    <t>&gt; 45-64 years ;  &gt; 6-12 months looking for work ;  &gt; Looked for part-time work ;  &gt; Males ;</t>
  </si>
  <si>
    <t>&gt; 45-64 years ;  &gt; 6-12 months looking for work ;  &gt; Looked for part-time work ;  &gt; Females ;</t>
  </si>
  <si>
    <t>&gt; 45-64 years ;  &gt; 6-12 months looking for work ;  &gt;&gt; Looked for only part-time work ;  Persons ;</t>
  </si>
  <si>
    <t>&gt; 45-64 years ;  &gt; 6-12 months looking for work ;  &gt;&gt; Looked for only part-time work ;  &gt; Males ;</t>
  </si>
  <si>
    <t>&gt; 45-64 years ;  &gt; 6-12 months looking for work ;  &gt;&gt; Looked for only part-time work ;  &gt; Females ;</t>
  </si>
  <si>
    <t>&gt; 45-64 years ;  &gt; 6-12 months looking for work ;  &gt;&gt; Waiting to start a part-time job ;  Persons ;</t>
  </si>
  <si>
    <t>&gt; 45-64 years ;  &gt; 6-12 months looking for work ;  &gt;&gt; Waiting to start a part-time job ;  &gt; Males ;</t>
  </si>
  <si>
    <t>&gt; 45-64 years ;  &gt; 6-12 months looking for work ;  &gt;&gt; Waiting to start a part-time job ;  &gt; Females ;</t>
  </si>
  <si>
    <t>&gt; 45-64 years ;  1-2 years looking for work ;  Unemployed total ;  Persons ;</t>
  </si>
  <si>
    <t>&gt; 45-64 years ;  1-2 years looking for work ;  Unemployed total ;  &gt; Males ;</t>
  </si>
  <si>
    <t>&gt; 45-64 years ;  1-2 years looking for work ;  Unemployed total ;  &gt; Females ;</t>
  </si>
  <si>
    <t>&gt; 45-64 years ;  1-2 years looking for work ;  &gt; Looked for full-time work ;  Persons ;</t>
  </si>
  <si>
    <t>&gt; 45-64 years ;  1-2 years looking for work ;  &gt; Looked for full-time work ;  &gt; Males ;</t>
  </si>
  <si>
    <t>&gt; 45-64 years ;  1-2 years looking for work ;  &gt; Looked for full-time work ;  &gt; Females ;</t>
  </si>
  <si>
    <t>&gt; 45-64 years ;  1-2 years looking for work ;  &gt;&gt; Looked for both full-time and part-time work ;  Persons ;</t>
  </si>
  <si>
    <t>&gt; 45-64 years ;  1-2 years looking for work ;  &gt;&gt; Looked for both full-time and part-time work ;  &gt; Males ;</t>
  </si>
  <si>
    <t>&gt; 45-64 years ;  1-2 years looking for work ;  &gt;&gt; Looked for both full-time and part-time work ;  &gt; Females ;</t>
  </si>
  <si>
    <t>&gt; 45-64 years ;  1-2 years looking for work ;  &gt;&gt; Looked for only full-time work ;  Persons ;</t>
  </si>
  <si>
    <t>&gt; 45-64 years ;  1-2 years looking for work ;  &gt;&gt; Looked for only full-time work ;  &gt; Males ;</t>
  </si>
  <si>
    <t>&gt; 45-64 years ;  1-2 years looking for work ;  &gt;&gt; Looked for only full-time work ;  &gt; Females ;</t>
  </si>
  <si>
    <t>&gt; 45-64 years ;  1-2 years looking for work ;  &gt;&gt; Waiting to start a full-time job ;  Persons ;</t>
  </si>
  <si>
    <t>&gt; 45-64 years ;  1-2 years looking for work ;  &gt;&gt; Waiting to start a full-time job ;  &gt; Males ;</t>
  </si>
  <si>
    <t>&gt; 45-64 years ;  1-2 years looking for work ;  &gt;&gt; Waiting to start a full-time job ;  &gt; Females ;</t>
  </si>
  <si>
    <t>&gt; 45-64 years ;  1-2 years looking for work ;  &gt; Looked for part-time work ;  Persons ;</t>
  </si>
  <si>
    <t>&gt; 45-64 years ;  1-2 years looking for work ;  &gt; Looked for part-time work ;  &gt; Males ;</t>
  </si>
  <si>
    <t>&gt; 45-64 years ;  1-2 years looking for work ;  &gt; Looked for part-time work ;  &gt; Females ;</t>
  </si>
  <si>
    <t>&gt; 45-64 years ;  1-2 years looking for work ;  &gt;&gt; Looked for only part-time work ;  Persons ;</t>
  </si>
  <si>
    <t>&gt; 45-64 years ;  1-2 years looking for work ;  &gt;&gt; Looked for only part-time work ;  &gt; Males ;</t>
  </si>
  <si>
    <t>&gt; 45-64 years ;  1-2 years looking for work ;  &gt;&gt; Looked for only part-time work ;  &gt; Females ;</t>
  </si>
  <si>
    <t>&gt; 45-64 years ;  1-2 years looking for work ;  &gt;&gt; Waiting to start a part-time job ;  Persons ;</t>
  </si>
  <si>
    <t>&gt; 45-64 years ;  1-2 years looking for work ;  &gt;&gt; Waiting to start a part-time job ;  &gt; Males ;</t>
  </si>
  <si>
    <t>&gt; 45-64 years ;  1-2 years looking for work ;  &gt;&gt; Waiting to start a part-time job ;  &gt; Females ;</t>
  </si>
  <si>
    <t>&gt; 45-64 years ;  2 years or more looking for work ;  Unemployed total ;  Persons ;</t>
  </si>
  <si>
    <t>&gt; 45-64 years ;  2 years or more looking for work ;  Unemployed total ;  &gt; Males ;</t>
  </si>
  <si>
    <t>&gt; 45-64 years ;  2 years or more looking for work ;  Unemployed total ;  &gt; Females ;</t>
  </si>
  <si>
    <t>&gt; 45-64 years ;  2 years or more looking for work ;  &gt; Looked for full-time work ;  Persons ;</t>
  </si>
  <si>
    <t>&gt; 45-64 years ;  2 years or more looking for work ;  &gt; Looked for full-time work ;  &gt; Males ;</t>
  </si>
  <si>
    <t>&gt; 45-64 years ;  2 years or more looking for work ;  &gt; Looked for full-time work ;  &gt; Females ;</t>
  </si>
  <si>
    <t>&gt; 45-64 years ;  2 years or more looking for work ;  &gt;&gt; Looked for both full-time and part-time work ;  Persons ;</t>
  </si>
  <si>
    <t>&gt; 45-64 years ;  2 years or more looking for work ;  &gt;&gt; Looked for both full-time and part-time work ;  &gt; Males ;</t>
  </si>
  <si>
    <t>&gt; 45-64 years ;  2 years or more looking for work ;  &gt;&gt; Looked for both full-time and part-time work ;  &gt; Females ;</t>
  </si>
  <si>
    <t>&gt; 45-64 years ;  2 years or more looking for work ;  &gt;&gt; Looked for only full-time work ;  Persons ;</t>
  </si>
  <si>
    <t>&gt; 45-64 years ;  2 years or more looking for work ;  &gt;&gt; Looked for only full-time work ;  &gt; Males ;</t>
  </si>
  <si>
    <t>&gt; 45-64 years ;  2 years or more looking for work ;  &gt;&gt; Looked for only full-time work ;  &gt; Females ;</t>
  </si>
  <si>
    <t>&gt; 45-64 years ;  2 years or more looking for work ;  &gt;&gt; Waiting to start a full-time job ;  Persons ;</t>
  </si>
  <si>
    <t>&gt; 45-64 years ;  2 years or more looking for work ;  &gt;&gt; Waiting to start a full-time job ;  &gt; Males ;</t>
  </si>
  <si>
    <t>&gt; 45-64 years ;  2 years or more looking for work ;  &gt;&gt; Waiting to start a full-time job ;  &gt; Females ;</t>
  </si>
  <si>
    <t>&gt; 45-64 years ;  2 years or more looking for work ;  &gt; Looked for part-time work ;  Persons ;</t>
  </si>
  <si>
    <t>&gt; 45-64 years ;  2 years or more looking for work ;  &gt; Looked for part-time work ;  &gt; Males ;</t>
  </si>
  <si>
    <t>&gt; 45-64 years ;  2 years or more looking for work ;  &gt; Looked for part-time work ;  &gt; Females ;</t>
  </si>
  <si>
    <t>&gt; 45-64 years ;  2 years or more looking for work ;  &gt;&gt; Looked for only part-time work ;  Persons ;</t>
  </si>
  <si>
    <t>&gt; 45-64 years ;  2 years or more looking for work ;  &gt;&gt; Looked for only part-time work ;  &gt; Males ;</t>
  </si>
  <si>
    <t>&gt; 45-64 years ;  2 years or more looking for work ;  &gt;&gt; Looked for only part-time work ;  &gt; Females ;</t>
  </si>
  <si>
    <t>&gt; 45-64 years ;  2 years or more looking for work ;  &gt;&gt; Waiting to start a part-time job ;  Persons ;</t>
  </si>
  <si>
    <t>&gt; 45-64 years ;  2 years or more looking for work ;  &gt;&gt; Waiting to start a part-time job ;  &gt; Males ;</t>
  </si>
  <si>
    <t>&gt; 45-64 years ;  2 years or more looking for work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</si>
  <si>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</si>
  <si>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</si>
  <si>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</si>
  <si>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</si>
  <si>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</si>
  <si>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</si>
  <si>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</si>
  <si>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</si>
  <si>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</si>
  <si>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</si>
  <si>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</si>
  <si>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</si>
  <si>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</si>
  <si>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</si>
  <si>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</si>
  <si>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</si>
  <si>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</si>
  <si>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</si>
  <si>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</si>
  <si>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</si>
  <si>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</si>
  <si>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</si>
  <si>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</si>
  <si>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</si>
  <si>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65 years and over ;  No job offers ;  Unemployed total ;  Persons ;</t>
  </si>
  <si>
    <t>65 years and over ;  No job offers ;  Unemployed total ;  &gt; Males ;</t>
  </si>
  <si>
    <t>65 years and over ;  No job offers ;  Unemployed total ;  &gt; Females ;</t>
  </si>
  <si>
    <t>65 years and over ;  No job offers ;  &gt; Looked for full-time work ;  Persons ;</t>
  </si>
  <si>
    <t>65 years and over ;  No job offers ;  &gt; Looked for full-time work ;  &gt; Males ;</t>
  </si>
  <si>
    <t>65 years and over ;  No job offers ;  &gt; Looked for full-time work ;  &gt; Females ;</t>
  </si>
  <si>
    <t>65 years and over ;  No job offers ;  &gt;&gt; Looked for both full-time and part-time work ;  Persons ;</t>
  </si>
  <si>
    <t>65 years and over ;  No job offers ;  &gt;&gt; Looked for both full-time and part-time work ;  &gt; Males ;</t>
  </si>
  <si>
    <t>65 years and over ;  No job offers ;  &gt;&gt; Looked for both full-time and part-time work ;  &gt; Females ;</t>
  </si>
  <si>
    <t>65 years and over ;  No job offers ;  &gt;&gt; Looked for only full-time work ;  Persons ;</t>
  </si>
  <si>
    <t>65 years and over ;  No job offers ;  &gt;&gt; Looked for only full-time work ;  &gt; Males ;</t>
  </si>
  <si>
    <t>65 years and over ;  No job offers ;  &gt;&gt; Looked for only full-time work ;  &gt; Females ;</t>
  </si>
  <si>
    <t>65 years and over ;  No job offers ;  &gt;&gt; Waiting to start a full-time job ;  Persons ;</t>
  </si>
  <si>
    <t>65 years and over ;  No job offers ;  &gt;&gt; Waiting to start a full-time job ;  &gt; Males ;</t>
  </si>
  <si>
    <t>65 years and over ;  No job offers ;  &gt;&gt; Waiting to start a full-time job ;  &gt; Females ;</t>
  </si>
  <si>
    <t>65 years and over ;  No job offers ;  &gt; Looked for part-time work ;  Persons ;</t>
  </si>
  <si>
    <t>65 years and over ;  No job offers ;  &gt; Looked for part-time work ;  &gt; Males ;</t>
  </si>
  <si>
    <t>65 years and over ;  No job offers ;  &gt; Looked for part-time work ;  &gt; Females ;</t>
  </si>
  <si>
    <t>65 years and over ;  No job offers ;  &gt;&gt; Looked for only part-time work ;  Persons ;</t>
  </si>
  <si>
    <t>65 years and over ;  No job offers ;  &gt;&gt; Looked for only part-time work ;  &gt; Males ;</t>
  </si>
  <si>
    <t>65 years and over ;  No job offers ;  &gt;&gt; Looked for only part-time work ;  &gt; Females ;</t>
  </si>
  <si>
    <t>65 years and over ;  No job offers ;  &gt;&gt; Waiting to start a part-time job ;  Persons ;</t>
  </si>
  <si>
    <t>65 years and over ;  No job offers ;  &gt;&gt; Waiting to start a part-time job ;  &gt; Males ;</t>
  </si>
  <si>
    <t>65 years and over ;  No job offers ;  &gt;&gt; Waiting to start a part-time job ;  &gt; Females ;</t>
  </si>
  <si>
    <t>65 years and over ;  One job offer ;  Unemployed total ;  Persons ;</t>
  </si>
  <si>
    <t>65 years and over ;  One job offer ;  Unemployed total ;  &gt; Males ;</t>
  </si>
  <si>
    <t>65 years and over ;  One job offer ;  Unemployed total ;  &gt; Females ;</t>
  </si>
  <si>
    <t>65 years and over ;  One job offer ;  &gt; Looked for full-time work ;  Persons ;</t>
  </si>
  <si>
    <t>65 years and over ;  One job offer ;  &gt; Looked for full-time work ;  &gt; Males ;</t>
  </si>
  <si>
    <t>65 years and over ;  One job offer ;  &gt; Looked for full-time work ;  &gt; Females ;</t>
  </si>
  <si>
    <t>65 years and over ;  One job offer ;  &gt;&gt; Looked for both full-time and part-time work ;  Persons ;</t>
  </si>
  <si>
    <t>65 years and over ;  One job offer ;  &gt;&gt; Looked for both full-time and part-time work ;  &gt; Males ;</t>
  </si>
  <si>
    <t>65 years and over ;  One job offer ;  &gt;&gt; Looked for both full-time and part-time work ;  &gt; Females ;</t>
  </si>
  <si>
    <t>65 years and over ;  One job offer ;  &gt;&gt; Looked for only full-time work ;  Persons ;</t>
  </si>
  <si>
    <t>65 years and over ;  One job offer ;  &gt;&gt; Looked for only full-time work ;  &gt; Males ;</t>
  </si>
  <si>
    <t>65 years and over ;  One job offer ;  &gt;&gt; Looked for only full-time work ;  &gt; Females ;</t>
  </si>
  <si>
    <t>65 years and over ;  One job offer ;  &gt;&gt; Waiting to start a full-time job ;  Persons ;</t>
  </si>
  <si>
    <t>65 years and over ;  One job offer ;  &gt;&gt; Waiting to start a full-time job ;  &gt; Males ;</t>
  </si>
  <si>
    <t>65 years and over ;  One job offer ;  &gt;&gt; Waiting to start a full-time job ;  &gt; Females ;</t>
  </si>
  <si>
    <t>65 years and over ;  One job offer ;  &gt; Looked for part-time work ;  Persons ;</t>
  </si>
  <si>
    <t>65 years and over ;  One job offer ;  &gt; Looked for part-time work ;  &gt; Males ;</t>
  </si>
  <si>
    <t>65 years and over ;  One job offer ;  &gt; Looked for part-time work ;  &gt; Females ;</t>
  </si>
  <si>
    <t>65 years and over ;  One job offer ;  &gt;&gt; Looked for only part-time work ;  Persons ;</t>
  </si>
  <si>
    <t>65 years and over ;  One job offer ;  &gt;&gt; Looked for only part-time work ;  &gt; Males ;</t>
  </si>
  <si>
    <t>65 years and over ;  One job offer ;  &gt;&gt; Looked for only part-time work ;  &gt; Females ;</t>
  </si>
  <si>
    <t>65 years and over ;  One job offer ;  &gt;&gt; Waiting to start a part-time job ;  Persons ;</t>
  </si>
  <si>
    <t>65 years and over ;  One job offer ;  &gt;&gt; Waiting to start a part-time job ;  &gt; Males ;</t>
  </si>
  <si>
    <t>65 years and over ;  One job offer ;  &gt;&gt; Waiting to start a part-time job ;  &gt; Females ;</t>
  </si>
  <si>
    <t>65 years and over ;  Two or more job offers ;  Unemployed total ;  Persons ;</t>
  </si>
  <si>
    <t>65 years and over ;  Two or more job offers ;  Unemployed total ;  &gt; Males ;</t>
  </si>
  <si>
    <t>65 years and over ;  Two or more job offers ;  Unemployed total ;  &gt; Females ;</t>
  </si>
  <si>
    <t>65 years and over ;  Two or more job offers ;  &gt; Looked for full-time work ;  Persons ;</t>
  </si>
  <si>
    <t>65 years and over ;  Two or more job offers ;  &gt; Looked for full-time work ;  &gt; Males ;</t>
  </si>
  <si>
    <t>65 years and over ;  Two or more job offers ;  &gt; Looked for full-time work ;  &gt; Females ;</t>
  </si>
  <si>
    <t>65 years and over ;  Two or more job offers ;  &gt;&gt; Looked for both full-time and part-time work ;  Persons ;</t>
  </si>
  <si>
    <t>65 years and over ;  Two or more job offers ;  &gt;&gt; Looked for both full-time and part-time work ;  &gt; Males ;</t>
  </si>
  <si>
    <t>65 years and over ;  Two or more job offers ;  &gt;&gt; Looked for both full-time and part-time work ;  &gt; Females ;</t>
  </si>
  <si>
    <t>65 years and over ;  Two or more job offers ;  &gt;&gt; Looked for only full-time work ;  Persons ;</t>
  </si>
  <si>
    <t>65 years and over ;  Two or more job offers ;  &gt;&gt; Looked for only full-time work ;  &gt; Males ;</t>
  </si>
  <si>
    <t>65 years and over ;  Two or more job offers ;  &gt;&gt; Looked for only full-time work ;  &gt; Females ;</t>
  </si>
  <si>
    <t>65 years and over ;  Two or more job offers ;  &gt;&gt; Waiting to start a full-time job ;  Persons ;</t>
  </si>
  <si>
    <t>65 years and over ;  Two or more job offers ;  &gt;&gt; Waiting to start a full-time job ;  &gt; Males ;</t>
  </si>
  <si>
    <t>65 years and over ;  Two or more job offers ;  &gt;&gt; Waiting to start a full-time job ;  &gt; Females ;</t>
  </si>
  <si>
    <t>65 years and over ;  Two or more job offers ;  &gt; Looked for part-time work ;  Persons ;</t>
  </si>
  <si>
    <t>65 years and over ;  Two or more job offers ;  &gt; Looked for part-time work ;  &gt; Males ;</t>
  </si>
  <si>
    <t>65 years and over ;  Two or more job offers ;  &gt; Looked for part-time work ;  &gt; Females ;</t>
  </si>
  <si>
    <t>65 years and over ;  Two or more job offers ;  &gt;&gt; Looked for only part-time work ;  Persons ;</t>
  </si>
  <si>
    <t>65 years and over ;  Two or more job offers ;  &gt;&gt; Looked for only part-time work ;  &gt; Males ;</t>
  </si>
  <si>
    <t>65 years and over ;  Two or more job offers ;  &gt;&gt; Looked for only part-time work ;  &gt; Females ;</t>
  </si>
  <si>
    <t>65 years and over ;  Two or more job offers ;  &gt;&gt; Waiting to start a part-time job ;  Persons ;</t>
  </si>
  <si>
    <t>65 years and over ;  Two or more job offers ;  &gt;&gt; Waiting to start a part-time job ;  &gt; Males ;</t>
  </si>
  <si>
    <t>65 years and over ;  Two or more job offers ;  &gt;&gt; Waiting to start a part-time job ;  &gt; Females ;</t>
  </si>
  <si>
    <t>65 years and over ;  Had worked before ;  Unemployed total ;  Persons ;</t>
  </si>
  <si>
    <t>65 years and over ;  Had worked before ;  Unemployed total ;  &gt; Males ;</t>
  </si>
  <si>
    <t>65 years and over ;  Had worked before ;  Unemployed total ;  &gt; Females ;</t>
  </si>
  <si>
    <t>65 years and over ;  Had worked before ;  &gt; Looked for full-time work ;  Persons ;</t>
  </si>
  <si>
    <t>65 years and over ;  Had worked before ;  &gt; Looked for full-time work ;  &gt; Males ;</t>
  </si>
  <si>
    <t>65 years and over ;  Had worked before ;  &gt; Looked for full-time work ;  &gt; Females ;</t>
  </si>
  <si>
    <t>65 years and over ;  Had worked before ;  &gt;&gt; Looked for both full-time and part-time work ;  Persons ;</t>
  </si>
  <si>
    <t>65 years and over ;  Had worked before ;  &gt;&gt; Looked for both full-time and part-time work ;  &gt; Males ;</t>
  </si>
  <si>
    <t>65 years and over ;  Had worked before ;  &gt;&gt; Looked for both full-time and part-time work ;  &gt; Females ;</t>
  </si>
  <si>
    <t>65 years and over ;  Had worked before ;  &gt;&gt; Looked for only full-time work ;  Persons ;</t>
  </si>
  <si>
    <t>65 years and over ;  Had worked before ;  &gt;&gt; Looked for only full-time work ;  &gt; Males ;</t>
  </si>
  <si>
    <t>65 years and over ;  Had worked before ;  &gt;&gt; Looked for only full-time work ;  &gt; Females ;</t>
  </si>
  <si>
    <t>65 years and over ;  Had worked before ;  &gt;&gt; Waiting to start a full-time job ;  Persons ;</t>
  </si>
  <si>
    <t>65 years and over ;  Had worked before ;  &gt;&gt; Waiting to start a full-time job ;  &gt; Males ;</t>
  </si>
  <si>
    <t>65 years and over ;  Had worked before ;  &gt;&gt; Waiting to start a full-time job ;  &gt; Females ;</t>
  </si>
  <si>
    <t>65 years and over ;  Had worked before ;  &gt; Looked for part-time work ;  Persons ;</t>
  </si>
  <si>
    <t>65 years and over ;  Had worked before ;  &gt; Looked for part-time work ;  &gt; Males ;</t>
  </si>
  <si>
    <t>65 years and over ;  Had worked before ;  &gt; Looked for part-time work ;  &gt; Females ;</t>
  </si>
  <si>
    <t>65 years and over ;  Had worked before ;  &gt;&gt; Looked for only part-time work ;  Persons ;</t>
  </si>
  <si>
    <t>65 years and over ;  Had worked before ;  &gt;&gt; Looked for only part-time work ;  &gt; Males ;</t>
  </si>
  <si>
    <t>65 years and over ;  Had worked before ;  &gt;&gt; Looked for only part-time work ;  &gt; Females ;</t>
  </si>
  <si>
    <t>65 years and over ;  Had worked before ;  &gt;&gt; Waiting to start a part-time job ;  Persons ;</t>
  </si>
  <si>
    <t>65 years and over ;  Had worked before ;  &gt;&gt; Waiting to start a part-time job ;  &gt; Males ;</t>
  </si>
  <si>
    <t>65 years and over ;  Had worked before ;  &gt;&gt; Waiting to start a part-time job ;  &gt; Females ;</t>
  </si>
  <si>
    <t>65 years and over ;  &gt; Waiting to start or return to a job already obtained ;  Unemployed total ;  Persons ;</t>
  </si>
  <si>
    <t>65 years and over ;  &gt; Waiting to start or return to a job already obtained ;  Unemployed total ;  &gt; Males ;</t>
  </si>
  <si>
    <t>65 years and over ;  &gt; Waiting to start or return to a job already obtained ;  Unemployed total ;  &gt; Females ;</t>
  </si>
  <si>
    <t>65 years and over ;  &gt; Waiting to start or return to a job already obtained ;  &gt; Looked for full-time work ;  Persons ;</t>
  </si>
  <si>
    <t>65 years and over ;  &gt; Waiting to start or return to a job already obtained ;  &gt; Looked for full-time work ;  &gt; Males ;</t>
  </si>
  <si>
    <t>65 years and over ;  &gt; Waiting to start or return to a job already obtained ;  &gt; Looked for full-time work ;  &gt; Females ;</t>
  </si>
  <si>
    <t>65 years and over ;  &gt; Waiting to start or return to a job already obtained ;  &gt;&gt; Looked for both full-time and part-time work ;  Persons ;</t>
  </si>
  <si>
    <t>65 years and over ;  &gt; Waiting to start or return to a job already obtained ;  &gt;&gt; Looked for both full-time and part-time work ;  &gt; Males ;</t>
  </si>
  <si>
    <t>65 years and over ;  &gt; Waiting to start or return to a job already obtained ;  &gt;&gt; Looked for both full-time and part-time work ;  &gt; Females ;</t>
  </si>
  <si>
    <t>65 years and over ;  &gt; Waiting to start or return to a job already obtained ;  &gt;&gt; Looked for only full-time work ;  Persons ;</t>
  </si>
  <si>
    <t>65 years and over ;  &gt; Waiting to start or return to a job already obtained ;  &gt;&gt; Looked for only full-time work ;  &gt; Males ;</t>
  </si>
  <si>
    <t>65 years and over ;  &gt; Waiting to start or return to a job already obtained ;  &gt;&gt; Looked for only full-time work ;  &gt; Females ;</t>
  </si>
  <si>
    <t>65 years and over ;  &gt; Waiting to start or return to a job already obtained ;  &gt;&gt; Waiting to start a full-time job ;  Persons ;</t>
  </si>
  <si>
    <t>65 years and over ;  &gt; Waiting to start or return to a job already obtained ;  &gt;&gt; Waiting to start a full-time job ;  &gt; Males ;</t>
  </si>
  <si>
    <t>65 years and over ;  &gt; Waiting to start or return to a job already obtained ;  &gt;&gt; Waiting to start a full-time job ;  &gt; Females ;</t>
  </si>
  <si>
    <t>65 years and over ;  &gt; Waiting to start or return to a job already obtained ;  &gt; Looked for part-time work ;  Persons ;</t>
  </si>
  <si>
    <t>65 years and over ;  &gt; Waiting to start or return to a job already obtained ;  &gt; Looked for part-time work ;  &gt; Males ;</t>
  </si>
  <si>
    <t>65 years and over ;  &gt; Waiting to start or return to a job already obtained ;  &gt; Looked for part-time work ;  &gt; Females ;</t>
  </si>
  <si>
    <t>65 years and over ;  &gt; Waiting to start or return to a job already obtained ;  &gt;&gt; Looked for only part-time work ;  Persons ;</t>
  </si>
  <si>
    <t>65 years and over ;  &gt; Waiting to start or return to a job already obtained ;  &gt;&gt; Looked for only part-time work ;  &gt; Males ;</t>
  </si>
  <si>
    <t>65 years and over ;  &gt; Waiting to start or return to a job already obtained ;  &gt;&gt; Looked for only part-time work ;  &gt; Females ;</t>
  </si>
  <si>
    <t>65 years and over ;  &gt; Waiting to start or return to a job already obtained ;  &gt;&gt; Waiting to start a part-time job ;  Persons ;</t>
  </si>
  <si>
    <t>65 years and over ;  &gt; Waiting to start or return to a job already obtained ;  &gt;&gt; Waiting to start a part-time job ;  &gt; Males ;</t>
  </si>
  <si>
    <t>65 years and over ;  &gt; Waiting to start or return to a job already obtained ;  &gt;&gt; Waiting to start a part-time job ;  &gt; Females ;</t>
  </si>
  <si>
    <t>65 years and over ;  &gt; Last worked less than 2 years ago ;  Unemployed total ;  Persons ;</t>
  </si>
  <si>
    <t>65 years and over ;  &gt; Last worked less than 2 years ago ;  Unemployed total ;  &gt; Males ;</t>
  </si>
  <si>
    <t>65 years and over ;  &gt; Last worked less than 2 years ago ;  Unemployed total ;  &gt; Females ;</t>
  </si>
  <si>
    <t>65 years and over ;  &gt; Last worked less than 2 years ago ;  &gt; Looked for full-time work ;  Persons ;</t>
  </si>
  <si>
    <t>65 years and over ;  &gt; Last worked less than 2 years ago ;  &gt; Looked for full-time work ;  &gt; Males ;</t>
  </si>
  <si>
    <t>65 years and over ;  &gt; Last worked less than 2 years ago ;  &gt; Looked for full-time work ;  &gt; Females ;</t>
  </si>
  <si>
    <t>65 years and over ;  &gt; Last worked less than 2 years ago ;  &gt;&gt; Looked for both full-time and part-time work ;  Persons ;</t>
  </si>
  <si>
    <t>65 years and over ;  &gt; Last worked less than 2 years ago ;  &gt;&gt; Looked for both full-time and part-time work ;  &gt; Males ;</t>
  </si>
  <si>
    <t>65 years and over ;  &gt; Last worked less than 2 years ago ;  &gt;&gt; Looked for both full-time and part-time work ;  &gt; Females ;</t>
  </si>
  <si>
    <t>65 years and over ;  &gt; Last worked less than 2 years ago ;  &gt;&gt; Looked for only full-time work ;  Persons ;</t>
  </si>
  <si>
    <t>65 years and over ;  &gt; Last worked less than 2 years ago ;  &gt;&gt; Looked for only full-time work ;  &gt; Males ;</t>
  </si>
  <si>
    <t>65 years and over ;  &gt; Last worked less than 2 years ago ;  &gt;&gt; Looked for only full-time work ;  &gt; Females ;</t>
  </si>
  <si>
    <t>65 years and over ;  &gt; Last worked less than 2 years ago ;  &gt; Looked for part-time work ;  Persons ;</t>
  </si>
  <si>
    <t>65 years and over ;  &gt; Last worked less than 2 years ago ;  &gt; Looked for part-time work ;  &gt; Males ;</t>
  </si>
  <si>
    <t>65 years and over ;  &gt; Last worked less than 2 years ago ;  &gt; Looked for part-time work ;  &gt; Females ;</t>
  </si>
  <si>
    <t>65 years and over ;  &gt; Last worked less than 2 years ago ;  &gt;&gt; Looked for only part-time work ;  Persons ;</t>
  </si>
  <si>
    <t>65 years and over ;  &gt; Last worked less than 2 years ago ;  &gt;&gt; Looked for only part-time work ;  &gt; Males ;</t>
  </si>
  <si>
    <t>65 years and over ;  &gt; Last worked less than 2 years ago ;  &gt;&gt; Looked for only part-time work ;  &gt; Females ;</t>
  </si>
  <si>
    <t>65 years and over ;  &gt; Last worked 2 years or more ago ;  Unemployed total ;  Persons ;</t>
  </si>
  <si>
    <t>65 years and over ;  &gt; Last worked 2 years or more ago ;  Unemployed total ;  &gt; Males ;</t>
  </si>
  <si>
    <t>65 years and over ;  &gt; Last worked 2 years or more ago ;  Unemployed total ;  &gt; Females ;</t>
  </si>
  <si>
    <t>65 years and over ;  &gt; Last worked 2 years or more ago ;  &gt; Looked for full-time work ;  Persons ;</t>
  </si>
  <si>
    <t>65 years and over ;  &gt; Last worked 2 years or more ago ;  &gt; Looked for full-time work ;  &gt; Males ;</t>
  </si>
  <si>
    <t>65 years and over ;  &gt; Last worked 2 years or more ago ;  &gt; Looked for full-time work ;  &gt; Females ;</t>
  </si>
  <si>
    <t>65 years and over ;  &gt; Last worked 2 years or more ago ;  &gt;&gt; Looked for both full-time and part-time work ;  Persons ;</t>
  </si>
  <si>
    <t>65 years and over ;  &gt; Last worked 2 years or more ago ;  &gt;&gt; Looked for both full-time and part-time work ;  &gt; Males ;</t>
  </si>
  <si>
    <t>65 years and over ;  &gt; Last worked 2 years or more ago ;  &gt;&gt; Looked for both full-time and part-time work ;  &gt; Females ;</t>
  </si>
  <si>
    <t>65 years and over ;  &gt; Last worked 2 years or more ago ;  &gt;&gt; Looked for only full-time work ;  Persons ;</t>
  </si>
  <si>
    <t>65 years and over ;  &gt; Last worked 2 years or more ago ;  &gt;&gt; Looked for only full-time work ;  &gt; Males ;</t>
  </si>
  <si>
    <t>65 years and over ;  &gt; Last worked 2 years or more ago ;  &gt;&gt; Looked for only full-time work ;  &gt; Females ;</t>
  </si>
  <si>
    <t>65 years and over ;  &gt; Last worked 2 years or more ago ;  &gt; Looked for part-time work ;  Persons ;</t>
  </si>
  <si>
    <t>65 years and over ;  &gt; Last worked 2 years or more ago ;  &gt; Looked for part-time work ;  &gt; Males ;</t>
  </si>
  <si>
    <t>65 years and over ;  &gt; Last worked 2 years or more ago ;  &gt; Looked for part-time work ;  &gt; Females ;</t>
  </si>
  <si>
    <t>65 years and over ;  &gt; Last worked 2 years or more ago ;  &gt;&gt; Looked for only part-time work ;  Persons ;</t>
  </si>
  <si>
    <t>65 years and over ;  &gt; Last worked 2 years or more ago ;  &gt;&gt; Looked for only part-time work ;  &gt; Males ;</t>
  </si>
  <si>
    <t>65 years and over ;  &gt; Last worked 2 years or more ago ;  &gt;&gt; Looked for only part-time work ;  &gt; Females ;</t>
  </si>
  <si>
    <t>A126058514X</t>
  </si>
  <si>
    <t>A126031946C</t>
  </si>
  <si>
    <t>A126094154C</t>
  </si>
  <si>
    <t>A126063050J</t>
  </si>
  <si>
    <t>A126030650X</t>
  </si>
  <si>
    <t>A126092858R</t>
  </si>
  <si>
    <t>A126061754V</t>
  </si>
  <si>
    <t>A126028706J</t>
  </si>
  <si>
    <t>A126090914K</t>
  </si>
  <si>
    <t>A126059810K</t>
  </si>
  <si>
    <t>A126031298T</t>
  </si>
  <si>
    <t>A126093506C</t>
  </si>
  <si>
    <t>A126062402J</t>
  </si>
  <si>
    <t>A126030002A</t>
  </si>
  <si>
    <t>A126092210X</t>
  </si>
  <si>
    <t>A126061106W</t>
  </si>
  <si>
    <t>A126029354J</t>
  </si>
  <si>
    <t>A126091562K</t>
  </si>
  <si>
    <t>A126060458J</t>
  </si>
  <si>
    <t>A126028058W</t>
  </si>
  <si>
    <t>A126090266X</t>
  </si>
  <si>
    <t>A126059162X</t>
  </si>
  <si>
    <t>A126027386R</t>
  </si>
  <si>
    <t>A126089594L</t>
  </si>
  <si>
    <t>A126058490T</t>
  </si>
  <si>
    <t>A126031922K</t>
  </si>
  <si>
    <t>A126094130K</t>
  </si>
  <si>
    <t>A126063026J</t>
  </si>
  <si>
    <t>A126030626X</t>
  </si>
  <si>
    <t>A126092834W</t>
  </si>
  <si>
    <t>A126061730A</t>
  </si>
  <si>
    <t>A126028682A</t>
  </si>
  <si>
    <t>A126090890C</t>
  </si>
  <si>
    <t>A126059786W</t>
  </si>
  <si>
    <t>A126031274X</t>
  </si>
  <si>
    <t>A126093482W</t>
  </si>
  <si>
    <t>A126062378V</t>
  </si>
  <si>
    <t>A126029978F</t>
  </si>
  <si>
    <t>A126092186K</t>
  </si>
  <si>
    <t>A126061082R</t>
  </si>
  <si>
    <t>A126029330R</t>
  </si>
  <si>
    <t>A126091538K</t>
  </si>
  <si>
    <t>A126060434R</t>
  </si>
  <si>
    <t>A126028034C</t>
  </si>
  <si>
    <t>A126090242F</t>
  </si>
  <si>
    <t>A126059138X</t>
  </si>
  <si>
    <t>A126027414L</t>
  </si>
  <si>
    <t>A126089622K</t>
  </si>
  <si>
    <t>A126058518J</t>
  </si>
  <si>
    <t>A126031950V</t>
  </si>
  <si>
    <t>A126094158L</t>
  </si>
  <si>
    <t>A126063054T</t>
  </si>
  <si>
    <t>A126030654J</t>
  </si>
  <si>
    <t>A126092862F</t>
  </si>
  <si>
    <t>A126061758C</t>
  </si>
  <si>
    <t>A126028710X</t>
  </si>
  <si>
    <t>A126090918V</t>
  </si>
  <si>
    <t>A126059814V</t>
  </si>
  <si>
    <t>A126031302W</t>
  </si>
  <si>
    <t>A126093510V</t>
  </si>
  <si>
    <t>A126062406T</t>
  </si>
  <si>
    <t>A126030006K</t>
  </si>
  <si>
    <t>A126092214J</t>
  </si>
  <si>
    <t>A126061110L</t>
  </si>
  <si>
    <t>A126029358T</t>
  </si>
  <si>
    <t>A126091566V</t>
  </si>
  <si>
    <t>A126060462X</t>
  </si>
  <si>
    <t>A126028062L</t>
  </si>
  <si>
    <t>A126090270R</t>
  </si>
  <si>
    <t>A126059166J</t>
  </si>
  <si>
    <t>A126011866F</t>
  </si>
  <si>
    <t>A126074074F</t>
  </si>
  <si>
    <t>A126042970J</t>
  </si>
  <si>
    <t>A126016402X</t>
  </si>
  <si>
    <t>A126078610W</t>
  </si>
  <si>
    <t>A126047506V</t>
  </si>
  <si>
    <t>A126015106L</t>
  </si>
  <si>
    <t>A126077314K</t>
  </si>
  <si>
    <t>A126046210R</t>
  </si>
  <si>
    <t>A126013162V</t>
  </si>
  <si>
    <t>A126075370T</t>
  </si>
  <si>
    <t>A126044266R</t>
  </si>
  <si>
    <t>A126015754K</t>
  </si>
  <si>
    <t>A126077962J</t>
  </si>
  <si>
    <t>A126046858F</t>
  </si>
  <si>
    <t>A126014458X</t>
  </si>
  <si>
    <t>A126076666W</t>
  </si>
  <si>
    <t>A126045562A</t>
  </si>
  <si>
    <t>A126013810F</t>
  </si>
  <si>
    <t>A126076018X</t>
  </si>
  <si>
    <t>A126044914A</t>
  </si>
  <si>
    <t>A126012514V</t>
  </si>
  <si>
    <t>A126074722T</t>
  </si>
  <si>
    <t>A126043618R</t>
  </si>
  <si>
    <t>A126011878R</t>
  </si>
  <si>
    <t>A126074086R</t>
  </si>
  <si>
    <t>A126042982T</t>
  </si>
  <si>
    <t>A126016414J</t>
  </si>
  <si>
    <t>A126078622F</t>
  </si>
  <si>
    <t>A126047518C</t>
  </si>
  <si>
    <t>A126015118W</t>
  </si>
  <si>
    <t>A126077326V</t>
  </si>
  <si>
    <t>A126046222X</t>
  </si>
  <si>
    <t>A126013174C</t>
  </si>
  <si>
    <t>A126075382A</t>
  </si>
  <si>
    <t>A126044278X</t>
  </si>
  <si>
    <t>A126015766V</t>
  </si>
  <si>
    <t>A126077974T</t>
  </si>
  <si>
    <t>A126046870W</t>
  </si>
  <si>
    <t>A126014470R</t>
  </si>
  <si>
    <t>A126076678F</t>
  </si>
  <si>
    <t>A126045574K</t>
  </si>
  <si>
    <t>A126013822R</t>
  </si>
  <si>
    <t>A126076030R</t>
  </si>
  <si>
    <t>A126044926K</t>
  </si>
  <si>
    <t>A126012526C</t>
  </si>
  <si>
    <t>A126074734A</t>
  </si>
  <si>
    <t>A126043630F</t>
  </si>
  <si>
    <t>A126011846W</t>
  </si>
  <si>
    <t>A126074054W</t>
  </si>
  <si>
    <t>A126042950X</t>
  </si>
  <si>
    <t>A126016382A</t>
  </si>
  <si>
    <t>A126078590X</t>
  </si>
  <si>
    <t>A126047486W</t>
  </si>
  <si>
    <t>A126015086R</t>
  </si>
  <si>
    <t>A126077294L</t>
  </si>
  <si>
    <t>A126046190T</t>
  </si>
  <si>
    <t>A126013142K</t>
  </si>
  <si>
    <t>A126075350J</t>
  </si>
  <si>
    <t>A126044246F</t>
  </si>
  <si>
    <t>A126015734A</t>
  </si>
  <si>
    <t>A126077942X</t>
  </si>
  <si>
    <t>A126046838W</t>
  </si>
  <si>
    <t>A126014438R</t>
  </si>
  <si>
    <t>A126076646L</t>
  </si>
  <si>
    <t>A126045542T</t>
  </si>
  <si>
    <t>A126013790J</t>
  </si>
  <si>
    <t>A126075998X</t>
  </si>
  <si>
    <t>A126044894C</t>
  </si>
  <si>
    <t>A126012494W</t>
  </si>
  <si>
    <t>A126074702J</t>
  </si>
  <si>
    <t>A126043598T</t>
  </si>
  <si>
    <t>A126011882F</t>
  </si>
  <si>
    <t>A126074090F</t>
  </si>
  <si>
    <t>A126042986A</t>
  </si>
  <si>
    <t>A126016418T</t>
  </si>
  <si>
    <t>A126078626R</t>
  </si>
  <si>
    <t>A126047522V</t>
  </si>
  <si>
    <t>A126015122L</t>
  </si>
  <si>
    <t>A126077330K</t>
  </si>
  <si>
    <t>A126046226J</t>
  </si>
  <si>
    <t>A126013178L</t>
  </si>
  <si>
    <t>A126075386K</t>
  </si>
  <si>
    <t>A126044282R</t>
  </si>
  <si>
    <t>A126015770K</t>
  </si>
  <si>
    <t>A126077978A</t>
  </si>
  <si>
    <t>A126046874F</t>
  </si>
  <si>
    <t>A126014474X</t>
  </si>
  <si>
    <t>A126076682W</t>
  </si>
  <si>
    <t>A126045578V</t>
  </si>
  <si>
    <t>A126013826X</t>
  </si>
  <si>
    <t>A126076034X</t>
  </si>
  <si>
    <t>A126044930A</t>
  </si>
  <si>
    <t>A126012530V</t>
  </si>
  <si>
    <t>A126074738K</t>
  </si>
  <si>
    <t>A126043634R</t>
  </si>
  <si>
    <t>A126011886R</t>
  </si>
  <si>
    <t>A126074094R</t>
  </si>
  <si>
    <t>A126042990T</t>
  </si>
  <si>
    <t>A126016422J</t>
  </si>
  <si>
    <t>A126078630F</t>
  </si>
  <si>
    <t>A126047526C</t>
  </si>
  <si>
    <t>A126015126W</t>
  </si>
  <si>
    <t>A126077334V</t>
  </si>
  <si>
    <t>A126046230X</t>
  </si>
  <si>
    <t>A126013182C</t>
  </si>
  <si>
    <t>A126075390A</t>
  </si>
  <si>
    <t>A126044286X</t>
  </si>
  <si>
    <t>A126015774V</t>
  </si>
  <si>
    <t>A126077982T</t>
  </si>
  <si>
    <t>A126046878R</t>
  </si>
  <si>
    <t>A126014478J</t>
  </si>
  <si>
    <t>A126076686F</t>
  </si>
  <si>
    <t>A126045582K</t>
  </si>
  <si>
    <t>A126013830R</t>
  </si>
  <si>
    <t>A126076038J</t>
  </si>
  <si>
    <t>A126044934K</t>
  </si>
  <si>
    <t>A126012534C</t>
  </si>
  <si>
    <t>A126074742A</t>
  </si>
  <si>
    <t>A126043638X</t>
  </si>
  <si>
    <t>A126011850L</t>
  </si>
  <si>
    <t>A126074058F</t>
  </si>
  <si>
    <t>A126042954J</t>
  </si>
  <si>
    <t>A126016386K</t>
  </si>
  <si>
    <t>A126078594J</t>
  </si>
  <si>
    <t>A126047490L</t>
  </si>
  <si>
    <t>A126015090F</t>
  </si>
  <si>
    <t>A126077298W</t>
  </si>
  <si>
    <t>A126046194A</t>
  </si>
  <si>
    <t>A126013146V</t>
  </si>
  <si>
    <t>A126075354T</t>
  </si>
  <si>
    <t>A126044250W</t>
  </si>
  <si>
    <t>A126015738K</t>
  </si>
  <si>
    <t>A126077946J</t>
  </si>
  <si>
    <t>A126046842L</t>
  </si>
  <si>
    <t>A126014442F</t>
  </si>
  <si>
    <t>A126076650C</t>
  </si>
  <si>
    <t>A126045546A</t>
  </si>
  <si>
    <t>A126013794T</t>
  </si>
  <si>
    <t>A126076002F</t>
  </si>
  <si>
    <t>A126044898L</t>
  </si>
  <si>
    <t>A126012498F</t>
  </si>
  <si>
    <t>A126074706T</t>
  </si>
  <si>
    <t>A126043602W</t>
  </si>
  <si>
    <t>A126011854W</t>
  </si>
  <si>
    <t>A126074062W</t>
  </si>
  <si>
    <t>A126042958T</t>
  </si>
  <si>
    <t>A126016390A</t>
  </si>
  <si>
    <t>A126078598T</t>
  </si>
  <si>
    <t>A126047494W</t>
  </si>
  <si>
    <t>A126015094R</t>
  </si>
  <si>
    <t>A126077302A</t>
  </si>
  <si>
    <t>A126046198K</t>
  </si>
  <si>
    <t>A126013150K</t>
  </si>
  <si>
    <t>A126075358A</t>
  </si>
  <si>
    <t>A126044254F</t>
  </si>
  <si>
    <t>A126014446R</t>
  </si>
  <si>
    <t>A126076654L</t>
  </si>
  <si>
    <t>A126045550T</t>
  </si>
  <si>
    <t>A126013798A</t>
  </si>
  <si>
    <t>A126076006R</t>
  </si>
  <si>
    <t>A126044902T</t>
  </si>
  <si>
    <t>A126011870W</t>
  </si>
  <si>
    <t>A126074078R</t>
  </si>
  <si>
    <t>A126042974T</t>
  </si>
  <si>
    <t>A126016406J</t>
  </si>
  <si>
    <t>A126078614F</t>
  </si>
  <si>
    <t>A126047510K</t>
  </si>
  <si>
    <t>A126015110C</t>
  </si>
  <si>
    <t>A126077318V</t>
  </si>
  <si>
    <t>A126046214X</t>
  </si>
  <si>
    <t>A126013166C</t>
  </si>
  <si>
    <t>A126075374A</t>
  </si>
  <si>
    <t>A126044270F</t>
  </si>
  <si>
    <t>A126014462R</t>
  </si>
  <si>
    <t>A126076670L</t>
  </si>
  <si>
    <t>A126045566K</t>
  </si>
  <si>
    <t>A126013814R</t>
  </si>
  <si>
    <t>A126076022R</t>
  </si>
  <si>
    <t>A126044918K</t>
  </si>
  <si>
    <t>65 years and over ;  Had never worked before ;  Unemployed total ;  Persons ;</t>
  </si>
  <si>
    <t>65 years and over ;  Had never worked before ;  Unemployed total ;  &gt; Males ;</t>
  </si>
  <si>
    <t>65 years and over ;  Had never worked before ;  Unemployed total ;  &gt; Females ;</t>
  </si>
  <si>
    <t>65 years and over ;  Had never worked before ;  &gt; Looked for full-time work ;  Persons ;</t>
  </si>
  <si>
    <t>65 years and over ;  Had never worked before ;  &gt; Looked for full-time work ;  &gt; Males ;</t>
  </si>
  <si>
    <t>65 years and over ;  Had never worked before ;  &gt; Looked for full-time work ;  &gt; Females ;</t>
  </si>
  <si>
    <t>65 years and over ;  Had never worked before ;  &gt;&gt; Looked for both full-time and part-time work ;  Persons ;</t>
  </si>
  <si>
    <t>65 years and over ;  Had never worked before ;  &gt;&gt; Looked for both full-time and part-time work ;  &gt; Males ;</t>
  </si>
  <si>
    <t>65 years and over ;  Had never worked before ;  &gt;&gt; Looked for both full-time and part-time work ;  &gt; Females ;</t>
  </si>
  <si>
    <t>65 years and over ;  Had never worked before ;  &gt;&gt; Looked for only full-time work ;  Persons ;</t>
  </si>
  <si>
    <t>65 years and over ;  Had never worked before ;  &gt;&gt; Looked for only full-time work ;  &gt; Males ;</t>
  </si>
  <si>
    <t>65 years and over ;  Had never worked before ;  &gt;&gt; Looked for only full-time work ;  &gt; Females ;</t>
  </si>
  <si>
    <t>65 years and over ;  Had never worked before ;  &gt;&gt; Waiting to start a full-time job ;  Persons ;</t>
  </si>
  <si>
    <t>65 years and over ;  Had never worked before ;  &gt;&gt; Waiting to start a full-time job ;  &gt; Males ;</t>
  </si>
  <si>
    <t>65 years and over ;  Had never worked before ;  &gt;&gt; Waiting to start a full-time job ;  &gt; Females ;</t>
  </si>
  <si>
    <t>65 years and over ;  Had never worked before ;  &gt; Looked for part-time work ;  Persons ;</t>
  </si>
  <si>
    <t>65 years and over ;  Had never worked before ;  &gt; Looked for part-time work ;  &gt; Males ;</t>
  </si>
  <si>
    <t>65 years and over ;  Had never worked before ;  &gt; Looked for part-time work ;  &gt; Females ;</t>
  </si>
  <si>
    <t>65 years and over ;  Had never worked before ;  &gt;&gt; Looked for only part-time work ;  Persons ;</t>
  </si>
  <si>
    <t>65 years and over ;  Had never worked before ;  &gt;&gt; Looked for only part-time work ;  &gt; Males ;</t>
  </si>
  <si>
    <t>65 years and over ;  Had never worked before ;  &gt;&gt; Looked for only part-time work ;  &gt; Females ;</t>
  </si>
  <si>
    <t>65 years and over ;  Had never worked before ;  &gt;&gt; Waiting to start a part-time job ;  Persons ;</t>
  </si>
  <si>
    <t>65 years and over ;  Had never worked before ;  &gt;&gt; Waiting to start a part-time job ;  &gt; Males ;</t>
  </si>
  <si>
    <t>65 years and over ;  Had never worked before ;  &gt;&gt; Waiting to start a part-time job ;  &gt; Females ;</t>
  </si>
  <si>
    <t>65 years and over ;  &gt; Waiting to start first job already obtained ;  Unemployed total ;  Persons ;</t>
  </si>
  <si>
    <t>65 years and over ;  &gt; Waiting to start first job already obtained ;  Unemployed total ;  &gt; Males ;</t>
  </si>
  <si>
    <t>65 years and over ;  &gt; Waiting to start first job already obtained ;  Unemployed total ;  &gt; Females ;</t>
  </si>
  <si>
    <t>65 years and over ;  &gt; Waiting to start first job already obtained ;  &gt; Looked for full-time work ;  Persons ;</t>
  </si>
  <si>
    <t>65 years and over ;  &gt; Waiting to start first job already obtained ;  &gt; Looked for full-time work ;  &gt; Males ;</t>
  </si>
  <si>
    <t>65 years and over ;  &gt; Waiting to start first job already obtained ;  &gt; Looked for full-time work ;  &gt; Females ;</t>
  </si>
  <si>
    <t>65 years and over ;  &gt; Waiting to start first job already obtained ;  &gt;&gt; Looked for both full-time and part-time work ;  Persons ;</t>
  </si>
  <si>
    <t>65 years and over ;  &gt; Waiting to start first job already obtained ;  &gt;&gt; Looked for both full-time and part-time work ;  &gt; Males ;</t>
  </si>
  <si>
    <t>65 years and over ;  &gt; Waiting to start first job already obtained ;  &gt;&gt; Looked for both full-time and part-time work ;  &gt; Females ;</t>
  </si>
  <si>
    <t>65 years and over ;  &gt; Waiting to start first job already obtained ;  &gt;&gt; Looked for only full-time work ;  Persons ;</t>
  </si>
  <si>
    <t>65 years and over ;  &gt; Waiting to start first job already obtained ;  &gt;&gt; Looked for only full-time work ;  &gt; Males ;</t>
  </si>
  <si>
    <t>65 years and over ;  &gt; Waiting to start first job already obtained ;  &gt;&gt; Looked for only full-time work ;  &gt; Females ;</t>
  </si>
  <si>
    <t>65 years and over ;  &gt; Waiting to start first job already obtained ;  &gt;&gt; Waiting to start a full-time job ;  Persons ;</t>
  </si>
  <si>
    <t>65 years and over ;  &gt; Waiting to start first job already obtained ;  &gt;&gt; Waiting to start a full-time job ;  &gt; Males ;</t>
  </si>
  <si>
    <t>65 years and over ;  &gt; Waiting to start first job already obtained ;  &gt;&gt; Waiting to start a full-time job ;  &gt; Females ;</t>
  </si>
  <si>
    <t>65 years and over ;  &gt; Waiting to start first job already obtained ;  &gt; Looked for part-time work ;  Persons ;</t>
  </si>
  <si>
    <t>65 years and over ;  &gt; Waiting to start first job already obtained ;  &gt; Looked for part-time work ;  &gt; Males ;</t>
  </si>
  <si>
    <t>65 years and over ;  &gt; Waiting to start first job already obtained ;  &gt; Looked for part-time work ;  &gt; Females ;</t>
  </si>
  <si>
    <t>65 years and over ;  &gt; Waiting to start first job already obtained ;  &gt;&gt; Looked for only part-time work ;  Persons ;</t>
  </si>
  <si>
    <t>65 years and over ;  &gt; Waiting to start first job already obtained ;  &gt;&gt; Looked for only part-time work ;  &gt; Males ;</t>
  </si>
  <si>
    <t>65 years and over ;  &gt; Waiting to start first job already obtained ;  &gt;&gt; Looked for only part-time work ;  &gt; Females ;</t>
  </si>
  <si>
    <t>65 years and over ;  &gt; Waiting to start first job already obtained ;  &gt;&gt; Waiting to start a part-time job ;  Persons ;</t>
  </si>
  <si>
    <t>65 years and over ;  &gt; Waiting to start first job already obtained ;  &gt;&gt; Waiting to start a part-time job ;  &gt; Males ;</t>
  </si>
  <si>
    <t>65 years and over ;  &gt; Waiting to start first job already obtained ;  &gt;&gt; Waiting to start a part-time job ;  &gt; Females ;</t>
  </si>
  <si>
    <t>65 years and over ;  &gt; Looking for first job ;  Unemployed total ;  Persons ;</t>
  </si>
  <si>
    <t>65 years and over ;  &gt; Looking for first job ;  Unemployed total ;  &gt; Males ;</t>
  </si>
  <si>
    <t>65 years and over ;  &gt; Looking for first job ;  Unemployed total ;  &gt; Females ;</t>
  </si>
  <si>
    <t>65 years and over ;  &gt; Looking for first job ;  &gt; Looked for full-time work ;  Persons ;</t>
  </si>
  <si>
    <t>65 years and over ;  &gt; Looking for first job ;  &gt; Looked for full-time work ;  &gt; Males ;</t>
  </si>
  <si>
    <t>65 years and over ;  &gt; Looking for first job ;  &gt; Looked for full-time work ;  &gt; Females ;</t>
  </si>
  <si>
    <t>65 years and over ;  &gt; Looking for first job ;  &gt;&gt; Looked for both full-time and part-time work ;  Persons ;</t>
  </si>
  <si>
    <t>65 years and over ;  &gt; Looking for first job ;  &gt;&gt; Looked for both full-time and part-time work ;  &gt; Males ;</t>
  </si>
  <si>
    <t>65 years and over ;  &gt; Looking for first job ;  &gt;&gt; Looked for both full-time and part-time work ;  &gt; Females ;</t>
  </si>
  <si>
    <t>65 years and over ;  &gt; Looking for first job ;  &gt;&gt; Looked for only full-time work ;  Persons ;</t>
  </si>
  <si>
    <t>65 years and over ;  &gt; Looking for first job ;  &gt;&gt; Looked for only full-time work ;  &gt; Males ;</t>
  </si>
  <si>
    <t>65 years and over ;  &gt; Looking for first job ;  &gt;&gt; Looked for only full-time work ;  &gt; Females ;</t>
  </si>
  <si>
    <t>65 years and over ;  &gt; Looking for first job ;  &gt; Looked for part-time work ;  Persons ;</t>
  </si>
  <si>
    <t>65 years and over ;  &gt; Looking for first job ;  &gt; Looked for part-time work ;  &gt; Males ;</t>
  </si>
  <si>
    <t>65 years and over ;  &gt; Looking for first job ;  &gt; Looked for part-time work ;  &gt; Females ;</t>
  </si>
  <si>
    <t>65 years and over ;  &gt; Looking for first job ;  &gt;&gt; Looked for only part-time work ;  Persons ;</t>
  </si>
  <si>
    <t>65 years and over ;  &gt; Looking for first job ;  &gt;&gt; Looked for only part-time work ;  &gt; Males ;</t>
  </si>
  <si>
    <t>65 years and over ;  &gt; Looking for first job ;  &gt;&gt; Looked for only part-time work ;  &gt; Females ;</t>
  </si>
  <si>
    <t>65 years and over ;  Less than 1 year looking for work ;  Unemployed total ;  Persons ;</t>
  </si>
  <si>
    <t>65 years and over ;  Less than 1 year looking for work ;  Unemployed total ;  &gt; Males ;</t>
  </si>
  <si>
    <t>65 years and over ;  Less than 1 year looking for work ;  Unemployed total ;  &gt; Females ;</t>
  </si>
  <si>
    <t>65 years and over ;  Less than 1 year looking for work ;  &gt; Looked for full-time work ;  Persons ;</t>
  </si>
  <si>
    <t>65 years and over ;  Less than 1 year looking for work ;  &gt; Looked for full-time work ;  &gt; Males ;</t>
  </si>
  <si>
    <t>65 years and over ;  Less than 1 year looking for work ;  &gt; Looked for full-time work ;  &gt; Females ;</t>
  </si>
  <si>
    <t>65 years and over ;  Less than 1 year looking for work ;  &gt;&gt; Looked for both full-time and part-time work ;  Persons ;</t>
  </si>
  <si>
    <t>65 years and over ;  Less than 1 year looking for work ;  &gt;&gt; Looked for both full-time and part-time work ;  &gt; Males ;</t>
  </si>
  <si>
    <t>65 years and over ;  Less than 1 year looking for work ;  &gt;&gt; Looked for both full-time and part-time work ;  &gt; Females ;</t>
  </si>
  <si>
    <t>65 years and over ;  Less than 1 year looking for work ;  &gt;&gt; Looked for only full-time work ;  Persons ;</t>
  </si>
  <si>
    <t>65 years and over ;  Less than 1 year looking for work ;  &gt;&gt; Looked for only full-time work ;  &gt; Males ;</t>
  </si>
  <si>
    <t>65 years and over ;  Less than 1 year looking for work ;  &gt;&gt; Looked for only full-time work ;  &gt; Females ;</t>
  </si>
  <si>
    <t>65 years and over ;  Less than 1 year looking for work ;  &gt;&gt; Waiting to start a full-time job ;  Persons ;</t>
  </si>
  <si>
    <t>65 years and over ;  Less than 1 year looking for work ;  &gt;&gt; Waiting to start a full-time job ;  &gt; Males ;</t>
  </si>
  <si>
    <t>65 years and over ;  Less than 1 year looking for work ;  &gt;&gt; Waiting to start a full-time job ;  &gt; Females ;</t>
  </si>
  <si>
    <t>65 years and over ;  Less than 1 year looking for work ;  &gt; Looked for part-time work ;  Persons ;</t>
  </si>
  <si>
    <t>65 years and over ;  Less than 1 year looking for work ;  &gt; Looked for part-time work ;  &gt; Males ;</t>
  </si>
  <si>
    <t>65 years and over ;  Less than 1 year looking for work ;  &gt; Looked for part-time work ;  &gt; Females ;</t>
  </si>
  <si>
    <t>65 years and over ;  Less than 1 year looking for work ;  &gt;&gt; Looked for only part-time work ;  Persons ;</t>
  </si>
  <si>
    <t>65 years and over ;  Less than 1 year looking for work ;  &gt;&gt; Looked for only part-time work ;  &gt; Males ;</t>
  </si>
  <si>
    <t>65 years and over ;  Less than 1 year looking for work ;  &gt;&gt; Looked for only part-time work ;  &gt; Females ;</t>
  </si>
  <si>
    <t>65 years and over ;  Less than 1 year looking for work ;  &gt;&gt; Waiting to start a part-time job ;  Persons ;</t>
  </si>
  <si>
    <t>65 years and over ;  Less than 1 year looking for work ;  &gt;&gt; Waiting to start a part-time job ;  &gt; Males ;</t>
  </si>
  <si>
    <t>65 years and over ;  Less than 1 year looking for work ;  &gt;&gt; Waiting to start a part-time job ;  &gt; Females ;</t>
  </si>
  <si>
    <t>65 years and over ;  &gt; Less than 1 month looking for work ;  Unemployed total ;  Persons ;</t>
  </si>
  <si>
    <t>65 years and over ;  &gt; Less than 1 month looking for work ;  Unemployed total ;  &gt; Males ;</t>
  </si>
  <si>
    <t>65 years and over ;  &gt; Less than 1 month looking for work ;  Unemployed total ;  &gt; Females ;</t>
  </si>
  <si>
    <t>65 years and over ;  &gt; Less than 1 month looking for work ;  &gt; Looked for full-time work ;  Persons ;</t>
  </si>
  <si>
    <t>65 years and over ;  &gt; Less than 1 month looking for work ;  &gt; Looked for full-time work ;  &gt; Males ;</t>
  </si>
  <si>
    <t>65 years and over ;  &gt; Less than 1 month looking for work ;  &gt; Looked for full-time work ;  &gt; Females ;</t>
  </si>
  <si>
    <t>65 years and over ;  &gt; Less than 1 month looking for work ;  &gt;&gt; Looked for both full-time and part-time work ;  Persons ;</t>
  </si>
  <si>
    <t>65 years and over ;  &gt; Less than 1 month looking for work ;  &gt;&gt; Looked for both full-time and part-time work ;  &gt; Males ;</t>
  </si>
  <si>
    <t>65 years and over ;  &gt; Less than 1 month looking for work ;  &gt;&gt; Looked for both full-time and part-time work ;  &gt; Females ;</t>
  </si>
  <si>
    <t>65 years and over ;  &gt; Less than 1 month looking for work ;  &gt;&gt; Looked for only full-time work ;  Persons ;</t>
  </si>
  <si>
    <t>65 years and over ;  &gt; Less than 1 month looking for work ;  &gt;&gt; Looked for only full-time work ;  &gt; Males ;</t>
  </si>
  <si>
    <t>65 years and over ;  &gt; Less than 1 month looking for work ;  &gt;&gt; Looked for only full-time work ;  &gt; Females ;</t>
  </si>
  <si>
    <t>65 years and over ;  &gt; Less than 1 month looking for work ;  &gt;&gt; Waiting to start a full-time job ;  Persons ;</t>
  </si>
  <si>
    <t>65 years and over ;  &gt; Less than 1 month looking for work ;  &gt;&gt; Waiting to start a full-time job ;  &gt; Males ;</t>
  </si>
  <si>
    <t>65 years and over ;  &gt; Less than 1 month looking for work ;  &gt;&gt; Waiting to start a full-time job ;  &gt; Females ;</t>
  </si>
  <si>
    <t>65 years and over ;  &gt; Less than 1 month looking for work ;  &gt; Looked for part-time work ;  Persons ;</t>
  </si>
  <si>
    <t>65 years and over ;  &gt; Less than 1 month looking for work ;  &gt; Looked for part-time work ;  &gt; Males ;</t>
  </si>
  <si>
    <t>65 years and over ;  &gt; Less than 1 month looking for work ;  &gt; Looked for part-time work ;  &gt; Females ;</t>
  </si>
  <si>
    <t>65 years and over ;  &gt; Less than 1 month looking for work ;  &gt;&gt; Looked for only part-time work ;  Persons ;</t>
  </si>
  <si>
    <t>65 years and over ;  &gt; Less than 1 month looking for work ;  &gt;&gt; Looked for only part-time work ;  &gt; Males ;</t>
  </si>
  <si>
    <t>65 years and over ;  &gt; Less than 1 month looking for work ;  &gt;&gt; Looked for only part-time work ;  &gt; Females ;</t>
  </si>
  <si>
    <t>65 years and over ;  &gt; Less than 1 month looking for work ;  &gt;&gt; Waiting to start a part-time job ;  Persons ;</t>
  </si>
  <si>
    <t>65 years and over ;  &gt; Less than 1 month looking for work ;  &gt;&gt; Waiting to start a part-time job ;  &gt; Males ;</t>
  </si>
  <si>
    <t>65 years and over ;  &gt; Less than 1 month looking for work ;  &gt;&gt; Waiting to start a part-time job ;  &gt; Females ;</t>
  </si>
  <si>
    <t>65 years and over ;  &gt; 1-3 months looking for work ;  Unemployed total ;  Persons ;</t>
  </si>
  <si>
    <t>65 years and over ;  &gt; 1-3 months looking for work ;  Unemployed total ;  &gt; Males ;</t>
  </si>
  <si>
    <t>65 years and over ;  &gt; 1-3 months looking for work ;  Unemployed total ;  &gt; Females ;</t>
  </si>
  <si>
    <t>65 years and over ;  &gt; 1-3 months looking for work ;  &gt; Looked for full-time work ;  Persons ;</t>
  </si>
  <si>
    <t>65 years and over ;  &gt; 1-3 months looking for work ;  &gt; Looked for full-time work ;  &gt; Males ;</t>
  </si>
  <si>
    <t>65 years and over ;  &gt; 1-3 months looking for work ;  &gt; Looked for full-time work ;  &gt; Females ;</t>
  </si>
  <si>
    <t>65 years and over ;  &gt; 1-3 months looking for work ;  &gt;&gt; Looked for both full-time and part-time work ;  Persons ;</t>
  </si>
  <si>
    <t>65 years and over ;  &gt; 1-3 months looking for work ;  &gt;&gt; Looked for both full-time and part-time work ;  &gt; Males ;</t>
  </si>
  <si>
    <t>65 years and over ;  &gt; 1-3 months looking for work ;  &gt;&gt; Looked for both full-time and part-time work ;  &gt; Females ;</t>
  </si>
  <si>
    <t>65 years and over ;  &gt; 1-3 months looking for work ;  &gt;&gt; Looked for only full-time work ;  Persons ;</t>
  </si>
  <si>
    <t>65 years and over ;  &gt; 1-3 months looking for work ;  &gt;&gt; Looked for only full-time work ;  &gt; Males ;</t>
  </si>
  <si>
    <t>65 years and over ;  &gt; 1-3 months looking for work ;  &gt;&gt; Looked for only full-time work ;  &gt; Females ;</t>
  </si>
  <si>
    <t>65 years and over ;  &gt; 1-3 months looking for work ;  &gt;&gt; Waiting to start a full-time job ;  Persons ;</t>
  </si>
  <si>
    <t>65 years and over ;  &gt; 1-3 months looking for work ;  &gt;&gt; Waiting to start a full-time job ;  &gt; Males ;</t>
  </si>
  <si>
    <t>65 years and over ;  &gt; 1-3 months looking for work ;  &gt;&gt; Waiting to start a full-time job ;  &gt; Females ;</t>
  </si>
  <si>
    <t>65 years and over ;  &gt; 1-3 months looking for work ;  &gt; Looked for part-time work ;  Persons ;</t>
  </si>
  <si>
    <t>65 years and over ;  &gt; 1-3 months looking for work ;  &gt; Looked for part-time work ;  &gt; Males ;</t>
  </si>
  <si>
    <t>65 years and over ;  &gt; 1-3 months looking for work ;  &gt; Looked for part-time work ;  &gt; Females ;</t>
  </si>
  <si>
    <t>65 years and over ;  &gt; 1-3 months looking for work ;  &gt;&gt; Looked for only part-time work ;  Persons ;</t>
  </si>
  <si>
    <t>65 years and over ;  &gt; 1-3 months looking for work ;  &gt;&gt; Looked for only part-time work ;  &gt; Males ;</t>
  </si>
  <si>
    <t>65 years and over ;  &gt; 1-3 months looking for work ;  &gt;&gt; Looked for only part-time work ;  &gt; Females ;</t>
  </si>
  <si>
    <t>65 years and over ;  &gt; 1-3 months looking for work ;  &gt;&gt; Waiting to start a part-time job ;  Persons ;</t>
  </si>
  <si>
    <t>65 years and over ;  &gt; 1-3 months looking for work ;  &gt;&gt; Waiting to start a part-time job ;  &gt; Males ;</t>
  </si>
  <si>
    <t>65 years and over ;  &gt; 1-3 months looking for work ;  &gt;&gt; Waiting to start a part-time job ;  &gt; Females ;</t>
  </si>
  <si>
    <t>65 years and over ;  &gt; 3-6 months looking for work ;  Unemployed total ;  Persons ;</t>
  </si>
  <si>
    <t>65 years and over ;  &gt; 3-6 months looking for work ;  Unemployed total ;  &gt; Males ;</t>
  </si>
  <si>
    <t>65 years and over ;  &gt; 3-6 months looking for work ;  Unemployed total ;  &gt; Females ;</t>
  </si>
  <si>
    <t>65 years and over ;  &gt; 3-6 months looking for work ;  &gt; Looked for full-time work ;  Persons ;</t>
  </si>
  <si>
    <t>65 years and over ;  &gt; 3-6 months looking for work ;  &gt; Looked for full-time work ;  &gt; Males ;</t>
  </si>
  <si>
    <t>65 years and over ;  &gt; 3-6 months looking for work ;  &gt; Looked for full-time work ;  &gt; Females ;</t>
  </si>
  <si>
    <t>65 years and over ;  &gt; 3-6 months looking for work ;  &gt;&gt; Looked for both full-time and part-time work ;  Persons ;</t>
  </si>
  <si>
    <t>65 years and over ;  &gt; 3-6 months looking for work ;  &gt;&gt; Looked for both full-time and part-time work ;  &gt; Males ;</t>
  </si>
  <si>
    <t>65 years and over ;  &gt; 3-6 months looking for work ;  &gt;&gt; Looked for both full-time and part-time work ;  &gt; Females ;</t>
  </si>
  <si>
    <t>65 years and over ;  &gt; 3-6 months looking for work ;  &gt;&gt; Looked for only full-time work ;  Persons ;</t>
  </si>
  <si>
    <t>65 years and over ;  &gt; 3-6 months looking for work ;  &gt;&gt; Looked for only full-time work ;  &gt; Males ;</t>
  </si>
  <si>
    <t>65 years and over ;  &gt; 3-6 months looking for work ;  &gt;&gt; Looked for only full-time work ;  &gt; Females ;</t>
  </si>
  <si>
    <t>65 years and over ;  &gt; 3-6 months looking for work ;  &gt;&gt; Waiting to start a full-time job ;  Persons ;</t>
  </si>
  <si>
    <t>65 years and over ;  &gt; 3-6 months looking for work ;  &gt;&gt; Waiting to start a full-time job ;  &gt; Males ;</t>
  </si>
  <si>
    <t>65 years and over ;  &gt; 3-6 months looking for work ;  &gt;&gt; Waiting to start a full-time job ;  &gt; Females ;</t>
  </si>
  <si>
    <t>65 years and over ;  &gt; 3-6 months looking for work ;  &gt; Looked for part-time work ;  Persons ;</t>
  </si>
  <si>
    <t>65 years and over ;  &gt; 3-6 months looking for work ;  &gt; Looked for part-time work ;  &gt; Males ;</t>
  </si>
  <si>
    <t>65 years and over ;  &gt; 3-6 months looking for work ;  &gt; Looked for part-time work ;  &gt; Females ;</t>
  </si>
  <si>
    <t>65 years and over ;  &gt; 3-6 months looking for work ;  &gt;&gt; Looked for only part-time work ;  Persons ;</t>
  </si>
  <si>
    <t>65 years and over ;  &gt; 3-6 months looking for work ;  &gt;&gt; Looked for only part-time work ;  &gt; Males ;</t>
  </si>
  <si>
    <t>65 years and over ;  &gt; 3-6 months looking for work ;  &gt;&gt; Looked for only part-time work ;  &gt; Females ;</t>
  </si>
  <si>
    <t>65 years and over ;  &gt; 3-6 months looking for work ;  &gt;&gt; Waiting to start a part-time job ;  Persons ;</t>
  </si>
  <si>
    <t>65 years and over ;  &gt; 3-6 months looking for work ;  &gt;&gt; Waiting to start a part-time job ;  &gt; Males ;</t>
  </si>
  <si>
    <t>65 years and over ;  &gt; 3-6 months looking for work ;  &gt;&gt; Waiting to start a part-time job ;  &gt; Females ;</t>
  </si>
  <si>
    <t>65 years and over ;  &gt; 6-12 months looking for work ;  Unemployed total ;  Persons ;</t>
  </si>
  <si>
    <t>65 years and over ;  &gt; 6-12 months looking for work ;  Unemployed total ;  &gt; Males ;</t>
  </si>
  <si>
    <t>65 years and over ;  &gt; 6-12 months looking for work ;  Unemployed total ;  &gt; Females ;</t>
  </si>
  <si>
    <t>65 years and over ;  &gt; 6-12 months looking for work ;  &gt; Looked for full-time work ;  Persons ;</t>
  </si>
  <si>
    <t>65 years and over ;  &gt; 6-12 months looking for work ;  &gt; Looked for full-time work ;  &gt; Males ;</t>
  </si>
  <si>
    <t>65 years and over ;  &gt; 6-12 months looking for work ;  &gt; Looked for full-time work ;  &gt; Females ;</t>
  </si>
  <si>
    <t>65 years and over ;  &gt; 6-12 months looking for work ;  &gt;&gt; Looked for both full-time and part-time work ;  Persons ;</t>
  </si>
  <si>
    <t>65 years and over ;  &gt; 6-12 months looking for work ;  &gt;&gt; Looked for both full-time and part-time work ;  &gt; Males ;</t>
  </si>
  <si>
    <t>65 years and over ;  &gt; 6-12 months looking for work ;  &gt;&gt; Looked for both full-time and part-time work ;  &gt; Females ;</t>
  </si>
  <si>
    <t>65 years and over ;  &gt; 6-12 months looking for work ;  &gt;&gt; Looked for only full-time work ;  Persons ;</t>
  </si>
  <si>
    <t>65 years and over ;  &gt; 6-12 months looking for work ;  &gt;&gt; Looked for only full-time work ;  &gt; Males ;</t>
  </si>
  <si>
    <t>65 years and over ;  &gt; 6-12 months looking for work ;  &gt;&gt; Looked for only full-time work ;  &gt; Females ;</t>
  </si>
  <si>
    <t>65 years and over ;  &gt; 6-12 months looking for work ;  &gt;&gt; Waiting to start a full-time job ;  Persons ;</t>
  </si>
  <si>
    <t>65 years and over ;  &gt; 6-12 months looking for work ;  &gt;&gt; Waiting to start a full-time job ;  &gt; Males ;</t>
  </si>
  <si>
    <t>65 years and over ;  &gt; 6-12 months looking for work ;  &gt;&gt; Waiting to start a full-time job ;  &gt; Females ;</t>
  </si>
  <si>
    <t>65 years and over ;  &gt; 6-12 months looking for work ;  &gt; Looked for part-time work ;  Persons ;</t>
  </si>
  <si>
    <t>65 years and over ;  &gt; 6-12 months looking for work ;  &gt; Looked for part-time work ;  &gt; Males ;</t>
  </si>
  <si>
    <t>65 years and over ;  &gt; 6-12 months looking for work ;  &gt; Looked for part-time work ;  &gt; Females ;</t>
  </si>
  <si>
    <t>65 years and over ;  &gt; 6-12 months looking for work ;  &gt;&gt; Looked for only part-time work ;  Persons ;</t>
  </si>
  <si>
    <t>65 years and over ;  &gt; 6-12 months looking for work ;  &gt;&gt; Looked for only part-time work ;  &gt; Males ;</t>
  </si>
  <si>
    <t>65 years and over ;  &gt; 6-12 months looking for work ;  &gt;&gt; Looked for only part-time work ;  &gt; Females ;</t>
  </si>
  <si>
    <t>65 years and over ;  &gt; 6-12 months looking for work ;  &gt;&gt; Waiting to start a part-time job ;  Persons ;</t>
  </si>
  <si>
    <t>65 years and over ;  &gt; 6-12 months looking for work ;  &gt;&gt; Waiting to start a part-time job ;  &gt; Males ;</t>
  </si>
  <si>
    <t>65 years and over ;  &gt; 6-12 months looking for work ;  &gt;&gt; Waiting to start a part-time job ;  &gt; Females ;</t>
  </si>
  <si>
    <t>65 years and over ;  1-2 years looking for work ;  Unemployed total ;  Persons ;</t>
  </si>
  <si>
    <t>65 years and over ;  1-2 years looking for work ;  Unemployed total ;  &gt; Males ;</t>
  </si>
  <si>
    <t>65 years and over ;  1-2 years looking for work ;  Unemployed total ;  &gt; Females ;</t>
  </si>
  <si>
    <t>65 years and over ;  1-2 years looking for work ;  &gt; Looked for full-time work ;  Persons ;</t>
  </si>
  <si>
    <t>65 years and over ;  1-2 years looking for work ;  &gt; Looked for full-time work ;  &gt; Males ;</t>
  </si>
  <si>
    <t>65 years and over ;  1-2 years looking for work ;  &gt; Looked for full-time work ;  &gt; Females ;</t>
  </si>
  <si>
    <t>65 years and over ;  1-2 years looking for work ;  &gt;&gt; Looked for both full-time and part-time work ;  Persons ;</t>
  </si>
  <si>
    <t>65 years and over ;  1-2 years looking for work ;  &gt;&gt; Looked for both full-time and part-time work ;  &gt; Males ;</t>
  </si>
  <si>
    <t>65 years and over ;  1-2 years looking for work ;  &gt;&gt; Looked for both full-time and part-time work ;  &gt; Females ;</t>
  </si>
  <si>
    <t>65 years and over ;  1-2 years looking for work ;  &gt;&gt; Looked for only full-time work ;  Persons ;</t>
  </si>
  <si>
    <t>65 years and over ;  1-2 years looking for work ;  &gt;&gt; Looked for only full-time work ;  &gt; Males ;</t>
  </si>
  <si>
    <t>65 years and over ;  1-2 years looking for work ;  &gt;&gt; Looked for only full-time work ;  &gt; Females ;</t>
  </si>
  <si>
    <t>65 years and over ;  1-2 years looking for work ;  &gt;&gt; Waiting to start a full-time job ;  Persons ;</t>
  </si>
  <si>
    <t>65 years and over ;  1-2 years looking for work ;  &gt;&gt; Waiting to start a full-time job ;  &gt; Males ;</t>
  </si>
  <si>
    <t>65 years and over ;  1-2 years looking for work ;  &gt;&gt; Waiting to start a full-time job ;  &gt; Females ;</t>
  </si>
  <si>
    <t>65 years and over ;  1-2 years looking for work ;  &gt; Looked for part-time work ;  Persons ;</t>
  </si>
  <si>
    <t>65 years and over ;  1-2 years looking for work ;  &gt; Looked for part-time work ;  &gt; Males ;</t>
  </si>
  <si>
    <t>65 years and over ;  1-2 years looking for work ;  &gt; Looked for part-time work ;  &gt; Females ;</t>
  </si>
  <si>
    <t>65 years and over ;  1-2 years looking for work ;  &gt;&gt; Looked for only part-time work ;  Persons ;</t>
  </si>
  <si>
    <t>65 years and over ;  1-2 years looking for work ;  &gt;&gt; Looked for only part-time work ;  &gt; Males ;</t>
  </si>
  <si>
    <t>65 years and over ;  1-2 years looking for work ;  &gt;&gt; Looked for only part-time work ;  &gt; Females ;</t>
  </si>
  <si>
    <t>65 years and over ;  1-2 years looking for work ;  &gt;&gt; Waiting to start a part-time job ;  Persons ;</t>
  </si>
  <si>
    <t>65 years and over ;  1-2 years looking for work ;  &gt;&gt; Waiting to start a part-time job ;  &gt; Males ;</t>
  </si>
  <si>
    <t>65 years and over ;  1-2 years looking for work ;  &gt;&gt; Waiting to start a part-time job ;  &gt; Females ;</t>
  </si>
  <si>
    <t>65 years and over ;  2 years or more looking for work ;  Unemployed total ;  Persons ;</t>
  </si>
  <si>
    <t>65 years and over ;  2 years or more looking for work ;  Unemployed total ;  &gt; Males ;</t>
  </si>
  <si>
    <t>65 years and over ;  2 years or more looking for work ;  Unemployed total ;  &gt; Females ;</t>
  </si>
  <si>
    <t>65 years and over ;  2 years or more looking for work ;  &gt; Looked for full-time work ;  Persons ;</t>
  </si>
  <si>
    <t>65 years and over ;  2 years or more looking for work ;  &gt; Looked for full-time work ;  &gt; Males ;</t>
  </si>
  <si>
    <t>65 years and over ;  2 years or more looking for work ;  &gt; Looked for full-time work ;  &gt; Females ;</t>
  </si>
  <si>
    <t>65 years and over ;  2 years or more looking for work ;  &gt;&gt; Looked for both full-time and part-time work ;  Persons ;</t>
  </si>
  <si>
    <t>65 years and over ;  2 years or more looking for work ;  &gt;&gt; Looked for both full-time and part-time work ;  &gt; Males ;</t>
  </si>
  <si>
    <t>65 years and over ;  2 years or more looking for work ;  &gt;&gt; Looked for both full-time and part-time work ;  &gt; Females ;</t>
  </si>
  <si>
    <t>65 years and over ;  2 years or more looking for work ;  &gt;&gt; Looked for only full-time work ;  Persons ;</t>
  </si>
  <si>
    <t>65 years and over ;  2 years or more looking for work ;  &gt;&gt; Looked for only full-time work ;  &gt; Males ;</t>
  </si>
  <si>
    <t>65 years and over ;  2 years or more looking for work ;  &gt;&gt; Looked for only full-time work ;  &gt; Females ;</t>
  </si>
  <si>
    <t>65 years and over ;  2 years or more looking for work ;  &gt;&gt; Waiting to start a full-time job ;  Persons ;</t>
  </si>
  <si>
    <t>65 years and over ;  2 years or more looking for work ;  &gt;&gt; Waiting to start a full-time job ;  &gt; Males ;</t>
  </si>
  <si>
    <t>65 years and over ;  2 years or more looking for work ;  &gt;&gt; Waiting to start a full-time job ;  &gt; Females ;</t>
  </si>
  <si>
    <t>65 years and over ;  2 years or more looking for work ;  &gt; Looked for part-time work ;  Persons ;</t>
  </si>
  <si>
    <t>65 years and over ;  2 years or more looking for work ;  &gt; Looked for part-time work ;  &gt; Males ;</t>
  </si>
  <si>
    <t>65 years and over ;  2 years or more looking for work ;  &gt; Looked for part-time work ;  &gt; Females ;</t>
  </si>
  <si>
    <t>65 years and over ;  2 years or more looking for work ;  &gt;&gt; Looked for only part-time work ;  Persons ;</t>
  </si>
  <si>
    <t>65 years and over ;  2 years or more looking for work ;  &gt;&gt; Looked for only part-time work ;  &gt; Males ;</t>
  </si>
  <si>
    <t>65 years and over ;  2 years or more looking for work ;  &gt;&gt; Looked for only part-time work ;  &gt; Females ;</t>
  </si>
  <si>
    <t>65 years and over ;  2 years or more looking for work ;  &gt;&gt; Waiting to start a part-time job ;  Persons ;</t>
  </si>
  <si>
    <t>65 years and over ;  2 years or more looking for work ;  &gt;&gt; Waiting to start a part-time job ;  &gt; Males ;</t>
  </si>
  <si>
    <t>65 years and over ;  2 years or more looking for work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</si>
  <si>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</si>
  <si>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</si>
  <si>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</si>
  <si>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</si>
  <si>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</si>
  <si>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</si>
  <si>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</si>
  <si>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</si>
  <si>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</si>
  <si>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</si>
  <si>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</si>
  <si>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</si>
  <si>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</si>
  <si>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</si>
  <si>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</si>
  <si>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</si>
  <si>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A126011838W</t>
  </si>
  <si>
    <t>A126074046W</t>
  </si>
  <si>
    <t>A126042942X</t>
  </si>
  <si>
    <t>A126016374A</t>
  </si>
  <si>
    <t>A126078582X</t>
  </si>
  <si>
    <t>A126047478W</t>
  </si>
  <si>
    <t>A126015078R</t>
  </si>
  <si>
    <t>A126077286L</t>
  </si>
  <si>
    <t>A126046182T</t>
  </si>
  <si>
    <t>A126013134K</t>
  </si>
  <si>
    <t>A126075342J</t>
  </si>
  <si>
    <t>A126044238F</t>
  </si>
  <si>
    <t>A126015726A</t>
  </si>
  <si>
    <t>A126077934X</t>
  </si>
  <si>
    <t>A126046830C</t>
  </si>
  <si>
    <t>A126014430W</t>
  </si>
  <si>
    <t>A126076638L</t>
  </si>
  <si>
    <t>A126045534T</t>
  </si>
  <si>
    <t>A126013782J</t>
  </si>
  <si>
    <t>A126075990F</t>
  </si>
  <si>
    <t>A126044886C</t>
  </si>
  <si>
    <t>A126012486W</t>
  </si>
  <si>
    <t>A126074694V</t>
  </si>
  <si>
    <t>A126043590X</t>
  </si>
  <si>
    <t>A126011890F</t>
  </si>
  <si>
    <t>A126074098X</t>
  </si>
  <si>
    <t>A126042994A</t>
  </si>
  <si>
    <t>A126016426T</t>
  </si>
  <si>
    <t>A126078634R</t>
  </si>
  <si>
    <t>A126047530V</t>
  </si>
  <si>
    <t>A126015130L</t>
  </si>
  <si>
    <t>A126077338C</t>
  </si>
  <si>
    <t>A126046234J</t>
  </si>
  <si>
    <t>A126013186L</t>
  </si>
  <si>
    <t>A126075394K</t>
  </si>
  <si>
    <t>A126044290R</t>
  </si>
  <si>
    <t>A126015778C</t>
  </si>
  <si>
    <t>A126077986A</t>
  </si>
  <si>
    <t>A126046882F</t>
  </si>
  <si>
    <t>A126014482X</t>
  </si>
  <si>
    <t>A126076690W</t>
  </si>
  <si>
    <t>A126045586V</t>
  </si>
  <si>
    <t>A126013834X</t>
  </si>
  <si>
    <t>A126076042X</t>
  </si>
  <si>
    <t>A126044938V</t>
  </si>
  <si>
    <t>A126012538L</t>
  </si>
  <si>
    <t>A126074746K</t>
  </si>
  <si>
    <t>A126043642R</t>
  </si>
  <si>
    <t>A126011874F</t>
  </si>
  <si>
    <t>A126074082F</t>
  </si>
  <si>
    <t>A126042978A</t>
  </si>
  <si>
    <t>A126016410X</t>
  </si>
  <si>
    <t>A126078618R</t>
  </si>
  <si>
    <t>A126047514V</t>
  </si>
  <si>
    <t>A126015114L</t>
  </si>
  <si>
    <t>A126077322K</t>
  </si>
  <si>
    <t>A126046218J</t>
  </si>
  <si>
    <t>A126013170V</t>
  </si>
  <si>
    <t>A126075378K</t>
  </si>
  <si>
    <t>A126044274R</t>
  </si>
  <si>
    <t>A126014466X</t>
  </si>
  <si>
    <t>A126076674W</t>
  </si>
  <si>
    <t>A126045570A</t>
  </si>
  <si>
    <t>A126013818X</t>
  </si>
  <si>
    <t>A126076026X</t>
  </si>
  <si>
    <t>A126044922A</t>
  </si>
  <si>
    <t>A126011894R</t>
  </si>
  <si>
    <t>A126074102C</t>
  </si>
  <si>
    <t>A126042998K</t>
  </si>
  <si>
    <t>A126016430J</t>
  </si>
  <si>
    <t>A126078638X</t>
  </si>
  <si>
    <t>A126047534C</t>
  </si>
  <si>
    <t>A126015134W</t>
  </si>
  <si>
    <t>A126077342V</t>
  </si>
  <si>
    <t>A126046238T</t>
  </si>
  <si>
    <t>A126013190C</t>
  </si>
  <si>
    <t>A126075398V</t>
  </si>
  <si>
    <t>A126044294X</t>
  </si>
  <si>
    <t>A126015782V</t>
  </si>
  <si>
    <t>A126077990T</t>
  </si>
  <si>
    <t>A126046886R</t>
  </si>
  <si>
    <t>A126014486J</t>
  </si>
  <si>
    <t>A126076694F</t>
  </si>
  <si>
    <t>A126045590K</t>
  </si>
  <si>
    <t>A126013838J</t>
  </si>
  <si>
    <t>A126076046J</t>
  </si>
  <si>
    <t>A126044942K</t>
  </si>
  <si>
    <t>A126012542C</t>
  </si>
  <si>
    <t>A126074750A</t>
  </si>
  <si>
    <t>A126043646X</t>
  </si>
  <si>
    <t>A126011842L</t>
  </si>
  <si>
    <t>A126074050L</t>
  </si>
  <si>
    <t>A126042946J</t>
  </si>
  <si>
    <t>A126016378K</t>
  </si>
  <si>
    <t>A126078586J</t>
  </si>
  <si>
    <t>A126047482L</t>
  </si>
  <si>
    <t>A126015082F</t>
  </si>
  <si>
    <t>A126077290C</t>
  </si>
  <si>
    <t>A126046186A</t>
  </si>
  <si>
    <t>A126013138V</t>
  </si>
  <si>
    <t>A126075346T</t>
  </si>
  <si>
    <t>A126044242W</t>
  </si>
  <si>
    <t>A126015730T</t>
  </si>
  <si>
    <t>A126077938J</t>
  </si>
  <si>
    <t>A126046834L</t>
  </si>
  <si>
    <t>A126014434F</t>
  </si>
  <si>
    <t>A126076642C</t>
  </si>
  <si>
    <t>A126045538A</t>
  </si>
  <si>
    <t>A126013786T</t>
  </si>
  <si>
    <t>A126075994R</t>
  </si>
  <si>
    <t>A126044890V</t>
  </si>
  <si>
    <t>A126012490L</t>
  </si>
  <si>
    <t>A126074698C</t>
  </si>
  <si>
    <t>A126043594J</t>
  </si>
  <si>
    <t>A126011826L</t>
  </si>
  <si>
    <t>A126074034L</t>
  </si>
  <si>
    <t>A126042930R</t>
  </si>
  <si>
    <t>A126016362T</t>
  </si>
  <si>
    <t>A126078570R</t>
  </si>
  <si>
    <t>A126047466L</t>
  </si>
  <si>
    <t>A126015066F</t>
  </si>
  <si>
    <t>A126077274C</t>
  </si>
  <si>
    <t>A126046170J</t>
  </si>
  <si>
    <t>A126013122A</t>
  </si>
  <si>
    <t>A126075330X</t>
  </si>
  <si>
    <t>A126044226W</t>
  </si>
  <si>
    <t>A126015714T</t>
  </si>
  <si>
    <t>A126077922R</t>
  </si>
  <si>
    <t>A126046818L</t>
  </si>
  <si>
    <t>A126014418F</t>
  </si>
  <si>
    <t>A126076626C</t>
  </si>
  <si>
    <t>A126045522J</t>
  </si>
  <si>
    <t>A126013770X</t>
  </si>
  <si>
    <t>A126075978R</t>
  </si>
  <si>
    <t>A126044874V</t>
  </si>
  <si>
    <t>A126012474L</t>
  </si>
  <si>
    <t>A126074682K</t>
  </si>
  <si>
    <t>A126043578J</t>
  </si>
  <si>
    <t>A126011830C</t>
  </si>
  <si>
    <t>A126074038W</t>
  </si>
  <si>
    <t>A126042934X</t>
  </si>
  <si>
    <t>A126016366A</t>
  </si>
  <si>
    <t>A126078574X</t>
  </si>
  <si>
    <t>A126047470C</t>
  </si>
  <si>
    <t>A126015070W</t>
  </si>
  <si>
    <t>A126077278L</t>
  </si>
  <si>
    <t>A126046174T</t>
  </si>
  <si>
    <t>A126013126K</t>
  </si>
  <si>
    <t>A126075334J</t>
  </si>
  <si>
    <t>A126044230L</t>
  </si>
  <si>
    <t>A126015718A</t>
  </si>
  <si>
    <t>A126077926X</t>
  </si>
  <si>
    <t>A126046822C</t>
  </si>
  <si>
    <t>A126014422W</t>
  </si>
  <si>
    <t>A126076630V</t>
  </si>
  <si>
    <t>A126045526T</t>
  </si>
  <si>
    <t>A126013774J</t>
  </si>
  <si>
    <t>A126075982F</t>
  </si>
  <si>
    <t>A126044878C</t>
  </si>
  <si>
    <t>A126012478W</t>
  </si>
  <si>
    <t>A126074686V</t>
  </si>
  <si>
    <t>A126043582X</t>
  </si>
  <si>
    <t>A126011858F</t>
  </si>
  <si>
    <t>A126074066F</t>
  </si>
  <si>
    <t>A126042962J</t>
  </si>
  <si>
    <t>A126016394K</t>
  </si>
  <si>
    <t>A126078602W</t>
  </si>
  <si>
    <t>A126047498F</t>
  </si>
  <si>
    <t>A126015098X</t>
  </si>
  <si>
    <t>A126077306K</t>
  </si>
  <si>
    <t>A126046202R</t>
  </si>
  <si>
    <t>A126013154V</t>
  </si>
  <si>
    <t>A126075362T</t>
  </si>
  <si>
    <t>A126044258R</t>
  </si>
  <si>
    <t>A126015746K</t>
  </si>
  <si>
    <t>A126077954J</t>
  </si>
  <si>
    <t>A126046850L</t>
  </si>
  <si>
    <t>A126014450F</t>
  </si>
  <si>
    <t>A126076658W</t>
  </si>
  <si>
    <t>A126045554A</t>
  </si>
  <si>
    <t>A126013802F</t>
  </si>
  <si>
    <t>A126076010F</t>
  </si>
  <si>
    <t>A126044906A</t>
  </si>
  <si>
    <t>A126012506V</t>
  </si>
  <si>
    <t>A126074714T</t>
  </si>
  <si>
    <t>A126043610W</t>
  </si>
  <si>
    <t>A126011834L</t>
  </si>
  <si>
    <t>A126074042L</t>
  </si>
  <si>
    <t>A126042938J</t>
  </si>
  <si>
    <t>A126016370T</t>
  </si>
  <si>
    <t>A126078578J</t>
  </si>
  <si>
    <t>A126047474L</t>
  </si>
  <si>
    <t>A126015074F</t>
  </si>
  <si>
    <t>A126077282C</t>
  </si>
  <si>
    <t>A126046178A</t>
  </si>
  <si>
    <t>A126013130A</t>
  </si>
  <si>
    <t>A126075338T</t>
  </si>
  <si>
    <t>A126044234W</t>
  </si>
  <si>
    <t>A126015722T</t>
  </si>
  <si>
    <t>A126077930R</t>
  </si>
  <si>
    <t>A126046826L</t>
  </si>
  <si>
    <t>A126014426F</t>
  </si>
  <si>
    <t>A126076634C</t>
  </si>
  <si>
    <t>A126045530J</t>
  </si>
  <si>
    <t>A126013778T</t>
  </si>
  <si>
    <t>A126075986R</t>
  </si>
  <si>
    <t>A126044882V</t>
  </si>
  <si>
    <t>A126012482L</t>
  </si>
  <si>
    <t>A126074690K</t>
  </si>
  <si>
    <t>A126043586J</t>
  </si>
  <si>
    <t>A126011862W</t>
  </si>
  <si>
    <t>A126074070W</t>
  </si>
  <si>
    <t>A126042966T</t>
  </si>
  <si>
    <t>A126016398V</t>
  </si>
  <si>
    <t>A126078606F</t>
  </si>
  <si>
    <t>A126047502K</t>
  </si>
  <si>
    <t>A126015102C</t>
  </si>
  <si>
    <t>A126077310A</t>
  </si>
  <si>
    <t>A126046206X</t>
  </si>
  <si>
    <t>A126013158C</t>
  </si>
  <si>
    <t>A126075366A</t>
  </si>
  <si>
    <t>A126044262F</t>
  </si>
  <si>
    <t>A126015750A</t>
  </si>
  <si>
    <t>A126077958T</t>
  </si>
  <si>
    <t>A126046854W</t>
  </si>
  <si>
    <t>A126014454R</t>
  </si>
  <si>
    <t>A126076662L</t>
  </si>
  <si>
    <t>A126045558K</t>
  </si>
  <si>
    <t>A126013806R</t>
  </si>
  <si>
    <t>A126076014R</t>
  </si>
  <si>
    <t>A126044910T</t>
  </si>
  <si>
    <t>A126012510K</t>
  </si>
  <si>
    <t>A126074718A</t>
  </si>
  <si>
    <t>A126043614F</t>
  </si>
  <si>
    <t>A126001930A</t>
  </si>
  <si>
    <t>A126064138V</t>
  </si>
  <si>
    <t>A126033034X</t>
  </si>
  <si>
    <t>A126006466X</t>
  </si>
  <si>
    <t>A126068674W</t>
  </si>
  <si>
    <t>A126037570A</t>
  </si>
  <si>
    <t>A126005170V</t>
  </si>
  <si>
    <t>A126067378K</t>
  </si>
  <si>
    <t>A126036274R</t>
  </si>
  <si>
    <t>A126003226J</t>
  </si>
  <si>
    <t>A126065434F</t>
  </si>
  <si>
    <t>A126034330K</t>
  </si>
  <si>
    <t>A126005818X</t>
  </si>
  <si>
    <t>A126068026X</t>
  </si>
  <si>
    <t>A126036922A</t>
  </si>
  <si>
    <t>A126004522V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</si>
  <si>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</si>
  <si>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</si>
  <si>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</si>
  <si>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</si>
  <si>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</si>
  <si>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</si>
  <si>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</si>
  <si>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</si>
  <si>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New South Wales ;  No job offers ;  Unemployed total ;  Persons ;</t>
  </si>
  <si>
    <t>New South Wales ;  No job offers ;  Unemployed total ;  &gt; Males ;</t>
  </si>
  <si>
    <t>New South Wales ;  No job offers ;  Unemployed total ;  &gt; Females ;</t>
  </si>
  <si>
    <t>New South Wales ;  No job offers ;  &gt; Looked for full-time work ;  Persons ;</t>
  </si>
  <si>
    <t>New South Wales ;  No job offers ;  &gt; Looked for full-time work ;  &gt; Males ;</t>
  </si>
  <si>
    <t>New South Wales ;  No job offers ;  &gt; Looked for full-time work ;  &gt; Females ;</t>
  </si>
  <si>
    <t>New South Wales ;  No job offers ;  &gt;&gt; Looked for both full-time and part-time work ;  Persons ;</t>
  </si>
  <si>
    <t>New South Wales ;  No job offers ;  &gt;&gt; Looked for both full-time and part-time work ;  &gt; Males ;</t>
  </si>
  <si>
    <t>New South Wales ;  No job offers ;  &gt;&gt; Looked for both full-time and part-time work ;  &gt; Females ;</t>
  </si>
  <si>
    <t>New South Wales ;  No job offers ;  &gt;&gt; Looked for only full-time work ;  Persons ;</t>
  </si>
  <si>
    <t>New South Wales ;  No job offers ;  &gt;&gt; Looked for only full-time work ;  &gt; Males ;</t>
  </si>
  <si>
    <t>New South Wales ;  No job offers ;  &gt;&gt; Looked for only full-time work ;  &gt; Females ;</t>
  </si>
  <si>
    <t>New South Wales ;  No job offers ;  &gt;&gt; Waiting to start a full-time job ;  Persons ;</t>
  </si>
  <si>
    <t>New South Wales ;  No job offers ;  &gt;&gt; Waiting to start a full-time job ;  &gt; Males ;</t>
  </si>
  <si>
    <t>New South Wales ;  No job offers ;  &gt;&gt; Waiting to start a full-time job ;  &gt; Females ;</t>
  </si>
  <si>
    <t>New South Wales ;  No job offers ;  &gt; Looked for part-time work ;  Persons ;</t>
  </si>
  <si>
    <t>New South Wales ;  No job offers ;  &gt; Looked for part-time work ;  &gt; Males ;</t>
  </si>
  <si>
    <t>New South Wales ;  No job offers ;  &gt; Looked for part-time work ;  &gt; Females ;</t>
  </si>
  <si>
    <t>New South Wales ;  No job offers ;  &gt;&gt; Looked for only part-time work ;  Persons ;</t>
  </si>
  <si>
    <t>New South Wales ;  No job offers ;  &gt;&gt; Looked for only part-time work ;  &gt; Males ;</t>
  </si>
  <si>
    <t>New South Wales ;  No job offers ;  &gt;&gt; Looked for only part-time work ;  &gt; Females ;</t>
  </si>
  <si>
    <t>New South Wales ;  No job offers ;  &gt;&gt; Waiting to start a part-time job ;  Persons ;</t>
  </si>
  <si>
    <t>New South Wales ;  No job offers ;  &gt;&gt; Waiting to start a part-time job ;  &gt; Males ;</t>
  </si>
  <si>
    <t>New South Wales ;  No job offers ;  &gt;&gt; Waiting to start a part-time job ;  &gt; Females ;</t>
  </si>
  <si>
    <t>New South Wales ;  One job offer ;  Unemployed total ;  Persons ;</t>
  </si>
  <si>
    <t>New South Wales ;  One job offer ;  Unemployed total ;  &gt; Males ;</t>
  </si>
  <si>
    <t>New South Wales ;  One job offer ;  Unemployed total ;  &gt; Females ;</t>
  </si>
  <si>
    <t>New South Wales ;  One job offer ;  &gt; Looked for full-time work ;  Persons ;</t>
  </si>
  <si>
    <t>New South Wales ;  One job offer ;  &gt; Looked for full-time work ;  &gt; Males ;</t>
  </si>
  <si>
    <t>New South Wales ;  One job offer ;  &gt; Looked for full-time work ;  &gt; Females ;</t>
  </si>
  <si>
    <t>New South Wales ;  One job offer ;  &gt;&gt; Looked for both full-time and part-time work ;  Persons ;</t>
  </si>
  <si>
    <t>New South Wales ;  One job offer ;  &gt;&gt; Looked for both full-time and part-time work ;  &gt; Males ;</t>
  </si>
  <si>
    <t>New South Wales ;  One job offer ;  &gt;&gt; Looked for both full-time and part-time work ;  &gt; Females ;</t>
  </si>
  <si>
    <t>New South Wales ;  One job offer ;  &gt;&gt; Looked for only full-time work ;  Persons ;</t>
  </si>
  <si>
    <t>New South Wales ;  One job offer ;  &gt;&gt; Looked for only full-time work ;  &gt; Males ;</t>
  </si>
  <si>
    <t>New South Wales ;  One job offer ;  &gt;&gt; Looked for only full-time work ;  &gt; Females ;</t>
  </si>
  <si>
    <t>New South Wales ;  One job offer ;  &gt;&gt; Waiting to start a full-time job ;  Persons ;</t>
  </si>
  <si>
    <t>New South Wales ;  One job offer ;  &gt;&gt; Waiting to start a full-time job ;  &gt; Males ;</t>
  </si>
  <si>
    <t>New South Wales ;  One job offer ;  &gt;&gt; Waiting to start a full-time job ;  &gt; Females ;</t>
  </si>
  <si>
    <t>New South Wales ;  One job offer ;  &gt; Looked for part-time work ;  Persons ;</t>
  </si>
  <si>
    <t>New South Wales ;  One job offer ;  &gt; Looked for part-time work ;  &gt; Males ;</t>
  </si>
  <si>
    <t>New South Wales ;  One job offer ;  &gt; Looked for part-time work ;  &gt; Females ;</t>
  </si>
  <si>
    <t>New South Wales ;  One job offer ;  &gt;&gt; Looked for only part-time work ;  Persons ;</t>
  </si>
  <si>
    <t>New South Wales ;  One job offer ;  &gt;&gt; Looked for only part-time work ;  &gt; Males ;</t>
  </si>
  <si>
    <t>New South Wales ;  One job offer ;  &gt;&gt; Looked for only part-time work ;  &gt; Females ;</t>
  </si>
  <si>
    <t>New South Wales ;  One job offer ;  &gt;&gt; Waiting to start a part-time job ;  Persons ;</t>
  </si>
  <si>
    <t>New South Wales ;  One job offer ;  &gt;&gt; Waiting to start a part-time job ;  &gt; Males ;</t>
  </si>
  <si>
    <t>New South Wales ;  One job offer ;  &gt;&gt; Waiting to start a part-time job ;  &gt; Females ;</t>
  </si>
  <si>
    <t>New South Wales ;  Two or more job offers ;  Unemployed total ;  Persons ;</t>
  </si>
  <si>
    <t>New South Wales ;  Two or more job offers ;  Unemployed total ;  &gt; Males ;</t>
  </si>
  <si>
    <t>New South Wales ;  Two or more job offers ;  Unemployed total ;  &gt; Females ;</t>
  </si>
  <si>
    <t>New South Wales ;  Two or more job offers ;  &gt; Looked for full-time work ;  Persons ;</t>
  </si>
  <si>
    <t>New South Wales ;  Two or more job offers ;  &gt; Looked for full-time work ;  &gt; Males ;</t>
  </si>
  <si>
    <t>New South Wales ;  Two or more job offers ;  &gt; Looked for full-time work ;  &gt; Females ;</t>
  </si>
  <si>
    <t>New South Wales ;  Two or more job offers ;  &gt;&gt; Looked for both full-time and part-time work ;  Persons ;</t>
  </si>
  <si>
    <t>New South Wales ;  Two or more job offers ;  &gt;&gt; Looked for both full-time and part-time work ;  &gt; Males ;</t>
  </si>
  <si>
    <t>New South Wales ;  Two or more job offers ;  &gt;&gt; Looked for both full-time and part-time work ;  &gt; Females ;</t>
  </si>
  <si>
    <t>New South Wales ;  Two or more job offers ;  &gt;&gt; Looked for only full-time work ;  Persons ;</t>
  </si>
  <si>
    <t>New South Wales ;  Two or more job offers ;  &gt;&gt; Looked for only full-time work ;  &gt; Males ;</t>
  </si>
  <si>
    <t>New South Wales ;  Two or more job offers ;  &gt;&gt; Looked for only full-time work ;  &gt; Females ;</t>
  </si>
  <si>
    <t>New South Wales ;  Two or more job offers ;  &gt;&gt; Waiting to start a full-time job ;  Persons ;</t>
  </si>
  <si>
    <t>New South Wales ;  Two or more job offers ;  &gt;&gt; Waiting to start a full-time job ;  &gt; Males ;</t>
  </si>
  <si>
    <t>New South Wales ;  Two or more job offers ;  &gt;&gt; Waiting to start a full-time job ;  &gt; Females ;</t>
  </si>
  <si>
    <t>New South Wales ;  Two or more job offers ;  &gt; Looked for part-time work ;  Persons ;</t>
  </si>
  <si>
    <t>New South Wales ;  Two or more job offers ;  &gt; Looked for part-time work ;  &gt; Males ;</t>
  </si>
  <si>
    <t>New South Wales ;  Two or more job offers ;  &gt; Looked for part-time work ;  &gt; Females ;</t>
  </si>
  <si>
    <t>New South Wales ;  Two or more job offers ;  &gt;&gt; Looked for only part-time work ;  Persons ;</t>
  </si>
  <si>
    <t>New South Wales ;  Two or more job offers ;  &gt;&gt; Looked for only part-time work ;  &gt; Males ;</t>
  </si>
  <si>
    <t>New South Wales ;  Two or more job offers ;  &gt;&gt; Looked for only part-time work ;  &gt; Females ;</t>
  </si>
  <si>
    <t>New South Wales ;  Two or more job offers ;  &gt;&gt; Waiting to start a part-time job ;  Persons ;</t>
  </si>
  <si>
    <t>New South Wales ;  Two or more job offers ;  &gt;&gt; Waiting to start a part-time job ;  &gt; Males ;</t>
  </si>
  <si>
    <t>New South Wales ;  Two or more job offers ;  &gt;&gt; Waiting to start a part-time job ;  &gt; Females ;</t>
  </si>
  <si>
    <t>New South Wales ;  Had worked before ;  Unemployed total ;  Persons ;</t>
  </si>
  <si>
    <t>New South Wales ;  Had worked before ;  Unemployed total ;  &gt; Males ;</t>
  </si>
  <si>
    <t>New South Wales ;  Had worked before ;  Unemployed total ;  &gt; Females ;</t>
  </si>
  <si>
    <t>New South Wales ;  Had worked before ;  &gt; Looked for full-time work ;  Persons ;</t>
  </si>
  <si>
    <t>New South Wales ;  Had worked before ;  &gt; Looked for full-time work ;  &gt; Males ;</t>
  </si>
  <si>
    <t>New South Wales ;  Had worked before ;  &gt; Looked for full-time work ;  &gt; Females ;</t>
  </si>
  <si>
    <t>New South Wales ;  Had worked before ;  &gt;&gt; Looked for both full-time and part-time work ;  Persons ;</t>
  </si>
  <si>
    <t>New South Wales ;  Had worked before ;  &gt;&gt; Looked for both full-time and part-time work ;  &gt; Males ;</t>
  </si>
  <si>
    <t>New South Wales ;  Had worked before ;  &gt;&gt; Looked for both full-time and part-time work ;  &gt; Females ;</t>
  </si>
  <si>
    <t>New South Wales ;  Had worked before ;  &gt;&gt; Looked for only full-time work ;  Persons ;</t>
  </si>
  <si>
    <t>New South Wales ;  Had worked before ;  &gt;&gt; Looked for only full-time work ;  &gt; Males ;</t>
  </si>
  <si>
    <t>New South Wales ;  Had worked before ;  &gt;&gt; Looked for only full-time work ;  &gt; Females ;</t>
  </si>
  <si>
    <t>New South Wales ;  Had worked before ;  &gt;&gt; Waiting to start a full-time job ;  Persons ;</t>
  </si>
  <si>
    <t>New South Wales ;  Had worked before ;  &gt;&gt; Waiting to start a full-time job ;  &gt; Males ;</t>
  </si>
  <si>
    <t>New South Wales ;  Had worked before ;  &gt;&gt; Waiting to start a full-time job ;  &gt; Females ;</t>
  </si>
  <si>
    <t>New South Wales ;  Had worked before ;  &gt; Looked for part-time work ;  Persons ;</t>
  </si>
  <si>
    <t>New South Wales ;  Had worked before ;  &gt; Looked for part-time work ;  &gt; Males ;</t>
  </si>
  <si>
    <t>New South Wales ;  Had worked before ;  &gt; Looked for part-time work ;  &gt; Females ;</t>
  </si>
  <si>
    <t>New South Wales ;  Had worked before ;  &gt;&gt; Looked for only part-time work ;  Persons ;</t>
  </si>
  <si>
    <t>New South Wales ;  Had worked before ;  &gt;&gt; Looked for only part-time work ;  &gt; Males ;</t>
  </si>
  <si>
    <t>New South Wales ;  Had worked before ;  &gt;&gt; Looked for only part-time work ;  &gt; Females ;</t>
  </si>
  <si>
    <t>New South Wales ;  Had worked before ;  &gt;&gt; Waiting to start a part-time job ;  Persons ;</t>
  </si>
  <si>
    <t>New South Wales ;  Had worked before ;  &gt;&gt; Waiting to start a part-time job ;  &gt; Males ;</t>
  </si>
  <si>
    <t>New South Wales ;  Had worked before ;  &gt;&gt; Waiting to start a part-time job ;  &gt; Females ;</t>
  </si>
  <si>
    <t>New South Wales ;  &gt; Waiting to start or return to a job already obtained ;  Unemployed total ;  Persons ;</t>
  </si>
  <si>
    <t>New South Wales ;  &gt; Waiting to start or return to a job already obtained ;  Unemployed total ;  &gt; Males ;</t>
  </si>
  <si>
    <t>New South Wales ;  &gt; Waiting to start or return to a job already obtained ;  Unemployed total ;  &gt; Females ;</t>
  </si>
  <si>
    <t>New South Wales ;  &gt; Waiting to start or return to a job already obtained ;  &gt; Looked for full-time work ;  Persons ;</t>
  </si>
  <si>
    <t>New South Wales ;  &gt; Waiting to start or return to a job already obtained ;  &gt; Looked for full-time work ;  &gt; Males ;</t>
  </si>
  <si>
    <t>New South Wales ;  &gt; Waiting to start or return to a job already obtained ;  &gt; Looked for full-time work ;  &gt; Females ;</t>
  </si>
  <si>
    <t>New South Wales ;  &gt; Waiting to start or return to a job already obtained ;  &gt;&gt; Looked for both full-time and part-time work ;  Persons ;</t>
  </si>
  <si>
    <t>New South Wales ;  &gt; Waiting to start or return to a job already obtained ;  &gt;&gt; Looked for both full-time and part-time work ;  &gt; Males ;</t>
  </si>
  <si>
    <t>New South Wales ;  &gt; Waiting to start or return to a job already obtained ;  &gt;&gt; Looked for both full-time and part-time work ;  &gt; Females ;</t>
  </si>
  <si>
    <t>New South Wales ;  &gt; Waiting to start or return to a job already obtained ;  &gt;&gt; Looked for only full-time work ;  Persons ;</t>
  </si>
  <si>
    <t>New South Wales ;  &gt; Waiting to start or return to a job already obtained ;  &gt;&gt; Looked for only full-time work ;  &gt; Males ;</t>
  </si>
  <si>
    <t>New South Wales ;  &gt; Waiting to start or return to a job already obtained ;  &gt;&gt; Looked for only full-time work ;  &gt; Females ;</t>
  </si>
  <si>
    <t>New South Wales ;  &gt; Waiting to start or return to a job already obtained ;  &gt;&gt; Waiting to start a full-time job ;  Persons ;</t>
  </si>
  <si>
    <t>New South Wales ;  &gt; Waiting to start or return to a job already obtained ;  &gt;&gt; Waiting to start a full-time job ;  &gt; Males ;</t>
  </si>
  <si>
    <t>New South Wales ;  &gt; Waiting to start or return to a job already obtained ;  &gt;&gt; Waiting to start a full-time job ;  &gt; Females ;</t>
  </si>
  <si>
    <t>New South Wales ;  &gt; Waiting to start or return to a job already obtained ;  &gt; Looked for part-time work ;  Persons ;</t>
  </si>
  <si>
    <t>New South Wales ;  &gt; Waiting to start or return to a job already obtained ;  &gt; Looked for part-time work ;  &gt; Males ;</t>
  </si>
  <si>
    <t>New South Wales ;  &gt; Waiting to start or return to a job already obtained ;  &gt; Looked for part-time work ;  &gt; Females ;</t>
  </si>
  <si>
    <t>New South Wales ;  &gt; Waiting to start or return to a job already obtained ;  &gt;&gt; Looked for only part-time work ;  Persons ;</t>
  </si>
  <si>
    <t>New South Wales ;  &gt; Waiting to start or return to a job already obtained ;  &gt;&gt; Looked for only part-time work ;  &gt; Males ;</t>
  </si>
  <si>
    <t>New South Wales ;  &gt; Waiting to start or return to a job already obtained ;  &gt;&gt; Looked for only part-time work ;  &gt; Females ;</t>
  </si>
  <si>
    <t>New South Wales ;  &gt; Waiting to start or return to a job already obtained ;  &gt;&gt; Waiting to start a part-time job ;  Persons ;</t>
  </si>
  <si>
    <t>New South Wales ;  &gt; Waiting to start or return to a job already obtained ;  &gt;&gt; Waiting to start a part-time job ;  &gt; Males ;</t>
  </si>
  <si>
    <t>New South Wales ;  &gt; Waiting to start or return to a job already obtained ;  &gt;&gt; Waiting to start a part-time job ;  &gt; Females ;</t>
  </si>
  <si>
    <t>New South Wales ;  &gt; Last worked less than 2 years ago ;  Unemployed total ;  Persons ;</t>
  </si>
  <si>
    <t>New South Wales ;  &gt; Last worked less than 2 years ago ;  Unemployed total ;  &gt; Males ;</t>
  </si>
  <si>
    <t>New South Wales ;  &gt; Last worked less than 2 years ago ;  Unemployed total ;  &gt; Females ;</t>
  </si>
  <si>
    <t>New South Wales ;  &gt; Last worked less than 2 years ago ;  &gt; Looked for full-time work ;  Persons ;</t>
  </si>
  <si>
    <t>New South Wales ;  &gt; Last worked less than 2 years ago ;  &gt; Looked for full-time work ;  &gt; Males ;</t>
  </si>
  <si>
    <t>New South Wales ;  &gt; Last worked less than 2 years ago ;  &gt; Looked for full-time work ;  &gt; Females ;</t>
  </si>
  <si>
    <t>New South Wales ;  &gt; Last worked less than 2 years ago ;  &gt;&gt; Looked for both full-time and part-time work ;  Persons ;</t>
  </si>
  <si>
    <t>New South Wales ;  &gt; Last worked less than 2 years ago ;  &gt;&gt; Looked for both full-time and part-time work ;  &gt; Males ;</t>
  </si>
  <si>
    <t>New South Wales ;  &gt; Last worked less than 2 years ago ;  &gt;&gt; Looked for both full-time and part-time work ;  &gt; Females ;</t>
  </si>
  <si>
    <t>New South Wales ;  &gt; Last worked less than 2 years ago ;  &gt;&gt; Looked for only full-time work ;  Persons ;</t>
  </si>
  <si>
    <t>New South Wales ;  &gt; Last worked less than 2 years ago ;  &gt;&gt; Looked for only full-time work ;  &gt; Males ;</t>
  </si>
  <si>
    <t>New South Wales ;  &gt; Last worked less than 2 years ago ;  &gt;&gt; Looked for only full-time work ;  &gt; Females ;</t>
  </si>
  <si>
    <t>New South Wales ;  &gt; Last worked less than 2 years ago ;  &gt; Looked for part-time work ;  Persons ;</t>
  </si>
  <si>
    <t>New South Wales ;  &gt; Last worked less than 2 years ago ;  &gt; Looked for part-time work ;  &gt; Males ;</t>
  </si>
  <si>
    <t>New South Wales ;  &gt; Last worked less than 2 years ago ;  &gt; Looked for part-time work ;  &gt; Females ;</t>
  </si>
  <si>
    <t>New South Wales ;  &gt; Last worked less than 2 years ago ;  &gt;&gt; Looked for only part-time work ;  Persons ;</t>
  </si>
  <si>
    <t>New South Wales ;  &gt; Last worked less than 2 years ago ;  &gt;&gt; Looked for only part-time work ;  &gt; Males ;</t>
  </si>
  <si>
    <t>New South Wales ;  &gt; Last worked less than 2 years ago ;  &gt;&gt; Looked for only part-time work ;  &gt; Females ;</t>
  </si>
  <si>
    <t>New South Wales ;  &gt; Last worked 2 years or more ago ;  Unemployed total ;  Persons ;</t>
  </si>
  <si>
    <t>New South Wales ;  &gt; Last worked 2 years or more ago ;  Unemployed total ;  &gt; Males ;</t>
  </si>
  <si>
    <t>New South Wales ;  &gt; Last worked 2 years or more ago ;  Unemployed total ;  &gt; Females ;</t>
  </si>
  <si>
    <t>New South Wales ;  &gt; Last worked 2 years or more ago ;  &gt; Looked for full-time work ;  Persons ;</t>
  </si>
  <si>
    <t>New South Wales ;  &gt; Last worked 2 years or more ago ;  &gt; Looked for full-time work ;  &gt; Males ;</t>
  </si>
  <si>
    <t>New South Wales ;  &gt; Last worked 2 years or more ago ;  &gt; Looked for full-time work ;  &gt; Females ;</t>
  </si>
  <si>
    <t>New South Wales ;  &gt; Last worked 2 years or more ago ;  &gt;&gt; Looked for both full-time and part-time work ;  Persons ;</t>
  </si>
  <si>
    <t>New South Wales ;  &gt; Last worked 2 years or more ago ;  &gt;&gt; Looked for both full-time and part-time work ;  &gt; Males ;</t>
  </si>
  <si>
    <t>New South Wales ;  &gt; Last worked 2 years or more ago ;  &gt;&gt; Looked for both full-time and part-time work ;  &gt; Females ;</t>
  </si>
  <si>
    <t>New South Wales ;  &gt; Last worked 2 years or more ago ;  &gt;&gt; Looked for only full-time work ;  Persons ;</t>
  </si>
  <si>
    <t>New South Wales ;  &gt; Last worked 2 years or more ago ;  &gt;&gt; Looked for only full-time work ;  &gt; Males ;</t>
  </si>
  <si>
    <t>New South Wales ;  &gt; Last worked 2 years or more ago ;  &gt;&gt; Looked for only full-time work ;  &gt; Females ;</t>
  </si>
  <si>
    <t>New South Wales ;  &gt; Last worked 2 years or more ago ;  &gt; Looked for part-time work ;  Persons ;</t>
  </si>
  <si>
    <t>New South Wales ;  &gt; Last worked 2 years or more ago ;  &gt; Looked for part-time work ;  &gt; Males ;</t>
  </si>
  <si>
    <t>New South Wales ;  &gt; Last worked 2 years or more ago ;  &gt; Looked for part-time work ;  &gt; Females ;</t>
  </si>
  <si>
    <t>New South Wales ;  &gt; Last worked 2 years or more ago ;  &gt;&gt; Looked for only part-time work ;  Persons ;</t>
  </si>
  <si>
    <t>New South Wales ;  &gt; Last worked 2 years or more ago ;  &gt;&gt; Looked for only part-time work ;  &gt; Males ;</t>
  </si>
  <si>
    <t>New South Wales ;  &gt; Last worked 2 years or more ago ;  &gt;&gt; Looked for only part-time work ;  &gt; Females ;</t>
  </si>
  <si>
    <t>New South Wales ;  Had never worked before ;  Unemployed total ;  Persons ;</t>
  </si>
  <si>
    <t>New South Wales ;  Had never worked before ;  Unemployed total ;  &gt; Males ;</t>
  </si>
  <si>
    <t>New South Wales ;  Had never worked before ;  Unemployed total ;  &gt; Females ;</t>
  </si>
  <si>
    <t>New South Wales ;  Had never worked before ;  &gt; Looked for full-time work ;  Persons ;</t>
  </si>
  <si>
    <t>New South Wales ;  Had never worked before ;  &gt; Looked for full-time work ;  &gt; Males ;</t>
  </si>
  <si>
    <t>New South Wales ;  Had never worked before ;  &gt; Looked for full-time work ;  &gt; Females ;</t>
  </si>
  <si>
    <t>New South Wales ;  Had never worked before ;  &gt;&gt; Looked for both full-time and part-time work ;  Persons ;</t>
  </si>
  <si>
    <t>New South Wales ;  Had never worked before ;  &gt;&gt; Looked for both full-time and part-time work ;  &gt; Males ;</t>
  </si>
  <si>
    <t>New South Wales ;  Had never worked before ;  &gt;&gt; Looked for both full-time and part-time work ;  &gt; Females ;</t>
  </si>
  <si>
    <t>New South Wales ;  Had never worked before ;  &gt;&gt; Looked for only full-time work ;  Persons ;</t>
  </si>
  <si>
    <t>New South Wales ;  Had never worked before ;  &gt;&gt; Looked for only full-time work ;  &gt; Males ;</t>
  </si>
  <si>
    <t>New South Wales ;  Had never worked before ;  &gt;&gt; Looked for only full-time work ;  &gt; Females ;</t>
  </si>
  <si>
    <t>New South Wales ;  Had never worked before ;  &gt;&gt; Waiting to start a full-time job ;  Persons ;</t>
  </si>
  <si>
    <t>New South Wales ;  Had never worked before ;  &gt;&gt; Waiting to start a full-time job ;  &gt; Males ;</t>
  </si>
  <si>
    <t>New South Wales ;  Had never worked before ;  &gt;&gt; Waiting to start a full-time job ;  &gt; Females ;</t>
  </si>
  <si>
    <t>New South Wales ;  Had never worked before ;  &gt; Looked for part-time work ;  Persons ;</t>
  </si>
  <si>
    <t>New South Wales ;  Had never worked before ;  &gt; Looked for part-time work ;  &gt; Males ;</t>
  </si>
  <si>
    <t>New South Wales ;  Had never worked before ;  &gt; Looked for part-time work ;  &gt; Females ;</t>
  </si>
  <si>
    <t>New South Wales ;  Had never worked before ;  &gt;&gt; Looked for only part-time work ;  Persons ;</t>
  </si>
  <si>
    <t>New South Wales ;  Had never worked before ;  &gt;&gt; Looked for only part-time work ;  &gt; Males ;</t>
  </si>
  <si>
    <t>New South Wales ;  Had never worked before ;  &gt;&gt; Looked for only part-time work ;  &gt; Females ;</t>
  </si>
  <si>
    <t>New South Wales ;  Had never worked before ;  &gt;&gt; Waiting to start a part-time job ;  Persons ;</t>
  </si>
  <si>
    <t>New South Wales ;  Had never worked before ;  &gt;&gt; Waiting to start a part-time job ;  &gt; Males ;</t>
  </si>
  <si>
    <t>New South Wales ;  Had never worked before ;  &gt;&gt; Waiting to start a part-time job ;  &gt; Females ;</t>
  </si>
  <si>
    <t>New South Wales ;  &gt; Waiting to start first job already obtained ;  Unemployed total ;  Persons ;</t>
  </si>
  <si>
    <t>New South Wales ;  &gt; Waiting to start first job already obtained ;  Unemployed total ;  &gt; Males ;</t>
  </si>
  <si>
    <t>New South Wales ;  &gt; Waiting to start first job already obtained ;  Unemployed total ;  &gt; Females ;</t>
  </si>
  <si>
    <t>New South Wales ;  &gt; Waiting to start first job already obtained ;  &gt; Looked for full-time work ;  Persons ;</t>
  </si>
  <si>
    <t>New South Wales ;  &gt; Waiting to start first job already obtained ;  &gt; Looked for full-time work ;  &gt; Males ;</t>
  </si>
  <si>
    <t>New South Wales ;  &gt; Waiting to start first job already obtained ;  &gt; Looked for full-time work ;  &gt; Females ;</t>
  </si>
  <si>
    <t>New South Wales ;  &gt; Waiting to start first job already obtained ;  &gt;&gt; Looked for both full-time and part-time work ;  Persons ;</t>
  </si>
  <si>
    <t>New South Wales ;  &gt; Waiting to start first job already obtained ;  &gt;&gt; Looked for both full-time and part-time work ;  &gt; Males ;</t>
  </si>
  <si>
    <t>New South Wales ;  &gt; Waiting to start first job already obtained ;  &gt;&gt; Looked for both full-time and part-time work ;  &gt; Females ;</t>
  </si>
  <si>
    <t>New South Wales ;  &gt; Waiting to start first job already obtained ;  &gt;&gt; Looked for only full-time work ;  Persons ;</t>
  </si>
  <si>
    <t>New South Wales ;  &gt; Waiting to start first job already obtained ;  &gt;&gt; Looked for only full-time work ;  &gt; Males ;</t>
  </si>
  <si>
    <t>New South Wales ;  &gt; Waiting to start first job already obtained ;  &gt;&gt; Looked for only full-time work ;  &gt; Females ;</t>
  </si>
  <si>
    <t>New South Wales ;  &gt; Waiting to start first job already obtained ;  &gt;&gt; Waiting to start a full-time job ;  Persons ;</t>
  </si>
  <si>
    <t>New South Wales ;  &gt; Waiting to start first job already obtained ;  &gt;&gt; Waiting to start a full-time job ;  &gt; Males ;</t>
  </si>
  <si>
    <t>New South Wales ;  &gt; Waiting to start first job already obtained ;  &gt;&gt; Waiting to start a full-time job ;  &gt; Females ;</t>
  </si>
  <si>
    <t>New South Wales ;  &gt; Waiting to start first job already obtained ;  &gt; Looked for part-time work ;  Persons ;</t>
  </si>
  <si>
    <t>New South Wales ;  &gt; Waiting to start first job already obtained ;  &gt; Looked for part-time work ;  &gt; Males ;</t>
  </si>
  <si>
    <t>New South Wales ;  &gt; Waiting to start first job already obtained ;  &gt; Looked for part-time work ;  &gt; Females ;</t>
  </si>
  <si>
    <t>New South Wales ;  &gt; Waiting to start first job already obtained ;  &gt;&gt; Looked for only part-time work ;  Persons ;</t>
  </si>
  <si>
    <t>New South Wales ;  &gt; Waiting to start first job already obtained ;  &gt;&gt; Looked for only part-time work ;  &gt; Males ;</t>
  </si>
  <si>
    <t>New South Wales ;  &gt; Waiting to start first job already obtained ;  &gt;&gt; Looked for only part-time work ;  &gt; Females ;</t>
  </si>
  <si>
    <t>New South Wales ;  &gt; Waiting to start first job already obtained ;  &gt;&gt; Waiting to start a part-time job ;  Persons ;</t>
  </si>
  <si>
    <t>New South Wales ;  &gt; Waiting to start first job already obtained ;  &gt;&gt; Waiting to start a part-time job ;  &gt; Males ;</t>
  </si>
  <si>
    <t>New South Wales ;  &gt; Waiting to start first job already obtained ;  &gt;&gt; Waiting to start a part-time job ;  &gt; Females ;</t>
  </si>
  <si>
    <t>New South Wales ;  &gt; Looking for first job ;  Unemployed total ;  Persons ;</t>
  </si>
  <si>
    <t>New South Wales ;  &gt; Looking for first job ;  Unemployed total ;  &gt; Males ;</t>
  </si>
  <si>
    <t>New South Wales ;  &gt; Looking for first job ;  Unemployed total ;  &gt; Females ;</t>
  </si>
  <si>
    <t>New South Wales ;  &gt; Looking for first job ;  &gt; Looked for full-time work ;  Persons ;</t>
  </si>
  <si>
    <t>New South Wales ;  &gt; Looking for first job ;  &gt; Looked for full-time work ;  &gt; Males ;</t>
  </si>
  <si>
    <t>New South Wales ;  &gt; Looking for first job ;  &gt; Looked for full-time work ;  &gt; Females ;</t>
  </si>
  <si>
    <t>New South Wales ;  &gt; Looking for first job ;  &gt;&gt; Looked for both full-time and part-time work ;  Persons ;</t>
  </si>
  <si>
    <t>New South Wales ;  &gt; Looking for first job ;  &gt;&gt; Looked for both full-time and part-time work ;  &gt; Males ;</t>
  </si>
  <si>
    <t>New South Wales ;  &gt; Looking for first job ;  &gt;&gt; Looked for both full-time and part-time work ;  &gt; Females ;</t>
  </si>
  <si>
    <t>New South Wales ;  &gt; Looking for first job ;  &gt;&gt; Looked for only full-time work ;  Persons ;</t>
  </si>
  <si>
    <t>New South Wales ;  &gt; Looking for first job ;  &gt;&gt; Looked for only full-time work ;  &gt; Males ;</t>
  </si>
  <si>
    <t>New South Wales ;  &gt; Looking for first job ;  &gt;&gt; Looked for only full-time work ;  &gt; Females ;</t>
  </si>
  <si>
    <t>New South Wales ;  &gt; Looking for first job ;  &gt; Looked for part-time work ;  Persons ;</t>
  </si>
  <si>
    <t>New South Wales ;  &gt; Looking for first job ;  &gt; Looked for part-time work ;  &gt; Males ;</t>
  </si>
  <si>
    <t>New South Wales ;  &gt; Looking for first job ;  &gt; Looked for part-time work ;  &gt; Females ;</t>
  </si>
  <si>
    <t>New South Wales ;  &gt; Looking for first job ;  &gt;&gt; Looked for only part-time work ;  Persons ;</t>
  </si>
  <si>
    <t>New South Wales ;  &gt; Looking for first job ;  &gt;&gt; Looked for only part-time work ;  &gt; Males ;</t>
  </si>
  <si>
    <t>New South Wales ;  &gt; Looking for first job ;  &gt;&gt; Looked for only part-time work ;  &gt; Females ;</t>
  </si>
  <si>
    <t>New South Wales ;  Less than 1 year looking for work ;  Unemployed total ;  Persons ;</t>
  </si>
  <si>
    <t>New South Wales ;  Less than 1 year looking for work ;  Unemployed total ;  &gt; Males ;</t>
  </si>
  <si>
    <t>New South Wales ;  Less than 1 year looking for work ;  Unemployed total ;  &gt; Females ;</t>
  </si>
  <si>
    <t>New South Wales ;  Less than 1 year looking for work ;  &gt; Looked for full-time work ;  Persons ;</t>
  </si>
  <si>
    <t>New South Wales ;  Less than 1 year looking for work ;  &gt; Looked for full-time work ;  &gt; Males ;</t>
  </si>
  <si>
    <t>New South Wales ;  Less than 1 year looking for work ;  &gt; Looked for full-time work ;  &gt; Females ;</t>
  </si>
  <si>
    <t>New South Wales ;  Less than 1 year looking for work ;  &gt;&gt; Looked for both full-time and part-time work ;  Persons ;</t>
  </si>
  <si>
    <t>New South Wales ;  Less than 1 year looking for work ;  &gt;&gt; Looked for both full-time and part-time work ;  &gt; Males ;</t>
  </si>
  <si>
    <t>New South Wales ;  Less than 1 year looking for work ;  &gt;&gt; Looked for both full-time and part-time work ;  &gt; Females ;</t>
  </si>
  <si>
    <t>New South Wales ;  Less than 1 year looking for work ;  &gt;&gt; Looked for only full-time work ;  Persons ;</t>
  </si>
  <si>
    <t>New South Wales ;  Less than 1 year looking for work ;  &gt;&gt; Looked for only full-time work ;  &gt; Males ;</t>
  </si>
  <si>
    <t>New South Wales ;  Less than 1 year looking for work ;  &gt;&gt; Looked for only full-time work ;  &gt; Females ;</t>
  </si>
  <si>
    <t>New South Wales ;  Less than 1 year looking for work ;  &gt;&gt; Waiting to start a full-time job ;  Persons ;</t>
  </si>
  <si>
    <t>New South Wales ;  Less than 1 year looking for work ;  &gt;&gt; Waiting to start a full-time job ;  &gt; Males ;</t>
  </si>
  <si>
    <t>New South Wales ;  Less than 1 year looking for work ;  &gt;&gt; Waiting to start a full-time job ;  &gt; Females ;</t>
  </si>
  <si>
    <t>New South Wales ;  Less than 1 year looking for work ;  &gt; Looked for part-time work ;  Persons ;</t>
  </si>
  <si>
    <t>New South Wales ;  Less than 1 year looking for work ;  &gt; Looked for part-time work ;  &gt; Males ;</t>
  </si>
  <si>
    <t>New South Wales ;  Less than 1 year looking for work ;  &gt; Looked for part-time work ;  &gt; Females ;</t>
  </si>
  <si>
    <t>New South Wales ;  Less than 1 year looking for work ;  &gt;&gt; Looked for only part-time work ;  Persons ;</t>
  </si>
  <si>
    <t>New South Wales ;  Less than 1 year looking for work ;  &gt;&gt; Looked for only part-time work ;  &gt; Males ;</t>
  </si>
  <si>
    <t>A126066730T</t>
  </si>
  <si>
    <t>A126035626R</t>
  </si>
  <si>
    <t>A126003874F</t>
  </si>
  <si>
    <t>A126066082F</t>
  </si>
  <si>
    <t>A126034978A</t>
  </si>
  <si>
    <t>A126002578V</t>
  </si>
  <si>
    <t>A126064786T</t>
  </si>
  <si>
    <t>A126033682W</t>
  </si>
  <si>
    <t>A126001942K</t>
  </si>
  <si>
    <t>A126064150K</t>
  </si>
  <si>
    <t>A126033046J</t>
  </si>
  <si>
    <t>A126006478J</t>
  </si>
  <si>
    <t>A126068686F</t>
  </si>
  <si>
    <t>A126037582K</t>
  </si>
  <si>
    <t>A126005182C</t>
  </si>
  <si>
    <t>A126067390A</t>
  </si>
  <si>
    <t>A126036286X</t>
  </si>
  <si>
    <t>A126003238T</t>
  </si>
  <si>
    <t>A126065446R</t>
  </si>
  <si>
    <t>A126034342V</t>
  </si>
  <si>
    <t>A126005830R</t>
  </si>
  <si>
    <t>A126068038J</t>
  </si>
  <si>
    <t>A126036934K</t>
  </si>
  <si>
    <t>A126004534C</t>
  </si>
  <si>
    <t>A126066742A</t>
  </si>
  <si>
    <t>A126035638X</t>
  </si>
  <si>
    <t>A126003886R</t>
  </si>
  <si>
    <t>A126066094R</t>
  </si>
  <si>
    <t>A126034990T</t>
  </si>
  <si>
    <t>A126002590K</t>
  </si>
  <si>
    <t>A126064798A</t>
  </si>
  <si>
    <t>A126033694F</t>
  </si>
  <si>
    <t>A126001910T</t>
  </si>
  <si>
    <t>A126064118K</t>
  </si>
  <si>
    <t>A126033014R</t>
  </si>
  <si>
    <t>A126006446R</t>
  </si>
  <si>
    <t>A126068654L</t>
  </si>
  <si>
    <t>A126037550T</t>
  </si>
  <si>
    <t>A126005150K</t>
  </si>
  <si>
    <t>A126067358A</t>
  </si>
  <si>
    <t>A126036254F</t>
  </si>
  <si>
    <t>A126003206X</t>
  </si>
  <si>
    <t>A126065414W</t>
  </si>
  <si>
    <t>A126034310A</t>
  </si>
  <si>
    <t>A126005798A</t>
  </si>
  <si>
    <t>A126068006R</t>
  </si>
  <si>
    <t>A126036902T</t>
  </si>
  <si>
    <t>A126004502K</t>
  </si>
  <si>
    <t>A126066710J</t>
  </si>
  <si>
    <t>A126035606F</t>
  </si>
  <si>
    <t>A126003854W</t>
  </si>
  <si>
    <t>A126066062W</t>
  </si>
  <si>
    <t>A126034958T</t>
  </si>
  <si>
    <t>A126002558K</t>
  </si>
  <si>
    <t>A126064766J</t>
  </si>
  <si>
    <t>A126033662L</t>
  </si>
  <si>
    <t>A126001946V</t>
  </si>
  <si>
    <t>A126064154V</t>
  </si>
  <si>
    <t>A126033050X</t>
  </si>
  <si>
    <t>A126006482X</t>
  </si>
  <si>
    <t>A126068690W</t>
  </si>
  <si>
    <t>A126037586V</t>
  </si>
  <si>
    <t>A126005186L</t>
  </si>
  <si>
    <t>A126067394K</t>
  </si>
  <si>
    <t>A126036290R</t>
  </si>
  <si>
    <t>A126003242J</t>
  </si>
  <si>
    <t>A126065450F</t>
  </si>
  <si>
    <t>A126034346C</t>
  </si>
  <si>
    <t>A126005834X</t>
  </si>
  <si>
    <t>A126068042X</t>
  </si>
  <si>
    <t>A126036938V</t>
  </si>
  <si>
    <t>A126004538L</t>
  </si>
  <si>
    <t>A126066746K</t>
  </si>
  <si>
    <t>A126035642R</t>
  </si>
  <si>
    <t>A126003890F</t>
  </si>
  <si>
    <t>A126066098X</t>
  </si>
  <si>
    <t>A126034994A</t>
  </si>
  <si>
    <t>A126002594V</t>
  </si>
  <si>
    <t>A126064802F</t>
  </si>
  <si>
    <t>A126033698R</t>
  </si>
  <si>
    <t>A126001950K</t>
  </si>
  <si>
    <t>A126064158C</t>
  </si>
  <si>
    <t>A126033054J</t>
  </si>
  <si>
    <t>A126006486J</t>
  </si>
  <si>
    <t>A126068694F</t>
  </si>
  <si>
    <t>A126037590K</t>
  </si>
  <si>
    <t>A126005190C</t>
  </si>
  <si>
    <t>A126067398V</t>
  </si>
  <si>
    <t>A126036294X</t>
  </si>
  <si>
    <t>A126003246T</t>
  </si>
  <si>
    <t>A126065454R</t>
  </si>
  <si>
    <t>A126034350V</t>
  </si>
  <si>
    <t>A126005838J</t>
  </si>
  <si>
    <t>A126068046J</t>
  </si>
  <si>
    <t>A126036942K</t>
  </si>
  <si>
    <t>A126004542C</t>
  </si>
  <si>
    <t>A126066750A</t>
  </si>
  <si>
    <t>A126035646X</t>
  </si>
  <si>
    <t>A126003894R</t>
  </si>
  <si>
    <t>A126066102C</t>
  </si>
  <si>
    <t>A126034998K</t>
  </si>
  <si>
    <t>A126002598C</t>
  </si>
  <si>
    <t>A126064806R</t>
  </si>
  <si>
    <t>A126033702V</t>
  </si>
  <si>
    <t>A126001914A</t>
  </si>
  <si>
    <t>A126064122A</t>
  </si>
  <si>
    <t>A126033018X</t>
  </si>
  <si>
    <t>A126006450F</t>
  </si>
  <si>
    <t>A126068658W</t>
  </si>
  <si>
    <t>A126037554A</t>
  </si>
  <si>
    <t>A126005154V</t>
  </si>
  <si>
    <t>A126067362T</t>
  </si>
  <si>
    <t>A126036258R</t>
  </si>
  <si>
    <t>A126003210R</t>
  </si>
  <si>
    <t>A126065418F</t>
  </si>
  <si>
    <t>A126034314K</t>
  </si>
  <si>
    <t>A126005802F</t>
  </si>
  <si>
    <t>A126068010F</t>
  </si>
  <si>
    <t>A126036906A</t>
  </si>
  <si>
    <t>A126004506V</t>
  </si>
  <si>
    <t>A126066714T</t>
  </si>
  <si>
    <t>A126035610W</t>
  </si>
  <si>
    <t>A126003858F</t>
  </si>
  <si>
    <t>A126066066F</t>
  </si>
  <si>
    <t>A126034962J</t>
  </si>
  <si>
    <t>A126002562A</t>
  </si>
  <si>
    <t>A126064770X</t>
  </si>
  <si>
    <t>A126033666W</t>
  </si>
  <si>
    <t>A126001918K</t>
  </si>
  <si>
    <t>A126064126K</t>
  </si>
  <si>
    <t>A126033022R</t>
  </si>
  <si>
    <t>A126006454R</t>
  </si>
  <si>
    <t>A126068662L</t>
  </si>
  <si>
    <t>A126037558K</t>
  </si>
  <si>
    <t>A126005158C</t>
  </si>
  <si>
    <t>A126067366A</t>
  </si>
  <si>
    <t>A126036262F</t>
  </si>
  <si>
    <t>A126003214X</t>
  </si>
  <si>
    <t>A126065422W</t>
  </si>
  <si>
    <t>A126034318V</t>
  </si>
  <si>
    <t>A126004510K</t>
  </si>
  <si>
    <t>A126066718A</t>
  </si>
  <si>
    <t>A126035614F</t>
  </si>
  <si>
    <t>A126003862W</t>
  </si>
  <si>
    <t>A126066070W</t>
  </si>
  <si>
    <t>A126034966T</t>
  </si>
  <si>
    <t>A126001934K</t>
  </si>
  <si>
    <t>A126064142K</t>
  </si>
  <si>
    <t>A126033038J</t>
  </si>
  <si>
    <t>A126006470R</t>
  </si>
  <si>
    <t>A126068678F</t>
  </si>
  <si>
    <t>A126037574K</t>
  </si>
  <si>
    <t>A126005174C</t>
  </si>
  <si>
    <t>A126067382A</t>
  </si>
  <si>
    <t>A126036278X</t>
  </si>
  <si>
    <t>A126003230X</t>
  </si>
  <si>
    <t>A126065438R</t>
  </si>
  <si>
    <t>A126034334V</t>
  </si>
  <si>
    <t>A126004526C</t>
  </si>
  <si>
    <t>A126066734A</t>
  </si>
  <si>
    <t>A126035630F</t>
  </si>
  <si>
    <t>A126003878R</t>
  </si>
  <si>
    <t>A126066086R</t>
  </si>
  <si>
    <t>A126034982T</t>
  </si>
  <si>
    <t>A126001902T</t>
  </si>
  <si>
    <t>A126064110T</t>
  </si>
  <si>
    <t>A126033006R</t>
  </si>
  <si>
    <t>A126006438R</t>
  </si>
  <si>
    <t>A126068646L</t>
  </si>
  <si>
    <t>A126037542T</t>
  </si>
  <si>
    <t>A126005142K</t>
  </si>
  <si>
    <t>A126067350J</t>
  </si>
  <si>
    <t>A126036246F</t>
  </si>
  <si>
    <t>A126003198K</t>
  </si>
  <si>
    <t>A126065406W</t>
  </si>
  <si>
    <t>A126034302A</t>
  </si>
  <si>
    <t>A126005790J</t>
  </si>
  <si>
    <t>A126067998X</t>
  </si>
  <si>
    <t>A126036894C</t>
  </si>
  <si>
    <t>A126004494W</t>
  </si>
  <si>
    <t>A126066702J</t>
  </si>
  <si>
    <t>A126035598T</t>
  </si>
  <si>
    <t>A126003846W</t>
  </si>
  <si>
    <t>A126066054W</t>
  </si>
  <si>
    <t>A126034950X</t>
  </si>
  <si>
    <t>A126002550T</t>
  </si>
  <si>
    <t>A126064758J</t>
  </si>
  <si>
    <t>A126033654L</t>
  </si>
  <si>
    <t>A126001954V</t>
  </si>
  <si>
    <t>A126064162V</t>
  </si>
  <si>
    <t>A126033058T</t>
  </si>
  <si>
    <t>A126006490X</t>
  </si>
  <si>
    <t>A126068698R</t>
  </si>
  <si>
    <t>A126037594V</t>
  </si>
  <si>
    <t>A126005194L</t>
  </si>
  <si>
    <t>A126067402X</t>
  </si>
  <si>
    <t>A126036298J</t>
  </si>
  <si>
    <t>A126003250J</t>
  </si>
  <si>
    <t>A126065458X</t>
  </si>
  <si>
    <t>A126034354C</t>
  </si>
  <si>
    <t>A126005842X</t>
  </si>
  <si>
    <t>A126068050X</t>
  </si>
  <si>
    <t>A126036946V</t>
  </si>
  <si>
    <t>A126004546L</t>
  </si>
  <si>
    <t>A126066754K</t>
  </si>
  <si>
    <t>A126035650R</t>
  </si>
  <si>
    <t>A126003898X</t>
  </si>
  <si>
    <t>A126066106L</t>
  </si>
  <si>
    <t>A126035002T</t>
  </si>
  <si>
    <t>A126002602J</t>
  </si>
  <si>
    <t>A126064810F</t>
  </si>
  <si>
    <t>A126033706C</t>
  </si>
  <si>
    <t>A126001938V</t>
  </si>
  <si>
    <t>A126064146V</t>
  </si>
  <si>
    <t>A126033042X</t>
  </si>
  <si>
    <t>A126006474X</t>
  </si>
  <si>
    <t>A126068682W</t>
  </si>
  <si>
    <t>A126037578V</t>
  </si>
  <si>
    <t>A126005178L</t>
  </si>
  <si>
    <t>A126067386K</t>
  </si>
  <si>
    <t>A126036282R</t>
  </si>
  <si>
    <t>A126003234J</t>
  </si>
  <si>
    <t>A126065442F</t>
  </si>
  <si>
    <t>A126034338C</t>
  </si>
  <si>
    <t>A126004530V</t>
  </si>
  <si>
    <t>A126066738K</t>
  </si>
  <si>
    <t>A126035634R</t>
  </si>
  <si>
    <t>A126003882F</t>
  </si>
  <si>
    <t>A126066090F</t>
  </si>
  <si>
    <t>A126034986A</t>
  </si>
  <si>
    <t>A126001958C</t>
  </si>
  <si>
    <t>A126064166C</t>
  </si>
  <si>
    <t>A126033062J</t>
  </si>
  <si>
    <t>A126006494J</t>
  </si>
  <si>
    <t>A126068702V</t>
  </si>
  <si>
    <t>A126037598C</t>
  </si>
  <si>
    <t>A126005198W</t>
  </si>
  <si>
    <t>A126067406J</t>
  </si>
  <si>
    <t>A126036302L</t>
  </si>
  <si>
    <t>A126003254T</t>
  </si>
  <si>
    <t>A126065462R</t>
  </si>
  <si>
    <t>A126034358L</t>
  </si>
  <si>
    <t>A126005846J</t>
  </si>
  <si>
    <t>A126068054J</t>
  </si>
  <si>
    <t>A126036950K</t>
  </si>
  <si>
    <t>A126004550C</t>
  </si>
  <si>
    <t>A126066758V</t>
  </si>
  <si>
    <t>A126035654X</t>
  </si>
  <si>
    <t>A126003902C</t>
  </si>
  <si>
    <t>A126066110C</t>
  </si>
  <si>
    <t>New South Wales ;  Less than 1 year looking for work ;  &gt;&gt; Looked for only part-time work ;  &gt; Females ;</t>
  </si>
  <si>
    <t>New South Wales ;  Less than 1 year looking for work ;  &gt;&gt; Waiting to start a part-time job ;  Persons ;</t>
  </si>
  <si>
    <t>New South Wales ;  Less than 1 year looking for work ;  &gt;&gt; Waiting to start a part-time job ;  &gt; Males ;</t>
  </si>
  <si>
    <t>New South Wales ;  Less than 1 year looking for work ;  &gt;&gt; Waiting to start a part-time job ;  &gt; Females ;</t>
  </si>
  <si>
    <t>New South Wales ;  &gt; Less than 1 month looking for work ;  Unemployed total ;  Persons ;</t>
  </si>
  <si>
    <t>New South Wales ;  &gt; Less than 1 month looking for work ;  Unemployed total ;  &gt; Males ;</t>
  </si>
  <si>
    <t>New South Wales ;  &gt; Less than 1 month looking for work ;  Unemployed total ;  &gt; Females ;</t>
  </si>
  <si>
    <t>New South Wales ;  &gt; Less than 1 month looking for work ;  &gt; Looked for full-time work ;  Persons ;</t>
  </si>
  <si>
    <t>New South Wales ;  &gt; Less than 1 month looking for work ;  &gt; Looked for full-time work ;  &gt; Males ;</t>
  </si>
  <si>
    <t>New South Wales ;  &gt; Less than 1 month looking for work ;  &gt; Looked for full-time work ;  &gt; Females ;</t>
  </si>
  <si>
    <t>New South Wales ;  &gt; Less than 1 month looking for work ;  &gt;&gt; Looked for both full-time and part-time work ;  Persons ;</t>
  </si>
  <si>
    <t>New South Wales ;  &gt; Less than 1 month looking for work ;  &gt;&gt; Looked for both full-time and part-time work ;  &gt; Males ;</t>
  </si>
  <si>
    <t>New South Wales ;  &gt; Less than 1 month looking for work ;  &gt;&gt; Looked for both full-time and part-time work ;  &gt; Females ;</t>
  </si>
  <si>
    <t>New South Wales ;  &gt; Less than 1 month looking for work ;  &gt;&gt; Looked for only full-time work ;  Persons ;</t>
  </si>
  <si>
    <t>New South Wales ;  &gt; Less than 1 month looking for work ;  &gt;&gt; Looked for only full-time work ;  &gt; Males ;</t>
  </si>
  <si>
    <t>New South Wales ;  &gt; Less than 1 month looking for work ;  &gt;&gt; Looked for only full-time work ;  &gt; Females ;</t>
  </si>
  <si>
    <t>New South Wales ;  &gt; Less than 1 month looking for work ;  &gt;&gt; Waiting to start a full-time job ;  Persons ;</t>
  </si>
  <si>
    <t>New South Wales ;  &gt; Less than 1 month looking for work ;  &gt;&gt; Waiting to start a full-time job ;  &gt; Males ;</t>
  </si>
  <si>
    <t>New South Wales ;  &gt; Less than 1 month looking for work ;  &gt;&gt; Waiting to start a full-time job ;  &gt; Females ;</t>
  </si>
  <si>
    <t>New South Wales ;  &gt; Less than 1 month looking for work ;  &gt; Looked for part-time work ;  Persons ;</t>
  </si>
  <si>
    <t>New South Wales ;  &gt; Less than 1 month looking for work ;  &gt; Looked for part-time work ;  &gt; Males ;</t>
  </si>
  <si>
    <t>New South Wales ;  &gt; Less than 1 month looking for work ;  &gt; Looked for part-time work ;  &gt; Females ;</t>
  </si>
  <si>
    <t>New South Wales ;  &gt; Less than 1 month looking for work ;  &gt;&gt; Looked for only part-time work ;  Persons ;</t>
  </si>
  <si>
    <t>New South Wales ;  &gt; Less than 1 month looking for work ;  &gt;&gt; Looked for only part-time work ;  &gt; Males ;</t>
  </si>
  <si>
    <t>New South Wales ;  &gt; Less than 1 month looking for work ;  &gt;&gt; Looked for only part-time work ;  &gt; Females ;</t>
  </si>
  <si>
    <t>New South Wales ;  &gt; Less than 1 month looking for work ;  &gt;&gt; Waiting to start a part-time job ;  Persons ;</t>
  </si>
  <si>
    <t>New South Wales ;  &gt; Less than 1 month looking for work ;  &gt;&gt; Waiting to start a part-time job ;  &gt; Males ;</t>
  </si>
  <si>
    <t>New South Wales ;  &gt; Less than 1 month looking for work ;  &gt;&gt; Waiting to start a part-time job ;  &gt; Females ;</t>
  </si>
  <si>
    <t>New South Wales ;  &gt; 1-3 months looking for work ;  Unemployed total ;  Persons ;</t>
  </si>
  <si>
    <t>New South Wales ;  &gt; 1-3 months looking for work ;  Unemployed total ;  &gt; Males ;</t>
  </si>
  <si>
    <t>New South Wales ;  &gt; 1-3 months looking for work ;  Unemployed total ;  &gt; Females ;</t>
  </si>
  <si>
    <t>New South Wales ;  &gt; 1-3 months looking for work ;  &gt; Looked for full-time work ;  Persons ;</t>
  </si>
  <si>
    <t>New South Wales ;  &gt; 1-3 months looking for work ;  &gt; Looked for full-time work ;  &gt; Males ;</t>
  </si>
  <si>
    <t>New South Wales ;  &gt; 1-3 months looking for work ;  &gt; Looked for full-time work ;  &gt; Females ;</t>
  </si>
  <si>
    <t>New South Wales ;  &gt; 1-3 months looking for work ;  &gt;&gt; Looked for both full-time and part-time work ;  Persons ;</t>
  </si>
  <si>
    <t>New South Wales ;  &gt; 1-3 months looking for work ;  &gt;&gt; Looked for both full-time and part-time work ;  &gt; Males ;</t>
  </si>
  <si>
    <t>New South Wales ;  &gt; 1-3 months looking for work ;  &gt;&gt; Looked for both full-time and part-time work ;  &gt; Females ;</t>
  </si>
  <si>
    <t>New South Wales ;  &gt; 1-3 months looking for work ;  &gt;&gt; Looked for only full-time work ;  Persons ;</t>
  </si>
  <si>
    <t>New South Wales ;  &gt; 1-3 months looking for work ;  &gt;&gt; Looked for only full-time work ;  &gt; Males ;</t>
  </si>
  <si>
    <t>New South Wales ;  &gt; 1-3 months looking for work ;  &gt;&gt; Looked for only full-time work ;  &gt; Females ;</t>
  </si>
  <si>
    <t>New South Wales ;  &gt; 1-3 months looking for work ;  &gt;&gt; Waiting to start a full-time job ;  Persons ;</t>
  </si>
  <si>
    <t>New South Wales ;  &gt; 1-3 months looking for work ;  &gt;&gt; Waiting to start a full-time job ;  &gt; Males ;</t>
  </si>
  <si>
    <t>New South Wales ;  &gt; 1-3 months looking for work ;  &gt;&gt; Waiting to start a full-time job ;  &gt; Females ;</t>
  </si>
  <si>
    <t>New South Wales ;  &gt; 1-3 months looking for work ;  &gt; Looked for part-time work ;  Persons ;</t>
  </si>
  <si>
    <t>New South Wales ;  &gt; 1-3 months looking for work ;  &gt; Looked for part-time work ;  &gt; Males ;</t>
  </si>
  <si>
    <t>New South Wales ;  &gt; 1-3 months looking for work ;  &gt; Looked for part-time work ;  &gt; Females ;</t>
  </si>
  <si>
    <t>New South Wales ;  &gt; 1-3 months looking for work ;  &gt;&gt; Looked for only part-time work ;  Persons ;</t>
  </si>
  <si>
    <t>New South Wales ;  &gt; 1-3 months looking for work ;  &gt;&gt; Looked for only part-time work ;  &gt; Males ;</t>
  </si>
  <si>
    <t>New South Wales ;  &gt; 1-3 months looking for work ;  &gt;&gt; Looked for only part-time work ;  &gt; Females ;</t>
  </si>
  <si>
    <t>New South Wales ;  &gt; 1-3 months looking for work ;  &gt;&gt; Waiting to start a part-time job ;  Persons ;</t>
  </si>
  <si>
    <t>New South Wales ;  &gt; 1-3 months looking for work ;  &gt;&gt; Waiting to start a part-time job ;  &gt; Males ;</t>
  </si>
  <si>
    <t>New South Wales ;  &gt; 1-3 months looking for work ;  &gt;&gt; Waiting to start a part-time job ;  &gt; Females ;</t>
  </si>
  <si>
    <t>New South Wales ;  &gt; 3-6 months looking for work ;  Unemployed total ;  Persons ;</t>
  </si>
  <si>
    <t>New South Wales ;  &gt; 3-6 months looking for work ;  Unemployed total ;  &gt; Males ;</t>
  </si>
  <si>
    <t>New South Wales ;  &gt; 3-6 months looking for work ;  Unemployed total ;  &gt; Females ;</t>
  </si>
  <si>
    <t>New South Wales ;  &gt; 3-6 months looking for work ;  &gt; Looked for full-time work ;  Persons ;</t>
  </si>
  <si>
    <t>New South Wales ;  &gt; 3-6 months looking for work ;  &gt; Looked for full-time work ;  &gt; Males ;</t>
  </si>
  <si>
    <t>New South Wales ;  &gt; 3-6 months looking for work ;  &gt; Looked for full-time work ;  &gt; Females ;</t>
  </si>
  <si>
    <t>New South Wales ;  &gt; 3-6 months looking for work ;  &gt;&gt; Looked for both full-time and part-time work ;  Persons ;</t>
  </si>
  <si>
    <t>New South Wales ;  &gt; 3-6 months looking for work ;  &gt;&gt; Looked for both full-time and part-time work ;  &gt; Males ;</t>
  </si>
  <si>
    <t>New South Wales ;  &gt; 3-6 months looking for work ;  &gt;&gt; Looked for both full-time and part-time work ;  &gt; Females ;</t>
  </si>
  <si>
    <t>New South Wales ;  &gt; 3-6 months looking for work ;  &gt;&gt; Looked for only full-time work ;  Persons ;</t>
  </si>
  <si>
    <t>New South Wales ;  &gt; 3-6 months looking for work ;  &gt;&gt; Looked for only full-time work ;  &gt; Males ;</t>
  </si>
  <si>
    <t>New South Wales ;  &gt; 3-6 months looking for work ;  &gt;&gt; Looked for only full-time work ;  &gt; Females ;</t>
  </si>
  <si>
    <t>New South Wales ;  &gt; 3-6 months looking for work ;  &gt;&gt; Waiting to start a full-time job ;  Persons ;</t>
  </si>
  <si>
    <t>New South Wales ;  &gt; 3-6 months looking for work ;  &gt;&gt; Waiting to start a full-time job ;  &gt; Males ;</t>
  </si>
  <si>
    <t>New South Wales ;  &gt; 3-6 months looking for work ;  &gt;&gt; Waiting to start a full-time job ;  &gt; Females ;</t>
  </si>
  <si>
    <t>New South Wales ;  &gt; 3-6 months looking for work ;  &gt; Looked for part-time work ;  Persons ;</t>
  </si>
  <si>
    <t>New South Wales ;  &gt; 3-6 months looking for work ;  &gt; Looked for part-time work ;  &gt; Males ;</t>
  </si>
  <si>
    <t>New South Wales ;  &gt; 3-6 months looking for work ;  &gt; Looked for part-time work ;  &gt; Females ;</t>
  </si>
  <si>
    <t>New South Wales ;  &gt; 3-6 months looking for work ;  &gt;&gt; Looked for only part-time work ;  Persons ;</t>
  </si>
  <si>
    <t>New South Wales ;  &gt; 3-6 months looking for work ;  &gt;&gt; Looked for only part-time work ;  &gt; Males ;</t>
  </si>
  <si>
    <t>New South Wales ;  &gt; 3-6 months looking for work ;  &gt;&gt; Looked for only part-time work ;  &gt; Females ;</t>
  </si>
  <si>
    <t>New South Wales ;  &gt; 3-6 months looking for work ;  &gt;&gt; Waiting to start a part-time job ;  Persons ;</t>
  </si>
  <si>
    <t>New South Wales ;  &gt; 3-6 months looking for work ;  &gt;&gt; Waiting to start a part-time job ;  &gt; Males ;</t>
  </si>
  <si>
    <t>New South Wales ;  &gt; 3-6 months looking for work ;  &gt;&gt; Waiting to start a part-time job ;  &gt; Females ;</t>
  </si>
  <si>
    <t>New South Wales ;  &gt; 6-12 months looking for work ;  Unemployed total ;  Persons ;</t>
  </si>
  <si>
    <t>New South Wales ;  &gt; 6-12 months looking for work ;  Unemployed total ;  &gt; Males ;</t>
  </si>
  <si>
    <t>New South Wales ;  &gt; 6-12 months looking for work ;  Unemployed total ;  &gt; Females ;</t>
  </si>
  <si>
    <t>New South Wales ;  &gt; 6-12 months looking for work ;  &gt; Looked for full-time work ;  Persons ;</t>
  </si>
  <si>
    <t>New South Wales ;  &gt; 6-12 months looking for work ;  &gt; Looked for full-time work ;  &gt; Males ;</t>
  </si>
  <si>
    <t>New South Wales ;  &gt; 6-12 months looking for work ;  &gt; Looked for full-time work ;  &gt; Females ;</t>
  </si>
  <si>
    <t>New South Wales ;  &gt; 6-12 months looking for work ;  &gt;&gt; Looked for both full-time and part-time work ;  Persons ;</t>
  </si>
  <si>
    <t>New South Wales ;  &gt; 6-12 months looking for work ;  &gt;&gt; Looked for both full-time and part-time work ;  &gt; Males ;</t>
  </si>
  <si>
    <t>New South Wales ;  &gt; 6-12 months looking for work ;  &gt;&gt; Looked for both full-time and part-time work ;  &gt; Females ;</t>
  </si>
  <si>
    <t>New South Wales ;  &gt; 6-12 months looking for work ;  &gt;&gt; Looked for only full-time work ;  Persons ;</t>
  </si>
  <si>
    <t>New South Wales ;  &gt; 6-12 months looking for work ;  &gt;&gt; Looked for only full-time work ;  &gt; Males ;</t>
  </si>
  <si>
    <t>New South Wales ;  &gt; 6-12 months looking for work ;  &gt;&gt; Looked for only full-time work ;  &gt; Females ;</t>
  </si>
  <si>
    <t>New South Wales ;  &gt; 6-12 months looking for work ;  &gt;&gt; Waiting to start a full-time job ;  Persons ;</t>
  </si>
  <si>
    <t>New South Wales ;  &gt; 6-12 months looking for work ;  &gt;&gt; Waiting to start a full-time job ;  &gt; Males ;</t>
  </si>
  <si>
    <t>New South Wales ;  &gt; 6-12 months looking for work ;  &gt;&gt; Waiting to start a full-time job ;  &gt; Females ;</t>
  </si>
  <si>
    <t>New South Wales ;  &gt; 6-12 months looking for work ;  &gt; Looked for part-time work ;  Persons ;</t>
  </si>
  <si>
    <t>New South Wales ;  &gt; 6-12 months looking for work ;  &gt; Looked for part-time work ;  &gt; Males ;</t>
  </si>
  <si>
    <t>New South Wales ;  &gt; 6-12 months looking for work ;  &gt; Looked for part-time work ;  &gt; Females ;</t>
  </si>
  <si>
    <t>New South Wales ;  &gt; 6-12 months looking for work ;  &gt;&gt; Looked for only part-time work ;  Persons ;</t>
  </si>
  <si>
    <t>New South Wales ;  &gt; 6-12 months looking for work ;  &gt;&gt; Looked for only part-time work ;  &gt; Males ;</t>
  </si>
  <si>
    <t>New South Wales ;  &gt; 6-12 months looking for work ;  &gt;&gt; Looked for only part-time work ;  &gt; Females ;</t>
  </si>
  <si>
    <t>New South Wales ;  &gt; 6-12 months looking for work ;  &gt;&gt; Waiting to start a part-time job ;  Persons ;</t>
  </si>
  <si>
    <t>New South Wales ;  &gt; 6-12 months looking for work ;  &gt;&gt; Waiting to start a part-time job ;  &gt; Males ;</t>
  </si>
  <si>
    <t>New South Wales ;  &gt; 6-12 months looking for work ;  &gt;&gt; Waiting to start a part-time job ;  &gt; Females ;</t>
  </si>
  <si>
    <t>New South Wales ;  1-2 years looking for work ;  Unemployed total ;  Persons ;</t>
  </si>
  <si>
    <t>New South Wales ;  1-2 years looking for work ;  Unemployed total ;  &gt; Males ;</t>
  </si>
  <si>
    <t>New South Wales ;  1-2 years looking for work ;  Unemployed total ;  &gt; Females ;</t>
  </si>
  <si>
    <t>New South Wales ;  1-2 years looking for work ;  &gt; Looked for full-time work ;  Persons ;</t>
  </si>
  <si>
    <t>New South Wales ;  1-2 years looking for work ;  &gt; Looked for full-time work ;  &gt; Males ;</t>
  </si>
  <si>
    <t>New South Wales ;  1-2 years looking for work ;  &gt; Looked for full-time work ;  &gt; Females ;</t>
  </si>
  <si>
    <t>New South Wales ;  1-2 years looking for work ;  &gt;&gt; Looked for both full-time and part-time work ;  Persons ;</t>
  </si>
  <si>
    <t>New South Wales ;  1-2 years looking for work ;  &gt;&gt; Looked for both full-time and part-time work ;  &gt; Males ;</t>
  </si>
  <si>
    <t>New South Wales ;  1-2 years looking for work ;  &gt;&gt; Looked for both full-time and part-time work ;  &gt; Females ;</t>
  </si>
  <si>
    <t>New South Wales ;  1-2 years looking for work ;  &gt;&gt; Looked for only full-time work ;  Persons ;</t>
  </si>
  <si>
    <t>New South Wales ;  1-2 years looking for work ;  &gt;&gt; Looked for only full-time work ;  &gt; Males ;</t>
  </si>
  <si>
    <t>New South Wales ;  1-2 years looking for work ;  &gt;&gt; Looked for only full-time work ;  &gt; Females ;</t>
  </si>
  <si>
    <t>New South Wales ;  1-2 years looking for work ;  &gt;&gt; Waiting to start a full-time job ;  Persons ;</t>
  </si>
  <si>
    <t>New South Wales ;  1-2 years looking for work ;  &gt;&gt; Waiting to start a full-time job ;  &gt; Males ;</t>
  </si>
  <si>
    <t>New South Wales ;  1-2 years looking for work ;  &gt;&gt; Waiting to start a full-time job ;  &gt; Females ;</t>
  </si>
  <si>
    <t>New South Wales ;  1-2 years looking for work ;  &gt; Looked for part-time work ;  Persons ;</t>
  </si>
  <si>
    <t>New South Wales ;  1-2 years looking for work ;  &gt; Looked for part-time work ;  &gt; Males ;</t>
  </si>
  <si>
    <t>New South Wales ;  1-2 years looking for work ;  &gt; Looked for part-time work ;  &gt; Females ;</t>
  </si>
  <si>
    <t>New South Wales ;  1-2 years looking for work ;  &gt;&gt; Looked for only part-time work ;  Persons ;</t>
  </si>
  <si>
    <t>New South Wales ;  1-2 years looking for work ;  &gt;&gt; Looked for only part-time work ;  &gt; Males ;</t>
  </si>
  <si>
    <t>New South Wales ;  1-2 years looking for work ;  &gt;&gt; Looked for only part-time work ;  &gt; Females ;</t>
  </si>
  <si>
    <t>New South Wales ;  1-2 years looking for work ;  &gt;&gt; Waiting to start a part-time job ;  Persons ;</t>
  </si>
  <si>
    <t>New South Wales ;  1-2 years looking for work ;  &gt;&gt; Waiting to start a part-time job ;  &gt; Males ;</t>
  </si>
  <si>
    <t>New South Wales ;  1-2 years looking for work ;  &gt;&gt; Waiting to start a part-time job ;  &gt; Females ;</t>
  </si>
  <si>
    <t>New South Wales ;  2 years or more looking for work ;  Unemployed total ;  Persons ;</t>
  </si>
  <si>
    <t>New South Wales ;  2 years or more looking for work ;  Unemployed total ;  &gt; Males ;</t>
  </si>
  <si>
    <t>New South Wales ;  2 years or more looking for work ;  Unemployed total ;  &gt; Females ;</t>
  </si>
  <si>
    <t>New South Wales ;  2 years or more looking for work ;  &gt; Looked for full-time work ;  Persons ;</t>
  </si>
  <si>
    <t>New South Wales ;  2 years or more looking for work ;  &gt; Looked for full-time work ;  &gt; Males ;</t>
  </si>
  <si>
    <t>New South Wales ;  2 years or more looking for work ;  &gt; Looked for full-time work ;  &gt; Females ;</t>
  </si>
  <si>
    <t>New South Wales ;  2 years or more looking for work ;  &gt;&gt; Looked for both full-time and part-time work ;  Persons ;</t>
  </si>
  <si>
    <t>New South Wales ;  2 years or more looking for work ;  &gt;&gt; Looked for both full-time and part-time work ;  &gt; Males ;</t>
  </si>
  <si>
    <t>New South Wales ;  2 years or more looking for work ;  &gt;&gt; Looked for both full-time and part-time work ;  &gt; Females ;</t>
  </si>
  <si>
    <t>New South Wales ;  2 years or more looking for work ;  &gt;&gt; Looked for only full-time work ;  Persons ;</t>
  </si>
  <si>
    <t>New South Wales ;  2 years or more looking for work ;  &gt;&gt; Looked for only full-time work ;  &gt; Males ;</t>
  </si>
  <si>
    <t>New South Wales ;  2 years or more looking for work ;  &gt;&gt; Looked for only full-time work ;  &gt; Females ;</t>
  </si>
  <si>
    <t>New South Wales ;  2 years or more looking for work ;  &gt;&gt; Waiting to start a full-time job ;  Persons ;</t>
  </si>
  <si>
    <t>New South Wales ;  2 years or more looking for work ;  &gt;&gt; Waiting to start a full-time job ;  &gt; Males ;</t>
  </si>
  <si>
    <t>New South Wales ;  2 years or more looking for work ;  &gt;&gt; Waiting to start a full-time job ;  &gt; Females ;</t>
  </si>
  <si>
    <t>New South Wales ;  2 years or more looking for work ;  &gt; Looked for part-time work ;  Persons ;</t>
  </si>
  <si>
    <t>New South Wales ;  2 years or more looking for work ;  &gt; Looked for part-time work ;  &gt; Males ;</t>
  </si>
  <si>
    <t>New South Wales ;  2 years or more looking for work ;  &gt; Looked for part-time work ;  &gt; Females ;</t>
  </si>
  <si>
    <t>New South Wales ;  2 years or more looking for work ;  &gt;&gt; Looked for only part-time work ;  Persons ;</t>
  </si>
  <si>
    <t>New South Wales ;  2 years or more looking for work ;  &gt;&gt; Looked for only part-time work ;  &gt; Males ;</t>
  </si>
  <si>
    <t>New South Wales ;  2 years or more looking for work ;  &gt;&gt; Looked for only part-time work ;  &gt; Females ;</t>
  </si>
  <si>
    <t>New South Wales ;  2 years or more looking for work ;  &gt;&gt; Waiting to start a part-time job ;  Persons ;</t>
  </si>
  <si>
    <t>New South Wales ;  2 years or more looking for work ;  &gt;&gt; Waiting to start a part-time job ;  &gt; Males ;</t>
  </si>
  <si>
    <t>New South Wales ;  2 years or more looking for work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</si>
  <si>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</si>
  <si>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</si>
  <si>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</si>
  <si>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</si>
  <si>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</si>
  <si>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</si>
  <si>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</si>
  <si>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</si>
  <si>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</si>
  <si>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</si>
  <si>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</si>
  <si>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</si>
  <si>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</si>
  <si>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</si>
  <si>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</si>
  <si>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</si>
  <si>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</si>
  <si>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</si>
  <si>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</si>
  <si>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</si>
  <si>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</si>
  <si>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</si>
  <si>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</si>
  <si>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</si>
  <si>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Victoria ;  No job offers ;  Unemployed total ;  Persons ;</t>
  </si>
  <si>
    <t>Victoria ;  No job offers ;  Unemployed total ;  &gt; Males ;</t>
  </si>
  <si>
    <t>Victoria ;  No job offers ;  Unemployed total ;  &gt; Females ;</t>
  </si>
  <si>
    <t>Victoria ;  No job offers ;  &gt; Looked for full-time work ;  Persons ;</t>
  </si>
  <si>
    <t>Victoria ;  No job offers ;  &gt; Looked for full-time work ;  &gt; Males ;</t>
  </si>
  <si>
    <t>Victoria ;  No job offers ;  &gt; Looked for full-time work ;  &gt; Females ;</t>
  </si>
  <si>
    <t>Victoria ;  No job offers ;  &gt;&gt; Looked for both full-time and part-time work ;  Persons ;</t>
  </si>
  <si>
    <t>Victoria ;  No job offers ;  &gt;&gt; Looked for both full-time and part-time work ;  &gt; Males ;</t>
  </si>
  <si>
    <t>Victoria ;  No job offers ;  &gt;&gt; Looked for both full-time and part-time work ;  &gt; Females ;</t>
  </si>
  <si>
    <t>Victoria ;  No job offers ;  &gt;&gt; Looked for only full-time work ;  Persons ;</t>
  </si>
  <si>
    <t>Victoria ;  No job offers ;  &gt;&gt; Looked for only full-time work ;  &gt; Males ;</t>
  </si>
  <si>
    <t>Victoria ;  No job offers ;  &gt;&gt; Looked for only full-time work ;  &gt; Females ;</t>
  </si>
  <si>
    <t>Victoria ;  No job offers ;  &gt;&gt; Waiting to start a full-time job ;  Persons ;</t>
  </si>
  <si>
    <t>Victoria ;  No job offers ;  &gt;&gt; Waiting to start a full-time job ;  &gt; Males ;</t>
  </si>
  <si>
    <t>Victoria ;  No job offers ;  &gt;&gt; Waiting to start a full-time job ;  &gt; Females ;</t>
  </si>
  <si>
    <t>Victoria ;  No job offers ;  &gt; Looked for part-time work ;  Persons ;</t>
  </si>
  <si>
    <t>Victoria ;  No job offers ;  &gt; Looked for part-time work ;  &gt; Males ;</t>
  </si>
  <si>
    <t>Victoria ;  No job offers ;  &gt; Looked for part-time work ;  &gt; Females ;</t>
  </si>
  <si>
    <t>Victoria ;  No job offers ;  &gt;&gt; Looked for only part-time work ;  Persons ;</t>
  </si>
  <si>
    <t>Victoria ;  No job offers ;  &gt;&gt; Looked for only part-time work ;  &gt; Males ;</t>
  </si>
  <si>
    <t>Victoria ;  No job offers ;  &gt;&gt; Looked for only part-time work ;  &gt; Females ;</t>
  </si>
  <si>
    <t>Victoria ;  No job offers ;  &gt;&gt; Waiting to start a part-time job ;  Persons ;</t>
  </si>
  <si>
    <t>Victoria ;  No job offers ;  &gt;&gt; Waiting to start a part-time job ;  &gt; Males ;</t>
  </si>
  <si>
    <t>Victoria ;  No job offers ;  &gt;&gt; Waiting to start a part-time job ;  &gt; Females ;</t>
  </si>
  <si>
    <t>Victoria ;  One job offer ;  Unemployed total ;  Persons ;</t>
  </si>
  <si>
    <t>Victoria ;  One job offer ;  Unemployed total ;  &gt; Males ;</t>
  </si>
  <si>
    <t>Victoria ;  One job offer ;  Unemployed total ;  &gt; Females ;</t>
  </si>
  <si>
    <t>Victoria ;  One job offer ;  &gt; Looked for full-time work ;  Persons ;</t>
  </si>
  <si>
    <t>Victoria ;  One job offer ;  &gt; Looked for full-time work ;  &gt; Males ;</t>
  </si>
  <si>
    <t>Victoria ;  One job offer ;  &gt; Looked for full-time work ;  &gt; Females ;</t>
  </si>
  <si>
    <t>Victoria ;  One job offer ;  &gt;&gt; Looked for both full-time and part-time work ;  Persons ;</t>
  </si>
  <si>
    <t>Victoria ;  One job offer ;  &gt;&gt; Looked for both full-time and part-time work ;  &gt; Males ;</t>
  </si>
  <si>
    <t>Victoria ;  One job offer ;  &gt;&gt; Looked for both full-time and part-time work ;  &gt; Females ;</t>
  </si>
  <si>
    <t>Victoria ;  One job offer ;  &gt;&gt; Looked for only full-time work ;  Persons ;</t>
  </si>
  <si>
    <t>Victoria ;  One job offer ;  &gt;&gt; Looked for only full-time work ;  &gt; Males ;</t>
  </si>
  <si>
    <t>Victoria ;  One job offer ;  &gt;&gt; Looked for only full-time work ;  &gt; Females ;</t>
  </si>
  <si>
    <t>Victoria ;  One job offer ;  &gt;&gt; Waiting to start a full-time job ;  Persons ;</t>
  </si>
  <si>
    <t>Victoria ;  One job offer ;  &gt;&gt; Waiting to start a full-time job ;  &gt; Males ;</t>
  </si>
  <si>
    <t>Victoria ;  One job offer ;  &gt;&gt; Waiting to start a full-time job ;  &gt; Females ;</t>
  </si>
  <si>
    <t>Victoria ;  One job offer ;  &gt; Looked for part-time work ;  Persons ;</t>
  </si>
  <si>
    <t>Victoria ;  One job offer ;  &gt; Looked for part-time work ;  &gt; Males ;</t>
  </si>
  <si>
    <t>Victoria ;  One job offer ;  &gt; Looked for part-time work ;  &gt; Females ;</t>
  </si>
  <si>
    <t>Victoria ;  One job offer ;  &gt;&gt; Looked for only part-time work ;  Persons ;</t>
  </si>
  <si>
    <t>Victoria ;  One job offer ;  &gt;&gt; Looked for only part-time work ;  &gt; Males ;</t>
  </si>
  <si>
    <t>Victoria ;  One job offer ;  &gt;&gt; Looked for only part-time work ;  &gt; Females ;</t>
  </si>
  <si>
    <t>Victoria ;  One job offer ;  &gt;&gt; Waiting to start a part-time job ;  Persons ;</t>
  </si>
  <si>
    <t>Victoria ;  One job offer ;  &gt;&gt; Waiting to start a part-time job ;  &gt; Males ;</t>
  </si>
  <si>
    <t>Victoria ;  One job offer ;  &gt;&gt; Waiting to start a part-time job ;  &gt; Females ;</t>
  </si>
  <si>
    <t>Victoria ;  Two or more job offers ;  Unemployed total ;  Persons ;</t>
  </si>
  <si>
    <t>Victoria ;  Two or more job offers ;  Unemployed total ;  &gt; Males ;</t>
  </si>
  <si>
    <t>Victoria ;  Two or more job offers ;  Unemployed total ;  &gt; Females ;</t>
  </si>
  <si>
    <t>Victoria ;  Two or more job offers ;  &gt; Looked for full-time work ;  Persons ;</t>
  </si>
  <si>
    <t>Victoria ;  Two or more job offers ;  &gt; Looked for full-time work ;  &gt; Males ;</t>
  </si>
  <si>
    <t>Victoria ;  Two or more job offers ;  &gt; Looked for full-time work ;  &gt; Females ;</t>
  </si>
  <si>
    <t>Victoria ;  Two or more job offers ;  &gt;&gt; Looked for both full-time and part-time work ;  Persons ;</t>
  </si>
  <si>
    <t>Victoria ;  Two or more job offers ;  &gt;&gt; Looked for both full-time and part-time work ;  &gt; Males ;</t>
  </si>
  <si>
    <t>Victoria ;  Two or more job offers ;  &gt;&gt; Looked for both full-time and part-time work ;  &gt; Females ;</t>
  </si>
  <si>
    <t>Victoria ;  Two or more job offers ;  &gt;&gt; Looked for only full-time work ;  Persons ;</t>
  </si>
  <si>
    <t>Victoria ;  Two or more job offers ;  &gt;&gt; Looked for only full-time work ;  &gt; Males ;</t>
  </si>
  <si>
    <t>Victoria ;  Two or more job offers ;  &gt;&gt; Looked for only full-time work ;  &gt; Females ;</t>
  </si>
  <si>
    <t>Victoria ;  Two or more job offers ;  &gt;&gt; Waiting to start a full-time job ;  Persons ;</t>
  </si>
  <si>
    <t>Victoria ;  Two or more job offers ;  &gt;&gt; Waiting to start a full-time job ;  &gt; Males ;</t>
  </si>
  <si>
    <t>Victoria ;  Two or more job offers ;  &gt;&gt; Waiting to start a full-time job ;  &gt; Females ;</t>
  </si>
  <si>
    <t>Victoria ;  Two or more job offers ;  &gt; Looked for part-time work ;  Persons ;</t>
  </si>
  <si>
    <t>Victoria ;  Two or more job offers ;  &gt; Looked for part-time work ;  &gt; Males ;</t>
  </si>
  <si>
    <t>Victoria ;  Two or more job offers ;  &gt; Looked for part-time work ;  &gt; Females ;</t>
  </si>
  <si>
    <t>Victoria ;  Two or more job offers ;  &gt;&gt; Looked for only part-time work ;  Persons ;</t>
  </si>
  <si>
    <t>Victoria ;  Two or more job offers ;  &gt;&gt; Looked for only part-time work ;  &gt; Males ;</t>
  </si>
  <si>
    <t>Victoria ;  Two or more job offers ;  &gt;&gt; Looked for only part-time work ;  &gt; Females ;</t>
  </si>
  <si>
    <t>Victoria ;  Two or more job offers ;  &gt;&gt; Waiting to start a part-time job ;  Persons ;</t>
  </si>
  <si>
    <t>Victoria ;  Two or more job offers ;  &gt;&gt; Waiting to start a part-time job ;  &gt; Males ;</t>
  </si>
  <si>
    <t>Victoria ;  Two or more job offers ;  &gt;&gt; Waiting to start a part-time job ;  &gt; Females ;</t>
  </si>
  <si>
    <t>Victoria ;  Had worked before ;  Unemployed total ;  Persons ;</t>
  </si>
  <si>
    <t>Victoria ;  Had worked before ;  Unemployed total ;  &gt; Males ;</t>
  </si>
  <si>
    <t>Victoria ;  Had worked before ;  Unemployed total ;  &gt; Females ;</t>
  </si>
  <si>
    <t>Victoria ;  Had worked before ;  &gt; Looked for full-time work ;  Persons ;</t>
  </si>
  <si>
    <t>Victoria ;  Had worked before ;  &gt; Looked for full-time work ;  &gt; Males ;</t>
  </si>
  <si>
    <t>Victoria ;  Had worked before ;  &gt; Looked for full-time work ;  &gt; Females ;</t>
  </si>
  <si>
    <t>A126035006A</t>
  </si>
  <si>
    <t>A126002606T</t>
  </si>
  <si>
    <t>A126064814R</t>
  </si>
  <si>
    <t>A126033710V</t>
  </si>
  <si>
    <t>A126001906A</t>
  </si>
  <si>
    <t>A126064114A</t>
  </si>
  <si>
    <t>A126033010F</t>
  </si>
  <si>
    <t>A126006442F</t>
  </si>
  <si>
    <t>A126068650C</t>
  </si>
  <si>
    <t>A126037546A</t>
  </si>
  <si>
    <t>A126005146V</t>
  </si>
  <si>
    <t>A126067354T</t>
  </si>
  <si>
    <t>A126036250W</t>
  </si>
  <si>
    <t>A126003202R</t>
  </si>
  <si>
    <t>A126065410L</t>
  </si>
  <si>
    <t>A126034306K</t>
  </si>
  <si>
    <t>A126005794T</t>
  </si>
  <si>
    <t>A126068002F</t>
  </si>
  <si>
    <t>A126036898L</t>
  </si>
  <si>
    <t>A126004498F</t>
  </si>
  <si>
    <t>A126066706T</t>
  </si>
  <si>
    <t>A126035602W</t>
  </si>
  <si>
    <t>A126003850L</t>
  </si>
  <si>
    <t>A126066058F</t>
  </si>
  <si>
    <t>A126034954J</t>
  </si>
  <si>
    <t>A126002554A</t>
  </si>
  <si>
    <t>A126064762X</t>
  </si>
  <si>
    <t>A126033658W</t>
  </si>
  <si>
    <t>A126001890V</t>
  </si>
  <si>
    <t>A126064098L</t>
  </si>
  <si>
    <t>A126032994R</t>
  </si>
  <si>
    <t>A126006426F</t>
  </si>
  <si>
    <t>A126068634C</t>
  </si>
  <si>
    <t>A126037530J</t>
  </si>
  <si>
    <t>A126005130A</t>
  </si>
  <si>
    <t>A126067338T</t>
  </si>
  <si>
    <t>A126036234W</t>
  </si>
  <si>
    <t>A126003186A</t>
  </si>
  <si>
    <t>A126065394X</t>
  </si>
  <si>
    <t>A126034290C</t>
  </si>
  <si>
    <t>A126005778T</t>
  </si>
  <si>
    <t>A126067986R</t>
  </si>
  <si>
    <t>A126036882V</t>
  </si>
  <si>
    <t>A126004482L</t>
  </si>
  <si>
    <t>A126066690K</t>
  </si>
  <si>
    <t>A126035586J</t>
  </si>
  <si>
    <t>A126003834L</t>
  </si>
  <si>
    <t>A126066042L</t>
  </si>
  <si>
    <t>A126034938J</t>
  </si>
  <si>
    <t>A126002538A</t>
  </si>
  <si>
    <t>A126064746X</t>
  </si>
  <si>
    <t>A126033642C</t>
  </si>
  <si>
    <t>A126001894C</t>
  </si>
  <si>
    <t>A126064102T</t>
  </si>
  <si>
    <t>A126032998X</t>
  </si>
  <si>
    <t>A126006430W</t>
  </si>
  <si>
    <t>A126068638L</t>
  </si>
  <si>
    <t>A126037534T</t>
  </si>
  <si>
    <t>A126005134K</t>
  </si>
  <si>
    <t>A126067342J</t>
  </si>
  <si>
    <t>A126036238F</t>
  </si>
  <si>
    <t>A126003190T</t>
  </si>
  <si>
    <t>A126065398J</t>
  </si>
  <si>
    <t>A126034294L</t>
  </si>
  <si>
    <t>A126005782J</t>
  </si>
  <si>
    <t>A126067990F</t>
  </si>
  <si>
    <t>A126036886C</t>
  </si>
  <si>
    <t>A126004486W</t>
  </si>
  <si>
    <t>A126066694V</t>
  </si>
  <si>
    <t>A126035590X</t>
  </si>
  <si>
    <t>A126003838W</t>
  </si>
  <si>
    <t>A126066046W</t>
  </si>
  <si>
    <t>A126034942X</t>
  </si>
  <si>
    <t>A126002542T</t>
  </si>
  <si>
    <t>A126064750R</t>
  </si>
  <si>
    <t>A126033646L</t>
  </si>
  <si>
    <t>A126001922A</t>
  </si>
  <si>
    <t>A126064130A</t>
  </si>
  <si>
    <t>A126033026X</t>
  </si>
  <si>
    <t>A126006458X</t>
  </si>
  <si>
    <t>A126068666W</t>
  </si>
  <si>
    <t>A126037562A</t>
  </si>
  <si>
    <t>A126005162V</t>
  </si>
  <si>
    <t>A126067370T</t>
  </si>
  <si>
    <t>A126036266R</t>
  </si>
  <si>
    <t>A126003218J</t>
  </si>
  <si>
    <t>A126065426F</t>
  </si>
  <si>
    <t>A126034322K</t>
  </si>
  <si>
    <t>A126005810F</t>
  </si>
  <si>
    <t>A126068018X</t>
  </si>
  <si>
    <t>A126036914A</t>
  </si>
  <si>
    <t>A126004514V</t>
  </si>
  <si>
    <t>A126066722T</t>
  </si>
  <si>
    <t>A126035618R</t>
  </si>
  <si>
    <t>A126003866F</t>
  </si>
  <si>
    <t>A126066074F</t>
  </si>
  <si>
    <t>A126034970J</t>
  </si>
  <si>
    <t>A126002570A</t>
  </si>
  <si>
    <t>A126064778T</t>
  </si>
  <si>
    <t>A126033674W</t>
  </si>
  <si>
    <t>A126001898L</t>
  </si>
  <si>
    <t>A126064106A</t>
  </si>
  <si>
    <t>A126033002F</t>
  </si>
  <si>
    <t>A126006434F</t>
  </si>
  <si>
    <t>A126068642C</t>
  </si>
  <si>
    <t>A126037538A</t>
  </si>
  <si>
    <t>A126005138V</t>
  </si>
  <si>
    <t>A126067346T</t>
  </si>
  <si>
    <t>A126036242W</t>
  </si>
  <si>
    <t>A126003194A</t>
  </si>
  <si>
    <t>A126065402L</t>
  </si>
  <si>
    <t>A126034298W</t>
  </si>
  <si>
    <t>A126005786T</t>
  </si>
  <si>
    <t>A126067994R</t>
  </si>
  <si>
    <t>A126036890V</t>
  </si>
  <si>
    <t>A126004490L</t>
  </si>
  <si>
    <t>A126066698C</t>
  </si>
  <si>
    <t>A126035594J</t>
  </si>
  <si>
    <t>A126003842L</t>
  </si>
  <si>
    <t>A126066050L</t>
  </si>
  <si>
    <t>A126034946J</t>
  </si>
  <si>
    <t>A126002546A</t>
  </si>
  <si>
    <t>A126064754X</t>
  </si>
  <si>
    <t>A126033650C</t>
  </si>
  <si>
    <t>A126001926K</t>
  </si>
  <si>
    <t>A126064134K</t>
  </si>
  <si>
    <t>A126033030R</t>
  </si>
  <si>
    <t>A126006462R</t>
  </si>
  <si>
    <t>A126068670L</t>
  </si>
  <si>
    <t>A126037566K</t>
  </si>
  <si>
    <t>A126005166C</t>
  </si>
  <si>
    <t>A126067374A</t>
  </si>
  <si>
    <t>A126036270F</t>
  </si>
  <si>
    <t>A126003222X</t>
  </si>
  <si>
    <t>A126065430W</t>
  </si>
  <si>
    <t>A126034326V</t>
  </si>
  <si>
    <t>A126005814R</t>
  </si>
  <si>
    <t>A126068022R</t>
  </si>
  <si>
    <t>A126036918K</t>
  </si>
  <si>
    <t>A126004518C</t>
  </si>
  <si>
    <t>A126066726A</t>
  </si>
  <si>
    <t>A126035622F</t>
  </si>
  <si>
    <t>A126003870W</t>
  </si>
  <si>
    <t>A126066078R</t>
  </si>
  <si>
    <t>A126034974T</t>
  </si>
  <si>
    <t>A126002574K</t>
  </si>
  <si>
    <t>A126064782J</t>
  </si>
  <si>
    <t>A126033678F</t>
  </si>
  <si>
    <t>A126001642J</t>
  </si>
  <si>
    <t>A126063850F</t>
  </si>
  <si>
    <t>A126032746C</t>
  </si>
  <si>
    <t>A126006178F</t>
  </si>
  <si>
    <t>A126068386C</t>
  </si>
  <si>
    <t>A126037282J</t>
  </si>
  <si>
    <t>A126004882X</t>
  </si>
  <si>
    <t>A126067090X</t>
  </si>
  <si>
    <t>A126035986V</t>
  </si>
  <si>
    <t>A126002938L</t>
  </si>
  <si>
    <t>A126065146L</t>
  </si>
  <si>
    <t>A126034042T</t>
  </si>
  <si>
    <t>A126005530L</t>
  </si>
  <si>
    <t>A126067738C</t>
  </si>
  <si>
    <t>A126036634J</t>
  </si>
  <si>
    <t>A126004234A</t>
  </si>
  <si>
    <t>A126066442X</t>
  </si>
  <si>
    <t>A126035338W</t>
  </si>
  <si>
    <t>A126003586L</t>
  </si>
  <si>
    <t>A126065794K</t>
  </si>
  <si>
    <t>A126034690R</t>
  </si>
  <si>
    <t>A126002290J</t>
  </si>
  <si>
    <t>A126064498X</t>
  </si>
  <si>
    <t>A126033394C</t>
  </si>
  <si>
    <t>A126001654T</t>
  </si>
  <si>
    <t>A126063862R</t>
  </si>
  <si>
    <t>A126032758L</t>
  </si>
  <si>
    <t>A126006190W</t>
  </si>
  <si>
    <t>A126068398L</t>
  </si>
  <si>
    <t>A126037294T</t>
  </si>
  <si>
    <t>A126004894J</t>
  </si>
  <si>
    <t>A126067102W</t>
  </si>
  <si>
    <t>A126035998C</t>
  </si>
  <si>
    <t>A126002950C</t>
  </si>
  <si>
    <t>A126065158W</t>
  </si>
  <si>
    <t>A126034054A</t>
  </si>
  <si>
    <t>A126005542W</t>
  </si>
  <si>
    <t>A126067750V</t>
  </si>
  <si>
    <t>A126036646T</t>
  </si>
  <si>
    <t>A126004246K</t>
  </si>
  <si>
    <t>A126066454J</t>
  </si>
  <si>
    <t>A126035350L</t>
  </si>
  <si>
    <t>A126003598W</t>
  </si>
  <si>
    <t>A126065806J</t>
  </si>
  <si>
    <t>A126034702L</t>
  </si>
  <si>
    <t>A126002302F</t>
  </si>
  <si>
    <t>A126064510C</t>
  </si>
  <si>
    <t>A126033406A</t>
  </si>
  <si>
    <t>A126001622X</t>
  </si>
  <si>
    <t>A126063830W</t>
  </si>
  <si>
    <t>A126032726V</t>
  </si>
  <si>
    <t>A126006158W</t>
  </si>
  <si>
    <t>A126068366V</t>
  </si>
  <si>
    <t>A126037262X</t>
  </si>
  <si>
    <t>A126004862R</t>
  </si>
  <si>
    <t>A126067070R</t>
  </si>
  <si>
    <t>A126035966K</t>
  </si>
  <si>
    <t>A126002918C</t>
  </si>
  <si>
    <t>A126065126C</t>
  </si>
  <si>
    <t>A126034022J</t>
  </si>
  <si>
    <t>A126005510C</t>
  </si>
  <si>
    <t>A126067718V</t>
  </si>
  <si>
    <t>A126036614X</t>
  </si>
  <si>
    <t>A126004214T</t>
  </si>
  <si>
    <t>A126066422R</t>
  </si>
  <si>
    <t>A126035318L</t>
  </si>
  <si>
    <t>A126003566C</t>
  </si>
  <si>
    <t>A126065774A</t>
  </si>
  <si>
    <t>A126034670F</t>
  </si>
  <si>
    <t>A126002270X</t>
  </si>
  <si>
    <t>A126064478R</t>
  </si>
  <si>
    <t>A126033374V</t>
  </si>
  <si>
    <t>A126001658A</t>
  </si>
  <si>
    <t>A126063866X</t>
  </si>
  <si>
    <t>A126032762C</t>
  </si>
  <si>
    <t>A126006194F</t>
  </si>
  <si>
    <t>A126068402T</t>
  </si>
  <si>
    <t>A126037298A</t>
  </si>
  <si>
    <t>A126004898T</t>
  </si>
  <si>
    <t>A126067106F</t>
  </si>
  <si>
    <t>A126036002K</t>
  </si>
  <si>
    <t>A126002954L</t>
  </si>
  <si>
    <t>A126065162L</t>
  </si>
  <si>
    <t>A126034058K</t>
  </si>
  <si>
    <t>A126005546F</t>
  </si>
  <si>
    <t>A126067754C</t>
  </si>
  <si>
    <t>A126036650J</t>
  </si>
  <si>
    <t>A126004250A</t>
  </si>
  <si>
    <t>A126066458T</t>
  </si>
  <si>
    <t>A126035354W</t>
  </si>
  <si>
    <t>A126003602A</t>
  </si>
  <si>
    <t>A126065810X</t>
  </si>
  <si>
    <t>A126034706W</t>
  </si>
  <si>
    <t>A126002306R</t>
  </si>
  <si>
    <t>A126064514L</t>
  </si>
  <si>
    <t>A126033410T</t>
  </si>
  <si>
    <t>A126001662T</t>
  </si>
  <si>
    <t>A126063870R</t>
  </si>
  <si>
    <t>A126032766L</t>
  </si>
  <si>
    <t>A126006198R</t>
  </si>
  <si>
    <t>A126068406A</t>
  </si>
  <si>
    <t>A126037302F</t>
  </si>
  <si>
    <t>Victoria ;  Had worked before ;  &gt;&gt; Looked for both full-time and part-time work ;  Persons ;</t>
  </si>
  <si>
    <t>Victoria ;  Had worked before ;  &gt;&gt; Looked for both full-time and part-time work ;  &gt; Males ;</t>
  </si>
  <si>
    <t>Victoria ;  Had worked before ;  &gt;&gt; Looked for both full-time and part-time work ;  &gt; Females ;</t>
  </si>
  <si>
    <t>Victoria ;  Had worked before ;  &gt;&gt; Looked for only full-time work ;  Persons ;</t>
  </si>
  <si>
    <t>Victoria ;  Had worked before ;  &gt;&gt; Looked for only full-time work ;  &gt; Males ;</t>
  </si>
  <si>
    <t>Victoria ;  Had worked before ;  &gt;&gt; Looked for only full-time work ;  &gt; Females ;</t>
  </si>
  <si>
    <t>Victoria ;  Had worked before ;  &gt;&gt; Waiting to start a full-time job ;  Persons ;</t>
  </si>
  <si>
    <t>Victoria ;  Had worked before ;  &gt;&gt; Waiting to start a full-time job ;  &gt; Males ;</t>
  </si>
  <si>
    <t>Victoria ;  Had worked before ;  &gt;&gt; Waiting to start a full-time job ;  &gt; Females ;</t>
  </si>
  <si>
    <t>Victoria ;  Had worked before ;  &gt; Looked for part-time work ;  Persons ;</t>
  </si>
  <si>
    <t>Victoria ;  Had worked before ;  &gt; Looked for part-time work ;  &gt; Males ;</t>
  </si>
  <si>
    <t>Victoria ;  Had worked before ;  &gt; Looked for part-time work ;  &gt; Females ;</t>
  </si>
  <si>
    <t>Victoria ;  Had worked before ;  &gt;&gt; Looked for only part-time work ;  Persons ;</t>
  </si>
  <si>
    <t>Victoria ;  Had worked before ;  &gt;&gt; Looked for only part-time work ;  &gt; Males ;</t>
  </si>
  <si>
    <t>Victoria ;  Had worked before ;  &gt;&gt; Looked for only part-time work ;  &gt; Females ;</t>
  </si>
  <si>
    <t>Victoria ;  Had worked before ;  &gt;&gt; Waiting to start a part-time job ;  Persons ;</t>
  </si>
  <si>
    <t>Victoria ;  Had worked before ;  &gt;&gt; Waiting to start a part-time job ;  &gt; Males ;</t>
  </si>
  <si>
    <t>Victoria ;  Had worked before ;  &gt;&gt; Waiting to start a part-time job ;  &gt; Females ;</t>
  </si>
  <si>
    <t>Victoria ;  &gt; Waiting to start or return to a job already obtained ;  Unemployed total ;  Persons ;</t>
  </si>
  <si>
    <t>Victoria ;  &gt; Waiting to start or return to a job already obtained ;  Unemployed total ;  &gt; Males ;</t>
  </si>
  <si>
    <t>Victoria ;  &gt; Waiting to start or return to a job already obtained ;  Unemployed total ;  &gt; Females ;</t>
  </si>
  <si>
    <t>Victoria ;  &gt; Waiting to start or return to a job already obtained ;  &gt; Looked for full-time work ;  Persons ;</t>
  </si>
  <si>
    <t>Victoria ;  &gt; Waiting to start or return to a job already obtained ;  &gt; Looked for full-time work ;  &gt; Males ;</t>
  </si>
  <si>
    <t>Victoria ;  &gt; Waiting to start or return to a job already obtained ;  &gt; Looked for full-time work ;  &gt; Females ;</t>
  </si>
  <si>
    <t>Victoria ;  &gt; Waiting to start or return to a job already obtained ;  &gt;&gt; Looked for both full-time and part-time work ;  Persons ;</t>
  </si>
  <si>
    <t>Victoria ;  &gt; Waiting to start or return to a job already obtained ;  &gt;&gt; Looked for both full-time and part-time work ;  &gt; Males ;</t>
  </si>
  <si>
    <t>Victoria ;  &gt; Waiting to start or return to a job already obtained ;  &gt;&gt; Looked for both full-time and part-time work ;  &gt; Females ;</t>
  </si>
  <si>
    <t>Victoria ;  &gt; Waiting to start or return to a job already obtained ;  &gt;&gt; Looked for only full-time work ;  Persons ;</t>
  </si>
  <si>
    <t>Victoria ;  &gt; Waiting to start or return to a job already obtained ;  &gt;&gt; Looked for only full-time work ;  &gt; Males ;</t>
  </si>
  <si>
    <t>Victoria ;  &gt; Waiting to start or return to a job already obtained ;  &gt;&gt; Looked for only full-time work ;  &gt; Females ;</t>
  </si>
  <si>
    <t>Victoria ;  &gt; Waiting to start or return to a job already obtained ;  &gt;&gt; Waiting to start a full-time job ;  Persons ;</t>
  </si>
  <si>
    <t>Victoria ;  &gt; Waiting to start or return to a job already obtained ;  &gt;&gt; Waiting to start a full-time job ;  &gt; Males ;</t>
  </si>
  <si>
    <t>Victoria ;  &gt; Waiting to start or return to a job already obtained ;  &gt;&gt; Waiting to start a full-time job ;  &gt; Females ;</t>
  </si>
  <si>
    <t>Victoria ;  &gt; Waiting to start or return to a job already obtained ;  &gt; Looked for part-time work ;  Persons ;</t>
  </si>
  <si>
    <t>Victoria ;  &gt; Waiting to start or return to a job already obtained ;  &gt; Looked for part-time work ;  &gt; Males ;</t>
  </si>
  <si>
    <t>Victoria ;  &gt; Waiting to start or return to a job already obtained ;  &gt; Looked for part-time work ;  &gt; Females ;</t>
  </si>
  <si>
    <t>Victoria ;  &gt; Waiting to start or return to a job already obtained ;  &gt;&gt; Looked for only part-time work ;  Persons ;</t>
  </si>
  <si>
    <t>Victoria ;  &gt; Waiting to start or return to a job already obtained ;  &gt;&gt; Looked for only part-time work ;  &gt; Males ;</t>
  </si>
  <si>
    <t>Victoria ;  &gt; Waiting to start or return to a job already obtained ;  &gt;&gt; Looked for only part-time work ;  &gt; Females ;</t>
  </si>
  <si>
    <t>Victoria ;  &gt; Waiting to start or return to a job already obtained ;  &gt;&gt; Waiting to start a part-time job ;  Persons ;</t>
  </si>
  <si>
    <t>Victoria ;  &gt; Waiting to start or return to a job already obtained ;  &gt;&gt; Waiting to start a part-time job ;  &gt; Males ;</t>
  </si>
  <si>
    <t>Victoria ;  &gt; Waiting to start or return to a job already obtained ;  &gt;&gt; Waiting to start a part-time job ;  &gt; Females ;</t>
  </si>
  <si>
    <t>Victoria ;  &gt; Last worked less than 2 years ago ;  Unemployed total ;  Persons ;</t>
  </si>
  <si>
    <t>Victoria ;  &gt; Last worked less than 2 years ago ;  Unemployed total ;  &gt; Males ;</t>
  </si>
  <si>
    <t>Victoria ;  &gt; Last worked less than 2 years ago ;  Unemployed total ;  &gt; Females ;</t>
  </si>
  <si>
    <t>Victoria ;  &gt; Last worked less than 2 years ago ;  &gt; Looked for full-time work ;  Persons ;</t>
  </si>
  <si>
    <t>Victoria ;  &gt; Last worked less than 2 years ago ;  &gt; Looked for full-time work ;  &gt; Males ;</t>
  </si>
  <si>
    <t>Victoria ;  &gt; Last worked less than 2 years ago ;  &gt; Looked for full-time work ;  &gt; Females ;</t>
  </si>
  <si>
    <t>Victoria ;  &gt; Last worked less than 2 years ago ;  &gt;&gt; Looked for both full-time and part-time work ;  Persons ;</t>
  </si>
  <si>
    <t>Victoria ;  &gt; Last worked less than 2 years ago ;  &gt;&gt; Looked for both full-time and part-time work ;  &gt; Males ;</t>
  </si>
  <si>
    <t>Victoria ;  &gt; Last worked less than 2 years ago ;  &gt;&gt; Looked for both full-time and part-time work ;  &gt; Females ;</t>
  </si>
  <si>
    <t>Victoria ;  &gt; Last worked less than 2 years ago ;  &gt;&gt; Looked for only full-time work ;  Persons ;</t>
  </si>
  <si>
    <t>Victoria ;  &gt; Last worked less than 2 years ago ;  &gt;&gt; Looked for only full-time work ;  &gt; Males ;</t>
  </si>
  <si>
    <t>Victoria ;  &gt; Last worked less than 2 years ago ;  &gt;&gt; Looked for only full-time work ;  &gt; Females ;</t>
  </si>
  <si>
    <t>Victoria ;  &gt; Last worked less than 2 years ago ;  &gt; Looked for part-time work ;  Persons ;</t>
  </si>
  <si>
    <t>Victoria ;  &gt; Last worked less than 2 years ago ;  &gt; Looked for part-time work ;  &gt; Males ;</t>
  </si>
  <si>
    <t>Victoria ;  &gt; Last worked less than 2 years ago ;  &gt; Looked for part-time work ;  &gt; Females ;</t>
  </si>
  <si>
    <t>Victoria ;  &gt; Last worked less than 2 years ago ;  &gt;&gt; Looked for only part-time work ;  Persons ;</t>
  </si>
  <si>
    <t>Victoria ;  &gt; Last worked less than 2 years ago ;  &gt;&gt; Looked for only part-time work ;  &gt; Males ;</t>
  </si>
  <si>
    <t>Victoria ;  &gt; Last worked less than 2 years ago ;  &gt;&gt; Looked for only part-time work ;  &gt; Females ;</t>
  </si>
  <si>
    <t>Victoria ;  &gt; Last worked 2 years or more ago ;  Unemployed total ;  Persons ;</t>
  </si>
  <si>
    <t>Victoria ;  &gt; Last worked 2 years or more ago ;  Unemployed total ;  &gt; Males ;</t>
  </si>
  <si>
    <t>Victoria ;  &gt; Last worked 2 years or more ago ;  Unemployed total ;  &gt; Females ;</t>
  </si>
  <si>
    <t>Victoria ;  &gt; Last worked 2 years or more ago ;  &gt; Looked for full-time work ;  Persons ;</t>
  </si>
  <si>
    <t>Victoria ;  &gt; Last worked 2 years or more ago ;  &gt; Looked for full-time work ;  &gt; Males ;</t>
  </si>
  <si>
    <t>Victoria ;  &gt; Last worked 2 years or more ago ;  &gt; Looked for full-time work ;  &gt; Females ;</t>
  </si>
  <si>
    <t>Victoria ;  &gt; Last worked 2 years or more ago ;  &gt;&gt; Looked for both full-time and part-time work ;  Persons ;</t>
  </si>
  <si>
    <t>Victoria ;  &gt; Last worked 2 years or more ago ;  &gt;&gt; Looked for both full-time and part-time work ;  &gt; Males ;</t>
  </si>
  <si>
    <t>Victoria ;  &gt; Last worked 2 years or more ago ;  &gt;&gt; Looked for both full-time and part-time work ;  &gt; Females ;</t>
  </si>
  <si>
    <t>Victoria ;  &gt; Last worked 2 years or more ago ;  &gt;&gt; Looked for only full-time work ;  Persons ;</t>
  </si>
  <si>
    <t>Victoria ;  &gt; Last worked 2 years or more ago ;  &gt;&gt; Looked for only full-time work ;  &gt; Males ;</t>
  </si>
  <si>
    <t>Victoria ;  &gt; Last worked 2 years or more ago ;  &gt;&gt; Looked for only full-time work ;  &gt; Females ;</t>
  </si>
  <si>
    <t>Victoria ;  &gt; Last worked 2 years or more ago ;  &gt; Looked for part-time work ;  Persons ;</t>
  </si>
  <si>
    <t>Victoria ;  &gt; Last worked 2 years or more ago ;  &gt; Looked for part-time work ;  &gt; Males ;</t>
  </si>
  <si>
    <t>Victoria ;  &gt; Last worked 2 years or more ago ;  &gt; Looked for part-time work ;  &gt; Females ;</t>
  </si>
  <si>
    <t>Victoria ;  &gt; Last worked 2 years or more ago ;  &gt;&gt; Looked for only part-time work ;  Persons ;</t>
  </si>
  <si>
    <t>Victoria ;  &gt; Last worked 2 years or more ago ;  &gt;&gt; Looked for only part-time work ;  &gt; Males ;</t>
  </si>
  <si>
    <t>Victoria ;  &gt; Last worked 2 years or more ago ;  &gt;&gt; Looked for only part-time work ;  &gt; Females ;</t>
  </si>
  <si>
    <t>Victoria ;  Had never worked before ;  Unemployed total ;  Persons ;</t>
  </si>
  <si>
    <t>Victoria ;  Had never worked before ;  Unemployed total ;  &gt; Males ;</t>
  </si>
  <si>
    <t>Victoria ;  Had never worked before ;  Unemployed total ;  &gt; Females ;</t>
  </si>
  <si>
    <t>Victoria ;  Had never worked before ;  &gt; Looked for full-time work ;  Persons ;</t>
  </si>
  <si>
    <t>Victoria ;  Had never worked before ;  &gt; Looked for full-time work ;  &gt; Males ;</t>
  </si>
  <si>
    <t>Victoria ;  Had never worked before ;  &gt; Looked for full-time work ;  &gt; Females ;</t>
  </si>
  <si>
    <t>Victoria ;  Had never worked before ;  &gt;&gt; Looked for both full-time and part-time work ;  Persons ;</t>
  </si>
  <si>
    <t>Victoria ;  Had never worked before ;  &gt;&gt; Looked for both full-time and part-time work ;  &gt; Males ;</t>
  </si>
  <si>
    <t>Victoria ;  Had never worked before ;  &gt;&gt; Looked for both full-time and part-time work ;  &gt; Females ;</t>
  </si>
  <si>
    <t>Victoria ;  Had never worked before ;  &gt;&gt; Looked for only full-time work ;  Persons ;</t>
  </si>
  <si>
    <t>Victoria ;  Had never worked before ;  &gt;&gt; Looked for only full-time work ;  &gt; Males ;</t>
  </si>
  <si>
    <t>Victoria ;  Had never worked before ;  &gt;&gt; Looked for only full-time work ;  &gt; Females ;</t>
  </si>
  <si>
    <t>Victoria ;  Had never worked before ;  &gt;&gt; Waiting to start a full-time job ;  Persons ;</t>
  </si>
  <si>
    <t>Victoria ;  Had never worked before ;  &gt;&gt; Waiting to start a full-time job ;  &gt; Males ;</t>
  </si>
  <si>
    <t>Victoria ;  Had never worked before ;  &gt;&gt; Waiting to start a full-time job ;  &gt; Females ;</t>
  </si>
  <si>
    <t>Victoria ;  Had never worked before ;  &gt; Looked for part-time work ;  Persons ;</t>
  </si>
  <si>
    <t>Victoria ;  Had never worked before ;  &gt; Looked for part-time work ;  &gt; Males ;</t>
  </si>
  <si>
    <t>Victoria ;  Had never worked before ;  &gt; Looked for part-time work ;  &gt; Females ;</t>
  </si>
  <si>
    <t>Victoria ;  Had never worked before ;  &gt;&gt; Looked for only part-time work ;  Persons ;</t>
  </si>
  <si>
    <t>Victoria ;  Had never worked before ;  &gt;&gt; Looked for only part-time work ;  &gt; Males ;</t>
  </si>
  <si>
    <t>Victoria ;  Had never worked before ;  &gt;&gt; Looked for only part-time work ;  &gt; Females ;</t>
  </si>
  <si>
    <t>Victoria ;  Had never worked before ;  &gt;&gt; Waiting to start a part-time job ;  Persons ;</t>
  </si>
  <si>
    <t>Victoria ;  Had never worked before ;  &gt;&gt; Waiting to start a part-time job ;  &gt; Males ;</t>
  </si>
  <si>
    <t>Victoria ;  Had never worked before ;  &gt;&gt; Waiting to start a part-time job ;  &gt; Females ;</t>
  </si>
  <si>
    <t>Victoria ;  &gt; Waiting to start first job already obtained ;  Unemployed total ;  Persons ;</t>
  </si>
  <si>
    <t>Victoria ;  &gt; Waiting to start first job already obtained ;  Unemployed total ;  &gt; Males ;</t>
  </si>
  <si>
    <t>Victoria ;  &gt; Waiting to start first job already obtained ;  Unemployed total ;  &gt; Females ;</t>
  </si>
  <si>
    <t>Victoria ;  &gt; Waiting to start first job already obtained ;  &gt; Looked for full-time work ;  Persons ;</t>
  </si>
  <si>
    <t>Victoria ;  &gt; Waiting to start first job already obtained ;  &gt; Looked for full-time work ;  &gt; Males ;</t>
  </si>
  <si>
    <t>Victoria ;  &gt; Waiting to start first job already obtained ;  &gt; Looked for full-time work ;  &gt; Females ;</t>
  </si>
  <si>
    <t>Victoria ;  &gt; Waiting to start first job already obtained ;  &gt;&gt; Looked for both full-time and part-time work ;  Persons ;</t>
  </si>
  <si>
    <t>Victoria ;  &gt; Waiting to start first job already obtained ;  &gt;&gt; Looked for both full-time and part-time work ;  &gt; Males ;</t>
  </si>
  <si>
    <t>Victoria ;  &gt; Waiting to start first job already obtained ;  &gt;&gt; Looked for both full-time and part-time work ;  &gt; Females ;</t>
  </si>
  <si>
    <t>Victoria ;  &gt; Waiting to start first job already obtained ;  &gt;&gt; Looked for only full-time work ;  Persons ;</t>
  </si>
  <si>
    <t>Victoria ;  &gt; Waiting to start first job already obtained ;  &gt;&gt; Looked for only full-time work ;  &gt; Males ;</t>
  </si>
  <si>
    <t>Victoria ;  &gt; Waiting to start first job already obtained ;  &gt;&gt; Looked for only full-time work ;  &gt; Females ;</t>
  </si>
  <si>
    <t>Victoria ;  &gt; Waiting to start first job already obtained ;  &gt;&gt; Waiting to start a full-time job ;  Persons ;</t>
  </si>
  <si>
    <t>Victoria ;  &gt; Waiting to start first job already obtained ;  &gt;&gt; Waiting to start a full-time job ;  &gt; Males ;</t>
  </si>
  <si>
    <t>Victoria ;  &gt; Waiting to start first job already obtained ;  &gt;&gt; Waiting to start a full-time job ;  &gt; Females ;</t>
  </si>
  <si>
    <t>Victoria ;  &gt; Waiting to start first job already obtained ;  &gt; Looked for part-time work ;  Persons ;</t>
  </si>
  <si>
    <t>Victoria ;  &gt; Waiting to start first job already obtained ;  &gt; Looked for part-time work ;  &gt; Males ;</t>
  </si>
  <si>
    <t>Victoria ;  &gt; Waiting to start first job already obtained ;  &gt; Looked for part-time work ;  &gt; Females ;</t>
  </si>
  <si>
    <t>Victoria ;  &gt; Waiting to start first job already obtained ;  &gt;&gt; Looked for only part-time work ;  Persons ;</t>
  </si>
  <si>
    <t>Victoria ;  &gt; Waiting to start first job already obtained ;  &gt;&gt; Looked for only part-time work ;  &gt; Males ;</t>
  </si>
  <si>
    <t>Victoria ;  &gt; Waiting to start first job already obtained ;  &gt;&gt; Looked for only part-time work ;  &gt; Females ;</t>
  </si>
  <si>
    <t>Victoria ;  &gt; Waiting to start first job already obtained ;  &gt;&gt; Waiting to start a part-time job ;  Persons ;</t>
  </si>
  <si>
    <t>Victoria ;  &gt; Waiting to start first job already obtained ;  &gt;&gt; Waiting to start a part-time job ;  &gt; Males ;</t>
  </si>
  <si>
    <t>Victoria ;  &gt; Waiting to start first job already obtained ;  &gt;&gt; Waiting to start a part-time job ;  &gt; Females ;</t>
  </si>
  <si>
    <t>Victoria ;  &gt; Looking for first job ;  Unemployed total ;  Persons ;</t>
  </si>
  <si>
    <t>Victoria ;  &gt; Looking for first job ;  Unemployed total ;  &gt; Males ;</t>
  </si>
  <si>
    <t>Victoria ;  &gt; Looking for first job ;  Unemployed total ;  &gt; Females ;</t>
  </si>
  <si>
    <t>Victoria ;  &gt; Looking for first job ;  &gt; Looked for full-time work ;  Persons ;</t>
  </si>
  <si>
    <t>Victoria ;  &gt; Looking for first job ;  &gt; Looked for full-time work ;  &gt; Males ;</t>
  </si>
  <si>
    <t>Victoria ;  &gt; Looking for first job ;  &gt; Looked for full-time work ;  &gt; Females ;</t>
  </si>
  <si>
    <t>Victoria ;  &gt; Looking for first job ;  &gt;&gt; Looked for both full-time and part-time work ;  Persons ;</t>
  </si>
  <si>
    <t>Victoria ;  &gt; Looking for first job ;  &gt;&gt; Looked for both full-time and part-time work ;  &gt; Males ;</t>
  </si>
  <si>
    <t>Victoria ;  &gt; Looking for first job ;  &gt;&gt; Looked for both full-time and part-time work ;  &gt; Females ;</t>
  </si>
  <si>
    <t>Victoria ;  &gt; Looking for first job ;  &gt;&gt; Looked for only full-time work ;  Persons ;</t>
  </si>
  <si>
    <t>Victoria ;  &gt; Looking for first job ;  &gt;&gt; Looked for only full-time work ;  &gt; Males ;</t>
  </si>
  <si>
    <t>Victoria ;  &gt; Looking for first job ;  &gt;&gt; Looked for only full-time work ;  &gt; Females ;</t>
  </si>
  <si>
    <t>Victoria ;  &gt; Looking for first job ;  &gt; Looked for part-time work ;  Persons ;</t>
  </si>
  <si>
    <t>Victoria ;  &gt; Looking for first job ;  &gt; Looked for part-time work ;  &gt; Males ;</t>
  </si>
  <si>
    <t>Victoria ;  &gt; Looking for first job ;  &gt; Looked for part-time work ;  &gt; Females ;</t>
  </si>
  <si>
    <t>Victoria ;  &gt; Looking for first job ;  &gt;&gt; Looked for only part-time work ;  Persons ;</t>
  </si>
  <si>
    <t>Victoria ;  &gt; Looking for first job ;  &gt;&gt; Looked for only part-time work ;  &gt; Males ;</t>
  </si>
  <si>
    <t>Victoria ;  &gt; Looking for first job ;  &gt;&gt; Looked for only part-time work ;  &gt; Females ;</t>
  </si>
  <si>
    <t>Victoria ;  Less than 1 year looking for work ;  Unemployed total ;  Persons ;</t>
  </si>
  <si>
    <t>Victoria ;  Less than 1 year looking for work ;  Unemployed total ;  &gt; Males ;</t>
  </si>
  <si>
    <t>Victoria ;  Less than 1 year looking for work ;  Unemployed total ;  &gt; Females ;</t>
  </si>
  <si>
    <t>Victoria ;  Less than 1 year looking for work ;  &gt; Looked for full-time work ;  Persons ;</t>
  </si>
  <si>
    <t>Victoria ;  Less than 1 year looking for work ;  &gt; Looked for full-time work ;  &gt; Males ;</t>
  </si>
  <si>
    <t>Victoria ;  Less than 1 year looking for work ;  &gt; Looked for full-time work ;  &gt; Females ;</t>
  </si>
  <si>
    <t>Victoria ;  Less than 1 year looking for work ;  &gt;&gt; Looked for both full-time and part-time work ;  Persons ;</t>
  </si>
  <si>
    <t>Victoria ;  Less than 1 year looking for work ;  &gt;&gt; Looked for both full-time and part-time work ;  &gt; Males ;</t>
  </si>
  <si>
    <t>Victoria ;  Less than 1 year looking for work ;  &gt;&gt; Looked for both full-time and part-time work ;  &gt; Females ;</t>
  </si>
  <si>
    <t>Victoria ;  Less than 1 year looking for work ;  &gt;&gt; Looked for only full-time work ;  Persons ;</t>
  </si>
  <si>
    <t>Victoria ;  Less than 1 year looking for work ;  &gt;&gt; Looked for only full-time work ;  &gt; Males ;</t>
  </si>
  <si>
    <t>Victoria ;  Less than 1 year looking for work ;  &gt;&gt; Looked for only full-time work ;  &gt; Females ;</t>
  </si>
  <si>
    <t>Victoria ;  Less than 1 year looking for work ;  &gt;&gt; Waiting to start a full-time job ;  Persons ;</t>
  </si>
  <si>
    <t>Victoria ;  Less than 1 year looking for work ;  &gt;&gt; Waiting to start a full-time job ;  &gt; Males ;</t>
  </si>
  <si>
    <t>Victoria ;  Less than 1 year looking for work ;  &gt;&gt; Waiting to start a full-time job ;  &gt; Females ;</t>
  </si>
  <si>
    <t>Victoria ;  Less than 1 year looking for work ;  &gt; Looked for part-time work ;  Persons ;</t>
  </si>
  <si>
    <t>Victoria ;  Less than 1 year looking for work ;  &gt; Looked for part-time work ;  &gt; Males ;</t>
  </si>
  <si>
    <t>Victoria ;  Less than 1 year looking for work ;  &gt; Looked for part-time work ;  &gt; Females ;</t>
  </si>
  <si>
    <t>Victoria ;  Less than 1 year looking for work ;  &gt;&gt; Looked for only part-time work ;  Persons ;</t>
  </si>
  <si>
    <t>Victoria ;  Less than 1 year looking for work ;  &gt;&gt; Looked for only part-time work ;  &gt; Males ;</t>
  </si>
  <si>
    <t>Victoria ;  Less than 1 year looking for work ;  &gt;&gt; Looked for only part-time work ;  &gt; Females ;</t>
  </si>
  <si>
    <t>Victoria ;  Less than 1 year looking for work ;  &gt;&gt; Waiting to start a part-time job ;  Persons ;</t>
  </si>
  <si>
    <t>Victoria ;  Less than 1 year looking for work ;  &gt;&gt; Waiting to start a part-time job ;  &gt; Males ;</t>
  </si>
  <si>
    <t>Victoria ;  Less than 1 year looking for work ;  &gt;&gt; Waiting to start a part-time job ;  &gt; Females ;</t>
  </si>
  <si>
    <t>Victoria ;  &gt; Less than 1 month looking for work ;  Unemployed total ;  Persons ;</t>
  </si>
  <si>
    <t>Victoria ;  &gt; Less than 1 month looking for work ;  Unemployed total ;  &gt; Males ;</t>
  </si>
  <si>
    <t>Victoria ;  &gt; Less than 1 month looking for work ;  Unemployed total ;  &gt; Females ;</t>
  </si>
  <si>
    <t>Victoria ;  &gt; Less than 1 month looking for work ;  &gt; Looked for full-time work ;  Persons ;</t>
  </si>
  <si>
    <t>Victoria ;  &gt; Less than 1 month looking for work ;  &gt; Looked for full-time work ;  &gt; Males ;</t>
  </si>
  <si>
    <t>Victoria ;  &gt; Less than 1 month looking for work ;  &gt; Looked for full-time work ;  &gt; Females ;</t>
  </si>
  <si>
    <t>Victoria ;  &gt; Less than 1 month looking for work ;  &gt;&gt; Looked for both full-time and part-time work ;  Persons ;</t>
  </si>
  <si>
    <t>Victoria ;  &gt; Less than 1 month looking for work ;  &gt;&gt; Looked for both full-time and part-time work ;  &gt; Males ;</t>
  </si>
  <si>
    <t>Victoria ;  &gt; Less than 1 month looking for work ;  &gt;&gt; Looked for both full-time and part-time work ;  &gt; Females ;</t>
  </si>
  <si>
    <t>Victoria ;  &gt; Less than 1 month looking for work ;  &gt;&gt; Looked for only full-time work ;  Persons ;</t>
  </si>
  <si>
    <t>Victoria ;  &gt; Less than 1 month looking for work ;  &gt;&gt; Looked for only full-time work ;  &gt; Males ;</t>
  </si>
  <si>
    <t>Victoria ;  &gt; Less than 1 month looking for work ;  &gt;&gt; Looked for only full-time work ;  &gt; Females ;</t>
  </si>
  <si>
    <t>Victoria ;  &gt; Less than 1 month looking for work ;  &gt;&gt; Waiting to start a full-time job ;  Persons ;</t>
  </si>
  <si>
    <t>Victoria ;  &gt; Less than 1 month looking for work ;  &gt;&gt; Waiting to start a full-time job ;  &gt; Males ;</t>
  </si>
  <si>
    <t>Victoria ;  &gt; Less than 1 month looking for work ;  &gt;&gt; Waiting to start a full-time job ;  &gt; Females ;</t>
  </si>
  <si>
    <t>Victoria ;  &gt; Less than 1 month looking for work ;  &gt; Looked for part-time work ;  Persons ;</t>
  </si>
  <si>
    <t>Victoria ;  &gt; Less than 1 month looking for work ;  &gt; Looked for part-time work ;  &gt; Males ;</t>
  </si>
  <si>
    <t>Victoria ;  &gt; Less than 1 month looking for work ;  &gt; Looked for part-time work ;  &gt; Females ;</t>
  </si>
  <si>
    <t>Victoria ;  &gt; Less than 1 month looking for work ;  &gt;&gt; Looked for only part-time work ;  Persons ;</t>
  </si>
  <si>
    <t>Victoria ;  &gt; Less than 1 month looking for work ;  &gt;&gt; Looked for only part-time work ;  &gt; Males ;</t>
  </si>
  <si>
    <t>Victoria ;  &gt; Less than 1 month looking for work ;  &gt;&gt; Looked for only part-time work ;  &gt; Females ;</t>
  </si>
  <si>
    <t>Victoria ;  &gt; Less than 1 month looking for work ;  &gt;&gt; Waiting to start a part-time job ;  Persons ;</t>
  </si>
  <si>
    <t>Victoria ;  &gt; Less than 1 month looking for work ;  &gt;&gt; Waiting to start a part-time job ;  &gt; Males ;</t>
  </si>
  <si>
    <t>Victoria ;  &gt; Less than 1 month looking for work ;  &gt;&gt; Waiting to start a part-time job ;  &gt; Females ;</t>
  </si>
  <si>
    <t>Victoria ;  &gt; 1-3 months looking for work ;  Unemployed total ;  Persons ;</t>
  </si>
  <si>
    <t>Victoria ;  &gt; 1-3 months looking for work ;  Unemployed total ;  &gt; Males ;</t>
  </si>
  <si>
    <t>Victoria ;  &gt; 1-3 months looking for work ;  Unemployed total ;  &gt; Females ;</t>
  </si>
  <si>
    <t>Victoria ;  &gt; 1-3 months looking for work ;  &gt; Looked for full-time work ;  Persons ;</t>
  </si>
  <si>
    <t>Victoria ;  &gt; 1-3 months looking for work ;  &gt; Looked for full-time work ;  &gt; Males ;</t>
  </si>
  <si>
    <t>Victoria ;  &gt; 1-3 months looking for work ;  &gt; Looked for full-time work ;  &gt; Females ;</t>
  </si>
  <si>
    <t>Victoria ;  &gt; 1-3 months looking for work ;  &gt;&gt; Looked for both full-time and part-time work ;  Persons ;</t>
  </si>
  <si>
    <t>Victoria ;  &gt; 1-3 months looking for work ;  &gt;&gt; Looked for both full-time and part-time work ;  &gt; Males ;</t>
  </si>
  <si>
    <t>Victoria ;  &gt; 1-3 months looking for work ;  &gt;&gt; Looked for both full-time and part-time work ;  &gt; Females ;</t>
  </si>
  <si>
    <t>Victoria ;  &gt; 1-3 months looking for work ;  &gt;&gt; Looked for only full-time work ;  Persons ;</t>
  </si>
  <si>
    <t>Victoria ;  &gt; 1-3 months looking for work ;  &gt;&gt; Looked for only full-time work ;  &gt; Males ;</t>
  </si>
  <si>
    <t>Victoria ;  &gt; 1-3 months looking for work ;  &gt;&gt; Looked for only full-time work ;  &gt; Females ;</t>
  </si>
  <si>
    <t>Victoria ;  &gt; 1-3 months looking for work ;  &gt;&gt; Waiting to start a full-time job ;  Persons ;</t>
  </si>
  <si>
    <t>Victoria ;  &gt; 1-3 months looking for work ;  &gt;&gt; Waiting to start a full-time job ;  &gt; Males ;</t>
  </si>
  <si>
    <t>Victoria ;  &gt; 1-3 months looking for work ;  &gt;&gt; Waiting to start a full-time job ;  &gt; Females ;</t>
  </si>
  <si>
    <t>Victoria ;  &gt; 1-3 months looking for work ;  &gt; Looked for part-time work ;  Persons ;</t>
  </si>
  <si>
    <t>Victoria ;  &gt; 1-3 months looking for work ;  &gt; Looked for part-time work ;  &gt; Males ;</t>
  </si>
  <si>
    <t>Victoria ;  &gt; 1-3 months looking for work ;  &gt; Looked for part-time work ;  &gt; Females ;</t>
  </si>
  <si>
    <t>Victoria ;  &gt; 1-3 months looking for work ;  &gt;&gt; Looked for only part-time work ;  Persons ;</t>
  </si>
  <si>
    <t>Victoria ;  &gt; 1-3 months looking for work ;  &gt;&gt; Looked for only part-time work ;  &gt; Males ;</t>
  </si>
  <si>
    <t>Victoria ;  &gt; 1-3 months looking for work ;  &gt;&gt; Looked for only part-time work ;  &gt; Females ;</t>
  </si>
  <si>
    <t>Victoria ;  &gt; 1-3 months looking for work ;  &gt;&gt; Waiting to start a part-time job ;  Persons ;</t>
  </si>
  <si>
    <t>Victoria ;  &gt; 1-3 months looking for work ;  &gt;&gt; Waiting to start a part-time job ;  &gt; Males ;</t>
  </si>
  <si>
    <t>Victoria ;  &gt; 1-3 months looking for work ;  &gt;&gt; Waiting to start a part-time job ;  &gt; Females ;</t>
  </si>
  <si>
    <t>Victoria ;  &gt; 3-6 months looking for work ;  Unemployed total ;  Persons ;</t>
  </si>
  <si>
    <t>Victoria ;  &gt; 3-6 months looking for work ;  Unemployed total ;  &gt; Males ;</t>
  </si>
  <si>
    <t>Victoria ;  &gt; 3-6 months looking for work ;  Unemployed total ;  &gt; Females ;</t>
  </si>
  <si>
    <t>Victoria ;  &gt; 3-6 months looking for work ;  &gt; Looked for full-time work ;  Persons ;</t>
  </si>
  <si>
    <t>Victoria ;  &gt; 3-6 months looking for work ;  &gt; Looked for full-time work ;  &gt; Males ;</t>
  </si>
  <si>
    <t>Victoria ;  &gt; 3-6 months looking for work ;  &gt; Looked for full-time work ;  &gt; Females ;</t>
  </si>
  <si>
    <t>Victoria ;  &gt; 3-6 months looking for work ;  &gt;&gt; Looked for both full-time and part-time work ;  Persons ;</t>
  </si>
  <si>
    <t>Victoria ;  &gt; 3-6 months looking for work ;  &gt;&gt; Looked for both full-time and part-time work ;  &gt; Males ;</t>
  </si>
  <si>
    <t>Victoria ;  &gt; 3-6 months looking for work ;  &gt;&gt; Looked for both full-time and part-time work ;  &gt; Females ;</t>
  </si>
  <si>
    <t>Victoria ;  &gt; 3-6 months looking for work ;  &gt;&gt; Looked for only full-time work ;  Persons ;</t>
  </si>
  <si>
    <t>Victoria ;  &gt; 3-6 months looking for work ;  &gt;&gt; Looked for only full-time work ;  &gt; Males ;</t>
  </si>
  <si>
    <t>Victoria ;  &gt; 3-6 months looking for work ;  &gt;&gt; Looked for only full-time work ;  &gt; Females ;</t>
  </si>
  <si>
    <t>Victoria ;  &gt; 3-6 months looking for work ;  &gt;&gt; Waiting to start a full-time job ;  Persons ;</t>
  </si>
  <si>
    <t>Victoria ;  &gt; 3-6 months looking for work ;  &gt;&gt; Waiting to start a full-time job ;  &gt; Males ;</t>
  </si>
  <si>
    <t>Victoria ;  &gt; 3-6 months looking for work ;  &gt;&gt; Waiting to start a full-time job ;  &gt; Females ;</t>
  </si>
  <si>
    <t>Victoria ;  &gt; 3-6 months looking for work ;  &gt; Looked for part-time work ;  Persons ;</t>
  </si>
  <si>
    <t>Victoria ;  &gt; 3-6 months looking for work ;  &gt; Looked for part-time work ;  &gt; Males ;</t>
  </si>
  <si>
    <t>Victoria ;  &gt; 3-6 months looking for work ;  &gt; Looked for part-time work ;  &gt; Females ;</t>
  </si>
  <si>
    <t>Victoria ;  &gt; 3-6 months looking for work ;  &gt;&gt; Looked for only part-time work ;  Persons ;</t>
  </si>
  <si>
    <t>Victoria ;  &gt; 3-6 months looking for work ;  &gt;&gt; Looked for only part-time work ;  &gt; Males ;</t>
  </si>
  <si>
    <t>Victoria ;  &gt; 3-6 months looking for work ;  &gt;&gt; Looked for only part-time work ;  &gt; Females ;</t>
  </si>
  <si>
    <t>Victoria ;  &gt; 3-6 months looking for work ;  &gt;&gt; Waiting to start a part-time job ;  Persons ;</t>
  </si>
  <si>
    <t>Victoria ;  &gt; 3-6 months looking for work ;  &gt;&gt; Waiting to start a part-time job ;  &gt; Males ;</t>
  </si>
  <si>
    <t>Victoria ;  &gt; 3-6 months looking for work ;  &gt;&gt; Waiting to start a part-time job ;  &gt; Females ;</t>
  </si>
  <si>
    <t>Victoria ;  &gt; 6-12 months looking for work ;  Unemployed total ;  Persons ;</t>
  </si>
  <si>
    <t>Victoria ;  &gt; 6-12 months looking for work ;  Unemployed total ;  &gt; Males ;</t>
  </si>
  <si>
    <t>Victoria ;  &gt; 6-12 months looking for work ;  Unemployed total ;  &gt; Females ;</t>
  </si>
  <si>
    <t>Victoria ;  &gt; 6-12 months looking for work ;  &gt; Looked for full-time work ;  Persons ;</t>
  </si>
  <si>
    <t>Victoria ;  &gt; 6-12 months looking for work ;  &gt; Looked for full-time work ;  &gt; Males ;</t>
  </si>
  <si>
    <t>Victoria ;  &gt; 6-12 months looking for work ;  &gt; Looked for full-time work ;  &gt; Females ;</t>
  </si>
  <si>
    <t>Victoria ;  &gt; 6-12 months looking for work ;  &gt;&gt; Looked for both full-time and part-time work ;  Persons ;</t>
  </si>
  <si>
    <t>Victoria ;  &gt; 6-12 months looking for work ;  &gt;&gt; Looked for both full-time and part-time work ;  &gt; Males ;</t>
  </si>
  <si>
    <t>Victoria ;  &gt; 6-12 months looking for work ;  &gt;&gt; Looked for both full-time and part-time work ;  &gt; Females ;</t>
  </si>
  <si>
    <t>Victoria ;  &gt; 6-12 months looking for work ;  &gt;&gt; Looked for only full-time work ;  Persons ;</t>
  </si>
  <si>
    <t>A126004902W</t>
  </si>
  <si>
    <t>A126067110W</t>
  </si>
  <si>
    <t>A126036006V</t>
  </si>
  <si>
    <t>A126002958W</t>
  </si>
  <si>
    <t>A126065166W</t>
  </si>
  <si>
    <t>A126034062A</t>
  </si>
  <si>
    <t>A126005550W</t>
  </si>
  <si>
    <t>A126067758L</t>
  </si>
  <si>
    <t>A126036654T</t>
  </si>
  <si>
    <t>A126004254K</t>
  </si>
  <si>
    <t>A126066462J</t>
  </si>
  <si>
    <t>A126035358F</t>
  </si>
  <si>
    <t>A126003606K</t>
  </si>
  <si>
    <t>A126065814J</t>
  </si>
  <si>
    <t>A126034710L</t>
  </si>
  <si>
    <t>A126002310F</t>
  </si>
  <si>
    <t>A126064518W</t>
  </si>
  <si>
    <t>A126033414A</t>
  </si>
  <si>
    <t>A126001626J</t>
  </si>
  <si>
    <t>A126063834F</t>
  </si>
  <si>
    <t>A126032730K</t>
  </si>
  <si>
    <t>A126006162L</t>
  </si>
  <si>
    <t>A126068370K</t>
  </si>
  <si>
    <t>A126037266J</t>
  </si>
  <si>
    <t>A126004866X</t>
  </si>
  <si>
    <t>A126067074X</t>
  </si>
  <si>
    <t>A126035970A</t>
  </si>
  <si>
    <t>A126002922V</t>
  </si>
  <si>
    <t>A126065130V</t>
  </si>
  <si>
    <t>A126034026T</t>
  </si>
  <si>
    <t>A126005514L</t>
  </si>
  <si>
    <t>A126067722K</t>
  </si>
  <si>
    <t>A126036618J</t>
  </si>
  <si>
    <t>A126004218A</t>
  </si>
  <si>
    <t>A126066426X</t>
  </si>
  <si>
    <t>A126035322C</t>
  </si>
  <si>
    <t>A126003570V</t>
  </si>
  <si>
    <t>A126065778K</t>
  </si>
  <si>
    <t>A126034674R</t>
  </si>
  <si>
    <t>A126002274J</t>
  </si>
  <si>
    <t>A126064482F</t>
  </si>
  <si>
    <t>A126033378C</t>
  </si>
  <si>
    <t>A126001630X</t>
  </si>
  <si>
    <t>A126063838R</t>
  </si>
  <si>
    <t>A126032734V</t>
  </si>
  <si>
    <t>A126006166W</t>
  </si>
  <si>
    <t>A126068374V</t>
  </si>
  <si>
    <t>A126037270X</t>
  </si>
  <si>
    <t>A126004870R</t>
  </si>
  <si>
    <t>A126067078J</t>
  </si>
  <si>
    <t>A126035974K</t>
  </si>
  <si>
    <t>A126002926C</t>
  </si>
  <si>
    <t>A126065134C</t>
  </si>
  <si>
    <t>A126034030J</t>
  </si>
  <si>
    <t>A126004222T</t>
  </si>
  <si>
    <t>A126066430R</t>
  </si>
  <si>
    <t>A126035326L</t>
  </si>
  <si>
    <t>A126003574C</t>
  </si>
  <si>
    <t>A126065782A</t>
  </si>
  <si>
    <t>A126034678X</t>
  </si>
  <si>
    <t>A126001646T</t>
  </si>
  <si>
    <t>A126063854R</t>
  </si>
  <si>
    <t>A126032750V</t>
  </si>
  <si>
    <t>A126006182W</t>
  </si>
  <si>
    <t>A126068390V</t>
  </si>
  <si>
    <t>A126037286T</t>
  </si>
  <si>
    <t>A126004886J</t>
  </si>
  <si>
    <t>A126067094J</t>
  </si>
  <si>
    <t>A126035990K</t>
  </si>
  <si>
    <t>A126002942C</t>
  </si>
  <si>
    <t>A126065150C</t>
  </si>
  <si>
    <t>A126034046A</t>
  </si>
  <si>
    <t>A126004238K</t>
  </si>
  <si>
    <t>A126066446J</t>
  </si>
  <si>
    <t>A126035342L</t>
  </si>
  <si>
    <t>A126003590C</t>
  </si>
  <si>
    <t>A126065798V</t>
  </si>
  <si>
    <t>A126034694X</t>
  </si>
  <si>
    <t>A126001614X</t>
  </si>
  <si>
    <t>A126063822W</t>
  </si>
  <si>
    <t>A126032718V</t>
  </si>
  <si>
    <t>A126006150C</t>
  </si>
  <si>
    <t>A126068358V</t>
  </si>
  <si>
    <t>A126037254X</t>
  </si>
  <si>
    <t>A126004854R</t>
  </si>
  <si>
    <t>A126067062R</t>
  </si>
  <si>
    <t>A126035958K</t>
  </si>
  <si>
    <t>A126002910K</t>
  </si>
  <si>
    <t>A126065118C</t>
  </si>
  <si>
    <t>A126034014J</t>
  </si>
  <si>
    <t>A126005502C</t>
  </si>
  <si>
    <t>A126067710A</t>
  </si>
  <si>
    <t>A126036606X</t>
  </si>
  <si>
    <t>A126004206T</t>
  </si>
  <si>
    <t>A126066414R</t>
  </si>
  <si>
    <t>A126035310V</t>
  </si>
  <si>
    <t>A126003558C</t>
  </si>
  <si>
    <t>A126065766A</t>
  </si>
  <si>
    <t>A126034662F</t>
  </si>
  <si>
    <t>A126002262X</t>
  </si>
  <si>
    <t>A126064470W</t>
  </si>
  <si>
    <t>A126033366V</t>
  </si>
  <si>
    <t>A126001666A</t>
  </si>
  <si>
    <t>A126063874X</t>
  </si>
  <si>
    <t>A126032770C</t>
  </si>
  <si>
    <t>A126006202V</t>
  </si>
  <si>
    <t>A126068410T</t>
  </si>
  <si>
    <t>A126037306R</t>
  </si>
  <si>
    <t>A126004906F</t>
  </si>
  <si>
    <t>A126067114F</t>
  </si>
  <si>
    <t>A126036010K</t>
  </si>
  <si>
    <t>A126002962L</t>
  </si>
  <si>
    <t>A126065170L</t>
  </si>
  <si>
    <t>A126034066K</t>
  </si>
  <si>
    <t>A126005554F</t>
  </si>
  <si>
    <t>A126067762C</t>
  </si>
  <si>
    <t>A126036658A</t>
  </si>
  <si>
    <t>A126004258V</t>
  </si>
  <si>
    <t>A126066466T</t>
  </si>
  <si>
    <t>A126035362W</t>
  </si>
  <si>
    <t>A126003610A</t>
  </si>
  <si>
    <t>A126065818T</t>
  </si>
  <si>
    <t>A126034714W</t>
  </si>
  <si>
    <t>A126002314R</t>
  </si>
  <si>
    <t>A126064522L</t>
  </si>
  <si>
    <t>A126033418K</t>
  </si>
  <si>
    <t>A126001650J</t>
  </si>
  <si>
    <t>A126063858X</t>
  </si>
  <si>
    <t>A126032754C</t>
  </si>
  <si>
    <t>A126006186F</t>
  </si>
  <si>
    <t>A126068394C</t>
  </si>
  <si>
    <t>A126037290J</t>
  </si>
  <si>
    <t>A126004890X</t>
  </si>
  <si>
    <t>A126067098T</t>
  </si>
  <si>
    <t>A126035994V</t>
  </si>
  <si>
    <t>A126002946L</t>
  </si>
  <si>
    <t>A126065154L</t>
  </si>
  <si>
    <t>A126034050T</t>
  </si>
  <si>
    <t>A126004242A</t>
  </si>
  <si>
    <t>A126066450X</t>
  </si>
  <si>
    <t>A126035346W</t>
  </si>
  <si>
    <t>A126003594L</t>
  </si>
  <si>
    <t>A126065802X</t>
  </si>
  <si>
    <t>A126034698J</t>
  </si>
  <si>
    <t>A126001670T</t>
  </si>
  <si>
    <t>A126063878J</t>
  </si>
  <si>
    <t>A126032774L</t>
  </si>
  <si>
    <t>A126006206C</t>
  </si>
  <si>
    <t>A126068414A</t>
  </si>
  <si>
    <t>A126037310F</t>
  </si>
  <si>
    <t>A126004910W</t>
  </si>
  <si>
    <t>A126067118R</t>
  </si>
  <si>
    <t>A126036014V</t>
  </si>
  <si>
    <t>A126002966W</t>
  </si>
  <si>
    <t>A126065174W</t>
  </si>
  <si>
    <t>A126034070A</t>
  </si>
  <si>
    <t>A126005558R</t>
  </si>
  <si>
    <t>A126067766L</t>
  </si>
  <si>
    <t>A126036662T</t>
  </si>
  <si>
    <t>A126004262K</t>
  </si>
  <si>
    <t>A126066470J</t>
  </si>
  <si>
    <t>A126035366F</t>
  </si>
  <si>
    <t>A126003614K</t>
  </si>
  <si>
    <t>A126065822J</t>
  </si>
  <si>
    <t>A126034718F</t>
  </si>
  <si>
    <t>A126002318X</t>
  </si>
  <si>
    <t>A126064526W</t>
  </si>
  <si>
    <t>A126033422A</t>
  </si>
  <si>
    <t>A126001618J</t>
  </si>
  <si>
    <t>A126063826F</t>
  </si>
  <si>
    <t>A126032722K</t>
  </si>
  <si>
    <t>A126006154L</t>
  </si>
  <si>
    <t>A126068362K</t>
  </si>
  <si>
    <t>A126037258J</t>
  </si>
  <si>
    <t>A126004858X</t>
  </si>
  <si>
    <t>A126067066X</t>
  </si>
  <si>
    <t>A126035962A</t>
  </si>
  <si>
    <t>A126002914V</t>
  </si>
  <si>
    <t>A126065122V</t>
  </si>
  <si>
    <t>A126034018T</t>
  </si>
  <si>
    <t>A126005506L</t>
  </si>
  <si>
    <t>A126067714K</t>
  </si>
  <si>
    <t>A126036610R</t>
  </si>
  <si>
    <t>A126004210J</t>
  </si>
  <si>
    <t>A126066418X</t>
  </si>
  <si>
    <t>A126035314C</t>
  </si>
  <si>
    <t>A126003562V</t>
  </si>
  <si>
    <t>A126065770T</t>
  </si>
  <si>
    <t>A126034666R</t>
  </si>
  <si>
    <t>A126002266J</t>
  </si>
  <si>
    <t>A126064474F</t>
  </si>
  <si>
    <t>A126033370K</t>
  </si>
  <si>
    <t>A126001602R</t>
  </si>
  <si>
    <t>A126063810L</t>
  </si>
  <si>
    <t>A126032706K</t>
  </si>
  <si>
    <t>A126006138L</t>
  </si>
  <si>
    <t>A126068346K</t>
  </si>
  <si>
    <t>A126037242R</t>
  </si>
  <si>
    <t>A126004842F</t>
  </si>
  <si>
    <t>A126067050F</t>
  </si>
  <si>
    <t>A126035946A</t>
  </si>
  <si>
    <t>A126002898F</t>
  </si>
  <si>
    <t>A126065106V</t>
  </si>
  <si>
    <t>A126034002X</t>
  </si>
  <si>
    <t>A126005490F</t>
  </si>
  <si>
    <t>A126067698W</t>
  </si>
  <si>
    <t>A126036594A</t>
  </si>
  <si>
    <t>A126004194V</t>
  </si>
  <si>
    <t>A126066402F</t>
  </si>
  <si>
    <t>A126035298R</t>
  </si>
  <si>
    <t>A126003546V</t>
  </si>
  <si>
    <t>A126065754T</t>
  </si>
  <si>
    <t>A126034650W</t>
  </si>
  <si>
    <t>A126002250R</t>
  </si>
  <si>
    <t>A126064458F</t>
  </si>
  <si>
    <t>A126033354K</t>
  </si>
  <si>
    <t>A126001606X</t>
  </si>
  <si>
    <t>A126063814W</t>
  </si>
  <si>
    <t>A126032710A</t>
  </si>
  <si>
    <t>A126006142C</t>
  </si>
  <si>
    <t>A126068350A</t>
  </si>
  <si>
    <t>A126037246X</t>
  </si>
  <si>
    <t>A126004846R</t>
  </si>
  <si>
    <t>A126067054R</t>
  </si>
  <si>
    <t>A126035950T</t>
  </si>
  <si>
    <t>A126002902K</t>
  </si>
  <si>
    <t>A126065110K</t>
  </si>
  <si>
    <t>A126034006J</t>
  </si>
  <si>
    <t>A126005494R</t>
  </si>
  <si>
    <t>A126067702A</t>
  </si>
  <si>
    <t>A126036598K</t>
  </si>
  <si>
    <t>A126004198C</t>
  </si>
  <si>
    <t>A126066406R</t>
  </si>
  <si>
    <t>A126035302V</t>
  </si>
  <si>
    <t>A126003550K</t>
  </si>
  <si>
    <t>A126065758A</t>
  </si>
  <si>
    <t>A126034654F</t>
  </si>
  <si>
    <t>A126002254X</t>
  </si>
  <si>
    <t>A126064462W</t>
  </si>
  <si>
    <t>A126033358V</t>
  </si>
  <si>
    <t>A126001634J</t>
  </si>
  <si>
    <t>A126063842F</t>
  </si>
  <si>
    <t>A126032738C</t>
  </si>
  <si>
    <t>A126006170L</t>
  </si>
  <si>
    <t>A126068378C</t>
  </si>
  <si>
    <t>A126037274J</t>
  </si>
  <si>
    <t>A126004874X</t>
  </si>
  <si>
    <t>A126067082X</t>
  </si>
  <si>
    <t>A126035978V</t>
  </si>
  <si>
    <t>A126002930V</t>
  </si>
  <si>
    <t>Victoria ;  &gt; 6-12 months looking for work ;  &gt;&gt; Looked for only full-time work ;  &gt; Males ;</t>
  </si>
  <si>
    <t>Victoria ;  &gt; 6-12 months looking for work ;  &gt;&gt; Looked for only full-time work ;  &gt; Females ;</t>
  </si>
  <si>
    <t>Victoria ;  &gt; 6-12 months looking for work ;  &gt;&gt; Waiting to start a full-time job ;  Persons ;</t>
  </si>
  <si>
    <t>Victoria ;  &gt; 6-12 months looking for work ;  &gt;&gt; Waiting to start a full-time job ;  &gt; Males ;</t>
  </si>
  <si>
    <t>Victoria ;  &gt; 6-12 months looking for work ;  &gt;&gt; Waiting to start a full-time job ;  &gt; Females ;</t>
  </si>
  <si>
    <t>Victoria ;  &gt; 6-12 months looking for work ;  &gt; Looked for part-time work ;  Persons ;</t>
  </si>
  <si>
    <t>Victoria ;  &gt; 6-12 months looking for work ;  &gt; Looked for part-time work ;  &gt; Males ;</t>
  </si>
  <si>
    <t>Victoria ;  &gt; 6-12 months looking for work ;  &gt; Looked for part-time work ;  &gt; Females ;</t>
  </si>
  <si>
    <t>Victoria ;  &gt; 6-12 months looking for work ;  &gt;&gt; Looked for only part-time work ;  Persons ;</t>
  </si>
  <si>
    <t>Victoria ;  &gt; 6-12 months looking for work ;  &gt;&gt; Looked for only part-time work ;  &gt; Males ;</t>
  </si>
  <si>
    <t>Victoria ;  &gt; 6-12 months looking for work ;  &gt;&gt; Looked for only part-time work ;  &gt; Females ;</t>
  </si>
  <si>
    <t>Victoria ;  &gt; 6-12 months looking for work ;  &gt;&gt; Waiting to start a part-time job ;  Persons ;</t>
  </si>
  <si>
    <t>Victoria ;  &gt; 6-12 months looking for work ;  &gt;&gt; Waiting to start a part-time job ;  &gt; Males ;</t>
  </si>
  <si>
    <t>Victoria ;  &gt; 6-12 months looking for work ;  &gt;&gt; Waiting to start a part-time job ;  &gt; Females ;</t>
  </si>
  <si>
    <t>Victoria ;  1-2 years looking for work ;  Unemployed total ;  Persons ;</t>
  </si>
  <si>
    <t>Victoria ;  1-2 years looking for work ;  Unemployed total ;  &gt; Males ;</t>
  </si>
  <si>
    <t>Victoria ;  1-2 years looking for work ;  Unemployed total ;  &gt; Females ;</t>
  </si>
  <si>
    <t>Victoria ;  1-2 years looking for work ;  &gt; Looked for full-time work ;  Persons ;</t>
  </si>
  <si>
    <t>Victoria ;  1-2 years looking for work ;  &gt; Looked for full-time work ;  &gt; Males ;</t>
  </si>
  <si>
    <t>Victoria ;  1-2 years looking for work ;  &gt; Looked for full-time work ;  &gt; Females ;</t>
  </si>
  <si>
    <t>Victoria ;  1-2 years looking for work ;  &gt;&gt; Looked for both full-time and part-time work ;  Persons ;</t>
  </si>
  <si>
    <t>Victoria ;  1-2 years looking for work ;  &gt;&gt; Looked for both full-time and part-time work ;  &gt; Males ;</t>
  </si>
  <si>
    <t>Victoria ;  1-2 years looking for work ;  &gt;&gt; Looked for both full-time and part-time work ;  &gt; Females ;</t>
  </si>
  <si>
    <t>Victoria ;  1-2 years looking for work ;  &gt;&gt; Looked for only full-time work ;  Persons ;</t>
  </si>
  <si>
    <t>Victoria ;  1-2 years looking for work ;  &gt;&gt; Looked for only full-time work ;  &gt; Males ;</t>
  </si>
  <si>
    <t>Victoria ;  1-2 years looking for work ;  &gt;&gt; Looked for only full-time work ;  &gt; Females ;</t>
  </si>
  <si>
    <t>Victoria ;  1-2 years looking for work ;  &gt;&gt; Waiting to start a full-time job ;  Persons ;</t>
  </si>
  <si>
    <t>Victoria ;  1-2 years looking for work ;  &gt;&gt; Waiting to start a full-time job ;  &gt; Males ;</t>
  </si>
  <si>
    <t>Victoria ;  1-2 years looking for work ;  &gt;&gt; Waiting to start a full-time job ;  &gt; Females ;</t>
  </si>
  <si>
    <t>Victoria ;  1-2 years looking for work ;  &gt; Looked for part-time work ;  Persons ;</t>
  </si>
  <si>
    <t>Victoria ;  1-2 years looking for work ;  &gt; Looked for part-time work ;  &gt; Males ;</t>
  </si>
  <si>
    <t>Victoria ;  1-2 years looking for work ;  &gt; Looked for part-time work ;  &gt; Females ;</t>
  </si>
  <si>
    <t>Victoria ;  1-2 years looking for work ;  &gt;&gt; Looked for only part-time work ;  Persons ;</t>
  </si>
  <si>
    <t>Victoria ;  1-2 years looking for work ;  &gt;&gt; Looked for only part-time work ;  &gt; Males ;</t>
  </si>
  <si>
    <t>Victoria ;  1-2 years looking for work ;  &gt;&gt; Looked for only part-time work ;  &gt; Females ;</t>
  </si>
  <si>
    <t>Victoria ;  1-2 years looking for work ;  &gt;&gt; Waiting to start a part-time job ;  Persons ;</t>
  </si>
  <si>
    <t>Victoria ;  1-2 years looking for work ;  &gt;&gt; Waiting to start a part-time job ;  &gt; Males ;</t>
  </si>
  <si>
    <t>Victoria ;  1-2 years looking for work ;  &gt;&gt; Waiting to start a part-time job ;  &gt; Females ;</t>
  </si>
  <si>
    <t>Victoria ;  2 years or more looking for work ;  Unemployed total ;  Persons ;</t>
  </si>
  <si>
    <t>Victoria ;  2 years or more looking for work ;  Unemployed total ;  &gt; Males ;</t>
  </si>
  <si>
    <t>Victoria ;  2 years or more looking for work ;  Unemployed total ;  &gt; Females ;</t>
  </si>
  <si>
    <t>Victoria ;  2 years or more looking for work ;  &gt; Looked for full-time work ;  Persons ;</t>
  </si>
  <si>
    <t>Victoria ;  2 years or more looking for work ;  &gt; Looked for full-time work ;  &gt; Males ;</t>
  </si>
  <si>
    <t>Victoria ;  2 years or more looking for work ;  &gt; Looked for full-time work ;  &gt; Females ;</t>
  </si>
  <si>
    <t>Victoria ;  2 years or more looking for work ;  &gt;&gt; Looked for both full-time and part-time work ;  Persons ;</t>
  </si>
  <si>
    <t>Victoria ;  2 years or more looking for work ;  &gt;&gt; Looked for both full-time and part-time work ;  &gt; Males ;</t>
  </si>
  <si>
    <t>Victoria ;  2 years or more looking for work ;  &gt;&gt; Looked for both full-time and part-time work ;  &gt; Females ;</t>
  </si>
  <si>
    <t>Victoria ;  2 years or more looking for work ;  &gt;&gt; Looked for only full-time work ;  Persons ;</t>
  </si>
  <si>
    <t>Victoria ;  2 years or more looking for work ;  &gt;&gt; Looked for only full-time work ;  &gt; Males ;</t>
  </si>
  <si>
    <t>Victoria ;  2 years or more looking for work ;  &gt;&gt; Looked for only full-time work ;  &gt; Females ;</t>
  </si>
  <si>
    <t>Victoria ;  2 years or more looking for work ;  &gt;&gt; Waiting to start a full-time job ;  Persons ;</t>
  </si>
  <si>
    <t>Victoria ;  2 years or more looking for work ;  &gt;&gt; Waiting to start a full-time job ;  &gt; Males ;</t>
  </si>
  <si>
    <t>Victoria ;  2 years or more looking for work ;  &gt;&gt; Waiting to start a full-time job ;  &gt; Females ;</t>
  </si>
  <si>
    <t>Victoria ;  2 years or more looking for work ;  &gt; Looked for part-time work ;  Persons ;</t>
  </si>
  <si>
    <t>Victoria ;  2 years or more looking for work ;  &gt; Looked for part-time work ;  &gt; Males ;</t>
  </si>
  <si>
    <t>Victoria ;  2 years or more looking for work ;  &gt; Looked for part-time work ;  &gt; Females ;</t>
  </si>
  <si>
    <t>Victoria ;  2 years or more looking for work ;  &gt;&gt; Looked for only part-time work ;  Persons ;</t>
  </si>
  <si>
    <t>Victoria ;  2 years or more looking for work ;  &gt;&gt; Looked for only part-time work ;  &gt; Males ;</t>
  </si>
  <si>
    <t>Victoria ;  2 years or more looking for work ;  &gt;&gt; Looked for only part-time work ;  &gt; Females ;</t>
  </si>
  <si>
    <t>Victoria ;  2 years or more looking for work ;  &gt;&gt; Waiting to start a part-time job ;  Persons ;</t>
  </si>
  <si>
    <t>Victoria ;  2 years or more looking for work ;  &gt;&gt; Waiting to start a part-time job ;  &gt; Males ;</t>
  </si>
  <si>
    <t>Victoria ;  2 years or more looking for work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</si>
  <si>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</si>
  <si>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</si>
  <si>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</si>
  <si>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</si>
  <si>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</si>
  <si>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</si>
  <si>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</si>
  <si>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</si>
  <si>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</si>
  <si>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</si>
  <si>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</si>
  <si>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</si>
  <si>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</si>
  <si>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</si>
  <si>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</si>
  <si>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</si>
  <si>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</si>
  <si>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</si>
  <si>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</si>
  <si>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</si>
  <si>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</si>
  <si>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</si>
  <si>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</si>
  <si>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Queensland ;  &gt;&gt; Waiting to start a part-time job ;  &gt; Females ;</t>
  </si>
  <si>
    <t>Queensland ;  No job offers ;  Unemployed total ;  Persons ;</t>
  </si>
  <si>
    <t>Queensland ;  No job offers ;  Unemployed total ;  &gt; Males ;</t>
  </si>
  <si>
    <t>Queensland ;  No job offers ;  Unemployed total ;  &gt; Females ;</t>
  </si>
  <si>
    <t>Queensland ;  No job offers ;  &gt; Looked for full-time work ;  Persons ;</t>
  </si>
  <si>
    <t>Queensland ;  No job offers ;  &gt; Looked for full-time work ;  &gt; Males ;</t>
  </si>
  <si>
    <t>Queensland ;  No job offers ;  &gt; Looked for full-time work ;  &gt; Females ;</t>
  </si>
  <si>
    <t>Queensland ;  No job offers ;  &gt;&gt; Looked for both full-time and part-time work ;  Persons ;</t>
  </si>
  <si>
    <t>Queensland ;  No job offers ;  &gt;&gt; Looked for both full-time and part-time work ;  &gt; Males ;</t>
  </si>
  <si>
    <t>Queensland ;  No job offers ;  &gt;&gt; Looked for both full-time and part-time work ;  &gt; Females ;</t>
  </si>
  <si>
    <t>Queensland ;  No job offers ;  &gt;&gt; Looked for only full-time work ;  Persons ;</t>
  </si>
  <si>
    <t>Queensland ;  No job offers ;  &gt;&gt; Looked for only full-time work ;  &gt; Males ;</t>
  </si>
  <si>
    <t>Queensland ;  No job offers ;  &gt;&gt; Looked for only full-time work ;  &gt; Females ;</t>
  </si>
  <si>
    <t>Queensland ;  No job offers ;  &gt;&gt; Waiting to start a full-time job ;  Persons ;</t>
  </si>
  <si>
    <t>Queensland ;  No job offers ;  &gt;&gt; Waiting to start a full-time job ;  &gt; Males ;</t>
  </si>
  <si>
    <t>Queensland ;  No job offers ;  &gt;&gt; Waiting to start a full-time job ;  &gt; Females ;</t>
  </si>
  <si>
    <t>Queensland ;  No job offers ;  &gt; Looked for part-time work ;  Persons ;</t>
  </si>
  <si>
    <t>Queensland ;  No job offers ;  &gt; Looked for part-time work ;  &gt; Males ;</t>
  </si>
  <si>
    <t>Queensland ;  No job offers ;  &gt; Looked for part-time work ;  &gt; Females ;</t>
  </si>
  <si>
    <t>Queensland ;  No job offers ;  &gt;&gt; Looked for only part-time work ;  Persons ;</t>
  </si>
  <si>
    <t>Queensland ;  No job offers ;  &gt;&gt; Looked for only part-time work ;  &gt; Males ;</t>
  </si>
  <si>
    <t>Queensland ;  No job offers ;  &gt;&gt; Looked for only part-time work ;  &gt; Females ;</t>
  </si>
  <si>
    <t>Queensland ;  No job offers ;  &gt;&gt; Waiting to start a part-time job ;  Persons ;</t>
  </si>
  <si>
    <t>Queensland ;  No job offers ;  &gt;&gt; Waiting to start a part-time job ;  &gt; Males ;</t>
  </si>
  <si>
    <t>Queensland ;  No job offers ;  &gt;&gt; Waiting to start a part-time job ;  &gt; Females ;</t>
  </si>
  <si>
    <t>Queensland ;  One job offer ;  Unemployed total ;  Persons ;</t>
  </si>
  <si>
    <t>Queensland ;  One job offer ;  Unemployed total ;  &gt; Males ;</t>
  </si>
  <si>
    <t>Queensland ;  One job offer ;  Unemployed total ;  &gt; Females ;</t>
  </si>
  <si>
    <t>Queensland ;  One job offer ;  &gt; Looked for full-time work ;  Persons ;</t>
  </si>
  <si>
    <t>Queensland ;  One job offer ;  &gt; Looked for full-time work ;  &gt; Males ;</t>
  </si>
  <si>
    <t>Queensland ;  One job offer ;  &gt; Looked for full-time work ;  &gt; Females ;</t>
  </si>
  <si>
    <t>Queensland ;  One job offer ;  &gt;&gt; Looked for both full-time and part-time work ;  Persons ;</t>
  </si>
  <si>
    <t>Queensland ;  One job offer ;  &gt;&gt; Looked for both full-time and part-time work ;  &gt; Males ;</t>
  </si>
  <si>
    <t>Queensland ;  One job offer ;  &gt;&gt; Looked for both full-time and part-time work ;  &gt; Females ;</t>
  </si>
  <si>
    <t>Queensland ;  One job offer ;  &gt;&gt; Looked for only full-time work ;  Persons ;</t>
  </si>
  <si>
    <t>Queensland ;  One job offer ;  &gt;&gt; Looked for only full-time work ;  &gt; Males ;</t>
  </si>
  <si>
    <t>Queensland ;  One job offer ;  &gt;&gt; Looked for only full-time work ;  &gt; Females ;</t>
  </si>
  <si>
    <t>Queensland ;  One job offer ;  &gt;&gt; Waiting to start a full-time job ;  Persons ;</t>
  </si>
  <si>
    <t>Queensland ;  One job offer ;  &gt;&gt; Waiting to start a full-time job ;  &gt; Males ;</t>
  </si>
  <si>
    <t>Queensland ;  One job offer ;  &gt;&gt; Waiting to start a full-time job ;  &gt; Females ;</t>
  </si>
  <si>
    <t>Queensland ;  One job offer ;  &gt; Looked for part-time work ;  Persons ;</t>
  </si>
  <si>
    <t>Queensland ;  One job offer ;  &gt; Looked for part-time work ;  &gt; Males ;</t>
  </si>
  <si>
    <t>Queensland ;  One job offer ;  &gt; Looked for part-time work ;  &gt; Females ;</t>
  </si>
  <si>
    <t>Queensland ;  One job offer ;  &gt;&gt; Looked for only part-time work ;  Persons ;</t>
  </si>
  <si>
    <t>Queensland ;  One job offer ;  &gt;&gt; Looked for only part-time work ;  &gt; Males ;</t>
  </si>
  <si>
    <t>Queensland ;  One job offer ;  &gt;&gt; Looked for only part-time work ;  &gt; Females ;</t>
  </si>
  <si>
    <t>Queensland ;  One job offer ;  &gt;&gt; Waiting to start a part-time job ;  Persons ;</t>
  </si>
  <si>
    <t>Queensland ;  One job offer ;  &gt;&gt; Waiting to start a part-time job ;  &gt; Males ;</t>
  </si>
  <si>
    <t>Queensland ;  One job offer ;  &gt;&gt; Waiting to start a part-time job ;  &gt; Females ;</t>
  </si>
  <si>
    <t>Queensland ;  Two or more job offers ;  Unemployed total ;  Persons ;</t>
  </si>
  <si>
    <t>Queensland ;  Two or more job offers ;  Unemployed total ;  &gt; Males ;</t>
  </si>
  <si>
    <t>Queensland ;  Two or more job offers ;  Unemployed total ;  &gt; Females ;</t>
  </si>
  <si>
    <t>Queensland ;  Two or more job offers ;  &gt; Looked for full-time work ;  Persons ;</t>
  </si>
  <si>
    <t>Queensland ;  Two or more job offers ;  &gt; Looked for full-time work ;  &gt; Males ;</t>
  </si>
  <si>
    <t>Queensland ;  Two or more job offers ;  &gt; Looked for full-time work ;  &gt; Females ;</t>
  </si>
  <si>
    <t>Queensland ;  Two or more job offers ;  &gt;&gt; Looked for both full-time and part-time work ;  Persons ;</t>
  </si>
  <si>
    <t>Queensland ;  Two or more job offers ;  &gt;&gt; Looked for both full-time and part-time work ;  &gt; Males ;</t>
  </si>
  <si>
    <t>Queensland ;  Two or more job offers ;  &gt;&gt; Looked for both full-time and part-time work ;  &gt; Females ;</t>
  </si>
  <si>
    <t>Queensland ;  Two or more job offers ;  &gt;&gt; Looked for only full-time work ;  Persons ;</t>
  </si>
  <si>
    <t>Queensland ;  Two or more job offers ;  &gt;&gt; Looked for only full-time work ;  &gt; Males ;</t>
  </si>
  <si>
    <t>Queensland ;  Two or more job offers ;  &gt;&gt; Looked for only full-time work ;  &gt; Females ;</t>
  </si>
  <si>
    <t>Queensland ;  Two or more job offers ;  &gt;&gt; Waiting to start a full-time job ;  Persons ;</t>
  </si>
  <si>
    <t>Queensland ;  Two or more job offers ;  &gt;&gt; Waiting to start a full-time job ;  &gt; Males ;</t>
  </si>
  <si>
    <t>Queensland ;  Two or more job offers ;  &gt;&gt; Waiting to start a full-time job ;  &gt; Females ;</t>
  </si>
  <si>
    <t>Queensland ;  Two or more job offers ;  &gt; Looked for part-time work ;  Persons ;</t>
  </si>
  <si>
    <t>Queensland ;  Two or more job offers ;  &gt; Looked for part-time work ;  &gt; Males ;</t>
  </si>
  <si>
    <t>Queensland ;  Two or more job offers ;  &gt; Looked for part-time work ;  &gt; Females ;</t>
  </si>
  <si>
    <t>Queensland ;  Two or more job offers ;  &gt;&gt; Looked for only part-time work ;  Persons ;</t>
  </si>
  <si>
    <t>Queensland ;  Two or more job offers ;  &gt;&gt; Looked for only part-time work ;  &gt; Males ;</t>
  </si>
  <si>
    <t>Queensland ;  Two or more job offers ;  &gt;&gt; Looked for only part-time work ;  &gt; Females ;</t>
  </si>
  <si>
    <t>Queensland ;  Two or more job offers ;  &gt;&gt; Waiting to start a part-time job ;  Persons ;</t>
  </si>
  <si>
    <t>Queensland ;  Two or more job offers ;  &gt;&gt; Waiting to start a part-time job ;  &gt; Males ;</t>
  </si>
  <si>
    <t>Queensland ;  Two or more job offers ;  &gt;&gt; Waiting to start a part-time job ;  &gt; Females ;</t>
  </si>
  <si>
    <t>Queensland ;  Had worked before ;  Unemployed total ;  Persons ;</t>
  </si>
  <si>
    <t>Queensland ;  Had worked before ;  Unemployed total ;  &gt; Males ;</t>
  </si>
  <si>
    <t>Queensland ;  Had worked before ;  Unemployed total ;  &gt; Females ;</t>
  </si>
  <si>
    <t>Queensland ;  Had worked before ;  &gt; Looked for full-time work ;  Persons ;</t>
  </si>
  <si>
    <t>Queensland ;  Had worked before ;  &gt; Looked for full-time work ;  &gt; Males ;</t>
  </si>
  <si>
    <t>Queensland ;  Had worked before ;  &gt; Looked for full-time work ;  &gt; Females ;</t>
  </si>
  <si>
    <t>Queensland ;  Had worked before ;  &gt;&gt; Looked for both full-time and part-time work ;  Persons ;</t>
  </si>
  <si>
    <t>Queensland ;  Had worked before ;  &gt;&gt; Looked for both full-time and part-time work ;  &gt; Males ;</t>
  </si>
  <si>
    <t>Queensland ;  Had worked before ;  &gt;&gt; Looked for both full-time and part-time work ;  &gt; Females ;</t>
  </si>
  <si>
    <t>Queensland ;  Had worked before ;  &gt;&gt; Looked for only full-time work ;  Persons ;</t>
  </si>
  <si>
    <t>Queensland ;  Had worked before ;  &gt;&gt; Looked for only full-time work ;  &gt; Males ;</t>
  </si>
  <si>
    <t>Queensland ;  Had worked before ;  &gt;&gt; Looked for only full-time work ;  &gt; Females ;</t>
  </si>
  <si>
    <t>Queensland ;  Had worked before ;  &gt;&gt; Waiting to start a full-time job ;  Persons ;</t>
  </si>
  <si>
    <t>Queensland ;  Had worked before ;  &gt;&gt; Waiting to start a full-time job ;  &gt; Males ;</t>
  </si>
  <si>
    <t>Queensland ;  Had worked before ;  &gt;&gt; Waiting to start a full-time job ;  &gt; Females ;</t>
  </si>
  <si>
    <t>Queensland ;  Had worked before ;  &gt; Looked for part-time work ;  Persons ;</t>
  </si>
  <si>
    <t>Queensland ;  Had worked before ;  &gt; Looked for part-time work ;  &gt; Males ;</t>
  </si>
  <si>
    <t>Queensland ;  Had worked before ;  &gt; Looked for part-time work ;  &gt; Females ;</t>
  </si>
  <si>
    <t>Queensland ;  Had worked before ;  &gt;&gt; Looked for only part-time work ;  Persons ;</t>
  </si>
  <si>
    <t>Queensland ;  Had worked before ;  &gt;&gt; Looked for only part-time work ;  &gt; Males ;</t>
  </si>
  <si>
    <t>Queensland ;  Had worked before ;  &gt;&gt; Looked for only part-time work ;  &gt; Females ;</t>
  </si>
  <si>
    <t>Queensland ;  Had worked before ;  &gt;&gt; Waiting to start a part-time job ;  Persons ;</t>
  </si>
  <si>
    <t>Queensland ;  Had worked before ;  &gt;&gt; Waiting to start a part-time job ;  &gt; Males ;</t>
  </si>
  <si>
    <t>Queensland ;  Had worked before ;  &gt;&gt; Waiting to start a part-time job ;  &gt; Females ;</t>
  </si>
  <si>
    <t>Queensland ;  &gt; Waiting to start or return to a job already obtained ;  Unemployed total ;  Persons ;</t>
  </si>
  <si>
    <t>Queensland ;  &gt; Waiting to start or return to a job already obtained ;  Unemployed total ;  &gt; Males ;</t>
  </si>
  <si>
    <t>Queensland ;  &gt; Waiting to start or return to a job already obtained ;  Unemployed total ;  &gt; Females ;</t>
  </si>
  <si>
    <t>Queensland ;  &gt; Waiting to start or return to a job already obtained ;  &gt; Looked for full-time work ;  Persons ;</t>
  </si>
  <si>
    <t>Queensland ;  &gt; Waiting to start or return to a job already obtained ;  &gt; Looked for full-time work ;  &gt; Males ;</t>
  </si>
  <si>
    <t>Queensland ;  &gt; Waiting to start or return to a job already obtained ;  &gt; Looked for full-time work ;  &gt; Females ;</t>
  </si>
  <si>
    <t>Queensland ;  &gt; Waiting to start or return to a job already obtained ;  &gt;&gt; Looked for both full-time and part-time work ;  Persons ;</t>
  </si>
  <si>
    <t>Queensland ;  &gt; Waiting to start or return to a job already obtained ;  &gt;&gt; Looked for both full-time and part-time work ;  &gt; Males ;</t>
  </si>
  <si>
    <t>Queensland ;  &gt; Waiting to start or return to a job already obtained ;  &gt;&gt; Looked for both full-time and part-time work ;  &gt; Females ;</t>
  </si>
  <si>
    <t>Queensland ;  &gt; Waiting to start or return to a job already obtained ;  &gt;&gt; Looked for only full-time work ;  Persons ;</t>
  </si>
  <si>
    <t>Queensland ;  &gt; Waiting to start or return to a job already obtained ;  &gt;&gt; Looked for only full-time work ;  &gt; Males ;</t>
  </si>
  <si>
    <t>Queensland ;  &gt; Waiting to start or return to a job already obtained ;  &gt;&gt; Looked for only full-time work ;  &gt; Females ;</t>
  </si>
  <si>
    <t>Queensland ;  &gt; Waiting to start or return to a job already obtained ;  &gt;&gt; Waiting to start a full-time job ;  Persons ;</t>
  </si>
  <si>
    <t>Queensland ;  &gt; Waiting to start or return to a job already obtained ;  &gt;&gt; Waiting to start a full-time job ;  &gt; Males ;</t>
  </si>
  <si>
    <t>Queensland ;  &gt; Waiting to start or return to a job already obtained ;  &gt;&gt; Waiting to start a full-time job ;  &gt; Females ;</t>
  </si>
  <si>
    <t>Queensland ;  &gt; Waiting to start or return to a job already obtained ;  &gt; Looked for part-time work ;  Persons ;</t>
  </si>
  <si>
    <t>Queensland ;  &gt; Waiting to start or return to a job already obtained ;  &gt; Looked for part-time work ;  &gt; Males ;</t>
  </si>
  <si>
    <t>Queensland ;  &gt; Waiting to start or return to a job already obtained ;  &gt; Looked for part-time work ;  &gt; Females ;</t>
  </si>
  <si>
    <t>Queensland ;  &gt; Waiting to start or return to a job already obtained ;  &gt;&gt; Looked for only part-time work ;  Persons ;</t>
  </si>
  <si>
    <t>Queensland ;  &gt; Waiting to start or return to a job already obtained ;  &gt;&gt; Looked for only part-time work ;  &gt; Males ;</t>
  </si>
  <si>
    <t>Queensland ;  &gt; Waiting to start or return to a job already obtained ;  &gt;&gt; Looked for only part-time work ;  &gt; Females ;</t>
  </si>
  <si>
    <t>Queensland ;  &gt; Waiting to start or return to a job already obtained ;  &gt;&gt; Waiting to start a part-time job ;  Persons ;</t>
  </si>
  <si>
    <t>Queensland ;  &gt; Waiting to start or return to a job already obtained ;  &gt;&gt; Waiting to start a part-time job ;  &gt; Males ;</t>
  </si>
  <si>
    <t>Queensland ;  &gt; Waiting to start or return to a job already obtained ;  &gt;&gt; Waiting to start a part-time job ;  &gt; Females ;</t>
  </si>
  <si>
    <t>Queensland ;  &gt; Last worked less than 2 years ago ;  Unemployed total ;  Persons ;</t>
  </si>
  <si>
    <t>Queensland ;  &gt; Last worked less than 2 years ago ;  Unemployed total ;  &gt; Males ;</t>
  </si>
  <si>
    <t>Queensland ;  &gt; Last worked less than 2 years ago ;  Unemployed total ;  &gt; Females ;</t>
  </si>
  <si>
    <t>Queensland ;  &gt; Last worked less than 2 years ago ;  &gt; Looked for full-time work ;  Persons ;</t>
  </si>
  <si>
    <t>Queensland ;  &gt; Last worked less than 2 years ago ;  &gt; Looked for full-time work ;  &gt; Males ;</t>
  </si>
  <si>
    <t>Queensland ;  &gt; Last worked less than 2 years ago ;  &gt; Looked for full-time work ;  &gt; Females ;</t>
  </si>
  <si>
    <t>Queensland ;  &gt; Last worked less than 2 years ago ;  &gt;&gt; Looked for both full-time and part-time work ;  Persons ;</t>
  </si>
  <si>
    <t>Queensland ;  &gt; Last worked less than 2 years ago ;  &gt;&gt; Looked for both full-time and part-time work ;  &gt; Males ;</t>
  </si>
  <si>
    <t>Queensland ;  &gt; Last worked less than 2 years ago ;  &gt;&gt; Looked for both full-time and part-time work ;  &gt; Females ;</t>
  </si>
  <si>
    <t>Queensland ;  &gt; Last worked less than 2 years ago ;  &gt;&gt; Looked for only full-time work ;  Persons ;</t>
  </si>
  <si>
    <t>Queensland ;  &gt; Last worked less than 2 years ago ;  &gt;&gt; Looked for only full-time work ;  &gt; Males ;</t>
  </si>
  <si>
    <t>Queensland ;  &gt; Last worked less than 2 years ago ;  &gt;&gt; Looked for only full-time work ;  &gt; Females ;</t>
  </si>
  <si>
    <t>Queensland ;  &gt; Last worked less than 2 years ago ;  &gt; Looked for part-time work ;  Persons ;</t>
  </si>
  <si>
    <t>Queensland ;  &gt; Last worked less than 2 years ago ;  &gt; Looked for part-time work ;  &gt; Males ;</t>
  </si>
  <si>
    <t>Queensland ;  &gt; Last worked less than 2 years ago ;  &gt; Looked for part-time work ;  &gt; Females ;</t>
  </si>
  <si>
    <t>Queensland ;  &gt; Last worked less than 2 years ago ;  &gt;&gt; Looked for only part-time work ;  Persons ;</t>
  </si>
  <si>
    <t>Queensland ;  &gt; Last worked less than 2 years ago ;  &gt;&gt; Looked for only part-time work ;  &gt; Males ;</t>
  </si>
  <si>
    <t>Queensland ;  &gt; Last worked less than 2 years ago ;  &gt;&gt; Looked for only part-time work ;  &gt; Females ;</t>
  </si>
  <si>
    <t>Queensland ;  &gt; Last worked 2 years or more ago ;  Unemployed total ;  Persons ;</t>
  </si>
  <si>
    <t>Queensland ;  &gt; Last worked 2 years or more ago ;  Unemployed total ;  &gt; Males ;</t>
  </si>
  <si>
    <t>Queensland ;  &gt; Last worked 2 years or more ago ;  Unemployed total ;  &gt; Females ;</t>
  </si>
  <si>
    <t>Queensland ;  &gt; Last worked 2 years or more ago ;  &gt; Looked for full-time work ;  Persons ;</t>
  </si>
  <si>
    <t>Queensland ;  &gt; Last worked 2 years or more ago ;  &gt; Looked for full-time work ;  &gt; Males ;</t>
  </si>
  <si>
    <t>Queensland ;  &gt; Last worked 2 years or more ago ;  &gt; Looked for full-time work ;  &gt; Females ;</t>
  </si>
  <si>
    <t>Queensland ;  &gt; Last worked 2 years or more ago ;  &gt;&gt; Looked for both full-time and part-time work ;  Persons ;</t>
  </si>
  <si>
    <t>Queensland ;  &gt; Last worked 2 years or more ago ;  &gt;&gt; Looked for both full-time and part-time work ;  &gt; Males ;</t>
  </si>
  <si>
    <t>Queensland ;  &gt; Last worked 2 years or more ago ;  &gt;&gt; Looked for both full-time and part-time work ;  &gt; Females ;</t>
  </si>
  <si>
    <t>Queensland ;  &gt; Last worked 2 years or more ago ;  &gt;&gt; Looked for only full-time work ;  Persons ;</t>
  </si>
  <si>
    <t>Queensland ;  &gt; Last worked 2 years or more ago ;  &gt;&gt; Looked for only full-time work ;  &gt; Males ;</t>
  </si>
  <si>
    <t>Queensland ;  &gt; Last worked 2 years or more ago ;  &gt;&gt; Looked for only full-time work ;  &gt; Females ;</t>
  </si>
  <si>
    <t>Queensland ;  &gt; Last worked 2 years or more ago ;  &gt; Looked for part-time work ;  Persons ;</t>
  </si>
  <si>
    <t>Queensland ;  &gt; Last worked 2 years or more ago ;  &gt; Looked for part-time work ;  &gt; Males ;</t>
  </si>
  <si>
    <t>Queensland ;  &gt; Last worked 2 years or more ago ;  &gt; Looked for part-time work ;  &gt; Females ;</t>
  </si>
  <si>
    <t>Queensland ;  &gt; Last worked 2 years or more ago ;  &gt;&gt; Looked for only part-time work ;  Persons ;</t>
  </si>
  <si>
    <t>Queensland ;  &gt; Last worked 2 years or more ago ;  &gt;&gt; Looked for only part-time work ;  &gt; Males ;</t>
  </si>
  <si>
    <t>Queensland ;  &gt; Last worked 2 years or more ago ;  &gt;&gt; Looked for only part-time work ;  &gt; Females ;</t>
  </si>
  <si>
    <t>Queensland ;  Had never worked before ;  Unemployed total ;  Persons ;</t>
  </si>
  <si>
    <t>Queensland ;  Had never worked before ;  Unemployed total ;  &gt; Males ;</t>
  </si>
  <si>
    <t>Queensland ;  Had never worked before ;  Unemployed total ;  &gt; Females ;</t>
  </si>
  <si>
    <t>Queensland ;  Had never worked before ;  &gt; Looked for full-time work ;  Persons ;</t>
  </si>
  <si>
    <t>Queensland ;  Had never worked before ;  &gt; Looked for full-time work ;  &gt; Males ;</t>
  </si>
  <si>
    <t>Queensland ;  Had never worked before ;  &gt; Looked for full-time work ;  &gt; Females ;</t>
  </si>
  <si>
    <t>Queensland ;  Had never worked before ;  &gt;&gt; Looked for both full-time and part-time work ;  Persons ;</t>
  </si>
  <si>
    <t>Queensland ;  Had never worked before ;  &gt;&gt; Looked for both full-time and part-time work ;  &gt; Males ;</t>
  </si>
  <si>
    <t>A126065138L</t>
  </si>
  <si>
    <t>A126034034T</t>
  </si>
  <si>
    <t>A126005522L</t>
  </si>
  <si>
    <t>A126067730K</t>
  </si>
  <si>
    <t>A126036626J</t>
  </si>
  <si>
    <t>A126004226A</t>
  </si>
  <si>
    <t>A126066434X</t>
  </si>
  <si>
    <t>A126035330C</t>
  </si>
  <si>
    <t>A126003578L</t>
  </si>
  <si>
    <t>A126065786K</t>
  </si>
  <si>
    <t>A126034682R</t>
  </si>
  <si>
    <t>A126002282J</t>
  </si>
  <si>
    <t>A126064490F</t>
  </si>
  <si>
    <t>A126033386C</t>
  </si>
  <si>
    <t>A126001610R</t>
  </si>
  <si>
    <t>A126063818F</t>
  </si>
  <si>
    <t>A126032714K</t>
  </si>
  <si>
    <t>A126006146L</t>
  </si>
  <si>
    <t>A126068354K</t>
  </si>
  <si>
    <t>A126037250R</t>
  </si>
  <si>
    <t>A126004850F</t>
  </si>
  <si>
    <t>A126067058X</t>
  </si>
  <si>
    <t>A126035954A</t>
  </si>
  <si>
    <t>A126002906V</t>
  </si>
  <si>
    <t>A126065114V</t>
  </si>
  <si>
    <t>A126034010X</t>
  </si>
  <si>
    <t>A126005498X</t>
  </si>
  <si>
    <t>A126067706K</t>
  </si>
  <si>
    <t>A126036602R</t>
  </si>
  <si>
    <t>A126004202J</t>
  </si>
  <si>
    <t>A126066410F</t>
  </si>
  <si>
    <t>A126035306C</t>
  </si>
  <si>
    <t>A126003554V</t>
  </si>
  <si>
    <t>A126065762T</t>
  </si>
  <si>
    <t>A126034658R</t>
  </si>
  <si>
    <t>A126002258J</t>
  </si>
  <si>
    <t>A126064466F</t>
  </si>
  <si>
    <t>A126033362K</t>
  </si>
  <si>
    <t>A126001638T</t>
  </si>
  <si>
    <t>A126063846R</t>
  </si>
  <si>
    <t>A126032742V</t>
  </si>
  <si>
    <t>A126006174W</t>
  </si>
  <si>
    <t>A126068382V</t>
  </si>
  <si>
    <t>A126037278T</t>
  </si>
  <si>
    <t>A126004878J</t>
  </si>
  <si>
    <t>A126067086J</t>
  </si>
  <si>
    <t>A126035982K</t>
  </si>
  <si>
    <t>A126002934C</t>
  </si>
  <si>
    <t>A126065142C</t>
  </si>
  <si>
    <t>A126034038A</t>
  </si>
  <si>
    <t>A126005526W</t>
  </si>
  <si>
    <t>A126067734V</t>
  </si>
  <si>
    <t>A126036630X</t>
  </si>
  <si>
    <t>A126004230T</t>
  </si>
  <si>
    <t>A126066438J</t>
  </si>
  <si>
    <t>A126035334L</t>
  </si>
  <si>
    <t>A126003582C</t>
  </si>
  <si>
    <t>A126065790A</t>
  </si>
  <si>
    <t>A126034686X</t>
  </si>
  <si>
    <t>A126002286T</t>
  </si>
  <si>
    <t>A126064494R</t>
  </si>
  <si>
    <t>A126033390V</t>
  </si>
  <si>
    <t>A126002002C</t>
  </si>
  <si>
    <t>A126064210A</t>
  </si>
  <si>
    <t>A126033106X</t>
  </si>
  <si>
    <t>A126006538X</t>
  </si>
  <si>
    <t>A126068746W</t>
  </si>
  <si>
    <t>A126037642A</t>
  </si>
  <si>
    <t>A126005242V</t>
  </si>
  <si>
    <t>A126067450T</t>
  </si>
  <si>
    <t>A126036346R</t>
  </si>
  <si>
    <t>A126003298V</t>
  </si>
  <si>
    <t>A126065506F</t>
  </si>
  <si>
    <t>A126034402K</t>
  </si>
  <si>
    <t>A126005890T</t>
  </si>
  <si>
    <t>A126068098K</t>
  </si>
  <si>
    <t>A126036994L</t>
  </si>
  <si>
    <t>A126004594F</t>
  </si>
  <si>
    <t>A126066802T</t>
  </si>
  <si>
    <t>A126035698A</t>
  </si>
  <si>
    <t>A126003946F</t>
  </si>
  <si>
    <t>A126066154F</t>
  </si>
  <si>
    <t>A126035050K</t>
  </si>
  <si>
    <t>A126002650A</t>
  </si>
  <si>
    <t>A126064858T</t>
  </si>
  <si>
    <t>A126033754W</t>
  </si>
  <si>
    <t>A126002014L</t>
  </si>
  <si>
    <t>A126064222K</t>
  </si>
  <si>
    <t>A126033118J</t>
  </si>
  <si>
    <t>A126006550R</t>
  </si>
  <si>
    <t>A126068758F</t>
  </si>
  <si>
    <t>A126037654K</t>
  </si>
  <si>
    <t>A126005254C</t>
  </si>
  <si>
    <t>A126067462A</t>
  </si>
  <si>
    <t>A126036358X</t>
  </si>
  <si>
    <t>A126003310X</t>
  </si>
  <si>
    <t>A126065518R</t>
  </si>
  <si>
    <t>A126034414V</t>
  </si>
  <si>
    <t>A126005902R</t>
  </si>
  <si>
    <t>A126068110R</t>
  </si>
  <si>
    <t>A126037006L</t>
  </si>
  <si>
    <t>A126004606C</t>
  </si>
  <si>
    <t>A126066814A</t>
  </si>
  <si>
    <t>A126035710F</t>
  </si>
  <si>
    <t>A126003958R</t>
  </si>
  <si>
    <t>A126066166R</t>
  </si>
  <si>
    <t>A126035062V</t>
  </si>
  <si>
    <t>A126002662K</t>
  </si>
  <si>
    <t>A126064870J</t>
  </si>
  <si>
    <t>A126033766F</t>
  </si>
  <si>
    <t>A126001982C</t>
  </si>
  <si>
    <t>A126064190C</t>
  </si>
  <si>
    <t>A126033086A</t>
  </si>
  <si>
    <t>A126006518R</t>
  </si>
  <si>
    <t>A126068726L</t>
  </si>
  <si>
    <t>A126037622T</t>
  </si>
  <si>
    <t>A126005222K</t>
  </si>
  <si>
    <t>A126067430J</t>
  </si>
  <si>
    <t>A126036326F</t>
  </si>
  <si>
    <t>A126003278K</t>
  </si>
  <si>
    <t>A126065486J</t>
  </si>
  <si>
    <t>A126034382L</t>
  </si>
  <si>
    <t>A126005870J</t>
  </si>
  <si>
    <t>A126068078A</t>
  </si>
  <si>
    <t>A126036974C</t>
  </si>
  <si>
    <t>A126004574W</t>
  </si>
  <si>
    <t>A126066782V</t>
  </si>
  <si>
    <t>A126035678T</t>
  </si>
  <si>
    <t>A126003926W</t>
  </si>
  <si>
    <t>A126066134W</t>
  </si>
  <si>
    <t>A126035030A</t>
  </si>
  <si>
    <t>A126002630T</t>
  </si>
  <si>
    <t>A126064838J</t>
  </si>
  <si>
    <t>A126033734L</t>
  </si>
  <si>
    <t>A126002018W</t>
  </si>
  <si>
    <t>A126064226V</t>
  </si>
  <si>
    <t>A126033122X</t>
  </si>
  <si>
    <t>A126006554X</t>
  </si>
  <si>
    <t>A126068762W</t>
  </si>
  <si>
    <t>A126037658V</t>
  </si>
  <si>
    <t>A126005258L</t>
  </si>
  <si>
    <t>A126067466K</t>
  </si>
  <si>
    <t>A126036362R</t>
  </si>
  <si>
    <t>A126003314J</t>
  </si>
  <si>
    <t>A126065522F</t>
  </si>
  <si>
    <t>A126034418C</t>
  </si>
  <si>
    <t>A126005906X</t>
  </si>
  <si>
    <t>A126068114X</t>
  </si>
  <si>
    <t>A126037010C</t>
  </si>
  <si>
    <t>A126004610V</t>
  </si>
  <si>
    <t>A126066818K</t>
  </si>
  <si>
    <t>A126035714R</t>
  </si>
  <si>
    <t>A126003962F</t>
  </si>
  <si>
    <t>A126066170F</t>
  </si>
  <si>
    <t>A126035066C</t>
  </si>
  <si>
    <t>A126002666V</t>
  </si>
  <si>
    <t>A126064874T</t>
  </si>
  <si>
    <t>A126033770W</t>
  </si>
  <si>
    <t>A126002022L</t>
  </si>
  <si>
    <t>A126064230K</t>
  </si>
  <si>
    <t>A126033126J</t>
  </si>
  <si>
    <t>A126006558J</t>
  </si>
  <si>
    <t>A126068766F</t>
  </si>
  <si>
    <t>A126037662K</t>
  </si>
  <si>
    <t>A126005262C</t>
  </si>
  <si>
    <t>A126067470A</t>
  </si>
  <si>
    <t>A126036366X</t>
  </si>
  <si>
    <t>A126003318T</t>
  </si>
  <si>
    <t>A126065526R</t>
  </si>
  <si>
    <t>A126034422V</t>
  </si>
  <si>
    <t>A126005910R</t>
  </si>
  <si>
    <t>A126068118J</t>
  </si>
  <si>
    <t>A126037014L</t>
  </si>
  <si>
    <t>A126004614C</t>
  </si>
  <si>
    <t>A126066822A</t>
  </si>
  <si>
    <t>A126035718X</t>
  </si>
  <si>
    <t>A126003966R</t>
  </si>
  <si>
    <t>A126066174R</t>
  </si>
  <si>
    <t>A126035070V</t>
  </si>
  <si>
    <t>A126002670K</t>
  </si>
  <si>
    <t>A126064878A</t>
  </si>
  <si>
    <t>A126033774F</t>
  </si>
  <si>
    <t>A126001986L</t>
  </si>
  <si>
    <t>A126064194L</t>
  </si>
  <si>
    <t>A126033090T</t>
  </si>
  <si>
    <t>A126006522F</t>
  </si>
  <si>
    <t>A126068730C</t>
  </si>
  <si>
    <t>A126037626A</t>
  </si>
  <si>
    <t>A126005226V</t>
  </si>
  <si>
    <t>A126067434T</t>
  </si>
  <si>
    <t>A126036330W</t>
  </si>
  <si>
    <t>A126003282A</t>
  </si>
  <si>
    <t>A126065490X</t>
  </si>
  <si>
    <t>A126034386W</t>
  </si>
  <si>
    <t>A126005874T</t>
  </si>
  <si>
    <t>A126068082T</t>
  </si>
  <si>
    <t>A126036978L</t>
  </si>
  <si>
    <t>A126004578F</t>
  </si>
  <si>
    <t>A126066786C</t>
  </si>
  <si>
    <t>A126035682J</t>
  </si>
  <si>
    <t>A126003930L</t>
  </si>
  <si>
    <t>A126066138F</t>
  </si>
  <si>
    <t>A126035034K</t>
  </si>
  <si>
    <t>A126002634A</t>
  </si>
  <si>
    <t>A126064842X</t>
  </si>
  <si>
    <t>A126033738W</t>
  </si>
  <si>
    <t>A126001990C</t>
  </si>
  <si>
    <t>A126064198W</t>
  </si>
  <si>
    <t>A126033094A</t>
  </si>
  <si>
    <t>A126006526R</t>
  </si>
  <si>
    <t>A126068734L</t>
  </si>
  <si>
    <t>A126037630T</t>
  </si>
  <si>
    <t>A126005230K</t>
  </si>
  <si>
    <t>A126067438A</t>
  </si>
  <si>
    <t>A126036334F</t>
  </si>
  <si>
    <t>A126003286K</t>
  </si>
  <si>
    <t>A126065494J</t>
  </si>
  <si>
    <t>A126034390L</t>
  </si>
  <si>
    <t>A126004582W</t>
  </si>
  <si>
    <t>A126066790V</t>
  </si>
  <si>
    <t>A126035686T</t>
  </si>
  <si>
    <t>A126003934W</t>
  </si>
  <si>
    <t>A126066142W</t>
  </si>
  <si>
    <t>A126035038V</t>
  </si>
  <si>
    <t>A126002006L</t>
  </si>
  <si>
    <t>A126064214K</t>
  </si>
  <si>
    <t>A126033110R</t>
  </si>
  <si>
    <t>A126006542R</t>
  </si>
  <si>
    <t>A126068750L</t>
  </si>
  <si>
    <t>A126037646K</t>
  </si>
  <si>
    <t>A126005246C</t>
  </si>
  <si>
    <t>A126067454A</t>
  </si>
  <si>
    <t>A126036350F</t>
  </si>
  <si>
    <t>A126003302X</t>
  </si>
  <si>
    <t>A126065510W</t>
  </si>
  <si>
    <t>A126034406V</t>
  </si>
  <si>
    <t>A126004598R</t>
  </si>
  <si>
    <t>A126066806A</t>
  </si>
  <si>
    <t>A126035702F</t>
  </si>
  <si>
    <t>A126003950W</t>
  </si>
  <si>
    <t>A126066158R</t>
  </si>
  <si>
    <t>A126035054V</t>
  </si>
  <si>
    <t>A126001974C</t>
  </si>
  <si>
    <t>A126064182C</t>
  </si>
  <si>
    <t>A126033078A</t>
  </si>
  <si>
    <t>A126006510W</t>
  </si>
  <si>
    <t>A126068718L</t>
  </si>
  <si>
    <t>A126037614T</t>
  </si>
  <si>
    <t>A126005214K</t>
  </si>
  <si>
    <t>A126067422J</t>
  </si>
  <si>
    <t>Queensland ;  Had never worked before ;  &gt;&gt; Looked for both full-time and part-time work ;  &gt; Females ;</t>
  </si>
  <si>
    <t>Queensland ;  Had never worked before ;  &gt;&gt; Looked for only full-time work ;  Persons ;</t>
  </si>
  <si>
    <t>Queensland ;  Had never worked before ;  &gt;&gt; Looked for only full-time work ;  &gt; Males ;</t>
  </si>
  <si>
    <t>Queensland ;  Had never worked before ;  &gt;&gt; Looked for only full-time work ;  &gt; Females ;</t>
  </si>
  <si>
    <t>Queensland ;  Had never worked before ;  &gt;&gt; Waiting to start a full-time job ;  Persons ;</t>
  </si>
  <si>
    <t>Queensland ;  Had never worked before ;  &gt;&gt; Waiting to start a full-time job ;  &gt; Males ;</t>
  </si>
  <si>
    <t>Queensland ;  Had never worked before ;  &gt;&gt; Waiting to start a full-time job ;  &gt; Females ;</t>
  </si>
  <si>
    <t>Queensland ;  Had never worked before ;  &gt; Looked for part-time work ;  Persons ;</t>
  </si>
  <si>
    <t>Queensland ;  Had never worked before ;  &gt; Looked for part-time work ;  &gt; Males ;</t>
  </si>
  <si>
    <t>Queensland ;  Had never worked before ;  &gt; Looked for part-time work ;  &gt; Females ;</t>
  </si>
  <si>
    <t>Queensland ;  Had never worked before ;  &gt;&gt; Looked for only part-time work ;  Persons ;</t>
  </si>
  <si>
    <t>Queensland ;  Had never worked before ;  &gt;&gt; Looked for only part-time work ;  &gt; Males ;</t>
  </si>
  <si>
    <t>Queensland ;  Had never worked before ;  &gt;&gt; Looked for only part-time work ;  &gt; Females ;</t>
  </si>
  <si>
    <t>Queensland ;  Had never worked before ;  &gt;&gt; Waiting to start a part-time job ;  Persons ;</t>
  </si>
  <si>
    <t>Queensland ;  Had never worked before ;  &gt;&gt; Waiting to start a part-time job ;  &gt; Males ;</t>
  </si>
  <si>
    <t>Queensland ;  Had never worked before ;  &gt;&gt; Waiting to start a part-time job ;  &gt; Females ;</t>
  </si>
  <si>
    <t>Queensland ;  &gt; Waiting to start first job already obtained ;  Unemployed total ;  Persons ;</t>
  </si>
  <si>
    <t>Queensland ;  &gt; Waiting to start first job already obtained ;  Unemployed total ;  &gt; Males ;</t>
  </si>
  <si>
    <t>Queensland ;  &gt; Waiting to start first job already obtained ;  Unemployed total ;  &gt; Females ;</t>
  </si>
  <si>
    <t>Queensland ;  &gt; Waiting to start first job already obtained ;  &gt; Looked for full-time work ;  Persons ;</t>
  </si>
  <si>
    <t>Queensland ;  &gt; Waiting to start first job already obtained ;  &gt; Looked for full-time work ;  &gt; Males ;</t>
  </si>
  <si>
    <t>Queensland ;  &gt; Waiting to start first job already obtained ;  &gt; Looked for full-time work ;  &gt; Females ;</t>
  </si>
  <si>
    <t>Queensland ;  &gt; Waiting to start first job already obtained ;  &gt;&gt; Looked for both full-time and part-time work ;  Persons ;</t>
  </si>
  <si>
    <t>Queensland ;  &gt; Waiting to start first job already obtained ;  &gt;&gt; Looked for both full-time and part-time work ;  &gt; Males ;</t>
  </si>
  <si>
    <t>Queensland ;  &gt; Waiting to start first job already obtained ;  &gt;&gt; Looked for both full-time and part-time work ;  &gt; Females ;</t>
  </si>
  <si>
    <t>Queensland ;  &gt; Waiting to start first job already obtained ;  &gt;&gt; Looked for only full-time work ;  Persons ;</t>
  </si>
  <si>
    <t>Queensland ;  &gt; Waiting to start first job already obtained ;  &gt;&gt; Looked for only full-time work ;  &gt; Males ;</t>
  </si>
  <si>
    <t>Queensland ;  &gt; Waiting to start first job already obtained ;  &gt;&gt; Looked for only full-time work ;  &gt; Females ;</t>
  </si>
  <si>
    <t>Queensland ;  &gt; Waiting to start first job already obtained ;  &gt;&gt; Waiting to start a full-time job ;  Persons ;</t>
  </si>
  <si>
    <t>Queensland ;  &gt; Waiting to start first job already obtained ;  &gt;&gt; Waiting to start a full-time job ;  &gt; Males ;</t>
  </si>
  <si>
    <t>Queensland ;  &gt; Waiting to start first job already obtained ;  &gt;&gt; Waiting to start a full-time job ;  &gt; Females ;</t>
  </si>
  <si>
    <t>Queensland ;  &gt; Waiting to start first job already obtained ;  &gt; Looked for part-time work ;  Persons ;</t>
  </si>
  <si>
    <t>Queensland ;  &gt; Waiting to start first job already obtained ;  &gt; Looked for part-time work ;  &gt; Males ;</t>
  </si>
  <si>
    <t>Queensland ;  &gt; Waiting to start first job already obtained ;  &gt; Looked for part-time work ;  &gt; Females ;</t>
  </si>
  <si>
    <t>Queensland ;  &gt; Waiting to start first job already obtained ;  &gt;&gt; Looked for only part-time work ;  Persons ;</t>
  </si>
  <si>
    <t>Queensland ;  &gt; Waiting to start first job already obtained ;  &gt;&gt; Looked for only part-time work ;  &gt; Males ;</t>
  </si>
  <si>
    <t>Queensland ;  &gt; Waiting to start first job already obtained ;  &gt;&gt; Looked for only part-time work ;  &gt; Females ;</t>
  </si>
  <si>
    <t>Queensland ;  &gt; Waiting to start first job already obtained ;  &gt;&gt; Waiting to start a part-time job ;  Persons ;</t>
  </si>
  <si>
    <t>Queensland ;  &gt; Waiting to start first job already obtained ;  &gt;&gt; Waiting to start a part-time job ;  &gt; Males ;</t>
  </si>
  <si>
    <t>Queensland ;  &gt; Waiting to start first job already obtained ;  &gt;&gt; Waiting to start a part-time job ;  &gt; Females ;</t>
  </si>
  <si>
    <t>Queensland ;  &gt; Looking for first job ;  Unemployed total ;  Persons ;</t>
  </si>
  <si>
    <t>Queensland ;  &gt; Looking for first job ;  Unemployed total ;  &gt; Males ;</t>
  </si>
  <si>
    <t>Queensland ;  &gt; Looking for first job ;  Unemployed total ;  &gt; Females ;</t>
  </si>
  <si>
    <t>Queensland ;  &gt; Looking for first job ;  &gt; Looked for full-time work ;  Persons ;</t>
  </si>
  <si>
    <t>Queensland ;  &gt; Looking for first job ;  &gt; Looked for full-time work ;  &gt; Males ;</t>
  </si>
  <si>
    <t>Queensland ;  &gt; Looking for first job ;  &gt; Looked for full-time work ;  &gt; Females ;</t>
  </si>
  <si>
    <t>Queensland ;  &gt; Looking for first job ;  &gt;&gt; Looked for both full-time and part-time work ;  Persons ;</t>
  </si>
  <si>
    <t>Queensland ;  &gt; Looking for first job ;  &gt;&gt; Looked for both full-time and part-time work ;  &gt; Males ;</t>
  </si>
  <si>
    <t>Queensland ;  &gt; Looking for first job ;  &gt;&gt; Looked for both full-time and part-time work ;  &gt; Females ;</t>
  </si>
  <si>
    <t>Queensland ;  &gt; Looking for first job ;  &gt;&gt; Looked for only full-time work ;  Persons ;</t>
  </si>
  <si>
    <t>Queensland ;  &gt; Looking for first job ;  &gt;&gt; Looked for only full-time work ;  &gt; Males ;</t>
  </si>
  <si>
    <t>Queensland ;  &gt; Looking for first job ;  &gt;&gt; Looked for only full-time work ;  &gt; Females ;</t>
  </si>
  <si>
    <t>Queensland ;  &gt; Looking for first job ;  &gt; Looked for part-time work ;  Persons ;</t>
  </si>
  <si>
    <t>Queensland ;  &gt; Looking for first job ;  &gt; Looked for part-time work ;  &gt; Males ;</t>
  </si>
  <si>
    <t>Queensland ;  &gt; Looking for first job ;  &gt; Looked for part-time work ;  &gt; Females ;</t>
  </si>
  <si>
    <t>Queensland ;  &gt; Looking for first job ;  &gt;&gt; Looked for only part-time work ;  Persons ;</t>
  </si>
  <si>
    <t>Queensland ;  &gt; Looking for first job ;  &gt;&gt; Looked for only part-time work ;  &gt; Males ;</t>
  </si>
  <si>
    <t>Queensland ;  &gt; Looking for first job ;  &gt;&gt; Looked for only part-time work ;  &gt; Females ;</t>
  </si>
  <si>
    <t>Queensland ;  Less than 1 year looking for work ;  Unemployed total ;  Persons ;</t>
  </si>
  <si>
    <t>Queensland ;  Less than 1 year looking for work ;  Unemployed total ;  &gt; Males ;</t>
  </si>
  <si>
    <t>Queensland ;  Less than 1 year looking for work ;  Unemployed total ;  &gt; Females ;</t>
  </si>
  <si>
    <t>Queensland ;  Less than 1 year looking for work ;  &gt; Looked for full-time work ;  Persons ;</t>
  </si>
  <si>
    <t>Queensland ;  Less than 1 year looking for work ;  &gt; Looked for full-time work ;  &gt; Males ;</t>
  </si>
  <si>
    <t>Queensland ;  Less than 1 year looking for work ;  &gt; Looked for full-time work ;  &gt; Females ;</t>
  </si>
  <si>
    <t>Queensland ;  Less than 1 year looking for work ;  &gt;&gt; Looked for both full-time and part-time work ;  Persons ;</t>
  </si>
  <si>
    <t>Queensland ;  Less than 1 year looking for work ;  &gt;&gt; Looked for both full-time and part-time work ;  &gt; Males ;</t>
  </si>
  <si>
    <t>Queensland ;  Less than 1 year looking for work ;  &gt;&gt; Looked for both full-time and part-time work ;  &gt; Females ;</t>
  </si>
  <si>
    <t>Queensland ;  Less than 1 year looking for work ;  &gt;&gt; Looked for only full-time work ;  Persons ;</t>
  </si>
  <si>
    <t>Queensland ;  Less than 1 year looking for work ;  &gt;&gt; Looked for only full-time work ;  &gt; Males ;</t>
  </si>
  <si>
    <t>Queensland ;  Less than 1 year looking for work ;  &gt;&gt; Looked for only full-time work ;  &gt; Females ;</t>
  </si>
  <si>
    <t>Queensland ;  Less than 1 year looking for work ;  &gt;&gt; Waiting to start a full-time job ;  Persons ;</t>
  </si>
  <si>
    <t>Queensland ;  Less than 1 year looking for work ;  &gt;&gt; Waiting to start a full-time job ;  &gt; Males ;</t>
  </si>
  <si>
    <t>Queensland ;  Less than 1 year looking for work ;  &gt;&gt; Waiting to start a full-time job ;  &gt; Females ;</t>
  </si>
  <si>
    <t>Queensland ;  Less than 1 year looking for work ;  &gt; Looked for part-time work ;  Persons ;</t>
  </si>
  <si>
    <t>Queensland ;  Less than 1 year looking for work ;  &gt; Looked for part-time work ;  &gt; Males ;</t>
  </si>
  <si>
    <t>Queensland ;  Less than 1 year looking for work ;  &gt; Looked for part-time work ;  &gt; Females ;</t>
  </si>
  <si>
    <t>Queensland ;  Less than 1 year looking for work ;  &gt;&gt; Looked for only part-time work ;  Persons ;</t>
  </si>
  <si>
    <t>Queensland ;  Less than 1 year looking for work ;  &gt;&gt; Looked for only part-time work ;  &gt; Males ;</t>
  </si>
  <si>
    <t>Queensland ;  Less than 1 year looking for work ;  &gt;&gt; Looked for only part-time work ;  &gt; Females ;</t>
  </si>
  <si>
    <t>Queensland ;  Less than 1 year looking for work ;  &gt;&gt; Waiting to start a part-time job ;  Persons ;</t>
  </si>
  <si>
    <t>Queensland ;  Less than 1 year looking for work ;  &gt;&gt; Waiting to start a part-time job ;  &gt; Males ;</t>
  </si>
  <si>
    <t>Queensland ;  Less than 1 year looking for work ;  &gt;&gt; Waiting to start a part-time job ;  &gt; Females ;</t>
  </si>
  <si>
    <t>Queensland ;  &gt; Less than 1 month looking for work ;  Unemployed total ;  Persons ;</t>
  </si>
  <si>
    <t>Queensland ;  &gt; Less than 1 month looking for work ;  Unemployed total ;  &gt; Males ;</t>
  </si>
  <si>
    <t>Queensland ;  &gt; Less than 1 month looking for work ;  Unemployed total ;  &gt; Females ;</t>
  </si>
  <si>
    <t>Queensland ;  &gt; Less than 1 month looking for work ;  &gt; Looked for full-time work ;  Persons ;</t>
  </si>
  <si>
    <t>Queensland ;  &gt; Less than 1 month looking for work ;  &gt; Looked for full-time work ;  &gt; Males ;</t>
  </si>
  <si>
    <t>Queensland ;  &gt; Less than 1 month looking for work ;  &gt; Looked for full-time work ;  &gt; Females ;</t>
  </si>
  <si>
    <t>Queensland ;  &gt; Less than 1 month looking for work ;  &gt;&gt; Looked for both full-time and part-time work ;  Persons ;</t>
  </si>
  <si>
    <t>Queensland ;  &gt; Less than 1 month looking for work ;  &gt;&gt; Looked for both full-time and part-time work ;  &gt; Males ;</t>
  </si>
  <si>
    <t>Queensland ;  &gt; Less than 1 month looking for work ;  &gt;&gt; Looked for both full-time and part-time work ;  &gt; Females ;</t>
  </si>
  <si>
    <t>Queensland ;  &gt; Less than 1 month looking for work ;  &gt;&gt; Looked for only full-time work ;  Persons ;</t>
  </si>
  <si>
    <t>Queensland ;  &gt; Less than 1 month looking for work ;  &gt;&gt; Looked for only full-time work ;  &gt; Males ;</t>
  </si>
  <si>
    <t>Queensland ;  &gt; Less than 1 month looking for work ;  &gt;&gt; Looked for only full-time work ;  &gt; Females ;</t>
  </si>
  <si>
    <t>Queensland ;  &gt; Less than 1 month looking for work ;  &gt;&gt; Waiting to start a full-time job ;  Persons ;</t>
  </si>
  <si>
    <t>Queensland ;  &gt; Less than 1 month looking for work ;  &gt;&gt; Waiting to start a full-time job ;  &gt; Males ;</t>
  </si>
  <si>
    <t>Queensland ;  &gt; Less than 1 month looking for work ;  &gt;&gt; Waiting to start a full-time job ;  &gt; Females ;</t>
  </si>
  <si>
    <t>Queensland ;  &gt; Less than 1 month looking for work ;  &gt; Looked for part-time work ;  Persons ;</t>
  </si>
  <si>
    <t>Queensland ;  &gt; Less than 1 month looking for work ;  &gt; Looked for part-time work ;  &gt; Males ;</t>
  </si>
  <si>
    <t>Queensland ;  &gt; Less than 1 month looking for work ;  &gt; Looked for part-time work ;  &gt; Females ;</t>
  </si>
  <si>
    <t>Queensland ;  &gt; Less than 1 month looking for work ;  &gt;&gt; Looked for only part-time work ;  Persons ;</t>
  </si>
  <si>
    <t>Queensland ;  &gt; Less than 1 month looking for work ;  &gt;&gt; Looked for only part-time work ;  &gt; Males ;</t>
  </si>
  <si>
    <t>Queensland ;  &gt; Less than 1 month looking for work ;  &gt;&gt; Looked for only part-time work ;  &gt; Females ;</t>
  </si>
  <si>
    <t>Queensland ;  &gt; Less than 1 month looking for work ;  &gt;&gt; Waiting to start a part-time job ;  Persons ;</t>
  </si>
  <si>
    <t>Queensland ;  &gt; Less than 1 month looking for work ;  &gt;&gt; Waiting to start a part-time job ;  &gt; Males ;</t>
  </si>
  <si>
    <t>Queensland ;  &gt; Less than 1 month looking for work ;  &gt;&gt; Waiting to start a part-time job ;  &gt; Females ;</t>
  </si>
  <si>
    <t>Queensland ;  &gt; 1-3 months looking for work ;  Unemployed total ;  Persons ;</t>
  </si>
  <si>
    <t>Queensland ;  &gt; 1-3 months looking for work ;  Unemployed total ;  &gt; Males ;</t>
  </si>
  <si>
    <t>Queensland ;  &gt; 1-3 months looking for work ;  Unemployed total ;  &gt; Females ;</t>
  </si>
  <si>
    <t>Queensland ;  &gt; 1-3 months looking for work ;  &gt; Looked for full-time work ;  Persons ;</t>
  </si>
  <si>
    <t>Queensland ;  &gt; 1-3 months looking for work ;  &gt; Looked for full-time work ;  &gt; Males ;</t>
  </si>
  <si>
    <t>Queensland ;  &gt; 1-3 months looking for work ;  &gt; Looked for full-time work ;  &gt; Females ;</t>
  </si>
  <si>
    <t>Queensland ;  &gt; 1-3 months looking for work ;  &gt;&gt; Looked for both full-time and part-time work ;  Persons ;</t>
  </si>
  <si>
    <t>Queensland ;  &gt; 1-3 months looking for work ;  &gt;&gt; Looked for both full-time and part-time work ;  &gt; Males ;</t>
  </si>
  <si>
    <t>Queensland ;  &gt; 1-3 months looking for work ;  &gt;&gt; Looked for both full-time and part-time work ;  &gt; Females ;</t>
  </si>
  <si>
    <t>Queensland ;  &gt; 1-3 months looking for work ;  &gt;&gt; Looked for only full-time work ;  Persons ;</t>
  </si>
  <si>
    <t>Queensland ;  &gt; 1-3 months looking for work ;  &gt;&gt; Looked for only full-time work ;  &gt; Males ;</t>
  </si>
  <si>
    <t>Queensland ;  &gt; 1-3 months looking for work ;  &gt;&gt; Looked for only full-time work ;  &gt; Females ;</t>
  </si>
  <si>
    <t>Queensland ;  &gt; 1-3 months looking for work ;  &gt;&gt; Waiting to start a full-time job ;  Persons ;</t>
  </si>
  <si>
    <t>Queensland ;  &gt; 1-3 months looking for work ;  &gt;&gt; Waiting to start a full-time job ;  &gt; Males ;</t>
  </si>
  <si>
    <t>Queensland ;  &gt; 1-3 months looking for work ;  &gt;&gt; Waiting to start a full-time job ;  &gt; Females ;</t>
  </si>
  <si>
    <t>Queensland ;  &gt; 1-3 months looking for work ;  &gt; Looked for part-time work ;  Persons ;</t>
  </si>
  <si>
    <t>Queensland ;  &gt; 1-3 months looking for work ;  &gt; Looked for part-time work ;  &gt; Males ;</t>
  </si>
  <si>
    <t>Queensland ;  &gt; 1-3 months looking for work ;  &gt; Looked for part-time work ;  &gt; Females ;</t>
  </si>
  <si>
    <t>Queensland ;  &gt; 1-3 months looking for work ;  &gt;&gt; Looked for only part-time work ;  Persons ;</t>
  </si>
  <si>
    <t>Queensland ;  &gt; 1-3 months looking for work ;  &gt;&gt; Looked for only part-time work ;  &gt; Males ;</t>
  </si>
  <si>
    <t>Queensland ;  &gt; 1-3 months looking for work ;  &gt;&gt; Looked for only part-time work ;  &gt; Females ;</t>
  </si>
  <si>
    <t>Queensland ;  &gt; 1-3 months looking for work ;  &gt;&gt; Waiting to start a part-time job ;  Persons ;</t>
  </si>
  <si>
    <t>Queensland ;  &gt; 1-3 months looking for work ;  &gt;&gt; Waiting to start a part-time job ;  &gt; Males ;</t>
  </si>
  <si>
    <t>Queensland ;  &gt; 1-3 months looking for work ;  &gt;&gt; Waiting to start a part-time job ;  &gt; Females ;</t>
  </si>
  <si>
    <t>Queensland ;  &gt; 3-6 months looking for work ;  Unemployed total ;  Persons ;</t>
  </si>
  <si>
    <t>Queensland ;  &gt; 3-6 months looking for work ;  Unemployed total ;  &gt; Males ;</t>
  </si>
  <si>
    <t>Queensland ;  &gt; 3-6 months looking for work ;  Unemployed total ;  &gt; Females ;</t>
  </si>
  <si>
    <t>Queensland ;  &gt; 3-6 months looking for work ;  &gt; Looked for full-time work ;  Persons ;</t>
  </si>
  <si>
    <t>Queensland ;  &gt; 3-6 months looking for work ;  &gt; Looked for full-time work ;  &gt; Males ;</t>
  </si>
  <si>
    <t>Queensland ;  &gt; 3-6 months looking for work ;  &gt; Looked for full-time work ;  &gt; Females ;</t>
  </si>
  <si>
    <t>Queensland ;  &gt; 3-6 months looking for work ;  &gt;&gt; Looked for both full-time and part-time work ;  Persons ;</t>
  </si>
  <si>
    <t>Queensland ;  &gt; 3-6 months looking for work ;  &gt;&gt; Looked for both full-time and part-time work ;  &gt; Males ;</t>
  </si>
  <si>
    <t>Queensland ;  &gt; 3-6 months looking for work ;  &gt;&gt; Looked for both full-time and part-time work ;  &gt; Females ;</t>
  </si>
  <si>
    <t>Queensland ;  &gt; 3-6 months looking for work ;  &gt;&gt; Looked for only full-time work ;  Persons ;</t>
  </si>
  <si>
    <t>Queensland ;  &gt; 3-6 months looking for work ;  &gt;&gt; Looked for only full-time work ;  &gt; Males ;</t>
  </si>
  <si>
    <t>Queensland ;  &gt; 3-6 months looking for work ;  &gt;&gt; Looked for only full-time work ;  &gt; Females ;</t>
  </si>
  <si>
    <t>Queensland ;  &gt; 3-6 months looking for work ;  &gt;&gt; Waiting to start a full-time job ;  Persons ;</t>
  </si>
  <si>
    <t>Queensland ;  &gt; 3-6 months looking for work ;  &gt;&gt; Waiting to start a full-time job ;  &gt; Males ;</t>
  </si>
  <si>
    <t>Queensland ;  &gt; 3-6 months looking for work ;  &gt;&gt; Waiting to start a full-time job ;  &gt; Females ;</t>
  </si>
  <si>
    <t>Queensland ;  &gt; 3-6 months looking for work ;  &gt; Looked for part-time work ;  Persons ;</t>
  </si>
  <si>
    <t>Queensland ;  &gt; 3-6 months looking for work ;  &gt; Looked for part-time work ;  &gt; Males ;</t>
  </si>
  <si>
    <t>Queensland ;  &gt; 3-6 months looking for work ;  &gt; Looked for part-time work ;  &gt; Females ;</t>
  </si>
  <si>
    <t>Queensland ;  &gt; 3-6 months looking for work ;  &gt;&gt; Looked for only part-time work ;  Persons ;</t>
  </si>
  <si>
    <t>Queensland ;  &gt; 3-6 months looking for work ;  &gt;&gt; Looked for only part-time work ;  &gt; Males ;</t>
  </si>
  <si>
    <t>Queensland ;  &gt; 3-6 months looking for work ;  &gt;&gt; Looked for only part-time work ;  &gt; Females ;</t>
  </si>
  <si>
    <t>Queensland ;  &gt; 3-6 months looking for work ;  &gt;&gt; Waiting to start a part-time job ;  Persons ;</t>
  </si>
  <si>
    <t>Queensland ;  &gt; 3-6 months looking for work ;  &gt;&gt; Waiting to start a part-time job ;  &gt; Males ;</t>
  </si>
  <si>
    <t>Queensland ;  &gt; 3-6 months looking for work ;  &gt;&gt; Waiting to start a part-time job ;  &gt; Females ;</t>
  </si>
  <si>
    <t>Queensland ;  &gt; 6-12 months looking for work ;  Unemployed total ;  Persons ;</t>
  </si>
  <si>
    <t>Queensland ;  &gt; 6-12 months looking for work ;  Unemployed total ;  &gt; Males ;</t>
  </si>
  <si>
    <t>Queensland ;  &gt; 6-12 months looking for work ;  Unemployed total ;  &gt; Females ;</t>
  </si>
  <si>
    <t>Queensland ;  &gt; 6-12 months looking for work ;  &gt; Looked for full-time work ;  Persons ;</t>
  </si>
  <si>
    <t>Queensland ;  &gt; 6-12 months looking for work ;  &gt; Looked for full-time work ;  &gt; Males ;</t>
  </si>
  <si>
    <t>Queensland ;  &gt; 6-12 months looking for work ;  &gt; Looked for full-time work ;  &gt; Females ;</t>
  </si>
  <si>
    <t>Queensland ;  &gt; 6-12 months looking for work ;  &gt;&gt; Looked for both full-time and part-time work ;  Persons ;</t>
  </si>
  <si>
    <t>Queensland ;  &gt; 6-12 months looking for work ;  &gt;&gt; Looked for both full-time and part-time work ;  &gt; Males ;</t>
  </si>
  <si>
    <t>Queensland ;  &gt; 6-12 months looking for work ;  &gt;&gt; Looked for both full-time and part-time work ;  &gt; Females ;</t>
  </si>
  <si>
    <t>Queensland ;  &gt; 6-12 months looking for work ;  &gt;&gt; Looked for only full-time work ;  Persons ;</t>
  </si>
  <si>
    <t>Queensland ;  &gt; 6-12 months looking for work ;  &gt;&gt; Looked for only full-time work ;  &gt; Males ;</t>
  </si>
  <si>
    <t>Queensland ;  &gt; 6-12 months looking for work ;  &gt;&gt; Looked for only full-time work ;  &gt; Females ;</t>
  </si>
  <si>
    <t>Queensland ;  &gt; 6-12 months looking for work ;  &gt;&gt; Waiting to start a full-time job ;  Persons ;</t>
  </si>
  <si>
    <t>Queensland ;  &gt; 6-12 months looking for work ;  &gt;&gt; Waiting to start a full-time job ;  &gt; Males ;</t>
  </si>
  <si>
    <t>Queensland ;  &gt; 6-12 months looking for work ;  &gt;&gt; Waiting to start a full-time job ;  &gt; Females ;</t>
  </si>
  <si>
    <t>Queensland ;  &gt; 6-12 months looking for work ;  &gt; Looked for part-time work ;  Persons ;</t>
  </si>
  <si>
    <t>Queensland ;  &gt; 6-12 months looking for work ;  &gt; Looked for part-time work ;  &gt; Males ;</t>
  </si>
  <si>
    <t>Queensland ;  &gt; 6-12 months looking for work ;  &gt; Looked for part-time work ;  &gt; Females ;</t>
  </si>
  <si>
    <t>Queensland ;  &gt; 6-12 months looking for work ;  &gt;&gt; Looked for only part-time work ;  Persons ;</t>
  </si>
  <si>
    <t>Queensland ;  &gt; 6-12 months looking for work ;  &gt;&gt; Looked for only part-time work ;  &gt; Males ;</t>
  </si>
  <si>
    <t>Queensland ;  &gt; 6-12 months looking for work ;  &gt;&gt; Looked for only part-time work ;  &gt; Females ;</t>
  </si>
  <si>
    <t>Queensland ;  &gt; 6-12 months looking for work ;  &gt;&gt; Waiting to start a part-time job ;  Persons ;</t>
  </si>
  <si>
    <t>Queensland ;  &gt; 6-12 months looking for work ;  &gt;&gt; Waiting to start a part-time job ;  &gt; Males ;</t>
  </si>
  <si>
    <t>Queensland ;  &gt; 6-12 months looking for work ;  &gt;&gt; Waiting to start a part-time job ;  &gt; Females ;</t>
  </si>
  <si>
    <t>Queensland ;  1-2 years looking for work ;  Unemployed total ;  Persons ;</t>
  </si>
  <si>
    <t>Queensland ;  1-2 years looking for work ;  Unemployed total ;  &gt; Males ;</t>
  </si>
  <si>
    <t>Queensland ;  1-2 years looking for work ;  Unemployed total ;  &gt; Females ;</t>
  </si>
  <si>
    <t>Queensland ;  1-2 years looking for work ;  &gt; Looked for full-time work ;  Persons ;</t>
  </si>
  <si>
    <t>Queensland ;  1-2 years looking for work ;  &gt; Looked for full-time work ;  &gt; Males ;</t>
  </si>
  <si>
    <t>Queensland ;  1-2 years looking for work ;  &gt; Looked for full-time work ;  &gt; Females ;</t>
  </si>
  <si>
    <t>Queensland ;  1-2 years looking for work ;  &gt;&gt; Looked for both full-time and part-time work ;  Persons ;</t>
  </si>
  <si>
    <t>Queensland ;  1-2 years looking for work ;  &gt;&gt; Looked for both full-time and part-time work ;  &gt; Males ;</t>
  </si>
  <si>
    <t>Queensland ;  1-2 years looking for work ;  &gt;&gt; Looked for both full-time and part-time work ;  &gt; Females ;</t>
  </si>
  <si>
    <t>Queensland ;  1-2 years looking for work ;  &gt;&gt; Looked for only full-time work ;  Persons ;</t>
  </si>
  <si>
    <t>Queensland ;  1-2 years looking for work ;  &gt;&gt; Looked for only full-time work ;  &gt; Males ;</t>
  </si>
  <si>
    <t>Queensland ;  1-2 years looking for work ;  &gt;&gt; Looked for only full-time work ;  &gt; Females ;</t>
  </si>
  <si>
    <t>Queensland ;  1-2 years looking for work ;  &gt;&gt; Waiting to start a full-time job ;  Persons ;</t>
  </si>
  <si>
    <t>Queensland ;  1-2 years looking for work ;  &gt;&gt; Waiting to start a full-time job ;  &gt; Males ;</t>
  </si>
  <si>
    <t>Queensland ;  1-2 years looking for work ;  &gt;&gt; Waiting to start a full-time job ;  &gt; Females ;</t>
  </si>
  <si>
    <t>Queensland ;  1-2 years looking for work ;  &gt; Looked for part-time work ;  Persons ;</t>
  </si>
  <si>
    <t>Queensland ;  1-2 years looking for work ;  &gt; Looked for part-time work ;  &gt; Males ;</t>
  </si>
  <si>
    <t>Queensland ;  1-2 years looking for work ;  &gt; Looked for part-time work ;  &gt; Females ;</t>
  </si>
  <si>
    <t>Queensland ;  1-2 years looking for work ;  &gt;&gt; Looked for only part-time work ;  Persons ;</t>
  </si>
  <si>
    <t>Queensland ;  1-2 years looking for work ;  &gt;&gt; Looked for only part-time work ;  &gt; Males ;</t>
  </si>
  <si>
    <t>Queensland ;  1-2 years looking for work ;  &gt;&gt; Looked for only part-time work ;  &gt; Females ;</t>
  </si>
  <si>
    <t>Queensland ;  1-2 years looking for work ;  &gt;&gt; Waiting to start a part-time job ;  Persons ;</t>
  </si>
  <si>
    <t>Queensland ;  1-2 years looking for work ;  &gt;&gt; Waiting to start a part-time job ;  &gt; Males ;</t>
  </si>
  <si>
    <t>Queensland ;  1-2 years looking for work ;  &gt;&gt; Waiting to start a part-time job ;  &gt; Females ;</t>
  </si>
  <si>
    <t>Queensland ;  2 years or more looking for work ;  Unemployed total ;  Persons ;</t>
  </si>
  <si>
    <t>Queensland ;  2 years or more looking for work ;  Unemployed total ;  &gt; Males ;</t>
  </si>
  <si>
    <t>Queensland ;  2 years or more looking for work ;  Unemployed total ;  &gt; Females ;</t>
  </si>
  <si>
    <t>Queensland ;  2 years or more looking for work ;  &gt; Looked for full-time work ;  Persons ;</t>
  </si>
  <si>
    <t>Queensland ;  2 years or more looking for work ;  &gt; Looked for full-time work ;  &gt; Males ;</t>
  </si>
  <si>
    <t>Queensland ;  2 years or more looking for work ;  &gt; Looked for full-time work ;  &gt; Females ;</t>
  </si>
  <si>
    <t>Queensland ;  2 years or more looking for work ;  &gt;&gt; Looked for both full-time and part-time work ;  Persons ;</t>
  </si>
  <si>
    <t>Queensland ;  2 years or more looking for work ;  &gt;&gt; Looked for both full-time and part-time work ;  &gt; Males ;</t>
  </si>
  <si>
    <t>Queensland ;  2 years or more looking for work ;  &gt;&gt; Looked for both full-time and part-time work ;  &gt; Females ;</t>
  </si>
  <si>
    <t>Queensland ;  2 years or more looking for work ;  &gt;&gt; Looked for only full-time work ;  Persons ;</t>
  </si>
  <si>
    <t>Queensland ;  2 years or more looking for work ;  &gt;&gt; Looked for only full-time work ;  &gt; Males ;</t>
  </si>
  <si>
    <t>Queensland ;  2 years or more looking for work ;  &gt;&gt; Looked for only full-time work ;  &gt; Females ;</t>
  </si>
  <si>
    <t>Queensland ;  2 years or more looking for work ;  &gt;&gt; Waiting to start a full-time job ;  Persons ;</t>
  </si>
  <si>
    <t>Queensland ;  2 years or more looking for work ;  &gt;&gt; Waiting to start a full-time job ;  &gt; Males ;</t>
  </si>
  <si>
    <t>Queensland ;  2 years or more looking for work ;  &gt;&gt; Waiting to start a full-time job ;  &gt; Females ;</t>
  </si>
  <si>
    <t>Queensland ;  2 years or more looking for work ;  &gt; Looked for part-time work ;  Persons ;</t>
  </si>
  <si>
    <t>Queensland ;  2 years or more looking for work ;  &gt; Looked for part-time work ;  &gt; Males ;</t>
  </si>
  <si>
    <t>Queensland ;  2 years or more looking for work ;  &gt; Looked for part-time work ;  &gt; Females ;</t>
  </si>
  <si>
    <t>Queensland ;  2 years or more looking for work ;  &gt;&gt; Looked for only part-time work ;  Persons ;</t>
  </si>
  <si>
    <t>Queensland ;  2 years or more looking for work ;  &gt;&gt; Looked for only part-time work ;  &gt; Males ;</t>
  </si>
  <si>
    <t>Queensland ;  2 years or more looking for work ;  &gt;&gt; Looked for only part-time work ;  &gt; Females ;</t>
  </si>
  <si>
    <t>Queensland ;  2 years or more looking for work ;  &gt;&gt; Waiting to start a part-time job ;  Persons ;</t>
  </si>
  <si>
    <t>Queensland ;  2 years or more looking for work ;  &gt;&gt; Waiting to start a part-time job ;  &gt; Males ;</t>
  </si>
  <si>
    <t>Queensland ;  2 years or more looking for work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</si>
  <si>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</si>
  <si>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</si>
  <si>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</si>
  <si>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</si>
  <si>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</si>
  <si>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</si>
  <si>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</si>
  <si>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</si>
  <si>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</si>
  <si>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</si>
  <si>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</si>
  <si>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</si>
  <si>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</si>
  <si>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</si>
  <si>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</si>
  <si>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</si>
  <si>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</si>
  <si>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</si>
  <si>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</si>
  <si>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</si>
  <si>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</si>
  <si>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</si>
  <si>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</si>
  <si>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</si>
  <si>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A126036318F</t>
  </si>
  <si>
    <t>A126003270T</t>
  </si>
  <si>
    <t>A126065478J</t>
  </si>
  <si>
    <t>A126034374L</t>
  </si>
  <si>
    <t>A126005862J</t>
  </si>
  <si>
    <t>A126068070J</t>
  </si>
  <si>
    <t>A126036966C</t>
  </si>
  <si>
    <t>A126004566W</t>
  </si>
  <si>
    <t>A126066774V</t>
  </si>
  <si>
    <t>A126035670X</t>
  </si>
  <si>
    <t>A126003918W</t>
  </si>
  <si>
    <t>A126066126W</t>
  </si>
  <si>
    <t>A126035022A</t>
  </si>
  <si>
    <t>A126002622T</t>
  </si>
  <si>
    <t>A126064830R</t>
  </si>
  <si>
    <t>A126033726L</t>
  </si>
  <si>
    <t>A126002026W</t>
  </si>
  <si>
    <t>A126064234V</t>
  </si>
  <si>
    <t>A126033130X</t>
  </si>
  <si>
    <t>A126006562X</t>
  </si>
  <si>
    <t>A126068770W</t>
  </si>
  <si>
    <t>A126037666V</t>
  </si>
  <si>
    <t>A126005266L</t>
  </si>
  <si>
    <t>A126067474K</t>
  </si>
  <si>
    <t>A126036370R</t>
  </si>
  <si>
    <t>A126003322J</t>
  </si>
  <si>
    <t>A126065530F</t>
  </si>
  <si>
    <t>A126034426C</t>
  </si>
  <si>
    <t>A126005914X</t>
  </si>
  <si>
    <t>A126068122X</t>
  </si>
  <si>
    <t>A126037018W</t>
  </si>
  <si>
    <t>A126004618L</t>
  </si>
  <si>
    <t>A126066826K</t>
  </si>
  <si>
    <t>A126035722R</t>
  </si>
  <si>
    <t>A126003970F</t>
  </si>
  <si>
    <t>A126066178X</t>
  </si>
  <si>
    <t>A126035074C</t>
  </si>
  <si>
    <t>A126002674V</t>
  </si>
  <si>
    <t>A126064882T</t>
  </si>
  <si>
    <t>A126033778R</t>
  </si>
  <si>
    <t>A126002010C</t>
  </si>
  <si>
    <t>A126064218V</t>
  </si>
  <si>
    <t>A126033114X</t>
  </si>
  <si>
    <t>A126006546X</t>
  </si>
  <si>
    <t>A126068754W</t>
  </si>
  <si>
    <t>A126037650A</t>
  </si>
  <si>
    <t>A126005250V</t>
  </si>
  <si>
    <t>A126067458K</t>
  </si>
  <si>
    <t>A126036354R</t>
  </si>
  <si>
    <t>A126003306J</t>
  </si>
  <si>
    <t>A126065514F</t>
  </si>
  <si>
    <t>A126034410K</t>
  </si>
  <si>
    <t>A126004602V</t>
  </si>
  <si>
    <t>A126066810T</t>
  </si>
  <si>
    <t>A126035706R</t>
  </si>
  <si>
    <t>A126003954F</t>
  </si>
  <si>
    <t>A126066162F</t>
  </si>
  <si>
    <t>A126035058C</t>
  </si>
  <si>
    <t>A126002030L</t>
  </si>
  <si>
    <t>A126064238C</t>
  </si>
  <si>
    <t>A126033134J</t>
  </si>
  <si>
    <t>A126006566J</t>
  </si>
  <si>
    <t>A126068774F</t>
  </si>
  <si>
    <t>A126037670K</t>
  </si>
  <si>
    <t>A126005270C</t>
  </si>
  <si>
    <t>A126067478V</t>
  </si>
  <si>
    <t>A126036374X</t>
  </si>
  <si>
    <t>A126003326T</t>
  </si>
  <si>
    <t>A126065534R</t>
  </si>
  <si>
    <t>A126034430V</t>
  </si>
  <si>
    <t>A126005918J</t>
  </si>
  <si>
    <t>A126068126J</t>
  </si>
  <si>
    <t>A126037022L</t>
  </si>
  <si>
    <t>A126004622C</t>
  </si>
  <si>
    <t>A126066830A</t>
  </si>
  <si>
    <t>A126035726X</t>
  </si>
  <si>
    <t>A126003974R</t>
  </si>
  <si>
    <t>A126066182R</t>
  </si>
  <si>
    <t>A126035078L</t>
  </si>
  <si>
    <t>A126002678C</t>
  </si>
  <si>
    <t>A126064886A</t>
  </si>
  <si>
    <t>A126033782F</t>
  </si>
  <si>
    <t>A126001978L</t>
  </si>
  <si>
    <t>A126064186L</t>
  </si>
  <si>
    <t>A126033082T</t>
  </si>
  <si>
    <t>A126006514F</t>
  </si>
  <si>
    <t>A126068722C</t>
  </si>
  <si>
    <t>A126037618A</t>
  </si>
  <si>
    <t>A126005218V</t>
  </si>
  <si>
    <t>A126067426T</t>
  </si>
  <si>
    <t>A126036322W</t>
  </si>
  <si>
    <t>A126003274A</t>
  </si>
  <si>
    <t>A126065482X</t>
  </si>
  <si>
    <t>A126034378W</t>
  </si>
  <si>
    <t>A126005866T</t>
  </si>
  <si>
    <t>A126068074T</t>
  </si>
  <si>
    <t>A126036970V</t>
  </si>
  <si>
    <t>A126004570L</t>
  </si>
  <si>
    <t>A126066778C</t>
  </si>
  <si>
    <t>A126035674J</t>
  </si>
  <si>
    <t>A126003922L</t>
  </si>
  <si>
    <t>A126066130L</t>
  </si>
  <si>
    <t>A126035026K</t>
  </si>
  <si>
    <t>A126002626A</t>
  </si>
  <si>
    <t>A126064834X</t>
  </si>
  <si>
    <t>A126033730C</t>
  </si>
  <si>
    <t>A126001962V</t>
  </si>
  <si>
    <t>A126064170V</t>
  </si>
  <si>
    <t>A126033066T</t>
  </si>
  <si>
    <t>A126006498T</t>
  </si>
  <si>
    <t>A126068706C</t>
  </si>
  <si>
    <t>A126037602J</t>
  </si>
  <si>
    <t>A126005202A</t>
  </si>
  <si>
    <t>A126067410X</t>
  </si>
  <si>
    <t>A126036306W</t>
  </si>
  <si>
    <t>A126003258A</t>
  </si>
  <si>
    <t>A126065466X</t>
  </si>
  <si>
    <t>A126034362C</t>
  </si>
  <si>
    <t>A126005850X</t>
  </si>
  <si>
    <t>A126068058T</t>
  </si>
  <si>
    <t>A126036954V</t>
  </si>
  <si>
    <t>A126004554L</t>
  </si>
  <si>
    <t>A126066762K</t>
  </si>
  <si>
    <t>A126035658J</t>
  </si>
  <si>
    <t>A126003906L</t>
  </si>
  <si>
    <t>A126066114L</t>
  </si>
  <si>
    <t>A126035010T</t>
  </si>
  <si>
    <t>A126002610J</t>
  </si>
  <si>
    <t>A126064818X</t>
  </si>
  <si>
    <t>A126033714C</t>
  </si>
  <si>
    <t>A126001966C</t>
  </si>
  <si>
    <t>A126064174C</t>
  </si>
  <si>
    <t>A126033070J</t>
  </si>
  <si>
    <t>A126006502W</t>
  </si>
  <si>
    <t>A126068710V</t>
  </si>
  <si>
    <t>A126037606T</t>
  </si>
  <si>
    <t>A126005206K</t>
  </si>
  <si>
    <t>A126067414J</t>
  </si>
  <si>
    <t>A126036310L</t>
  </si>
  <si>
    <t>A126003262T</t>
  </si>
  <si>
    <t>A126065470R</t>
  </si>
  <si>
    <t>A126034366L</t>
  </si>
  <si>
    <t>A126005854J</t>
  </si>
  <si>
    <t>A126068062J</t>
  </si>
  <si>
    <t>A126036958C</t>
  </si>
  <si>
    <t>A126004558W</t>
  </si>
  <si>
    <t>A126066766V</t>
  </si>
  <si>
    <t>A126035662X</t>
  </si>
  <si>
    <t>A126003910C</t>
  </si>
  <si>
    <t>A126066118W</t>
  </si>
  <si>
    <t>A126035014A</t>
  </si>
  <si>
    <t>A126002614T</t>
  </si>
  <si>
    <t>A126064822R</t>
  </si>
  <si>
    <t>A126033718L</t>
  </si>
  <si>
    <t>A126001994L</t>
  </si>
  <si>
    <t>A126064202A</t>
  </si>
  <si>
    <t>A126033098K</t>
  </si>
  <si>
    <t>A126006530F</t>
  </si>
  <si>
    <t>A126068738W</t>
  </si>
  <si>
    <t>A126037634A</t>
  </si>
  <si>
    <t>A126005234V</t>
  </si>
  <si>
    <t>A126067442T</t>
  </si>
  <si>
    <t>A126036338R</t>
  </si>
  <si>
    <t>A126003290A</t>
  </si>
  <si>
    <t>A126065498T</t>
  </si>
  <si>
    <t>A126034394W</t>
  </si>
  <si>
    <t>A126005882T</t>
  </si>
  <si>
    <t>A126068090T</t>
  </si>
  <si>
    <t>A126036986L</t>
  </si>
  <si>
    <t>A126004586F</t>
  </si>
  <si>
    <t>A126066794C</t>
  </si>
  <si>
    <t>A126035690J</t>
  </si>
  <si>
    <t>A126003938F</t>
  </si>
  <si>
    <t>A126066146F</t>
  </si>
  <si>
    <t>A126035042K</t>
  </si>
  <si>
    <t>A126002642A</t>
  </si>
  <si>
    <t>A126064850X</t>
  </si>
  <si>
    <t>A126033746W</t>
  </si>
  <si>
    <t>A126001970V</t>
  </si>
  <si>
    <t>A126064178L</t>
  </si>
  <si>
    <t>A126033074T</t>
  </si>
  <si>
    <t>A126006506F</t>
  </si>
  <si>
    <t>A126068714C</t>
  </si>
  <si>
    <t>A126037610J</t>
  </si>
  <si>
    <t>A126005210A</t>
  </si>
  <si>
    <t>A126067418T</t>
  </si>
  <si>
    <t>A126036314W</t>
  </si>
  <si>
    <t>A126003266A</t>
  </si>
  <si>
    <t>A126065474X</t>
  </si>
  <si>
    <t>A126034370C</t>
  </si>
  <si>
    <t>A126005858T</t>
  </si>
  <si>
    <t>A126068066T</t>
  </si>
  <si>
    <t>A126036962V</t>
  </si>
  <si>
    <t>A126004562L</t>
  </si>
  <si>
    <t>A126066770K</t>
  </si>
  <si>
    <t>A126035666J</t>
  </si>
  <si>
    <t>A126003914L</t>
  </si>
  <si>
    <t>A126066122L</t>
  </si>
  <si>
    <t>A126035018K</t>
  </si>
  <si>
    <t>A126002618A</t>
  </si>
  <si>
    <t>A126064826X</t>
  </si>
  <si>
    <t>A126033722C</t>
  </si>
  <si>
    <t>A126001998W</t>
  </si>
  <si>
    <t>A126064206K</t>
  </si>
  <si>
    <t>A126033102R</t>
  </si>
  <si>
    <t>A126006534R</t>
  </si>
  <si>
    <t>A126068742L</t>
  </si>
  <si>
    <t>A126037638K</t>
  </si>
  <si>
    <t>A126005238C</t>
  </si>
  <si>
    <t>A126067446A</t>
  </si>
  <si>
    <t>A126036342F</t>
  </si>
  <si>
    <t>A126003294K</t>
  </si>
  <si>
    <t>A126065502W</t>
  </si>
  <si>
    <t>A126034398F</t>
  </si>
  <si>
    <t>A126005886A</t>
  </si>
  <si>
    <t>A126068094A</t>
  </si>
  <si>
    <t>A126036990C</t>
  </si>
  <si>
    <t>A126004590W</t>
  </si>
  <si>
    <t>A126066798L</t>
  </si>
  <si>
    <t>A126035694T</t>
  </si>
  <si>
    <t>A126003942W</t>
  </si>
  <si>
    <t>A126066150W</t>
  </si>
  <si>
    <t>A126035046V</t>
  </si>
  <si>
    <t>A126002646K</t>
  </si>
  <si>
    <t>A126064854J</t>
  </si>
  <si>
    <t>A126033750L</t>
  </si>
  <si>
    <t>A126002074R</t>
  </si>
  <si>
    <t>A126064282L</t>
  </si>
  <si>
    <t>A126033178K</t>
  </si>
  <si>
    <t>A126006610F</t>
  </si>
  <si>
    <t>A126068818W</t>
  </si>
  <si>
    <t>A126037714A</t>
  </si>
  <si>
    <t>A126005314V</t>
  </si>
  <si>
    <t>A126067522T</t>
  </si>
  <si>
    <t>A126036418R</t>
  </si>
  <si>
    <t>A126003370A</t>
  </si>
  <si>
    <t>A126065578T</t>
  </si>
  <si>
    <t>A126034474W</t>
  </si>
  <si>
    <t>A126005962T</t>
  </si>
  <si>
    <t>A126068170T</t>
  </si>
  <si>
    <t>A126037066R</t>
  </si>
  <si>
    <t>A126004666F</t>
  </si>
  <si>
    <t>A126066874C</t>
  </si>
  <si>
    <t>A126035770J</t>
  </si>
  <si>
    <t>A126004018J</t>
  </si>
  <si>
    <t>A126066226F</t>
  </si>
  <si>
    <t>A126035122K</t>
  </si>
  <si>
    <t>A126002722A</t>
  </si>
  <si>
    <t>A126064930X</t>
  </si>
  <si>
    <t>A126033826W</t>
  </si>
  <si>
    <t>South Australia ;  No job offers ;  Unemployed total ;  Persons ;</t>
  </si>
  <si>
    <t>South Australia ;  No job offers ;  Unemployed total ;  &gt; Males ;</t>
  </si>
  <si>
    <t>South Australia ;  No job offers ;  Unemployed total ;  &gt; Females ;</t>
  </si>
  <si>
    <t>South Australia ;  No job offers ;  &gt; Looked for full-time work ;  Persons ;</t>
  </si>
  <si>
    <t>South Australia ;  No job offers ;  &gt; Looked for full-time work ;  &gt; Males ;</t>
  </si>
  <si>
    <t>South Australia ;  No job offers ;  &gt; Looked for full-time work ;  &gt; Females ;</t>
  </si>
  <si>
    <t>South Australia ;  No job offers ;  &gt;&gt; Looked for both full-time and part-time work ;  Persons ;</t>
  </si>
  <si>
    <t>South Australia ;  No job offers ;  &gt;&gt; Looked for both full-time and part-time work ;  &gt; Males ;</t>
  </si>
  <si>
    <t>South Australia ;  No job offers ;  &gt;&gt; Looked for both full-time and part-time work ;  &gt; Females ;</t>
  </si>
  <si>
    <t>South Australia ;  No job offers ;  &gt;&gt; Looked for only full-time work ;  Persons ;</t>
  </si>
  <si>
    <t>South Australia ;  No job offers ;  &gt;&gt; Looked for only full-time work ;  &gt; Males ;</t>
  </si>
  <si>
    <t>South Australia ;  No job offers ;  &gt;&gt; Looked for only full-time work ;  &gt; Females ;</t>
  </si>
  <si>
    <t>South Australia ;  No job offers ;  &gt;&gt; Waiting to start a full-time job ;  Persons ;</t>
  </si>
  <si>
    <t>South Australia ;  No job offers ;  &gt;&gt; Waiting to start a full-time job ;  &gt; Males ;</t>
  </si>
  <si>
    <t>South Australia ;  No job offers ;  &gt;&gt; Waiting to start a full-time job ;  &gt; Females ;</t>
  </si>
  <si>
    <t>South Australia ;  No job offers ;  &gt; Looked for part-time work ;  Persons ;</t>
  </si>
  <si>
    <t>South Australia ;  No job offers ;  &gt; Looked for part-time work ;  &gt; Males ;</t>
  </si>
  <si>
    <t>South Australia ;  No job offers ;  &gt; Looked for part-time work ;  &gt; Females ;</t>
  </si>
  <si>
    <t>South Australia ;  No job offers ;  &gt;&gt; Looked for only part-time work ;  Persons ;</t>
  </si>
  <si>
    <t>South Australia ;  No job offers ;  &gt;&gt; Looked for only part-time work ;  &gt; Males ;</t>
  </si>
  <si>
    <t>South Australia ;  No job offers ;  &gt;&gt; Looked for only part-time work ;  &gt; Females ;</t>
  </si>
  <si>
    <t>South Australia ;  No job offers ;  &gt;&gt; Waiting to start a part-time job ;  Persons ;</t>
  </si>
  <si>
    <t>South Australia ;  No job offers ;  &gt;&gt; Waiting to start a part-time job ;  &gt; Males ;</t>
  </si>
  <si>
    <t>South Australia ;  No job offers ;  &gt;&gt; Waiting to start a part-time job ;  &gt; Females ;</t>
  </si>
  <si>
    <t>South Australia ;  One job offer ;  Unemployed total ;  Persons ;</t>
  </si>
  <si>
    <t>South Australia ;  One job offer ;  Unemployed total ;  &gt; Males ;</t>
  </si>
  <si>
    <t>South Australia ;  One job offer ;  Unemployed total ;  &gt; Females ;</t>
  </si>
  <si>
    <t>South Australia ;  One job offer ;  &gt; Looked for full-time work ;  Persons ;</t>
  </si>
  <si>
    <t>South Australia ;  One job offer ;  &gt; Looked for full-time work ;  &gt; Males ;</t>
  </si>
  <si>
    <t>South Australia ;  One job offer ;  &gt; Looked for full-time work ;  &gt; Females ;</t>
  </si>
  <si>
    <t>South Australia ;  One job offer ;  &gt;&gt; Looked for both full-time and part-time work ;  Persons ;</t>
  </si>
  <si>
    <t>South Australia ;  One job offer ;  &gt;&gt; Looked for both full-time and part-time work ;  &gt; Males ;</t>
  </si>
  <si>
    <t>South Australia ;  One job offer ;  &gt;&gt; Looked for both full-time and part-time work ;  &gt; Females ;</t>
  </si>
  <si>
    <t>South Australia ;  One job offer ;  &gt;&gt; Looked for only full-time work ;  Persons ;</t>
  </si>
  <si>
    <t>South Australia ;  One job offer ;  &gt;&gt; Looked for only full-time work ;  &gt; Males ;</t>
  </si>
  <si>
    <t>South Australia ;  One job offer ;  &gt;&gt; Looked for only full-time work ;  &gt; Females ;</t>
  </si>
  <si>
    <t>South Australia ;  One job offer ;  &gt;&gt; Waiting to start a full-time job ;  Persons ;</t>
  </si>
  <si>
    <t>South Australia ;  One job offer ;  &gt;&gt; Waiting to start a full-time job ;  &gt; Males ;</t>
  </si>
  <si>
    <t>South Australia ;  One job offer ;  &gt;&gt; Waiting to start a full-time job ;  &gt; Females ;</t>
  </si>
  <si>
    <t>South Australia ;  One job offer ;  &gt; Looked for part-time work ;  Persons ;</t>
  </si>
  <si>
    <t>South Australia ;  One job offer ;  &gt; Looked for part-time work ;  &gt; Males ;</t>
  </si>
  <si>
    <t>South Australia ;  One job offer ;  &gt; Looked for part-time work ;  &gt; Females ;</t>
  </si>
  <si>
    <t>South Australia ;  One job offer ;  &gt;&gt; Looked for only part-time work ;  Persons ;</t>
  </si>
  <si>
    <t>South Australia ;  One job offer ;  &gt;&gt; Looked for only part-time work ;  &gt; Males ;</t>
  </si>
  <si>
    <t>South Australia ;  One job offer ;  &gt;&gt; Looked for only part-time work ;  &gt; Females ;</t>
  </si>
  <si>
    <t>South Australia ;  One job offer ;  &gt;&gt; Waiting to start a part-time job ;  Persons ;</t>
  </si>
  <si>
    <t>South Australia ;  One job offer ;  &gt;&gt; Waiting to start a part-time job ;  &gt; Males ;</t>
  </si>
  <si>
    <t>South Australia ;  One job offer ;  &gt;&gt; Waiting to start a part-time job ;  &gt; Females ;</t>
  </si>
  <si>
    <t>South Australia ;  Two or more job offers ;  Unemployed total ;  Persons ;</t>
  </si>
  <si>
    <t>South Australia ;  Two or more job offers ;  Unemployed total ;  &gt; Males ;</t>
  </si>
  <si>
    <t>South Australia ;  Two or more job offers ;  Unemployed total ;  &gt; Females ;</t>
  </si>
  <si>
    <t>South Australia ;  Two or more job offers ;  &gt; Looked for full-time work ;  Persons ;</t>
  </si>
  <si>
    <t>South Australia ;  Two or more job offers ;  &gt; Looked for full-time work ;  &gt; Males ;</t>
  </si>
  <si>
    <t>South Australia ;  Two or more job offers ;  &gt; Looked for full-time work ;  &gt; Females ;</t>
  </si>
  <si>
    <t>South Australia ;  Two or more job offers ;  &gt;&gt; Looked for both full-time and part-time work ;  Persons ;</t>
  </si>
  <si>
    <t>South Australia ;  Two or more job offers ;  &gt;&gt; Looked for both full-time and part-time work ;  &gt; Males ;</t>
  </si>
  <si>
    <t>South Australia ;  Two or more job offers ;  &gt;&gt; Looked for both full-time and part-time work ;  &gt; Females ;</t>
  </si>
  <si>
    <t>South Australia ;  Two or more job offers ;  &gt;&gt; Looked for only full-time work ;  Persons ;</t>
  </si>
  <si>
    <t>South Australia ;  Two or more job offers ;  &gt;&gt; Looked for only full-time work ;  &gt; Males ;</t>
  </si>
  <si>
    <t>South Australia ;  Two or more job offers ;  &gt;&gt; Looked for only full-time work ;  &gt; Females ;</t>
  </si>
  <si>
    <t>South Australia ;  Two or more job offers ;  &gt;&gt; Waiting to start a full-time job ;  Persons ;</t>
  </si>
  <si>
    <t>South Australia ;  Two or more job offers ;  &gt;&gt; Waiting to start a full-time job ;  &gt; Males ;</t>
  </si>
  <si>
    <t>South Australia ;  Two or more job offers ;  &gt;&gt; Waiting to start a full-time job ;  &gt; Females ;</t>
  </si>
  <si>
    <t>South Australia ;  Two or more job offers ;  &gt; Looked for part-time work ;  Persons ;</t>
  </si>
  <si>
    <t>South Australia ;  Two or more job offers ;  &gt; Looked for part-time work ;  &gt; Males ;</t>
  </si>
  <si>
    <t>South Australia ;  Two or more job offers ;  &gt; Looked for part-time work ;  &gt; Females ;</t>
  </si>
  <si>
    <t>South Australia ;  Two or more job offers ;  &gt;&gt; Looked for only part-time work ;  Persons ;</t>
  </si>
  <si>
    <t>South Australia ;  Two or more job offers ;  &gt;&gt; Looked for only part-time work ;  &gt; Males ;</t>
  </si>
  <si>
    <t>South Australia ;  Two or more job offers ;  &gt;&gt; Looked for only part-time work ;  &gt; Females ;</t>
  </si>
  <si>
    <t>South Australia ;  Two or more job offers ;  &gt;&gt; Waiting to start a part-time job ;  Persons ;</t>
  </si>
  <si>
    <t>South Australia ;  Two or more job offers ;  &gt;&gt; Waiting to start a part-time job ;  &gt; Males ;</t>
  </si>
  <si>
    <t>South Australia ;  Two or more job offers ;  &gt;&gt; Waiting to start a part-time job ;  &gt; Females ;</t>
  </si>
  <si>
    <t>South Australia ;  Had worked before ;  Unemployed total ;  Persons ;</t>
  </si>
  <si>
    <t>South Australia ;  Had worked before ;  Unemployed total ;  &gt; Males ;</t>
  </si>
  <si>
    <t>South Australia ;  Had worked before ;  Unemployed total ;  &gt; Females ;</t>
  </si>
  <si>
    <t>South Australia ;  Had worked before ;  &gt; Looked for full-time work ;  Persons ;</t>
  </si>
  <si>
    <t>South Australia ;  Had worked before ;  &gt; Looked for full-time work ;  &gt; Males ;</t>
  </si>
  <si>
    <t>South Australia ;  Had worked before ;  &gt; Looked for full-time work ;  &gt; Females ;</t>
  </si>
  <si>
    <t>South Australia ;  Had worked before ;  &gt;&gt; Looked for both full-time and part-time work ;  Persons ;</t>
  </si>
  <si>
    <t>South Australia ;  Had worked before ;  &gt;&gt; Looked for both full-time and part-time work ;  &gt; Males ;</t>
  </si>
  <si>
    <t>South Australia ;  Had worked before ;  &gt;&gt; Looked for both full-time and part-time work ;  &gt; Females ;</t>
  </si>
  <si>
    <t>South Australia ;  Had worked before ;  &gt;&gt; Looked for only full-time work ;  Persons ;</t>
  </si>
  <si>
    <t>South Australia ;  Had worked before ;  &gt;&gt; Looked for only full-time work ;  &gt; Males ;</t>
  </si>
  <si>
    <t>South Australia ;  Had worked before ;  &gt;&gt; Looked for only full-time work ;  &gt; Females ;</t>
  </si>
  <si>
    <t>South Australia ;  Had worked before ;  &gt;&gt; Waiting to start a full-time job ;  Persons ;</t>
  </si>
  <si>
    <t>South Australia ;  Had worked before ;  &gt;&gt; Waiting to start a full-time job ;  &gt; Males ;</t>
  </si>
  <si>
    <t>South Australia ;  Had worked before ;  &gt;&gt; Waiting to start a full-time job ;  &gt; Females ;</t>
  </si>
  <si>
    <t>South Australia ;  Had worked before ;  &gt; Looked for part-time work ;  Persons ;</t>
  </si>
  <si>
    <t>South Australia ;  Had worked before ;  &gt; Looked for part-time work ;  &gt; Males ;</t>
  </si>
  <si>
    <t>South Australia ;  Had worked before ;  &gt; Looked for part-time work ;  &gt; Females ;</t>
  </si>
  <si>
    <t>South Australia ;  Had worked before ;  &gt;&gt; Looked for only part-time work ;  Persons ;</t>
  </si>
  <si>
    <t>South Australia ;  Had worked before ;  &gt;&gt; Looked for only part-time work ;  &gt; Males ;</t>
  </si>
  <si>
    <t>South Australia ;  Had worked before ;  &gt;&gt; Looked for only part-time work ;  &gt; Females ;</t>
  </si>
  <si>
    <t>South Australia ;  Had worked before ;  &gt;&gt; Waiting to start a part-time job ;  Persons ;</t>
  </si>
  <si>
    <t>South Australia ;  Had worked before ;  &gt;&gt; Waiting to start a part-time job ;  &gt; Males ;</t>
  </si>
  <si>
    <t>South Australia ;  Had worked before ;  &gt;&gt; Waiting to start a part-time job ;  &gt; Females ;</t>
  </si>
  <si>
    <t>South Australia ;  &gt; Waiting to start or return to a job already obtained ;  Unemployed total ;  Persons ;</t>
  </si>
  <si>
    <t>South Australia ;  &gt; Waiting to start or return to a job already obtained ;  Unemployed total ;  &gt; Males ;</t>
  </si>
  <si>
    <t>South Australia ;  &gt; Waiting to start or return to a job already obtained ;  Unemployed total ;  &gt; Females ;</t>
  </si>
  <si>
    <t>South Australia ;  &gt; Waiting to start or return to a job already obtained ;  &gt; Looked for full-time work ;  Persons ;</t>
  </si>
  <si>
    <t>South Australia ;  &gt; Waiting to start or return to a job already obtained ;  &gt; Looked for full-time work ;  &gt; Males ;</t>
  </si>
  <si>
    <t>South Australia ;  &gt; Waiting to start or return to a job already obtained ;  &gt; Looked for full-time work ;  &gt; Females ;</t>
  </si>
  <si>
    <t>South Australia ;  &gt; Waiting to start or return to a job already obtained ;  &gt;&gt; Looked for both full-time and part-time work ;  Persons ;</t>
  </si>
  <si>
    <t>South Australia ;  &gt; Waiting to start or return to a job already obtained ;  &gt;&gt; Looked for both full-time and part-time work ;  &gt; Males ;</t>
  </si>
  <si>
    <t>South Australia ;  &gt; Waiting to start or return to a job already obtained ;  &gt;&gt; Looked for both full-time and part-time work ;  &gt; Females ;</t>
  </si>
  <si>
    <t>South Australia ;  &gt; Waiting to start or return to a job already obtained ;  &gt;&gt; Looked for only full-time work ;  Persons ;</t>
  </si>
  <si>
    <t>South Australia ;  &gt; Waiting to start or return to a job already obtained ;  &gt;&gt; Looked for only full-time work ;  &gt; Males ;</t>
  </si>
  <si>
    <t>South Australia ;  &gt; Waiting to start or return to a job already obtained ;  &gt;&gt; Looked for only full-time work ;  &gt; Females ;</t>
  </si>
  <si>
    <t>South Australia ;  &gt; Waiting to start or return to a job already obtained ;  &gt;&gt; Waiting to start a full-time job ;  Persons ;</t>
  </si>
  <si>
    <t>South Australia ;  &gt; Waiting to start or return to a job already obtained ;  &gt;&gt; Waiting to start a full-time job ;  &gt; Males ;</t>
  </si>
  <si>
    <t>South Australia ;  &gt; Waiting to start or return to a job already obtained ;  &gt;&gt; Waiting to start a full-time job ;  &gt; Females ;</t>
  </si>
  <si>
    <t>South Australia ;  &gt; Waiting to start or return to a job already obtained ;  &gt; Looked for part-time work ;  Persons ;</t>
  </si>
  <si>
    <t>South Australia ;  &gt; Waiting to start or return to a job already obtained ;  &gt; Looked for part-time work ;  &gt; Males ;</t>
  </si>
  <si>
    <t>South Australia ;  &gt; Waiting to start or return to a job already obtained ;  &gt; Looked for part-time work ;  &gt; Females ;</t>
  </si>
  <si>
    <t>South Australia ;  &gt; Waiting to start or return to a job already obtained ;  &gt;&gt; Looked for only part-time work ;  Persons ;</t>
  </si>
  <si>
    <t>South Australia ;  &gt; Waiting to start or return to a job already obtained ;  &gt;&gt; Looked for only part-time work ;  &gt; Males ;</t>
  </si>
  <si>
    <t>South Australia ;  &gt; Waiting to start or return to a job already obtained ;  &gt;&gt; Looked for only part-time work ;  &gt; Females ;</t>
  </si>
  <si>
    <t>South Australia ;  &gt; Waiting to start or return to a job already obtained ;  &gt;&gt; Waiting to start a part-time job ;  Persons ;</t>
  </si>
  <si>
    <t>South Australia ;  &gt; Waiting to start or return to a job already obtained ;  &gt;&gt; Waiting to start a part-time job ;  &gt; Males ;</t>
  </si>
  <si>
    <t>South Australia ;  &gt; Waiting to start or return to a job already obtained ;  &gt;&gt; Waiting to start a part-time job ;  &gt; Females ;</t>
  </si>
  <si>
    <t>South Australia ;  &gt; Last worked less than 2 years ago ;  Unemployed total ;  Persons ;</t>
  </si>
  <si>
    <t>South Australia ;  &gt; Last worked less than 2 years ago ;  Unemployed total ;  &gt; Males ;</t>
  </si>
  <si>
    <t>South Australia ;  &gt; Last worked less than 2 years ago ;  Unemployed total ;  &gt; Females ;</t>
  </si>
  <si>
    <t>South Australia ;  &gt; Last worked less than 2 years ago ;  &gt; Looked for full-time work ;  Persons ;</t>
  </si>
  <si>
    <t>South Australia ;  &gt; Last worked less than 2 years ago ;  &gt; Looked for full-time work ;  &gt; Males ;</t>
  </si>
  <si>
    <t>South Australia ;  &gt; Last worked less than 2 years ago ;  &gt; Looked for full-time work ;  &gt; Females ;</t>
  </si>
  <si>
    <t>South Australia ;  &gt; Last worked less than 2 years ago ;  &gt;&gt; Looked for both full-time and part-time work ;  Persons ;</t>
  </si>
  <si>
    <t>South Australia ;  &gt; Last worked less than 2 years ago ;  &gt;&gt; Looked for both full-time and part-time work ;  &gt; Males ;</t>
  </si>
  <si>
    <t>South Australia ;  &gt; Last worked less than 2 years ago ;  &gt;&gt; Looked for both full-time and part-time work ;  &gt; Females ;</t>
  </si>
  <si>
    <t>South Australia ;  &gt; Last worked less than 2 years ago ;  &gt;&gt; Looked for only full-time work ;  Persons ;</t>
  </si>
  <si>
    <t>South Australia ;  &gt; Last worked less than 2 years ago ;  &gt;&gt; Looked for only full-time work ;  &gt; Males ;</t>
  </si>
  <si>
    <t>South Australia ;  &gt; Last worked less than 2 years ago ;  &gt;&gt; Looked for only full-time work ;  &gt; Females ;</t>
  </si>
  <si>
    <t>South Australia ;  &gt; Last worked less than 2 years ago ;  &gt; Looked for part-time work ;  Persons ;</t>
  </si>
  <si>
    <t>South Australia ;  &gt; Last worked less than 2 years ago ;  &gt; Looked for part-time work ;  &gt; Males ;</t>
  </si>
  <si>
    <t>South Australia ;  &gt; Last worked less than 2 years ago ;  &gt; Looked for part-time work ;  &gt; Females ;</t>
  </si>
  <si>
    <t>South Australia ;  &gt; Last worked less than 2 years ago ;  &gt;&gt; Looked for only part-time work ;  Persons ;</t>
  </si>
  <si>
    <t>South Australia ;  &gt; Last worked less than 2 years ago ;  &gt;&gt; Looked for only part-time work ;  &gt; Males ;</t>
  </si>
  <si>
    <t>South Australia ;  &gt; Last worked less than 2 years ago ;  &gt;&gt; Looked for only part-time work ;  &gt; Females ;</t>
  </si>
  <si>
    <t>South Australia ;  &gt; Last worked 2 years or more ago ;  Unemployed total ;  Persons ;</t>
  </si>
  <si>
    <t>South Australia ;  &gt; Last worked 2 years or more ago ;  Unemployed total ;  &gt; Males ;</t>
  </si>
  <si>
    <t>South Australia ;  &gt; Last worked 2 years or more ago ;  Unemployed total ;  &gt; Females ;</t>
  </si>
  <si>
    <t>South Australia ;  &gt; Last worked 2 years or more ago ;  &gt; Looked for full-time work ;  Persons ;</t>
  </si>
  <si>
    <t>South Australia ;  &gt; Last worked 2 years or more ago ;  &gt; Looked for full-time work ;  &gt; Males ;</t>
  </si>
  <si>
    <t>South Australia ;  &gt; Last worked 2 years or more ago ;  &gt; Looked for full-time work ;  &gt; Females ;</t>
  </si>
  <si>
    <t>South Australia ;  &gt; Last worked 2 years or more ago ;  &gt;&gt; Looked for both full-time and part-time work ;  Persons ;</t>
  </si>
  <si>
    <t>South Australia ;  &gt; Last worked 2 years or more ago ;  &gt;&gt; Looked for both full-time and part-time work ;  &gt; Males ;</t>
  </si>
  <si>
    <t>South Australia ;  &gt; Last worked 2 years or more ago ;  &gt;&gt; Looked for both full-time and part-time work ;  &gt; Females ;</t>
  </si>
  <si>
    <t>South Australia ;  &gt; Last worked 2 years or more ago ;  &gt;&gt; Looked for only full-time work ;  Persons ;</t>
  </si>
  <si>
    <t>South Australia ;  &gt; Last worked 2 years or more ago ;  &gt;&gt; Looked for only full-time work ;  &gt; Males ;</t>
  </si>
  <si>
    <t>South Australia ;  &gt; Last worked 2 years or more ago ;  &gt;&gt; Looked for only full-time work ;  &gt; Females ;</t>
  </si>
  <si>
    <t>South Australia ;  &gt; Last worked 2 years or more ago ;  &gt; Looked for part-time work ;  Persons ;</t>
  </si>
  <si>
    <t>South Australia ;  &gt; Last worked 2 years or more ago ;  &gt; Looked for part-time work ;  &gt; Males ;</t>
  </si>
  <si>
    <t>South Australia ;  &gt; Last worked 2 years or more ago ;  &gt; Looked for part-time work ;  &gt; Females ;</t>
  </si>
  <si>
    <t>South Australia ;  &gt; Last worked 2 years or more ago ;  &gt;&gt; Looked for only part-time work ;  Persons ;</t>
  </si>
  <si>
    <t>South Australia ;  &gt; Last worked 2 years or more ago ;  &gt;&gt; Looked for only part-time work ;  &gt; Males ;</t>
  </si>
  <si>
    <t>South Australia ;  &gt; Last worked 2 years or more ago ;  &gt;&gt; Looked for only part-time work ;  &gt; Females ;</t>
  </si>
  <si>
    <t>South Australia ;  Had never worked before ;  Unemployed total ;  Persons ;</t>
  </si>
  <si>
    <t>South Australia ;  Had never worked before ;  Unemployed total ;  &gt; Males ;</t>
  </si>
  <si>
    <t>South Australia ;  Had never worked before ;  Unemployed total ;  &gt; Females ;</t>
  </si>
  <si>
    <t>South Australia ;  Had never worked before ;  &gt; Looked for full-time work ;  Persons ;</t>
  </si>
  <si>
    <t>South Australia ;  Had never worked before ;  &gt; Looked for full-time work ;  &gt; Males ;</t>
  </si>
  <si>
    <t>South Australia ;  Had never worked before ;  &gt; Looked for full-time work ;  &gt; Females ;</t>
  </si>
  <si>
    <t>South Australia ;  Had never worked before ;  &gt;&gt; Looked for both full-time and part-time work ;  Persons ;</t>
  </si>
  <si>
    <t>South Australia ;  Had never worked before ;  &gt;&gt; Looked for both full-time and part-time work ;  &gt; Males ;</t>
  </si>
  <si>
    <t>South Australia ;  Had never worked before ;  &gt;&gt; Looked for both full-time and part-time work ;  &gt; Females ;</t>
  </si>
  <si>
    <t>South Australia ;  Had never worked before ;  &gt;&gt; Looked for only full-time work ;  Persons ;</t>
  </si>
  <si>
    <t>South Australia ;  Had never worked before ;  &gt;&gt; Looked for only full-time work ;  &gt; Males ;</t>
  </si>
  <si>
    <t>South Australia ;  Had never worked before ;  &gt;&gt; Looked for only full-time work ;  &gt; Females ;</t>
  </si>
  <si>
    <t>South Australia ;  Had never worked before ;  &gt;&gt; Waiting to start a full-time job ;  Persons ;</t>
  </si>
  <si>
    <t>South Australia ;  Had never worked before ;  &gt;&gt; Waiting to start a full-time job ;  &gt; Males ;</t>
  </si>
  <si>
    <t>South Australia ;  Had never worked before ;  &gt;&gt; Waiting to start a full-time job ;  &gt; Females ;</t>
  </si>
  <si>
    <t>South Australia ;  Had never worked before ;  &gt; Looked for part-time work ;  Persons ;</t>
  </si>
  <si>
    <t>South Australia ;  Had never worked before ;  &gt; Looked for part-time work ;  &gt; Males ;</t>
  </si>
  <si>
    <t>South Australia ;  Had never worked before ;  &gt; Looked for part-time work ;  &gt; Females ;</t>
  </si>
  <si>
    <t>South Australia ;  Had never worked before ;  &gt;&gt; Looked for only part-time work ;  Persons ;</t>
  </si>
  <si>
    <t>South Australia ;  Had never worked before ;  &gt;&gt; Looked for only part-time work ;  &gt; Males ;</t>
  </si>
  <si>
    <t>South Australia ;  Had never worked before ;  &gt;&gt; Looked for only part-time work ;  &gt; Females ;</t>
  </si>
  <si>
    <t>South Australia ;  Had never worked before ;  &gt;&gt; Waiting to start a part-time job ;  Persons ;</t>
  </si>
  <si>
    <t>South Australia ;  Had never worked before ;  &gt;&gt; Waiting to start a part-time job ;  &gt; Males ;</t>
  </si>
  <si>
    <t>South Australia ;  Had never worked before ;  &gt;&gt; Waiting to start a part-time job ;  &gt; Females ;</t>
  </si>
  <si>
    <t>South Australia ;  &gt; Waiting to start first job already obtained ;  Unemployed total ;  Persons ;</t>
  </si>
  <si>
    <t>South Australia ;  &gt; Waiting to start first job already obtained ;  Unemployed total ;  &gt; Males ;</t>
  </si>
  <si>
    <t>South Australia ;  &gt; Waiting to start first job already obtained ;  Unemployed total ;  &gt; Females ;</t>
  </si>
  <si>
    <t>South Australia ;  &gt; Waiting to start first job already obtained ;  &gt; Looked for full-time work ;  Persons ;</t>
  </si>
  <si>
    <t>South Australia ;  &gt; Waiting to start first job already obtained ;  &gt; Looked for full-time work ;  &gt; Males ;</t>
  </si>
  <si>
    <t>South Australia ;  &gt; Waiting to start first job already obtained ;  &gt; Looked for full-time work ;  &gt; Females ;</t>
  </si>
  <si>
    <t>South Australia ;  &gt; Waiting to start first job already obtained ;  &gt;&gt; Looked for both full-time and part-time work ;  Persons ;</t>
  </si>
  <si>
    <t>South Australia ;  &gt; Waiting to start first job already obtained ;  &gt;&gt; Looked for both full-time and part-time work ;  &gt; Males ;</t>
  </si>
  <si>
    <t>South Australia ;  &gt; Waiting to start first job already obtained ;  &gt;&gt; Looked for both full-time and part-time work ;  &gt; Females ;</t>
  </si>
  <si>
    <t>South Australia ;  &gt; Waiting to start first job already obtained ;  &gt;&gt; Looked for only full-time work ;  Persons ;</t>
  </si>
  <si>
    <t>South Australia ;  &gt; Waiting to start first job already obtained ;  &gt;&gt; Looked for only full-time work ;  &gt; Males ;</t>
  </si>
  <si>
    <t>South Australia ;  &gt; Waiting to start first job already obtained ;  &gt;&gt; Looked for only full-time work ;  &gt; Females ;</t>
  </si>
  <si>
    <t>South Australia ;  &gt; Waiting to start first job already obtained ;  &gt;&gt; Waiting to start a full-time job ;  Persons ;</t>
  </si>
  <si>
    <t>South Australia ;  &gt; Waiting to start first job already obtained ;  &gt;&gt; Waiting to start a full-time job ;  &gt; Males ;</t>
  </si>
  <si>
    <t>South Australia ;  &gt; Waiting to start first job already obtained ;  &gt;&gt; Waiting to start a full-time job ;  &gt; Females ;</t>
  </si>
  <si>
    <t>South Australia ;  &gt; Waiting to start first job already obtained ;  &gt; Looked for part-time work ;  Persons ;</t>
  </si>
  <si>
    <t>South Australia ;  &gt; Waiting to start first job already obtained ;  &gt; Looked for part-time work ;  &gt; Males ;</t>
  </si>
  <si>
    <t>South Australia ;  &gt; Waiting to start first job already obtained ;  &gt; Looked for part-time work ;  &gt; Females ;</t>
  </si>
  <si>
    <t>South Australia ;  &gt; Waiting to start first job already obtained ;  &gt;&gt; Looked for only part-time work ;  Persons ;</t>
  </si>
  <si>
    <t>South Australia ;  &gt; Waiting to start first job already obtained ;  &gt;&gt; Looked for only part-time work ;  &gt; Males ;</t>
  </si>
  <si>
    <t>South Australia ;  &gt; Waiting to start first job already obtained ;  &gt;&gt; Looked for only part-time work ;  &gt; Females ;</t>
  </si>
  <si>
    <t>South Australia ;  &gt; Waiting to start first job already obtained ;  &gt;&gt; Waiting to start a part-time job ;  Persons ;</t>
  </si>
  <si>
    <t>South Australia ;  &gt; Waiting to start first job already obtained ;  &gt;&gt; Waiting to start a part-time job ;  &gt; Males ;</t>
  </si>
  <si>
    <t>South Australia ;  &gt; Waiting to start first job already obtained ;  &gt;&gt; Waiting to start a part-time job ;  &gt; Females ;</t>
  </si>
  <si>
    <t>South Australia ;  &gt; Looking for first job ;  Unemployed total ;  Persons ;</t>
  </si>
  <si>
    <t>South Australia ;  &gt; Looking for first job ;  Unemployed total ;  &gt; Males ;</t>
  </si>
  <si>
    <t>South Australia ;  &gt; Looking for first job ;  Unemployed total ;  &gt; Females ;</t>
  </si>
  <si>
    <t>South Australia ;  &gt; Looking for first job ;  &gt; Looked for full-time work ;  Persons ;</t>
  </si>
  <si>
    <t>South Australia ;  &gt; Looking for first job ;  &gt; Looked for full-time work ;  &gt; Males ;</t>
  </si>
  <si>
    <t>South Australia ;  &gt; Looking for first job ;  &gt; Looked for full-time work ;  &gt; Females ;</t>
  </si>
  <si>
    <t>South Australia ;  &gt; Looking for first job ;  &gt;&gt; Looked for both full-time and part-time work ;  Persons ;</t>
  </si>
  <si>
    <t>South Australia ;  &gt; Looking for first job ;  &gt;&gt; Looked for both full-time and part-time work ;  &gt; Males ;</t>
  </si>
  <si>
    <t>South Australia ;  &gt; Looking for first job ;  &gt;&gt; Looked for both full-time and part-time work ;  &gt; Females ;</t>
  </si>
  <si>
    <t>South Australia ;  &gt; Looking for first job ;  &gt;&gt; Looked for only full-time work ;  Persons ;</t>
  </si>
  <si>
    <t>South Australia ;  &gt; Looking for first job ;  &gt;&gt; Looked for only full-time work ;  &gt; Males ;</t>
  </si>
  <si>
    <t>South Australia ;  &gt; Looking for first job ;  &gt;&gt; Looked for only full-time work ;  &gt; Females ;</t>
  </si>
  <si>
    <t>South Australia ;  &gt; Looking for first job ;  &gt; Looked for part-time work ;  Persons ;</t>
  </si>
  <si>
    <t>South Australia ;  &gt; Looking for first job ;  &gt; Looked for part-time work ;  &gt; Males ;</t>
  </si>
  <si>
    <t>South Australia ;  &gt; Looking for first job ;  &gt; Looked for part-time work ;  &gt; Females ;</t>
  </si>
  <si>
    <t>South Australia ;  &gt; Looking for first job ;  &gt;&gt; Looked for only part-time work ;  Persons ;</t>
  </si>
  <si>
    <t>South Australia ;  &gt; Looking for first job ;  &gt;&gt; Looked for only part-time work ;  &gt; Males ;</t>
  </si>
  <si>
    <t>South Australia ;  &gt; Looking for first job ;  &gt;&gt; Looked for only part-time work ;  &gt; Females ;</t>
  </si>
  <si>
    <t>South Australia ;  Less than 1 year looking for work ;  Unemployed total ;  Persons ;</t>
  </si>
  <si>
    <t>South Australia ;  Less than 1 year looking for work ;  Unemployed total ;  &gt; Males ;</t>
  </si>
  <si>
    <t>South Australia ;  Less than 1 year looking for work ;  Unemployed total ;  &gt; Females ;</t>
  </si>
  <si>
    <t>South Australia ;  Less than 1 year looking for work ;  &gt; Looked for full-time work ;  Persons ;</t>
  </si>
  <si>
    <t>South Australia ;  Less than 1 year looking for work ;  &gt; Looked for full-time work ;  &gt; Males ;</t>
  </si>
  <si>
    <t>South Australia ;  Less than 1 year looking for work ;  &gt; Looked for full-time work ;  &gt; Females ;</t>
  </si>
  <si>
    <t>South Australia ;  Less than 1 year looking for work ;  &gt;&gt; Looked for both full-time and part-time work ;  Persons ;</t>
  </si>
  <si>
    <t>South Australia ;  Less than 1 year looking for work ;  &gt;&gt; Looked for both full-time and part-time work ;  &gt; Males ;</t>
  </si>
  <si>
    <t>South Australia ;  Less than 1 year looking for work ;  &gt;&gt; Looked for both full-time and part-time work ;  &gt; Females ;</t>
  </si>
  <si>
    <t>South Australia ;  Less than 1 year looking for work ;  &gt;&gt; Looked for only full-time work ;  Persons ;</t>
  </si>
  <si>
    <t>South Australia ;  Less than 1 year looking for work ;  &gt;&gt; Looked for only full-time work ;  &gt; Males ;</t>
  </si>
  <si>
    <t>South Australia ;  Less than 1 year looking for work ;  &gt;&gt; Looked for only full-time work ;  &gt; Females ;</t>
  </si>
  <si>
    <t>South Australia ;  Less than 1 year looking for work ;  &gt;&gt; Waiting to start a full-time job ;  Persons ;</t>
  </si>
  <si>
    <t>South Australia ;  Less than 1 year looking for work ;  &gt;&gt; Waiting to start a full-time job ;  &gt; Males ;</t>
  </si>
  <si>
    <t>South Australia ;  Less than 1 year looking for work ;  &gt;&gt; Waiting to start a full-time job ;  &gt; Females ;</t>
  </si>
  <si>
    <t>South Australia ;  Less than 1 year looking for work ;  &gt; Looked for part-time work ;  Persons ;</t>
  </si>
  <si>
    <t>South Australia ;  Less than 1 year looking for work ;  &gt; Looked for part-time work ;  &gt; Males ;</t>
  </si>
  <si>
    <t>South Australia ;  Less than 1 year looking for work ;  &gt; Looked for part-time work ;  &gt; Females ;</t>
  </si>
  <si>
    <t>South Australia ;  Less than 1 year looking for work ;  &gt;&gt; Looked for only part-time work ;  Persons ;</t>
  </si>
  <si>
    <t>South Australia ;  Less than 1 year looking for work ;  &gt;&gt; Looked for only part-time work ;  &gt; Males ;</t>
  </si>
  <si>
    <t>South Australia ;  Less than 1 year looking for work ;  &gt;&gt; Looked for only part-time work ;  &gt; Females ;</t>
  </si>
  <si>
    <t>South Australia ;  Less than 1 year looking for work ;  &gt;&gt; Waiting to start a part-time job ;  Persons ;</t>
  </si>
  <si>
    <t>South Australia ;  Less than 1 year looking for work ;  &gt;&gt; Waiting to start a part-time job ;  &gt; Males ;</t>
  </si>
  <si>
    <t>South Australia ;  Less than 1 year looking for work ;  &gt;&gt; Waiting to start a part-time job ;  &gt; Females ;</t>
  </si>
  <si>
    <t>South Australia ;  &gt; Less than 1 month looking for work ;  Unemployed total ;  Persons ;</t>
  </si>
  <si>
    <t>South Australia ;  &gt; Less than 1 month looking for work ;  Unemployed total ;  &gt; Males ;</t>
  </si>
  <si>
    <t>South Australia ;  &gt; Less than 1 month looking for work ;  Unemployed total ;  &gt; Females ;</t>
  </si>
  <si>
    <t>South Australia ;  &gt; Less than 1 month looking for work ;  &gt; Looked for full-time work ;  Persons ;</t>
  </si>
  <si>
    <t>A126002086X</t>
  </si>
  <si>
    <t>A126064294W</t>
  </si>
  <si>
    <t>A126033190A</t>
  </si>
  <si>
    <t>A126006622R</t>
  </si>
  <si>
    <t>A126068830L</t>
  </si>
  <si>
    <t>A126037726K</t>
  </si>
  <si>
    <t>A126005326C</t>
  </si>
  <si>
    <t>A126067534A</t>
  </si>
  <si>
    <t>A126036430F</t>
  </si>
  <si>
    <t>A126003382K</t>
  </si>
  <si>
    <t>A126065590J</t>
  </si>
  <si>
    <t>A126034486F</t>
  </si>
  <si>
    <t>A126005974A</t>
  </si>
  <si>
    <t>A126068182A</t>
  </si>
  <si>
    <t>A126037078X</t>
  </si>
  <si>
    <t>A126004678R</t>
  </si>
  <si>
    <t>A126066886L</t>
  </si>
  <si>
    <t>A126035782T</t>
  </si>
  <si>
    <t>A126004030X</t>
  </si>
  <si>
    <t>A126066238R</t>
  </si>
  <si>
    <t>A126035134V</t>
  </si>
  <si>
    <t>A126002734K</t>
  </si>
  <si>
    <t>A126064942J</t>
  </si>
  <si>
    <t>A126033838F</t>
  </si>
  <si>
    <t>A126002054F</t>
  </si>
  <si>
    <t>A126064262C</t>
  </si>
  <si>
    <t>A126033158A</t>
  </si>
  <si>
    <t>A126006590J</t>
  </si>
  <si>
    <t>A126068798X</t>
  </si>
  <si>
    <t>A126037694C</t>
  </si>
  <si>
    <t>A126005294W</t>
  </si>
  <si>
    <t>A126067502J</t>
  </si>
  <si>
    <t>A126036398T</t>
  </si>
  <si>
    <t>A126003350T</t>
  </si>
  <si>
    <t>A126065558J</t>
  </si>
  <si>
    <t>A126034454L</t>
  </si>
  <si>
    <t>A126005942J</t>
  </si>
  <si>
    <t>A126068150J</t>
  </si>
  <si>
    <t>A126037046F</t>
  </si>
  <si>
    <t>A126004646W</t>
  </si>
  <si>
    <t>A126066854V</t>
  </si>
  <si>
    <t>A126035750X</t>
  </si>
  <si>
    <t>A126003998J</t>
  </si>
  <si>
    <t>A126066206W</t>
  </si>
  <si>
    <t>A126035102A</t>
  </si>
  <si>
    <t>A126002702T</t>
  </si>
  <si>
    <t>A126064910R</t>
  </si>
  <si>
    <t>A126033806L</t>
  </si>
  <si>
    <t>A126002090R</t>
  </si>
  <si>
    <t>A126064298F</t>
  </si>
  <si>
    <t>A126033194K</t>
  </si>
  <si>
    <t>A126006626X</t>
  </si>
  <si>
    <t>A126068834W</t>
  </si>
  <si>
    <t>A126037730A</t>
  </si>
  <si>
    <t>A126005330V</t>
  </si>
  <si>
    <t>A126067538K</t>
  </si>
  <si>
    <t>A126036434R</t>
  </si>
  <si>
    <t>A126003386V</t>
  </si>
  <si>
    <t>A126065594T</t>
  </si>
  <si>
    <t>A126034490W</t>
  </si>
  <si>
    <t>A126005978K</t>
  </si>
  <si>
    <t>A126068186K</t>
  </si>
  <si>
    <t>A126037082R</t>
  </si>
  <si>
    <t>A126004682F</t>
  </si>
  <si>
    <t>A126066890C</t>
  </si>
  <si>
    <t>A126035786A</t>
  </si>
  <si>
    <t>A126004034J</t>
  </si>
  <si>
    <t>A126066242F</t>
  </si>
  <si>
    <t>A126035138C</t>
  </si>
  <si>
    <t>A126002738V</t>
  </si>
  <si>
    <t>A126064946T</t>
  </si>
  <si>
    <t>A126033842W</t>
  </si>
  <si>
    <t>A126002094X</t>
  </si>
  <si>
    <t>A126064302K</t>
  </si>
  <si>
    <t>A126033198V</t>
  </si>
  <si>
    <t>A126006630R</t>
  </si>
  <si>
    <t>A126068838F</t>
  </si>
  <si>
    <t>A126037734K</t>
  </si>
  <si>
    <t>A126005334C</t>
  </si>
  <si>
    <t>A126067542A</t>
  </si>
  <si>
    <t>A126036438X</t>
  </si>
  <si>
    <t>A126003390K</t>
  </si>
  <si>
    <t>A126065598A</t>
  </si>
  <si>
    <t>A126034494F</t>
  </si>
  <si>
    <t>A126005982A</t>
  </si>
  <si>
    <t>A126068190A</t>
  </si>
  <si>
    <t>A126037086X</t>
  </si>
  <si>
    <t>A126004686R</t>
  </si>
  <si>
    <t>A126066894L</t>
  </si>
  <si>
    <t>A126035790T</t>
  </si>
  <si>
    <t>A126004038T</t>
  </si>
  <si>
    <t>A126066246R</t>
  </si>
  <si>
    <t>A126035142V</t>
  </si>
  <si>
    <t>A126002742K</t>
  </si>
  <si>
    <t>A126064950J</t>
  </si>
  <si>
    <t>A126033846F</t>
  </si>
  <si>
    <t>A126002058R</t>
  </si>
  <si>
    <t>A126064266L</t>
  </si>
  <si>
    <t>A126033162T</t>
  </si>
  <si>
    <t>A126006594T</t>
  </si>
  <si>
    <t>A126068802C</t>
  </si>
  <si>
    <t>A126037698L</t>
  </si>
  <si>
    <t>A126005298F</t>
  </si>
  <si>
    <t>A126067506T</t>
  </si>
  <si>
    <t>A126036402W</t>
  </si>
  <si>
    <t>A126003354A</t>
  </si>
  <si>
    <t>A126065562X</t>
  </si>
  <si>
    <t>A126034458W</t>
  </si>
  <si>
    <t>A126005946T</t>
  </si>
  <si>
    <t>A126068154T</t>
  </si>
  <si>
    <t>A126037050W</t>
  </si>
  <si>
    <t>A126004650L</t>
  </si>
  <si>
    <t>A126066858C</t>
  </si>
  <si>
    <t>A126035754J</t>
  </si>
  <si>
    <t>A126004002R</t>
  </si>
  <si>
    <t>A126066210L</t>
  </si>
  <si>
    <t>A126035106K</t>
  </si>
  <si>
    <t>A126002706A</t>
  </si>
  <si>
    <t>A126064914X</t>
  </si>
  <si>
    <t>A126033810C</t>
  </si>
  <si>
    <t>A126002062F</t>
  </si>
  <si>
    <t>A126064270C</t>
  </si>
  <si>
    <t>A126033166A</t>
  </si>
  <si>
    <t>A126006598A</t>
  </si>
  <si>
    <t>A126068806L</t>
  </si>
  <si>
    <t>A126037702T</t>
  </si>
  <si>
    <t>A126005302K</t>
  </si>
  <si>
    <t>A126067510J</t>
  </si>
  <si>
    <t>A126036406F</t>
  </si>
  <si>
    <t>A126003358K</t>
  </si>
  <si>
    <t>A126065566J</t>
  </si>
  <si>
    <t>A126034462L</t>
  </si>
  <si>
    <t>A126004654W</t>
  </si>
  <si>
    <t>A126066862V</t>
  </si>
  <si>
    <t>A126035758T</t>
  </si>
  <si>
    <t>A126004006X</t>
  </si>
  <si>
    <t>A126066214W</t>
  </si>
  <si>
    <t>A126035110A</t>
  </si>
  <si>
    <t>A126002078X</t>
  </si>
  <si>
    <t>A126064286W</t>
  </si>
  <si>
    <t>A126033182A</t>
  </si>
  <si>
    <t>A126006614R</t>
  </si>
  <si>
    <t>A126068822L</t>
  </si>
  <si>
    <t>A126037718K</t>
  </si>
  <si>
    <t>A126005318C</t>
  </si>
  <si>
    <t>A126067526A</t>
  </si>
  <si>
    <t>A126036422F</t>
  </si>
  <si>
    <t>A126003374K</t>
  </si>
  <si>
    <t>A126065582J</t>
  </si>
  <si>
    <t>A126034478F</t>
  </si>
  <si>
    <t>A126004670W</t>
  </si>
  <si>
    <t>A126066878L</t>
  </si>
  <si>
    <t>A126035774T</t>
  </si>
  <si>
    <t>A126004022X</t>
  </si>
  <si>
    <t>A126066230W</t>
  </si>
  <si>
    <t>A126035126V</t>
  </si>
  <si>
    <t>A126002046F</t>
  </si>
  <si>
    <t>A126064254C</t>
  </si>
  <si>
    <t>A126033150J</t>
  </si>
  <si>
    <t>A126006582J</t>
  </si>
  <si>
    <t>A126068790F</t>
  </si>
  <si>
    <t>A126037686C</t>
  </si>
  <si>
    <t>A126005286W</t>
  </si>
  <si>
    <t>A126067494V</t>
  </si>
  <si>
    <t>A126036390X</t>
  </si>
  <si>
    <t>A126003342T</t>
  </si>
  <si>
    <t>A126065550R</t>
  </si>
  <si>
    <t>A126034446L</t>
  </si>
  <si>
    <t>A126005934J</t>
  </si>
  <si>
    <t>A126068142J</t>
  </si>
  <si>
    <t>A126037038F</t>
  </si>
  <si>
    <t>A126004638W</t>
  </si>
  <si>
    <t>A126066846V</t>
  </si>
  <si>
    <t>A126035742X</t>
  </si>
  <si>
    <t>A126003990R</t>
  </si>
  <si>
    <t>A126066198J</t>
  </si>
  <si>
    <t>A126035094L</t>
  </si>
  <si>
    <t>A126002694C</t>
  </si>
  <si>
    <t>A126064902R</t>
  </si>
  <si>
    <t>A126033798X</t>
  </si>
  <si>
    <t>A126002098J</t>
  </si>
  <si>
    <t>A126064306V</t>
  </si>
  <si>
    <t>A126033202X</t>
  </si>
  <si>
    <t>A126006634X</t>
  </si>
  <si>
    <t>A126068842W</t>
  </si>
  <si>
    <t>A126037738V</t>
  </si>
  <si>
    <t>A126005338L</t>
  </si>
  <si>
    <t>A126067546K</t>
  </si>
  <si>
    <t>A126036442R</t>
  </si>
  <si>
    <t>A126003394V</t>
  </si>
  <si>
    <t>A126065602F</t>
  </si>
  <si>
    <t>A126034498R</t>
  </si>
  <si>
    <t>A126005986K</t>
  </si>
  <si>
    <t>A126068194K</t>
  </si>
  <si>
    <t>A126037090R</t>
  </si>
  <si>
    <t>A126004690F</t>
  </si>
  <si>
    <t>A126066898W</t>
  </si>
  <si>
    <t>A126035794A</t>
  </si>
  <si>
    <t>A126004042J</t>
  </si>
  <si>
    <t>A126066250F</t>
  </si>
  <si>
    <t>A126035146C</t>
  </si>
  <si>
    <t>A126002746V</t>
  </si>
  <si>
    <t>A126064954T</t>
  </si>
  <si>
    <t>A126033850W</t>
  </si>
  <si>
    <t>A126002082R</t>
  </si>
  <si>
    <t>A126064290L</t>
  </si>
  <si>
    <t>A126033186K</t>
  </si>
  <si>
    <t>A126006618X</t>
  </si>
  <si>
    <t>A126068826W</t>
  </si>
  <si>
    <t>A126037722A</t>
  </si>
  <si>
    <t>A126005322V</t>
  </si>
  <si>
    <t>A126067530T</t>
  </si>
  <si>
    <t>A126036426R</t>
  </si>
  <si>
    <t>A126003378V</t>
  </si>
  <si>
    <t>A126065586T</t>
  </si>
  <si>
    <t>A126034482W</t>
  </si>
  <si>
    <t>A126004674F</t>
  </si>
  <si>
    <t>A126066882C</t>
  </si>
  <si>
    <t>A126035778A</t>
  </si>
  <si>
    <t>A126004026J</t>
  </si>
  <si>
    <t>A126066234F</t>
  </si>
  <si>
    <t>A126035130K</t>
  </si>
  <si>
    <t>A126002102L</t>
  </si>
  <si>
    <t>A126064310K</t>
  </si>
  <si>
    <t>A126033206J</t>
  </si>
  <si>
    <t>A126006638J</t>
  </si>
  <si>
    <t>A126068846F</t>
  </si>
  <si>
    <t>A126037742K</t>
  </si>
  <si>
    <t>A126005342C</t>
  </si>
  <si>
    <t>A126067550A</t>
  </si>
  <si>
    <t>A126036446X</t>
  </si>
  <si>
    <t>A126003398C</t>
  </si>
  <si>
    <t>A126065606R</t>
  </si>
  <si>
    <t>A126034502V</t>
  </si>
  <si>
    <t>A126005990A</t>
  </si>
  <si>
    <t>A126068198V</t>
  </si>
  <si>
    <t>A126037094X</t>
  </si>
  <si>
    <t>A126004694R</t>
  </si>
  <si>
    <t>A126066902A</t>
  </si>
  <si>
    <t>A126035798K</t>
  </si>
  <si>
    <t>A126004046T</t>
  </si>
  <si>
    <t>A126066254R</t>
  </si>
  <si>
    <t>A126035150V</t>
  </si>
  <si>
    <t>A126002750K</t>
  </si>
  <si>
    <t>A126064958A</t>
  </si>
  <si>
    <t>A126033854F</t>
  </si>
  <si>
    <t>A126002050W</t>
  </si>
  <si>
    <t>A126064258L</t>
  </si>
  <si>
    <t>A126033154T</t>
  </si>
  <si>
    <t>A126006586T</t>
  </si>
  <si>
    <t>South Australia ;  &gt; Less than 1 month looking for work ;  &gt; Looked for full-time work ;  &gt; Males ;</t>
  </si>
  <si>
    <t>South Australia ;  &gt; Less than 1 month looking for work ;  &gt; Looked for full-time work ;  &gt; Females ;</t>
  </si>
  <si>
    <t>South Australia ;  &gt; Less than 1 month looking for work ;  &gt;&gt; Looked for both full-time and part-time work ;  Persons ;</t>
  </si>
  <si>
    <t>South Australia ;  &gt; Less than 1 month looking for work ;  &gt;&gt; Looked for both full-time and part-time work ;  &gt; Males ;</t>
  </si>
  <si>
    <t>South Australia ;  &gt; Less than 1 month looking for work ;  &gt;&gt; Looked for both full-time and part-time work ;  &gt; Females ;</t>
  </si>
  <si>
    <t>South Australia ;  &gt; Less than 1 month looking for work ;  &gt;&gt; Looked for only full-time work ;  Persons ;</t>
  </si>
  <si>
    <t>South Australia ;  &gt; Less than 1 month looking for work ;  &gt;&gt; Looked for only full-time work ;  &gt; Males ;</t>
  </si>
  <si>
    <t>South Australia ;  &gt; Less than 1 month looking for work ;  &gt;&gt; Looked for only full-time work ;  &gt; Females ;</t>
  </si>
  <si>
    <t>South Australia ;  &gt; Less than 1 month looking for work ;  &gt;&gt; Waiting to start a full-time job ;  Persons ;</t>
  </si>
  <si>
    <t>South Australia ;  &gt; Less than 1 month looking for work ;  &gt;&gt; Waiting to start a full-time job ;  &gt; Males ;</t>
  </si>
  <si>
    <t>South Australia ;  &gt; Less than 1 month looking for work ;  &gt;&gt; Waiting to start a full-time job ;  &gt; Females ;</t>
  </si>
  <si>
    <t>South Australia ;  &gt; Less than 1 month looking for work ;  &gt; Looked for part-time work ;  Persons ;</t>
  </si>
  <si>
    <t>South Australia ;  &gt; Less than 1 month looking for work ;  &gt; Looked for part-time work ;  &gt; Males ;</t>
  </si>
  <si>
    <t>South Australia ;  &gt; Less than 1 month looking for work ;  &gt; Looked for part-time work ;  &gt; Females ;</t>
  </si>
  <si>
    <t>South Australia ;  &gt; Less than 1 month looking for work ;  &gt;&gt; Looked for only part-time work ;  Persons ;</t>
  </si>
  <si>
    <t>South Australia ;  &gt; Less than 1 month looking for work ;  &gt;&gt; Looked for only part-time work ;  &gt; Males ;</t>
  </si>
  <si>
    <t>South Australia ;  &gt; Less than 1 month looking for work ;  &gt;&gt; Looked for only part-time work ;  &gt; Females ;</t>
  </si>
  <si>
    <t>South Australia ;  &gt; Less than 1 month looking for work ;  &gt;&gt; Waiting to start a part-time job ;  Persons ;</t>
  </si>
  <si>
    <t>South Australia ;  &gt; Less than 1 month looking for work ;  &gt;&gt; Waiting to start a part-time job ;  &gt; Males ;</t>
  </si>
  <si>
    <t>South Australia ;  &gt; Less than 1 month looking for work ;  &gt;&gt; Waiting to start a part-time job ;  &gt; Females ;</t>
  </si>
  <si>
    <t>South Australia ;  &gt; 1-3 months looking for work ;  Unemployed total ;  Persons ;</t>
  </si>
  <si>
    <t>South Australia ;  &gt; 1-3 months looking for work ;  Unemployed total ;  &gt; Males ;</t>
  </si>
  <si>
    <t>South Australia ;  &gt; 1-3 months looking for work ;  Unemployed total ;  &gt; Females ;</t>
  </si>
  <si>
    <t>South Australia ;  &gt; 1-3 months looking for work ;  &gt; Looked for full-time work ;  Persons ;</t>
  </si>
  <si>
    <t>South Australia ;  &gt; 1-3 months looking for work ;  &gt; Looked for full-time work ;  &gt; Males ;</t>
  </si>
  <si>
    <t>South Australia ;  &gt; 1-3 months looking for work ;  &gt; Looked for full-time work ;  &gt; Females ;</t>
  </si>
  <si>
    <t>South Australia ;  &gt; 1-3 months looking for work ;  &gt;&gt; Looked for both full-time and part-time work ;  Persons ;</t>
  </si>
  <si>
    <t>South Australia ;  &gt; 1-3 months looking for work ;  &gt;&gt; Looked for both full-time and part-time work ;  &gt; Males ;</t>
  </si>
  <si>
    <t>South Australia ;  &gt; 1-3 months looking for work ;  &gt;&gt; Looked for both full-time and part-time work ;  &gt; Females ;</t>
  </si>
  <si>
    <t>South Australia ;  &gt; 1-3 months looking for work ;  &gt;&gt; Looked for only full-time work ;  Persons ;</t>
  </si>
  <si>
    <t>South Australia ;  &gt; 1-3 months looking for work ;  &gt;&gt; Looked for only full-time work ;  &gt; Males ;</t>
  </si>
  <si>
    <t>South Australia ;  &gt; 1-3 months looking for work ;  &gt;&gt; Looked for only full-time work ;  &gt; Females ;</t>
  </si>
  <si>
    <t>South Australia ;  &gt; 1-3 months looking for work ;  &gt;&gt; Waiting to start a full-time job ;  Persons ;</t>
  </si>
  <si>
    <t>South Australia ;  &gt; 1-3 months looking for work ;  &gt;&gt; Waiting to start a full-time job ;  &gt; Males ;</t>
  </si>
  <si>
    <t>South Australia ;  &gt; 1-3 months looking for work ;  &gt;&gt; Waiting to start a full-time job ;  &gt; Females ;</t>
  </si>
  <si>
    <t>South Australia ;  &gt; 1-3 months looking for work ;  &gt; Looked for part-time work ;  Persons ;</t>
  </si>
  <si>
    <t>South Australia ;  &gt; 1-3 months looking for work ;  &gt; Looked for part-time work ;  &gt; Males ;</t>
  </si>
  <si>
    <t>South Australia ;  &gt; 1-3 months looking for work ;  &gt; Looked for part-time work ;  &gt; Females ;</t>
  </si>
  <si>
    <t>South Australia ;  &gt; 1-3 months looking for work ;  &gt;&gt; Looked for only part-time work ;  Persons ;</t>
  </si>
  <si>
    <t>South Australia ;  &gt; 1-3 months looking for work ;  &gt;&gt; Looked for only part-time work ;  &gt; Males ;</t>
  </si>
  <si>
    <t>South Australia ;  &gt; 1-3 months looking for work ;  &gt;&gt; Looked for only part-time work ;  &gt; Females ;</t>
  </si>
  <si>
    <t>South Australia ;  &gt; 1-3 months looking for work ;  &gt;&gt; Waiting to start a part-time job ;  Persons ;</t>
  </si>
  <si>
    <t>South Australia ;  &gt; 1-3 months looking for work ;  &gt;&gt; Waiting to start a part-time job ;  &gt; Males ;</t>
  </si>
  <si>
    <t>South Australia ;  &gt; 1-3 months looking for work ;  &gt;&gt; Waiting to start a part-time job ;  &gt; Females ;</t>
  </si>
  <si>
    <t>South Australia ;  &gt; 3-6 months looking for work ;  Unemployed total ;  Persons ;</t>
  </si>
  <si>
    <t>South Australia ;  &gt; 3-6 months looking for work ;  Unemployed total ;  &gt; Males ;</t>
  </si>
  <si>
    <t>South Australia ;  &gt; 3-6 months looking for work ;  Unemployed total ;  &gt; Females ;</t>
  </si>
  <si>
    <t>South Australia ;  &gt; 3-6 months looking for work ;  &gt; Looked for full-time work ;  Persons ;</t>
  </si>
  <si>
    <t>South Australia ;  &gt; 3-6 months looking for work ;  &gt; Looked for full-time work ;  &gt; Males ;</t>
  </si>
  <si>
    <t>South Australia ;  &gt; 3-6 months looking for work ;  &gt; Looked for full-time work ;  &gt; Females ;</t>
  </si>
  <si>
    <t>South Australia ;  &gt; 3-6 months looking for work ;  &gt;&gt; Looked for both full-time and part-time work ;  Persons ;</t>
  </si>
  <si>
    <t>South Australia ;  &gt; 3-6 months looking for work ;  &gt;&gt; Looked for both full-time and part-time work ;  &gt; Males ;</t>
  </si>
  <si>
    <t>South Australia ;  &gt; 3-6 months looking for work ;  &gt;&gt; Looked for both full-time and part-time work ;  &gt; Females ;</t>
  </si>
  <si>
    <t>South Australia ;  &gt; 3-6 months looking for work ;  &gt;&gt; Looked for only full-time work ;  Persons ;</t>
  </si>
  <si>
    <t>South Australia ;  &gt; 3-6 months looking for work ;  &gt;&gt; Looked for only full-time work ;  &gt; Males ;</t>
  </si>
  <si>
    <t>South Australia ;  &gt; 3-6 months looking for work ;  &gt;&gt; Looked for only full-time work ;  &gt; Females ;</t>
  </si>
  <si>
    <t>South Australia ;  &gt; 3-6 months looking for work ;  &gt;&gt; Waiting to start a full-time job ;  Persons ;</t>
  </si>
  <si>
    <t>South Australia ;  &gt; 3-6 months looking for work ;  &gt;&gt; Waiting to start a full-time job ;  &gt; Males ;</t>
  </si>
  <si>
    <t>South Australia ;  &gt; 3-6 months looking for work ;  &gt;&gt; Waiting to start a full-time job ;  &gt; Females ;</t>
  </si>
  <si>
    <t>South Australia ;  &gt; 3-6 months looking for work ;  &gt; Looked for part-time work ;  Persons ;</t>
  </si>
  <si>
    <t>South Australia ;  &gt; 3-6 months looking for work ;  &gt; Looked for part-time work ;  &gt; Males ;</t>
  </si>
  <si>
    <t>South Australia ;  &gt; 3-6 months looking for work ;  &gt; Looked for part-time work ;  &gt; Females ;</t>
  </si>
  <si>
    <t>South Australia ;  &gt; 3-6 months looking for work ;  &gt;&gt; Looked for only part-time work ;  Persons ;</t>
  </si>
  <si>
    <t>South Australia ;  &gt; 3-6 months looking for work ;  &gt;&gt; Looked for only part-time work ;  &gt; Males ;</t>
  </si>
  <si>
    <t>South Australia ;  &gt; 3-6 months looking for work ;  &gt;&gt; Looked for only part-time work ;  &gt; Females ;</t>
  </si>
  <si>
    <t>South Australia ;  &gt; 3-6 months looking for work ;  &gt;&gt; Waiting to start a part-time job ;  Persons ;</t>
  </si>
  <si>
    <t>South Australia ;  &gt; 3-6 months looking for work ;  &gt;&gt; Waiting to start a part-time job ;  &gt; Males ;</t>
  </si>
  <si>
    <t>South Australia ;  &gt; 3-6 months looking for work ;  &gt;&gt; Waiting to start a part-time job ;  &gt; Females ;</t>
  </si>
  <si>
    <t>South Australia ;  &gt; 6-12 months looking for work ;  Unemployed total ;  Persons ;</t>
  </si>
  <si>
    <t>South Australia ;  &gt; 6-12 months looking for work ;  Unemployed total ;  &gt; Males ;</t>
  </si>
  <si>
    <t>South Australia ;  &gt; 6-12 months looking for work ;  Unemployed total ;  &gt; Females ;</t>
  </si>
  <si>
    <t>South Australia ;  &gt; 6-12 months looking for work ;  &gt; Looked for full-time work ;  Persons ;</t>
  </si>
  <si>
    <t>South Australia ;  &gt; 6-12 months looking for work ;  &gt; Looked for full-time work ;  &gt; Males ;</t>
  </si>
  <si>
    <t>South Australia ;  &gt; 6-12 months looking for work ;  &gt; Looked for full-time work ;  &gt; Females ;</t>
  </si>
  <si>
    <t>South Australia ;  &gt; 6-12 months looking for work ;  &gt;&gt; Looked for both full-time and part-time work ;  Persons ;</t>
  </si>
  <si>
    <t>South Australia ;  &gt; 6-12 months looking for work ;  &gt;&gt; Looked for both full-time and part-time work ;  &gt; Males ;</t>
  </si>
  <si>
    <t>South Australia ;  &gt; 6-12 months looking for work ;  &gt;&gt; Looked for both full-time and part-time work ;  &gt; Females ;</t>
  </si>
  <si>
    <t>South Australia ;  &gt; 6-12 months looking for work ;  &gt;&gt; Looked for only full-time work ;  Persons ;</t>
  </si>
  <si>
    <t>South Australia ;  &gt; 6-12 months looking for work ;  &gt;&gt; Looked for only full-time work ;  &gt; Males ;</t>
  </si>
  <si>
    <t>South Australia ;  &gt; 6-12 months looking for work ;  &gt;&gt; Looked for only full-time work ;  &gt; Females ;</t>
  </si>
  <si>
    <t>South Australia ;  &gt; 6-12 months looking for work ;  &gt;&gt; Waiting to start a full-time job ;  Persons ;</t>
  </si>
  <si>
    <t>South Australia ;  &gt; 6-12 months looking for work ;  &gt;&gt; Waiting to start a full-time job ;  &gt; Males ;</t>
  </si>
  <si>
    <t>South Australia ;  &gt; 6-12 months looking for work ;  &gt;&gt; Waiting to start a full-time job ;  &gt; Females ;</t>
  </si>
  <si>
    <t>South Australia ;  &gt; 6-12 months looking for work ;  &gt; Looked for part-time work ;  Persons ;</t>
  </si>
  <si>
    <t>South Australia ;  &gt; 6-12 months looking for work ;  &gt; Looked for part-time work ;  &gt; Males ;</t>
  </si>
  <si>
    <t>South Australia ;  &gt; 6-12 months looking for work ;  &gt; Looked for part-time work ;  &gt; Females ;</t>
  </si>
  <si>
    <t>South Australia ;  &gt; 6-12 months looking for work ;  &gt;&gt; Looked for only part-time work ;  Persons ;</t>
  </si>
  <si>
    <t>South Australia ;  &gt; 6-12 months looking for work ;  &gt;&gt; Looked for only part-time work ;  &gt; Males ;</t>
  </si>
  <si>
    <t>South Australia ;  &gt; 6-12 months looking for work ;  &gt;&gt; Looked for only part-time work ;  &gt; Females ;</t>
  </si>
  <si>
    <t>South Australia ;  &gt; 6-12 months looking for work ;  &gt;&gt; Waiting to start a part-time job ;  Persons ;</t>
  </si>
  <si>
    <t>South Australia ;  &gt; 6-12 months looking for work ;  &gt;&gt; Waiting to start a part-time job ;  &gt; Males ;</t>
  </si>
  <si>
    <t>South Australia ;  &gt; 6-12 months looking for work ;  &gt;&gt; Waiting to start a part-time job ;  &gt; Females ;</t>
  </si>
  <si>
    <t>South Australia ;  1-2 years looking for work ;  Unemployed total ;  Persons ;</t>
  </si>
  <si>
    <t>South Australia ;  1-2 years looking for work ;  Unemployed total ;  &gt; Males ;</t>
  </si>
  <si>
    <t>South Australia ;  1-2 years looking for work ;  Unemployed total ;  &gt; Females ;</t>
  </si>
  <si>
    <t>South Australia ;  1-2 years looking for work ;  &gt; Looked for full-time work ;  Persons ;</t>
  </si>
  <si>
    <t>South Australia ;  1-2 years looking for work ;  &gt; Looked for full-time work ;  &gt; Males ;</t>
  </si>
  <si>
    <t>South Australia ;  1-2 years looking for work ;  &gt; Looked for full-time work ;  &gt; Females ;</t>
  </si>
  <si>
    <t>South Australia ;  1-2 years looking for work ;  &gt;&gt; Looked for both full-time and part-time work ;  Persons ;</t>
  </si>
  <si>
    <t>South Australia ;  1-2 years looking for work ;  &gt;&gt; Looked for both full-time and part-time work ;  &gt; Males ;</t>
  </si>
  <si>
    <t>South Australia ;  1-2 years looking for work ;  &gt;&gt; Looked for both full-time and part-time work ;  &gt; Females ;</t>
  </si>
  <si>
    <t>South Australia ;  1-2 years looking for work ;  &gt;&gt; Looked for only full-time work ;  Persons ;</t>
  </si>
  <si>
    <t>South Australia ;  1-2 years looking for work ;  &gt;&gt; Looked for only full-time work ;  &gt; Males ;</t>
  </si>
  <si>
    <t>South Australia ;  1-2 years looking for work ;  &gt;&gt; Looked for only full-time work ;  &gt; Females ;</t>
  </si>
  <si>
    <t>South Australia ;  1-2 years looking for work ;  &gt;&gt; Waiting to start a full-time job ;  Persons ;</t>
  </si>
  <si>
    <t>South Australia ;  1-2 years looking for work ;  &gt;&gt; Waiting to start a full-time job ;  &gt; Males ;</t>
  </si>
  <si>
    <t>South Australia ;  1-2 years looking for work ;  &gt;&gt; Waiting to start a full-time job ;  &gt; Females ;</t>
  </si>
  <si>
    <t>South Australia ;  1-2 years looking for work ;  &gt; Looked for part-time work ;  Persons ;</t>
  </si>
  <si>
    <t>South Australia ;  1-2 years looking for work ;  &gt; Looked for part-time work ;  &gt; Males ;</t>
  </si>
  <si>
    <t>South Australia ;  1-2 years looking for work ;  &gt; Looked for part-time work ;  &gt; Females ;</t>
  </si>
  <si>
    <t>South Australia ;  1-2 years looking for work ;  &gt;&gt; Looked for only part-time work ;  Persons ;</t>
  </si>
  <si>
    <t>South Australia ;  1-2 years looking for work ;  &gt;&gt; Looked for only part-time work ;  &gt; Males ;</t>
  </si>
  <si>
    <t>South Australia ;  1-2 years looking for work ;  &gt;&gt; Looked for only part-time work ;  &gt; Females ;</t>
  </si>
  <si>
    <t>South Australia ;  1-2 years looking for work ;  &gt;&gt; Waiting to start a part-time job ;  Persons ;</t>
  </si>
  <si>
    <t>South Australia ;  1-2 years looking for work ;  &gt;&gt; Waiting to start a part-time job ;  &gt; Males ;</t>
  </si>
  <si>
    <t>South Australia ;  1-2 years looking for work ;  &gt;&gt; Waiting to start a part-time job ;  &gt; Females ;</t>
  </si>
  <si>
    <t>South Australia ;  2 years or more looking for work ;  Unemployed total ;  Persons ;</t>
  </si>
  <si>
    <t>South Australia ;  2 years or more looking for work ;  Unemployed total ;  &gt; Males ;</t>
  </si>
  <si>
    <t>South Australia ;  2 years or more looking for work ;  Unemployed total ;  &gt; Females ;</t>
  </si>
  <si>
    <t>South Australia ;  2 years or more looking for work ;  &gt; Looked for full-time work ;  Persons ;</t>
  </si>
  <si>
    <t>South Australia ;  2 years or more looking for work ;  &gt; Looked for full-time work ;  &gt; Males ;</t>
  </si>
  <si>
    <t>South Australia ;  2 years or more looking for work ;  &gt; Looked for full-time work ;  &gt; Females ;</t>
  </si>
  <si>
    <t>South Australia ;  2 years or more looking for work ;  &gt;&gt; Looked for both full-time and part-time work ;  Persons ;</t>
  </si>
  <si>
    <t>South Australia ;  2 years or more looking for work ;  &gt;&gt; Looked for both full-time and part-time work ;  &gt; Males ;</t>
  </si>
  <si>
    <t>South Australia ;  2 years or more looking for work ;  &gt;&gt; Looked for both full-time and part-time work ;  &gt; Females ;</t>
  </si>
  <si>
    <t>South Australia ;  2 years or more looking for work ;  &gt;&gt; Looked for only full-time work ;  Persons ;</t>
  </si>
  <si>
    <t>South Australia ;  2 years or more looking for work ;  &gt;&gt; Looked for only full-time work ;  &gt; Males ;</t>
  </si>
  <si>
    <t>South Australia ;  2 years or more looking for work ;  &gt;&gt; Looked for only full-time work ;  &gt; Females ;</t>
  </si>
  <si>
    <t>South Australia ;  2 years or more looking for work ;  &gt;&gt; Waiting to start a full-time job ;  Persons ;</t>
  </si>
  <si>
    <t>South Australia ;  2 years or more looking for work ;  &gt;&gt; Waiting to start a full-time job ;  &gt; Males ;</t>
  </si>
  <si>
    <t>South Australia ;  2 years or more looking for work ;  &gt;&gt; Waiting to start a full-time job ;  &gt; Females ;</t>
  </si>
  <si>
    <t>South Australia ;  2 years or more looking for work ;  &gt; Looked for part-time work ;  Persons ;</t>
  </si>
  <si>
    <t>South Australia ;  2 years or more looking for work ;  &gt; Looked for part-time work ;  &gt; Males ;</t>
  </si>
  <si>
    <t>South Australia ;  2 years or more looking for work ;  &gt; Looked for part-time work ;  &gt; Females ;</t>
  </si>
  <si>
    <t>South Australia ;  2 years or more looking for work ;  &gt;&gt; Looked for only part-time work ;  Persons ;</t>
  </si>
  <si>
    <t>South Australia ;  2 years or more looking for work ;  &gt;&gt; Looked for only part-time work ;  &gt; Males ;</t>
  </si>
  <si>
    <t>South Australia ;  2 years or more looking for work ;  &gt;&gt; Looked for only part-time work ;  &gt; Females ;</t>
  </si>
  <si>
    <t>South Australia ;  2 years or more looking for work ;  &gt;&gt; Waiting to start a part-time job ;  Persons ;</t>
  </si>
  <si>
    <t>South Australia ;  2 years or more looking for work ;  &gt;&gt; Waiting to start a part-time job ;  &gt; Males ;</t>
  </si>
  <si>
    <t>South Australia ;  2 years or more looking for work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</si>
  <si>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</si>
  <si>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</si>
  <si>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</si>
  <si>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</si>
  <si>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</si>
  <si>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</si>
  <si>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</si>
  <si>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</si>
  <si>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</si>
  <si>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</si>
  <si>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</si>
  <si>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</si>
  <si>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</si>
  <si>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</si>
  <si>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</si>
  <si>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</si>
  <si>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</si>
  <si>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</si>
  <si>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</si>
  <si>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</si>
  <si>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</si>
  <si>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</si>
  <si>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</si>
  <si>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</si>
  <si>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Western Australia ;  No job offers ;  Unemployed total ;  Persons ;</t>
  </si>
  <si>
    <t>Western Australia ;  No job offers ;  Unemployed total ;  &gt; Males ;</t>
  </si>
  <si>
    <t>Western Australia ;  No job offers ;  Unemployed total ;  &gt; Females ;</t>
  </si>
  <si>
    <t>Western Australia ;  No job offers ;  &gt; Looked for full-time work ;  Persons ;</t>
  </si>
  <si>
    <t>Western Australia ;  No job offers ;  &gt; Looked for full-time work ;  &gt; Males ;</t>
  </si>
  <si>
    <t>Western Australia ;  No job offers ;  &gt; Looked for full-time work ;  &gt; Females ;</t>
  </si>
  <si>
    <t>Western Australia ;  No job offers ;  &gt;&gt; Looked for both full-time and part-time work ;  Persons ;</t>
  </si>
  <si>
    <t>Western Australia ;  No job offers ;  &gt;&gt; Looked for both full-time and part-time work ;  &gt; Males ;</t>
  </si>
  <si>
    <t>Western Australia ;  No job offers ;  &gt;&gt; Looked for both full-time and part-time work ;  &gt; Females ;</t>
  </si>
  <si>
    <t>Western Australia ;  No job offers ;  &gt;&gt; Looked for only full-time work ;  Persons ;</t>
  </si>
  <si>
    <t>Western Australia ;  No job offers ;  &gt;&gt; Looked for only full-time work ;  &gt; Males ;</t>
  </si>
  <si>
    <t>Western Australia ;  No job offers ;  &gt;&gt; Looked for only full-time work ;  &gt; Females ;</t>
  </si>
  <si>
    <t>Western Australia ;  No job offers ;  &gt;&gt; Waiting to start a full-time job ;  Persons ;</t>
  </si>
  <si>
    <t>Western Australia ;  No job offers ;  &gt;&gt; Waiting to start a full-time job ;  &gt; Males ;</t>
  </si>
  <si>
    <t>Western Australia ;  No job offers ;  &gt;&gt; Waiting to start a full-time job ;  &gt; Females ;</t>
  </si>
  <si>
    <t>Western Australia ;  No job offers ;  &gt; Looked for part-time work ;  Persons ;</t>
  </si>
  <si>
    <t>Western Australia ;  No job offers ;  &gt; Looked for part-time work ;  &gt; Males ;</t>
  </si>
  <si>
    <t>Western Australia ;  No job offers ;  &gt; Looked for part-time work ;  &gt; Females ;</t>
  </si>
  <si>
    <t>Western Australia ;  No job offers ;  &gt;&gt; Looked for only part-time work ;  Persons ;</t>
  </si>
  <si>
    <t>Western Australia ;  No job offers ;  &gt;&gt; Looked for only part-time work ;  &gt; Males ;</t>
  </si>
  <si>
    <t>Western Australia ;  No job offers ;  &gt;&gt; Looked for only part-time work ;  &gt; Females ;</t>
  </si>
  <si>
    <t>Western Australia ;  No job offers ;  &gt;&gt; Waiting to start a part-time job ;  Persons ;</t>
  </si>
  <si>
    <t>Western Australia ;  No job offers ;  &gt;&gt; Waiting to start a part-time job ;  &gt; Males ;</t>
  </si>
  <si>
    <t>Western Australia ;  No job offers ;  &gt;&gt; Waiting to start a part-time job ;  &gt; Females ;</t>
  </si>
  <si>
    <t>Western Australia ;  One job offer ;  Unemployed total ;  Persons ;</t>
  </si>
  <si>
    <t>Western Australia ;  One job offer ;  Unemployed total ;  &gt; Males ;</t>
  </si>
  <si>
    <t>Western Australia ;  One job offer ;  Unemployed total ;  &gt; Females ;</t>
  </si>
  <si>
    <t>Western Australia ;  One job offer ;  &gt; Looked for full-time work ;  Persons ;</t>
  </si>
  <si>
    <t>Western Australia ;  One job offer ;  &gt; Looked for full-time work ;  &gt; Males ;</t>
  </si>
  <si>
    <t>Western Australia ;  One job offer ;  &gt; Looked for full-time work ;  &gt; Females ;</t>
  </si>
  <si>
    <t>Western Australia ;  One job offer ;  &gt;&gt; Looked for both full-time and part-time work ;  Persons ;</t>
  </si>
  <si>
    <t>Western Australia ;  One job offer ;  &gt;&gt; Looked for both full-time and part-time work ;  &gt; Males ;</t>
  </si>
  <si>
    <t>Western Australia ;  One job offer ;  &gt;&gt; Looked for both full-time and part-time work ;  &gt; Females ;</t>
  </si>
  <si>
    <t>Western Australia ;  One job offer ;  &gt;&gt; Looked for only full-time work ;  Persons ;</t>
  </si>
  <si>
    <t>Western Australia ;  One job offer ;  &gt;&gt; Looked for only full-time work ;  &gt; Males ;</t>
  </si>
  <si>
    <t>Western Australia ;  One job offer ;  &gt;&gt; Looked for only full-time work ;  &gt; Females ;</t>
  </si>
  <si>
    <t>Western Australia ;  One job offer ;  &gt;&gt; Waiting to start a full-time job ;  Persons ;</t>
  </si>
  <si>
    <t>Western Australia ;  One job offer ;  &gt;&gt; Waiting to start a full-time job ;  &gt; Males ;</t>
  </si>
  <si>
    <t>Western Australia ;  One job offer ;  &gt;&gt; Waiting to start a full-time job ;  &gt; Females ;</t>
  </si>
  <si>
    <t>Western Australia ;  One job offer ;  &gt; Looked for part-time work ;  Persons ;</t>
  </si>
  <si>
    <t>Western Australia ;  One job offer ;  &gt; Looked for part-time work ;  &gt; Males ;</t>
  </si>
  <si>
    <t>Western Australia ;  One job offer ;  &gt; Looked for part-time work ;  &gt; Females ;</t>
  </si>
  <si>
    <t>Western Australia ;  One job offer ;  &gt;&gt; Looked for only part-time work ;  Persons ;</t>
  </si>
  <si>
    <t>Western Australia ;  One job offer ;  &gt;&gt; Looked for only part-time work ;  &gt; Males ;</t>
  </si>
  <si>
    <t>Western Australia ;  One job offer ;  &gt;&gt; Looked for only part-time work ;  &gt; Females ;</t>
  </si>
  <si>
    <t>Western Australia ;  One job offer ;  &gt;&gt; Waiting to start a part-time job ;  Persons ;</t>
  </si>
  <si>
    <t>Western Australia ;  One job offer ;  &gt;&gt; Waiting to start a part-time job ;  &gt; Males ;</t>
  </si>
  <si>
    <t>Western Australia ;  One job offer ;  &gt;&gt; Waiting to start a part-time job ;  &gt; Females ;</t>
  </si>
  <si>
    <t>Western Australia ;  Two or more job offers ;  Unemployed total ;  Persons ;</t>
  </si>
  <si>
    <t>Western Australia ;  Two or more job offers ;  Unemployed total ;  &gt; Males ;</t>
  </si>
  <si>
    <t>Western Australia ;  Two or more job offers ;  Unemployed total ;  &gt; Females ;</t>
  </si>
  <si>
    <t>Western Australia ;  Two or more job offers ;  &gt; Looked for full-time work ;  Persons ;</t>
  </si>
  <si>
    <t>Western Australia ;  Two or more job offers ;  &gt; Looked for full-time work ;  &gt; Males ;</t>
  </si>
  <si>
    <t>Western Australia ;  Two or more job offers ;  &gt; Looked for full-time work ;  &gt; Females ;</t>
  </si>
  <si>
    <t>Western Australia ;  Two or more job offers ;  &gt;&gt; Looked for both full-time and part-time work ;  Persons ;</t>
  </si>
  <si>
    <t>Western Australia ;  Two or more job offers ;  &gt;&gt; Looked for both full-time and part-time work ;  &gt; Males ;</t>
  </si>
  <si>
    <t>Western Australia ;  Two or more job offers ;  &gt;&gt; Looked for both full-time and part-time work ;  &gt; Females ;</t>
  </si>
  <si>
    <t>Western Australia ;  Two or more job offers ;  &gt;&gt; Looked for only full-time work ;  Persons ;</t>
  </si>
  <si>
    <t>Western Australia ;  Two or more job offers ;  &gt;&gt; Looked for only full-time work ;  &gt; Males ;</t>
  </si>
  <si>
    <t>Western Australia ;  Two or more job offers ;  &gt;&gt; Looked for only full-time work ;  &gt; Females ;</t>
  </si>
  <si>
    <t>Western Australia ;  Two or more job offers ;  &gt;&gt; Waiting to start a full-time job ;  Persons ;</t>
  </si>
  <si>
    <t>Western Australia ;  Two or more job offers ;  &gt;&gt; Waiting to start a full-time job ;  &gt; Males ;</t>
  </si>
  <si>
    <t>Western Australia ;  Two or more job offers ;  &gt;&gt; Waiting to start a full-time job ;  &gt; Females ;</t>
  </si>
  <si>
    <t>Western Australia ;  Two or more job offers ;  &gt; Looked for part-time work ;  Persons ;</t>
  </si>
  <si>
    <t>Western Australia ;  Two or more job offers ;  &gt; Looked for part-time work ;  &gt; Males ;</t>
  </si>
  <si>
    <t>Western Australia ;  Two or more job offers ;  &gt; Looked for part-time work ;  &gt; Females ;</t>
  </si>
  <si>
    <t>Western Australia ;  Two or more job offers ;  &gt;&gt; Looked for only part-time work ;  Persons ;</t>
  </si>
  <si>
    <t>Western Australia ;  Two or more job offers ;  &gt;&gt; Looked for only part-time work ;  &gt; Males ;</t>
  </si>
  <si>
    <t>Western Australia ;  Two or more job offers ;  &gt;&gt; Looked for only part-time work ;  &gt; Females ;</t>
  </si>
  <si>
    <t>Western Australia ;  Two or more job offers ;  &gt;&gt; Waiting to start a part-time job ;  Persons ;</t>
  </si>
  <si>
    <t>Western Australia ;  Two or more job offers ;  &gt;&gt; Waiting to start a part-time job ;  &gt; Males ;</t>
  </si>
  <si>
    <t>Western Australia ;  Two or more job offers ;  &gt;&gt; Waiting to start a part-time job ;  &gt; Females ;</t>
  </si>
  <si>
    <t>Western Australia ;  Had worked before ;  Unemployed total ;  Persons ;</t>
  </si>
  <si>
    <t>Western Australia ;  Had worked before ;  Unemployed total ;  &gt; Males ;</t>
  </si>
  <si>
    <t>Western Australia ;  Had worked before ;  Unemployed total ;  &gt; Females ;</t>
  </si>
  <si>
    <t>Western Australia ;  Had worked before ;  &gt; Looked for full-time work ;  Persons ;</t>
  </si>
  <si>
    <t>Western Australia ;  Had worked before ;  &gt; Looked for full-time work ;  &gt; Males ;</t>
  </si>
  <si>
    <t>Western Australia ;  Had worked before ;  &gt; Looked for full-time work ;  &gt; Females ;</t>
  </si>
  <si>
    <t>Western Australia ;  Had worked before ;  &gt;&gt; Looked for both full-time and part-time work ;  Persons ;</t>
  </si>
  <si>
    <t>Western Australia ;  Had worked before ;  &gt;&gt; Looked for both full-time and part-time work ;  &gt; Males ;</t>
  </si>
  <si>
    <t>Western Australia ;  Had worked before ;  &gt;&gt; Looked for both full-time and part-time work ;  &gt; Females ;</t>
  </si>
  <si>
    <t>Western Australia ;  Had worked before ;  &gt;&gt; Looked for only full-time work ;  Persons ;</t>
  </si>
  <si>
    <t>Western Australia ;  Had worked before ;  &gt;&gt; Looked for only full-time work ;  &gt; Males ;</t>
  </si>
  <si>
    <t>Western Australia ;  Had worked before ;  &gt;&gt; Looked for only full-time work ;  &gt; Females ;</t>
  </si>
  <si>
    <t>Western Australia ;  Had worked before ;  &gt;&gt; Waiting to start a full-time job ;  Persons ;</t>
  </si>
  <si>
    <t>Western Australia ;  Had worked before ;  &gt;&gt; Waiting to start a full-time job ;  &gt; Males ;</t>
  </si>
  <si>
    <t>A126068794R</t>
  </si>
  <si>
    <t>A126037690V</t>
  </si>
  <si>
    <t>A126005290L</t>
  </si>
  <si>
    <t>A126067498C</t>
  </si>
  <si>
    <t>A126036394J</t>
  </si>
  <si>
    <t>A126003346A</t>
  </si>
  <si>
    <t>A126065554X</t>
  </si>
  <si>
    <t>A126034450C</t>
  </si>
  <si>
    <t>A126005938T</t>
  </si>
  <si>
    <t>A126068146T</t>
  </si>
  <si>
    <t>A126037042W</t>
  </si>
  <si>
    <t>A126004642L</t>
  </si>
  <si>
    <t>A126066850K</t>
  </si>
  <si>
    <t>A126035746J</t>
  </si>
  <si>
    <t>A126003994X</t>
  </si>
  <si>
    <t>A126066202L</t>
  </si>
  <si>
    <t>A126035098W</t>
  </si>
  <si>
    <t>A126002698L</t>
  </si>
  <si>
    <t>A126064906X</t>
  </si>
  <si>
    <t>A126033802C</t>
  </si>
  <si>
    <t>A126002034W</t>
  </si>
  <si>
    <t>A126064242V</t>
  </si>
  <si>
    <t>A126033138T</t>
  </si>
  <si>
    <t>A126006570X</t>
  </si>
  <si>
    <t>A126068778R</t>
  </si>
  <si>
    <t>A126037674V</t>
  </si>
  <si>
    <t>A126005274L</t>
  </si>
  <si>
    <t>A126067482K</t>
  </si>
  <si>
    <t>A126036378J</t>
  </si>
  <si>
    <t>A126003330J</t>
  </si>
  <si>
    <t>A126065538X</t>
  </si>
  <si>
    <t>A126034434C</t>
  </si>
  <si>
    <t>A126005922X</t>
  </si>
  <si>
    <t>A126068130X</t>
  </si>
  <si>
    <t>A126037026W</t>
  </si>
  <si>
    <t>A126004626L</t>
  </si>
  <si>
    <t>A126066834K</t>
  </si>
  <si>
    <t>A126035730R</t>
  </si>
  <si>
    <t>A126003978X</t>
  </si>
  <si>
    <t>A126066186X</t>
  </si>
  <si>
    <t>A126035082C</t>
  </si>
  <si>
    <t>A126002682V</t>
  </si>
  <si>
    <t>A126064890T</t>
  </si>
  <si>
    <t>A126033786R</t>
  </si>
  <si>
    <t>A126002038F</t>
  </si>
  <si>
    <t>A126064246C</t>
  </si>
  <si>
    <t>A126033142J</t>
  </si>
  <si>
    <t>A126006574J</t>
  </si>
  <si>
    <t>A126068782F</t>
  </si>
  <si>
    <t>A126037678C</t>
  </si>
  <si>
    <t>A126005278W</t>
  </si>
  <si>
    <t>A126067486V</t>
  </si>
  <si>
    <t>A126036382X</t>
  </si>
  <si>
    <t>A126003334T</t>
  </si>
  <si>
    <t>A126065542R</t>
  </si>
  <si>
    <t>A126034438L</t>
  </si>
  <si>
    <t>A126005926J</t>
  </si>
  <si>
    <t>A126068134J</t>
  </si>
  <si>
    <t>A126037030L</t>
  </si>
  <si>
    <t>A126004630C</t>
  </si>
  <si>
    <t>A126066838V</t>
  </si>
  <si>
    <t>A126035734X</t>
  </si>
  <si>
    <t>A126003982R</t>
  </si>
  <si>
    <t>A126066190R</t>
  </si>
  <si>
    <t>A126035086L</t>
  </si>
  <si>
    <t>A126002686C</t>
  </si>
  <si>
    <t>A126064894A</t>
  </si>
  <si>
    <t>A126033790F</t>
  </si>
  <si>
    <t>A126002066R</t>
  </si>
  <si>
    <t>A126064274L</t>
  </si>
  <si>
    <t>A126033170T</t>
  </si>
  <si>
    <t>A126006602F</t>
  </si>
  <si>
    <t>A126068810C</t>
  </si>
  <si>
    <t>A126037706A</t>
  </si>
  <si>
    <t>A126005306V</t>
  </si>
  <si>
    <t>A126067514T</t>
  </si>
  <si>
    <t>A126036410W</t>
  </si>
  <si>
    <t>A126003362A</t>
  </si>
  <si>
    <t>A126065570X</t>
  </si>
  <si>
    <t>A126034466W</t>
  </si>
  <si>
    <t>A126005954T</t>
  </si>
  <si>
    <t>A126068162T</t>
  </si>
  <si>
    <t>A126037058R</t>
  </si>
  <si>
    <t>A126004658F</t>
  </si>
  <si>
    <t>A126066866C</t>
  </si>
  <si>
    <t>A126035762J</t>
  </si>
  <si>
    <t>A126004010R</t>
  </si>
  <si>
    <t>A126066218F</t>
  </si>
  <si>
    <t>A126035114K</t>
  </si>
  <si>
    <t>A126002714A</t>
  </si>
  <si>
    <t>A126064922X</t>
  </si>
  <si>
    <t>A126033818W</t>
  </si>
  <si>
    <t>A126002042W</t>
  </si>
  <si>
    <t>A126064250V</t>
  </si>
  <si>
    <t>A126033146T</t>
  </si>
  <si>
    <t>A126006578T</t>
  </si>
  <si>
    <t>A126068786R</t>
  </si>
  <si>
    <t>A126037682V</t>
  </si>
  <si>
    <t>A126005282L</t>
  </si>
  <si>
    <t>A126067490K</t>
  </si>
  <si>
    <t>A126036386J</t>
  </si>
  <si>
    <t>A126003338A</t>
  </si>
  <si>
    <t>A126065546X</t>
  </si>
  <si>
    <t>A126034442C</t>
  </si>
  <si>
    <t>A126005930X</t>
  </si>
  <si>
    <t>A126068138T</t>
  </si>
  <si>
    <t>A126037034W</t>
  </si>
  <si>
    <t>A126004634L</t>
  </si>
  <si>
    <t>A126066842K</t>
  </si>
  <si>
    <t>A126035738J</t>
  </si>
  <si>
    <t>A126003986X</t>
  </si>
  <si>
    <t>A126066194X</t>
  </si>
  <si>
    <t>A126035090C</t>
  </si>
  <si>
    <t>A126002690V</t>
  </si>
  <si>
    <t>A126064898K</t>
  </si>
  <si>
    <t>A126033794R</t>
  </si>
  <si>
    <t>A126002070F</t>
  </si>
  <si>
    <t>A126064278W</t>
  </si>
  <si>
    <t>A126033174A</t>
  </si>
  <si>
    <t>A126006606R</t>
  </si>
  <si>
    <t>A126068814L</t>
  </si>
  <si>
    <t>A126037710T</t>
  </si>
  <si>
    <t>A126005310K</t>
  </si>
  <si>
    <t>A126067518A</t>
  </si>
  <si>
    <t>A126036414F</t>
  </si>
  <si>
    <t>A126003366K</t>
  </si>
  <si>
    <t>A126065574J</t>
  </si>
  <si>
    <t>A126034470L</t>
  </si>
  <si>
    <t>A126005958A</t>
  </si>
  <si>
    <t>A126068166A</t>
  </si>
  <si>
    <t>A126037062F</t>
  </si>
  <si>
    <t>A126004662W</t>
  </si>
  <si>
    <t>A126066870V</t>
  </si>
  <si>
    <t>A126035766T</t>
  </si>
  <si>
    <t>A126004014X</t>
  </si>
  <si>
    <t>A126066222W</t>
  </si>
  <si>
    <t>A126035118V</t>
  </si>
  <si>
    <t>A126002718K</t>
  </si>
  <si>
    <t>A126064926J</t>
  </si>
  <si>
    <t>A126033822L</t>
  </si>
  <si>
    <t>A126001714J</t>
  </si>
  <si>
    <t>A126063922F</t>
  </si>
  <si>
    <t>A126032818C</t>
  </si>
  <si>
    <t>A126006250L</t>
  </si>
  <si>
    <t>A126068458C</t>
  </si>
  <si>
    <t>A126037354J</t>
  </si>
  <si>
    <t>A126004954X</t>
  </si>
  <si>
    <t>A126067162X</t>
  </si>
  <si>
    <t>A126036058W</t>
  </si>
  <si>
    <t>A126003010W</t>
  </si>
  <si>
    <t>A126065218L</t>
  </si>
  <si>
    <t>A126034114T</t>
  </si>
  <si>
    <t>A126005602L</t>
  </si>
  <si>
    <t>A126067810K</t>
  </si>
  <si>
    <t>A126036706J</t>
  </si>
  <si>
    <t>A126004306A</t>
  </si>
  <si>
    <t>A126066514X</t>
  </si>
  <si>
    <t>A126035410C</t>
  </si>
  <si>
    <t>A126003658L</t>
  </si>
  <si>
    <t>A126065866K</t>
  </si>
  <si>
    <t>A126034762R</t>
  </si>
  <si>
    <t>A126002362J</t>
  </si>
  <si>
    <t>A126064570F</t>
  </si>
  <si>
    <t>A126033466C</t>
  </si>
  <si>
    <t>A126001726T</t>
  </si>
  <si>
    <t>A126063934R</t>
  </si>
  <si>
    <t>A126032830V</t>
  </si>
  <si>
    <t>A126006262W</t>
  </si>
  <si>
    <t>A126068470V</t>
  </si>
  <si>
    <t>A126037366T</t>
  </si>
  <si>
    <t>A126004966J</t>
  </si>
  <si>
    <t>A126067174J</t>
  </si>
  <si>
    <t>A126036070L</t>
  </si>
  <si>
    <t>A126003022F</t>
  </si>
  <si>
    <t>A126065230C</t>
  </si>
  <si>
    <t>A126034126A</t>
  </si>
  <si>
    <t>A126005614W</t>
  </si>
  <si>
    <t>A126067822V</t>
  </si>
  <si>
    <t>A126036718T</t>
  </si>
  <si>
    <t>A126004318K</t>
  </si>
  <si>
    <t>A126066526J</t>
  </si>
  <si>
    <t>A126035422L</t>
  </si>
  <si>
    <t>A126003670C</t>
  </si>
  <si>
    <t>A126065878V</t>
  </si>
  <si>
    <t>A126034774X</t>
  </si>
  <si>
    <t>A126002374T</t>
  </si>
  <si>
    <t>A126064582R</t>
  </si>
  <si>
    <t>A126033478L</t>
  </si>
  <si>
    <t>A126001694K</t>
  </si>
  <si>
    <t>A126063902W</t>
  </si>
  <si>
    <t>A126032798F</t>
  </si>
  <si>
    <t>A126006230C</t>
  </si>
  <si>
    <t>A126068438V</t>
  </si>
  <si>
    <t>A126037334X</t>
  </si>
  <si>
    <t>A126004934R</t>
  </si>
  <si>
    <t>A126067142R</t>
  </si>
  <si>
    <t>A126036038L</t>
  </si>
  <si>
    <t>A126002990W</t>
  </si>
  <si>
    <t>A126065198R</t>
  </si>
  <si>
    <t>A126034094V</t>
  </si>
  <si>
    <t>A126005582R</t>
  </si>
  <si>
    <t>A126067790L</t>
  </si>
  <si>
    <t>A126036686K</t>
  </si>
  <si>
    <t>A126004286C</t>
  </si>
  <si>
    <t>A126066494A</t>
  </si>
  <si>
    <t>A126035390F</t>
  </si>
  <si>
    <t>A126003638C</t>
  </si>
  <si>
    <t>A126065846A</t>
  </si>
  <si>
    <t>A126034742F</t>
  </si>
  <si>
    <t>A126002342X</t>
  </si>
  <si>
    <t>A126064550W</t>
  </si>
  <si>
    <t>A126033446V</t>
  </si>
  <si>
    <t>A126001730J</t>
  </si>
  <si>
    <t>A126063938X</t>
  </si>
  <si>
    <t>A126032834C</t>
  </si>
  <si>
    <t>A126006266F</t>
  </si>
  <si>
    <t>A126068474C</t>
  </si>
  <si>
    <t>A126037370J</t>
  </si>
  <si>
    <t>A126004970X</t>
  </si>
  <si>
    <t>A126067178T</t>
  </si>
  <si>
    <t>A126036074W</t>
  </si>
  <si>
    <t>A126003026R</t>
  </si>
  <si>
    <t>A126065234L</t>
  </si>
  <si>
    <t>A126034130T</t>
  </si>
  <si>
    <t>A126005618F</t>
  </si>
  <si>
    <t>A126067826C</t>
  </si>
  <si>
    <t>A126036722J</t>
  </si>
  <si>
    <t>A126004322A</t>
  </si>
  <si>
    <t>A126066530X</t>
  </si>
  <si>
    <t>A126035426W</t>
  </si>
  <si>
    <t>A126003674L</t>
  </si>
  <si>
    <t>A126065882K</t>
  </si>
  <si>
    <t>A126034778J</t>
  </si>
  <si>
    <t>A126002378A</t>
  </si>
  <si>
    <t>A126064586X</t>
  </si>
  <si>
    <t>A126033482C</t>
  </si>
  <si>
    <t>A126001734T</t>
  </si>
  <si>
    <t>A126063942R</t>
  </si>
  <si>
    <t>A126032838L</t>
  </si>
  <si>
    <t>A126006270W</t>
  </si>
  <si>
    <t>A126068478L</t>
  </si>
  <si>
    <t>A126037374T</t>
  </si>
  <si>
    <t>A126004974J</t>
  </si>
  <si>
    <t>A126067182J</t>
  </si>
  <si>
    <t>A126036078F</t>
  </si>
  <si>
    <t>A126003030F</t>
  </si>
  <si>
    <t>A126065238W</t>
  </si>
  <si>
    <t>A126034134A</t>
  </si>
  <si>
    <t>A126005622W</t>
  </si>
  <si>
    <t>A126067830V</t>
  </si>
  <si>
    <t>Western Australia ;  Had worked before ;  &gt;&gt; Waiting to start a full-time job ;  &gt; Females ;</t>
  </si>
  <si>
    <t>Western Australia ;  Had worked before ;  &gt; Looked for part-time work ;  Persons ;</t>
  </si>
  <si>
    <t>Western Australia ;  Had worked before ;  &gt; Looked for part-time work ;  &gt; Males ;</t>
  </si>
  <si>
    <t>Western Australia ;  Had worked before ;  &gt; Looked for part-time work ;  &gt; Females ;</t>
  </si>
  <si>
    <t>Western Australia ;  Had worked before ;  &gt;&gt; Looked for only part-time work ;  Persons ;</t>
  </si>
  <si>
    <t>Western Australia ;  Had worked before ;  &gt;&gt; Looked for only part-time work ;  &gt; Males ;</t>
  </si>
  <si>
    <t>Western Australia ;  Had worked before ;  &gt;&gt; Looked for only part-time work ;  &gt; Females ;</t>
  </si>
  <si>
    <t>Western Australia ;  Had worked before ;  &gt;&gt; Waiting to start a part-time job ;  Persons ;</t>
  </si>
  <si>
    <t>Western Australia ;  Had worked before ;  &gt;&gt; Waiting to start a part-time job ;  &gt; Males ;</t>
  </si>
  <si>
    <t>Western Australia ;  Had worked before ;  &gt;&gt; Waiting to start a part-time job ;  &gt; Females ;</t>
  </si>
  <si>
    <t>Western Australia ;  &gt; Waiting to start or return to a job already obtained ;  Unemployed total ;  Persons ;</t>
  </si>
  <si>
    <t>Western Australia ;  &gt; Waiting to start or return to a job already obtained ;  Unemployed total ;  &gt; Males ;</t>
  </si>
  <si>
    <t>Western Australia ;  &gt; Waiting to start or return to a job already obtained ;  Unemployed total ;  &gt; Females ;</t>
  </si>
  <si>
    <t>Western Australia ;  &gt; Waiting to start or return to a job already obtained ;  &gt; Looked for full-time work ;  Persons ;</t>
  </si>
  <si>
    <t>Western Australia ;  &gt; Waiting to start or return to a job already obtained ;  &gt; Looked for full-time work ;  &gt; Males ;</t>
  </si>
  <si>
    <t>Western Australia ;  &gt; Waiting to start or return to a job already obtained ;  &gt; Looked for full-time work ;  &gt; Females ;</t>
  </si>
  <si>
    <t>Western Australia ;  &gt; Waiting to start or return to a job already obtained ;  &gt;&gt; Looked for both full-time and part-time work ;  Persons ;</t>
  </si>
  <si>
    <t>Western Australia ;  &gt; Waiting to start or return to a job already obtained ;  &gt;&gt; Looked for both full-time and part-time work ;  &gt; Males ;</t>
  </si>
  <si>
    <t>Western Australia ;  &gt; Waiting to start or return to a job already obtained ;  &gt;&gt; Looked for both full-time and part-time work ;  &gt; Females ;</t>
  </si>
  <si>
    <t>Western Australia ;  &gt; Waiting to start or return to a job already obtained ;  &gt;&gt; Looked for only full-time work ;  Persons ;</t>
  </si>
  <si>
    <t>Western Australia ;  &gt; Waiting to start or return to a job already obtained ;  &gt;&gt; Looked for only full-time work ;  &gt; Males ;</t>
  </si>
  <si>
    <t>Western Australia ;  &gt; Waiting to start or return to a job already obtained ;  &gt;&gt; Looked for only full-time work ;  &gt; Females ;</t>
  </si>
  <si>
    <t>Western Australia ;  &gt; Waiting to start or return to a job already obtained ;  &gt;&gt; Waiting to start a full-time job ;  Persons ;</t>
  </si>
  <si>
    <t>Western Australia ;  &gt; Waiting to start or return to a job already obtained ;  &gt;&gt; Waiting to start a full-time job ;  &gt; Males ;</t>
  </si>
  <si>
    <t>Western Australia ;  &gt; Waiting to start or return to a job already obtained ;  &gt;&gt; Waiting to start a full-time job ;  &gt; Females ;</t>
  </si>
  <si>
    <t>Western Australia ;  &gt; Waiting to start or return to a job already obtained ;  &gt; Looked for part-time work ;  Persons ;</t>
  </si>
  <si>
    <t>Western Australia ;  &gt; Waiting to start or return to a job already obtained ;  &gt; Looked for part-time work ;  &gt; Males ;</t>
  </si>
  <si>
    <t>Western Australia ;  &gt; Waiting to start or return to a job already obtained ;  &gt; Looked for part-time work ;  &gt; Females ;</t>
  </si>
  <si>
    <t>Western Australia ;  &gt; Waiting to start or return to a job already obtained ;  &gt;&gt; Looked for only part-time work ;  Persons ;</t>
  </si>
  <si>
    <t>Western Australia ;  &gt; Waiting to start or return to a job already obtained ;  &gt;&gt; Looked for only part-time work ;  &gt; Males ;</t>
  </si>
  <si>
    <t>Western Australia ;  &gt; Waiting to start or return to a job already obtained ;  &gt;&gt; Looked for only part-time work ;  &gt; Females ;</t>
  </si>
  <si>
    <t>Western Australia ;  &gt; Waiting to start or return to a job already obtained ;  &gt;&gt; Waiting to start a part-time job ;  Persons ;</t>
  </si>
  <si>
    <t>Western Australia ;  &gt; Waiting to start or return to a job already obtained ;  &gt;&gt; Waiting to start a part-time job ;  &gt; Males ;</t>
  </si>
  <si>
    <t>Western Australia ;  &gt; Waiting to start or return to a job already obtained ;  &gt;&gt; Waiting to start a part-time job ;  &gt; Females ;</t>
  </si>
  <si>
    <t>Western Australia ;  &gt; Last worked less than 2 years ago ;  Unemployed total ;  Persons ;</t>
  </si>
  <si>
    <t>Western Australia ;  &gt; Last worked less than 2 years ago ;  Unemployed total ;  &gt; Males ;</t>
  </si>
  <si>
    <t>Western Australia ;  &gt; Last worked less than 2 years ago ;  Unemployed total ;  &gt; Females ;</t>
  </si>
  <si>
    <t>Western Australia ;  &gt; Last worked less than 2 years ago ;  &gt; Looked for full-time work ;  Persons ;</t>
  </si>
  <si>
    <t>Western Australia ;  &gt; Last worked less than 2 years ago ;  &gt; Looked for full-time work ;  &gt; Males ;</t>
  </si>
  <si>
    <t>Western Australia ;  &gt; Last worked less than 2 years ago ;  &gt; Looked for full-time work ;  &gt; Females ;</t>
  </si>
  <si>
    <t>Western Australia ;  &gt; Last worked less than 2 years ago ;  &gt;&gt; Looked for both full-time and part-time work ;  Persons ;</t>
  </si>
  <si>
    <t>Western Australia ;  &gt; Last worked less than 2 years ago ;  &gt;&gt; Looked for both full-time and part-time work ;  &gt; Males ;</t>
  </si>
  <si>
    <t>Western Australia ;  &gt; Last worked less than 2 years ago ;  &gt;&gt; Looked for both full-time and part-time work ;  &gt; Females ;</t>
  </si>
  <si>
    <t>Western Australia ;  &gt; Last worked less than 2 years ago ;  &gt;&gt; Looked for only full-time work ;  Persons ;</t>
  </si>
  <si>
    <t>Western Australia ;  &gt; Last worked less than 2 years ago ;  &gt;&gt; Looked for only full-time work ;  &gt; Males ;</t>
  </si>
  <si>
    <t>Western Australia ;  &gt; Last worked less than 2 years ago ;  &gt;&gt; Looked for only full-time work ;  &gt; Females ;</t>
  </si>
  <si>
    <t>Western Australia ;  &gt; Last worked less than 2 years ago ;  &gt; Looked for part-time work ;  Persons ;</t>
  </si>
  <si>
    <t>Western Australia ;  &gt; Last worked less than 2 years ago ;  &gt; Looked for part-time work ;  &gt; Males ;</t>
  </si>
  <si>
    <t>Western Australia ;  &gt; Last worked less than 2 years ago ;  &gt; Looked for part-time work ;  &gt; Females ;</t>
  </si>
  <si>
    <t>Western Australia ;  &gt; Last worked less than 2 years ago ;  &gt;&gt; Looked for only part-time work ;  Persons ;</t>
  </si>
  <si>
    <t>Western Australia ;  &gt; Last worked less than 2 years ago ;  &gt;&gt; Looked for only part-time work ;  &gt; Males ;</t>
  </si>
  <si>
    <t>Western Australia ;  &gt; Last worked less than 2 years ago ;  &gt;&gt; Looked for only part-time work ;  &gt; Females ;</t>
  </si>
  <si>
    <t>Western Australia ;  &gt; Last worked 2 years or more ago ;  Unemployed total ;  Persons ;</t>
  </si>
  <si>
    <t>Western Australia ;  &gt; Last worked 2 years or more ago ;  Unemployed total ;  &gt; Males ;</t>
  </si>
  <si>
    <t>Western Australia ;  &gt; Last worked 2 years or more ago ;  Unemployed total ;  &gt; Females ;</t>
  </si>
  <si>
    <t>Western Australia ;  &gt; Last worked 2 years or more ago ;  &gt; Looked for full-time work ;  Persons ;</t>
  </si>
  <si>
    <t>Western Australia ;  &gt; Last worked 2 years or more ago ;  &gt; Looked for full-time work ;  &gt; Males ;</t>
  </si>
  <si>
    <t>Western Australia ;  &gt; Last worked 2 years or more ago ;  &gt; Looked for full-time work ;  &gt; Females ;</t>
  </si>
  <si>
    <t>Western Australia ;  &gt; Last worked 2 years or more ago ;  &gt;&gt; Looked for both full-time and part-time work ;  Persons ;</t>
  </si>
  <si>
    <t>Western Australia ;  &gt; Last worked 2 years or more ago ;  &gt;&gt; Looked for both full-time and part-time work ;  &gt; Males ;</t>
  </si>
  <si>
    <t>Western Australia ;  &gt; Last worked 2 years or more ago ;  &gt;&gt; Looked for both full-time and part-time work ;  &gt; Females ;</t>
  </si>
  <si>
    <t>Western Australia ;  &gt; Last worked 2 years or more ago ;  &gt;&gt; Looked for only full-time work ;  Persons ;</t>
  </si>
  <si>
    <t>Western Australia ;  &gt; Last worked 2 years or more ago ;  &gt;&gt; Looked for only full-time work ;  &gt; Males ;</t>
  </si>
  <si>
    <t>Western Australia ;  &gt; Last worked 2 years or more ago ;  &gt;&gt; Looked for only full-time work ;  &gt; Females ;</t>
  </si>
  <si>
    <t>Western Australia ;  &gt; Last worked 2 years or more ago ;  &gt; Looked for part-time work ;  Persons ;</t>
  </si>
  <si>
    <t>Western Australia ;  &gt; Last worked 2 years or more ago ;  &gt; Looked for part-time work ;  &gt; Males ;</t>
  </si>
  <si>
    <t>Western Australia ;  &gt; Last worked 2 years or more ago ;  &gt; Looked for part-time work ;  &gt; Females ;</t>
  </si>
  <si>
    <t>Western Australia ;  &gt; Last worked 2 years or more ago ;  &gt;&gt; Looked for only part-time work ;  Persons ;</t>
  </si>
  <si>
    <t>Western Australia ;  &gt; Last worked 2 years or more ago ;  &gt;&gt; Looked for only part-time work ;  &gt; Males ;</t>
  </si>
  <si>
    <t>Western Australia ;  &gt; Last worked 2 years or more ago ;  &gt;&gt; Looked for only part-time work ;  &gt; Females ;</t>
  </si>
  <si>
    <t>Western Australia ;  Had never worked before ;  Unemployed total ;  Persons ;</t>
  </si>
  <si>
    <t>Western Australia ;  Had never worked before ;  Unemployed total ;  &gt; Males ;</t>
  </si>
  <si>
    <t>Western Australia ;  Had never worked before ;  Unemployed total ;  &gt; Females ;</t>
  </si>
  <si>
    <t>Western Australia ;  Had never worked before ;  &gt; Looked for full-time work ;  Persons ;</t>
  </si>
  <si>
    <t>Western Australia ;  Had never worked before ;  &gt; Looked for full-time work ;  &gt; Males ;</t>
  </si>
  <si>
    <t>Western Australia ;  Had never worked before ;  &gt; Looked for full-time work ;  &gt; Females ;</t>
  </si>
  <si>
    <t>Western Australia ;  Had never worked before ;  &gt;&gt; Looked for both full-time and part-time work ;  Persons ;</t>
  </si>
  <si>
    <t>Western Australia ;  Had never worked before ;  &gt;&gt; Looked for both full-time and part-time work ;  &gt; Males ;</t>
  </si>
  <si>
    <t>Western Australia ;  Had never worked before ;  &gt;&gt; Looked for both full-time and part-time work ;  &gt; Females ;</t>
  </si>
  <si>
    <t>Western Australia ;  Had never worked before ;  &gt;&gt; Looked for only full-time work ;  Persons ;</t>
  </si>
  <si>
    <t>Western Australia ;  Had never worked before ;  &gt;&gt; Looked for only full-time work ;  &gt; Males ;</t>
  </si>
  <si>
    <t>Western Australia ;  Had never worked before ;  &gt;&gt; Looked for only full-time work ;  &gt; Females ;</t>
  </si>
  <si>
    <t>Western Australia ;  Had never worked before ;  &gt;&gt; Waiting to start a full-time job ;  Persons ;</t>
  </si>
  <si>
    <t>Western Australia ;  Had never worked before ;  &gt;&gt; Waiting to start a full-time job ;  &gt; Males ;</t>
  </si>
  <si>
    <t>Western Australia ;  Had never worked before ;  &gt;&gt; Waiting to start a full-time job ;  &gt; Females ;</t>
  </si>
  <si>
    <t>Western Australia ;  Had never worked before ;  &gt; Looked for part-time work ;  Persons ;</t>
  </si>
  <si>
    <t>Western Australia ;  Had never worked before ;  &gt; Looked for part-time work ;  &gt; Males ;</t>
  </si>
  <si>
    <t>Western Australia ;  Had never worked before ;  &gt; Looked for part-time work ;  &gt; Females ;</t>
  </si>
  <si>
    <t>Western Australia ;  Had never worked before ;  &gt;&gt; Looked for only part-time work ;  Persons ;</t>
  </si>
  <si>
    <t>Western Australia ;  Had never worked before ;  &gt;&gt; Looked for only part-time work ;  &gt; Males ;</t>
  </si>
  <si>
    <t>Western Australia ;  Had never worked before ;  &gt;&gt; Looked for only part-time work ;  &gt; Females ;</t>
  </si>
  <si>
    <t>Western Australia ;  Had never worked before ;  &gt;&gt; Waiting to start a part-time job ;  Persons ;</t>
  </si>
  <si>
    <t>Western Australia ;  Had never worked before ;  &gt;&gt; Waiting to start a part-time job ;  &gt; Males ;</t>
  </si>
  <si>
    <t>Western Australia ;  Had never worked before ;  &gt;&gt; Waiting to start a part-time job ;  &gt; Females ;</t>
  </si>
  <si>
    <t>Western Australia ;  &gt; Waiting to start first job already obtained ;  Unemployed total ;  Persons ;</t>
  </si>
  <si>
    <t>Western Australia ;  &gt; Waiting to start first job already obtained ;  Unemployed total ;  &gt; Males ;</t>
  </si>
  <si>
    <t>Western Australia ;  &gt; Waiting to start first job already obtained ;  Unemployed total ;  &gt; Females ;</t>
  </si>
  <si>
    <t>Western Australia ;  &gt; Waiting to start first job already obtained ;  &gt; Looked for full-time work ;  Persons ;</t>
  </si>
  <si>
    <t>Western Australia ;  &gt; Waiting to start first job already obtained ;  &gt; Looked for full-time work ;  &gt; Males ;</t>
  </si>
  <si>
    <t>Western Australia ;  &gt; Waiting to start first job already obtained ;  &gt; Looked for full-time work ;  &gt; Females ;</t>
  </si>
  <si>
    <t>Western Australia ;  &gt; Waiting to start first job already obtained ;  &gt;&gt; Looked for both full-time and part-time work ;  Persons ;</t>
  </si>
  <si>
    <t>Western Australia ;  &gt; Waiting to start first job already obtained ;  &gt;&gt; Looked for both full-time and part-time work ;  &gt; Males ;</t>
  </si>
  <si>
    <t>Western Australia ;  &gt; Waiting to start first job already obtained ;  &gt;&gt; Looked for both full-time and part-time work ;  &gt; Females ;</t>
  </si>
  <si>
    <t>Western Australia ;  &gt; Waiting to start first job already obtained ;  &gt;&gt; Looked for only full-time work ;  Persons ;</t>
  </si>
  <si>
    <t>Western Australia ;  &gt; Waiting to start first job already obtained ;  &gt;&gt; Looked for only full-time work ;  &gt; Males ;</t>
  </si>
  <si>
    <t>Western Australia ;  &gt; Waiting to start first job already obtained ;  &gt;&gt; Looked for only full-time work ;  &gt; Females ;</t>
  </si>
  <si>
    <t>Western Australia ;  &gt; Waiting to start first job already obtained ;  &gt;&gt; Waiting to start a full-time job ;  Persons ;</t>
  </si>
  <si>
    <t>Western Australia ;  &gt; Waiting to start first job already obtained ;  &gt;&gt; Waiting to start a full-time job ;  &gt; Males ;</t>
  </si>
  <si>
    <t>Western Australia ;  &gt; Waiting to start first job already obtained ;  &gt;&gt; Waiting to start a full-time job ;  &gt; Females ;</t>
  </si>
  <si>
    <t>Western Australia ;  &gt; Waiting to start first job already obtained ;  &gt; Looked for part-time work ;  Persons ;</t>
  </si>
  <si>
    <t>Western Australia ;  &gt; Waiting to start first job already obtained ;  &gt; Looked for part-time work ;  &gt; Males ;</t>
  </si>
  <si>
    <t>Western Australia ;  &gt; Waiting to start first job already obtained ;  &gt; Looked for part-time work ;  &gt; Females ;</t>
  </si>
  <si>
    <t>Western Australia ;  &gt; Waiting to start first job already obtained ;  &gt;&gt; Looked for only part-time work ;  Persons ;</t>
  </si>
  <si>
    <t>Western Australia ;  &gt; Waiting to start first job already obtained ;  &gt;&gt; Looked for only part-time work ;  &gt; Males ;</t>
  </si>
  <si>
    <t>Western Australia ;  &gt; Waiting to start first job already obtained ;  &gt;&gt; Looked for only part-time work ;  &gt; Females ;</t>
  </si>
  <si>
    <t>Western Australia ;  &gt; Waiting to start first job already obtained ;  &gt;&gt; Waiting to start a part-time job ;  Persons ;</t>
  </si>
  <si>
    <t>Western Australia ;  &gt; Waiting to start first job already obtained ;  &gt;&gt; Waiting to start a part-time job ;  &gt; Males ;</t>
  </si>
  <si>
    <t>Western Australia ;  &gt; Waiting to start first job already obtained ;  &gt;&gt; Waiting to start a part-time job ;  &gt; Females ;</t>
  </si>
  <si>
    <t>Western Australia ;  &gt; Looking for first job ;  Unemployed total ;  Persons ;</t>
  </si>
  <si>
    <t>Western Australia ;  &gt; Looking for first job ;  Unemployed total ;  &gt; Males ;</t>
  </si>
  <si>
    <t>Western Australia ;  &gt; Looking for first job ;  Unemployed total ;  &gt; Females ;</t>
  </si>
  <si>
    <t>Western Australia ;  &gt; Looking for first job ;  &gt; Looked for full-time work ;  Persons ;</t>
  </si>
  <si>
    <t>Western Australia ;  &gt; Looking for first job ;  &gt; Looked for full-time work ;  &gt; Males ;</t>
  </si>
  <si>
    <t>Western Australia ;  &gt; Looking for first job ;  &gt; Looked for full-time work ;  &gt; Females ;</t>
  </si>
  <si>
    <t>Western Australia ;  &gt; Looking for first job ;  &gt;&gt; Looked for both full-time and part-time work ;  Persons ;</t>
  </si>
  <si>
    <t>Western Australia ;  &gt; Looking for first job ;  &gt;&gt; Looked for both full-time and part-time work ;  &gt; Males ;</t>
  </si>
  <si>
    <t>Western Australia ;  &gt; Looking for first job ;  &gt;&gt; Looked for both full-time and part-time work ;  &gt; Females ;</t>
  </si>
  <si>
    <t>Western Australia ;  &gt; Looking for first job ;  &gt;&gt; Looked for only full-time work ;  Persons ;</t>
  </si>
  <si>
    <t>Western Australia ;  &gt; Looking for first job ;  &gt;&gt; Looked for only full-time work ;  &gt; Males ;</t>
  </si>
  <si>
    <t>Western Australia ;  &gt; Looking for first job ;  &gt;&gt; Looked for only full-time work ;  &gt; Females ;</t>
  </si>
  <si>
    <t>Western Australia ;  &gt; Looking for first job ;  &gt; Looked for part-time work ;  Persons ;</t>
  </si>
  <si>
    <t>Western Australia ;  &gt; Looking for first job ;  &gt; Looked for part-time work ;  &gt; Males ;</t>
  </si>
  <si>
    <t>Western Australia ;  &gt; Looking for first job ;  &gt; Looked for part-time work ;  &gt; Females ;</t>
  </si>
  <si>
    <t>Western Australia ;  &gt; Looking for first job ;  &gt;&gt; Looked for only part-time work ;  Persons ;</t>
  </si>
  <si>
    <t>Western Australia ;  &gt; Looking for first job ;  &gt;&gt; Looked for only part-time work ;  &gt; Males ;</t>
  </si>
  <si>
    <t>Western Australia ;  &gt; Looking for first job ;  &gt;&gt; Looked for only part-time work ;  &gt; Females ;</t>
  </si>
  <si>
    <t>Western Australia ;  Less than 1 year looking for work ;  Unemployed total ;  Persons ;</t>
  </si>
  <si>
    <t>Western Australia ;  Less than 1 year looking for work ;  Unemployed total ;  &gt; Males ;</t>
  </si>
  <si>
    <t>Western Australia ;  Less than 1 year looking for work ;  Unemployed total ;  &gt; Females ;</t>
  </si>
  <si>
    <t>Western Australia ;  Less than 1 year looking for work ;  &gt; Looked for full-time work ;  Persons ;</t>
  </si>
  <si>
    <t>Western Australia ;  Less than 1 year looking for work ;  &gt; Looked for full-time work ;  &gt; Males ;</t>
  </si>
  <si>
    <t>Western Australia ;  Less than 1 year looking for work ;  &gt; Looked for full-time work ;  &gt; Females ;</t>
  </si>
  <si>
    <t>Western Australia ;  Less than 1 year looking for work ;  &gt;&gt; Looked for both full-time and part-time work ;  Persons ;</t>
  </si>
  <si>
    <t>Western Australia ;  Less than 1 year looking for work ;  &gt;&gt; Looked for both full-time and part-time work ;  &gt; Males ;</t>
  </si>
  <si>
    <t>Western Australia ;  Less than 1 year looking for work ;  &gt;&gt; Looked for both full-time and part-time work ;  &gt; Females ;</t>
  </si>
  <si>
    <t>Western Australia ;  Less than 1 year looking for work ;  &gt;&gt; Looked for only full-time work ;  Persons ;</t>
  </si>
  <si>
    <t>Western Australia ;  Less than 1 year looking for work ;  &gt;&gt; Looked for only full-time work ;  &gt; Males ;</t>
  </si>
  <si>
    <t>Western Australia ;  Less than 1 year looking for work ;  &gt;&gt; Looked for only full-time work ;  &gt; Females ;</t>
  </si>
  <si>
    <t>Western Australia ;  Less than 1 year looking for work ;  &gt;&gt; Waiting to start a full-time job ;  Persons ;</t>
  </si>
  <si>
    <t>Western Australia ;  Less than 1 year looking for work ;  &gt;&gt; Waiting to start a full-time job ;  &gt; Males ;</t>
  </si>
  <si>
    <t>Western Australia ;  Less than 1 year looking for work ;  &gt;&gt; Waiting to start a full-time job ;  &gt; Females ;</t>
  </si>
  <si>
    <t>Western Australia ;  Less than 1 year looking for work ;  &gt; Looked for part-time work ;  Persons ;</t>
  </si>
  <si>
    <t>Western Australia ;  Less than 1 year looking for work ;  &gt; Looked for part-time work ;  &gt; Males ;</t>
  </si>
  <si>
    <t>Western Australia ;  Less than 1 year looking for work ;  &gt; Looked for part-time work ;  &gt; Females ;</t>
  </si>
  <si>
    <t>Western Australia ;  Less than 1 year looking for work ;  &gt;&gt; Looked for only part-time work ;  Persons ;</t>
  </si>
  <si>
    <t>Western Australia ;  Less than 1 year looking for work ;  &gt;&gt; Looked for only part-time work ;  &gt; Males ;</t>
  </si>
  <si>
    <t>Western Australia ;  Less than 1 year looking for work ;  &gt;&gt; Looked for only part-time work ;  &gt; Females ;</t>
  </si>
  <si>
    <t>Western Australia ;  Less than 1 year looking for work ;  &gt;&gt; Waiting to start a part-time job ;  Persons ;</t>
  </si>
  <si>
    <t>Western Australia ;  Less than 1 year looking for work ;  &gt;&gt; Waiting to start a part-time job ;  &gt; Males ;</t>
  </si>
  <si>
    <t>Western Australia ;  Less than 1 year looking for work ;  &gt;&gt; Waiting to start a part-time job ;  &gt; Females ;</t>
  </si>
  <si>
    <t>Western Australia ;  &gt; Less than 1 month looking for work ;  Unemployed total ;  Persons ;</t>
  </si>
  <si>
    <t>Western Australia ;  &gt; Less than 1 month looking for work ;  Unemployed total ;  &gt; Males ;</t>
  </si>
  <si>
    <t>Western Australia ;  &gt; Less than 1 month looking for work ;  Unemployed total ;  &gt; Females ;</t>
  </si>
  <si>
    <t>Western Australia ;  &gt; Less than 1 month looking for work ;  &gt; Looked for full-time work ;  Persons ;</t>
  </si>
  <si>
    <t>Western Australia ;  &gt; Less than 1 month looking for work ;  &gt; Looked for full-time work ;  &gt; Males ;</t>
  </si>
  <si>
    <t>Western Australia ;  &gt; Less than 1 month looking for work ;  &gt; Looked for full-time work ;  &gt; Females ;</t>
  </si>
  <si>
    <t>Western Australia ;  &gt; Less than 1 month looking for work ;  &gt;&gt; Looked for both full-time and part-time work ;  Persons ;</t>
  </si>
  <si>
    <t>Western Australia ;  &gt; Less than 1 month looking for work ;  &gt;&gt; Looked for both full-time and part-time work ;  &gt; Males ;</t>
  </si>
  <si>
    <t>Western Australia ;  &gt; Less than 1 month looking for work ;  &gt;&gt; Looked for both full-time and part-time work ;  &gt; Females ;</t>
  </si>
  <si>
    <t>Western Australia ;  &gt; Less than 1 month looking for work ;  &gt;&gt; Looked for only full-time work ;  Persons ;</t>
  </si>
  <si>
    <t>Western Australia ;  &gt; Less than 1 month looking for work ;  &gt;&gt; Looked for only full-time work ;  &gt; Males ;</t>
  </si>
  <si>
    <t>Western Australia ;  &gt; Less than 1 month looking for work ;  &gt;&gt; Looked for only full-time work ;  &gt; Females ;</t>
  </si>
  <si>
    <t>Western Australia ;  &gt; Less than 1 month looking for work ;  &gt;&gt; Waiting to start a full-time job ;  Persons ;</t>
  </si>
  <si>
    <t>Western Australia ;  &gt; Less than 1 month looking for work ;  &gt;&gt; Waiting to start a full-time job ;  &gt; Males ;</t>
  </si>
  <si>
    <t>Western Australia ;  &gt; Less than 1 month looking for work ;  &gt;&gt; Waiting to start a full-time job ;  &gt; Females ;</t>
  </si>
  <si>
    <t>Western Australia ;  &gt; Less than 1 month looking for work ;  &gt; Looked for part-time work ;  Persons ;</t>
  </si>
  <si>
    <t>Western Australia ;  &gt; Less than 1 month looking for work ;  &gt; Looked for part-time work ;  &gt; Males ;</t>
  </si>
  <si>
    <t>Western Australia ;  &gt; Less than 1 month looking for work ;  &gt; Looked for part-time work ;  &gt; Females ;</t>
  </si>
  <si>
    <t>Western Australia ;  &gt; Less than 1 month looking for work ;  &gt;&gt; Looked for only part-time work ;  Persons ;</t>
  </si>
  <si>
    <t>Western Australia ;  &gt; Less than 1 month looking for work ;  &gt;&gt; Looked for only part-time work ;  &gt; Males ;</t>
  </si>
  <si>
    <t>Western Australia ;  &gt; Less than 1 month looking for work ;  &gt;&gt; Looked for only part-time work ;  &gt; Females ;</t>
  </si>
  <si>
    <t>Western Australia ;  &gt; Less than 1 month looking for work ;  &gt;&gt; Waiting to start a part-time job ;  Persons ;</t>
  </si>
  <si>
    <t>Western Australia ;  &gt; Less than 1 month looking for work ;  &gt;&gt; Waiting to start a part-time job ;  &gt; Males ;</t>
  </si>
  <si>
    <t>Western Australia ;  &gt; Less than 1 month looking for work ;  &gt;&gt; Waiting to start a part-time job ;  &gt; Females ;</t>
  </si>
  <si>
    <t>Western Australia ;  &gt; 1-3 months looking for work ;  Unemployed total ;  Persons ;</t>
  </si>
  <si>
    <t>Western Australia ;  &gt; 1-3 months looking for work ;  Unemployed total ;  &gt; Males ;</t>
  </si>
  <si>
    <t>Western Australia ;  &gt; 1-3 months looking for work ;  Unemployed total ;  &gt; Females ;</t>
  </si>
  <si>
    <t>Western Australia ;  &gt; 1-3 months looking for work ;  &gt; Looked for full-time work ;  Persons ;</t>
  </si>
  <si>
    <t>Western Australia ;  &gt; 1-3 months looking for work ;  &gt; Looked for full-time work ;  &gt; Males ;</t>
  </si>
  <si>
    <t>Western Australia ;  &gt; 1-3 months looking for work ;  &gt; Looked for full-time work ;  &gt; Females ;</t>
  </si>
  <si>
    <t>Western Australia ;  &gt; 1-3 months looking for work ;  &gt;&gt; Looked for both full-time and part-time work ;  Persons ;</t>
  </si>
  <si>
    <t>Western Australia ;  &gt; 1-3 months looking for work ;  &gt;&gt; Looked for both full-time and part-time work ;  &gt; Males ;</t>
  </si>
  <si>
    <t>Western Australia ;  &gt; 1-3 months looking for work ;  &gt;&gt; Looked for both full-time and part-time work ;  &gt; Females ;</t>
  </si>
  <si>
    <t>Western Australia ;  &gt; 1-3 months looking for work ;  &gt;&gt; Looked for only full-time work ;  Persons ;</t>
  </si>
  <si>
    <t>Western Australia ;  &gt; 1-3 months looking for work ;  &gt;&gt; Looked for only full-time work ;  &gt; Males ;</t>
  </si>
  <si>
    <t>Western Australia ;  &gt; 1-3 months looking for work ;  &gt;&gt; Looked for only full-time work ;  &gt; Females ;</t>
  </si>
  <si>
    <t>Western Australia ;  &gt; 1-3 months looking for work ;  &gt;&gt; Waiting to start a full-time job ;  Persons ;</t>
  </si>
  <si>
    <t>Western Australia ;  &gt; 1-3 months looking for work ;  &gt;&gt; Waiting to start a full-time job ;  &gt; Males ;</t>
  </si>
  <si>
    <t>Western Australia ;  &gt; 1-3 months looking for work ;  &gt;&gt; Waiting to start a full-time job ;  &gt; Females ;</t>
  </si>
  <si>
    <t>Western Australia ;  &gt; 1-3 months looking for work ;  &gt; Looked for part-time work ;  Persons ;</t>
  </si>
  <si>
    <t>Western Australia ;  &gt; 1-3 months looking for work ;  &gt; Looked for part-time work ;  &gt; Males ;</t>
  </si>
  <si>
    <t>Western Australia ;  &gt; 1-3 months looking for work ;  &gt; Looked for part-time work ;  &gt; Females ;</t>
  </si>
  <si>
    <t>Western Australia ;  &gt; 1-3 months looking for work ;  &gt;&gt; Looked for only part-time work ;  Persons ;</t>
  </si>
  <si>
    <t>Western Australia ;  &gt; 1-3 months looking for work ;  &gt;&gt; Looked for only part-time work ;  &gt; Males ;</t>
  </si>
  <si>
    <t>Western Australia ;  &gt; 1-3 months looking for work ;  &gt;&gt; Looked for only part-time work ;  &gt; Females ;</t>
  </si>
  <si>
    <t>Western Australia ;  &gt; 1-3 months looking for work ;  &gt;&gt; Waiting to start a part-time job ;  Persons ;</t>
  </si>
  <si>
    <t>Western Australia ;  &gt; 1-3 months looking for work ;  &gt;&gt; Waiting to start a part-time job ;  &gt; Males ;</t>
  </si>
  <si>
    <t>Western Australia ;  &gt; 1-3 months looking for work ;  &gt;&gt; Waiting to start a part-time job ;  &gt; Females ;</t>
  </si>
  <si>
    <t>Western Australia ;  &gt; 3-6 months looking for work ;  Unemployed total ;  Persons ;</t>
  </si>
  <si>
    <t>Western Australia ;  &gt; 3-6 months looking for work ;  Unemployed total ;  &gt; Males ;</t>
  </si>
  <si>
    <t>Western Australia ;  &gt; 3-6 months looking for work ;  Unemployed total ;  &gt; Females ;</t>
  </si>
  <si>
    <t>Western Australia ;  &gt; 3-6 months looking for work ;  &gt; Looked for full-time work ;  Persons ;</t>
  </si>
  <si>
    <t>Western Australia ;  &gt; 3-6 months looking for work ;  &gt; Looked for full-time work ;  &gt; Males ;</t>
  </si>
  <si>
    <t>Western Australia ;  &gt; 3-6 months looking for work ;  &gt; Looked for full-time work ;  &gt; Females ;</t>
  </si>
  <si>
    <t>Western Australia ;  &gt; 3-6 months looking for work ;  &gt;&gt; Looked for both full-time and part-time work ;  Persons ;</t>
  </si>
  <si>
    <t>Western Australia ;  &gt; 3-6 months looking for work ;  &gt;&gt; Looked for both full-time and part-time work ;  &gt; Males ;</t>
  </si>
  <si>
    <t>Western Australia ;  &gt; 3-6 months looking for work ;  &gt;&gt; Looked for both full-time and part-time work ;  &gt; Females ;</t>
  </si>
  <si>
    <t>Western Australia ;  &gt; 3-6 months looking for work ;  &gt;&gt; Looked for only full-time work ;  Persons ;</t>
  </si>
  <si>
    <t>Western Australia ;  &gt; 3-6 months looking for work ;  &gt;&gt; Looked for only full-time work ;  &gt; Males ;</t>
  </si>
  <si>
    <t>Western Australia ;  &gt; 3-6 months looking for work ;  &gt;&gt; Looked for only full-time work ;  &gt; Females ;</t>
  </si>
  <si>
    <t>Western Australia ;  &gt; 3-6 months looking for work ;  &gt;&gt; Waiting to start a full-time job ;  Persons ;</t>
  </si>
  <si>
    <t>Western Australia ;  &gt; 3-6 months looking for work ;  &gt;&gt; Waiting to start a full-time job ;  &gt; Males ;</t>
  </si>
  <si>
    <t>Western Australia ;  &gt; 3-6 months looking for work ;  &gt;&gt; Waiting to start a full-time job ;  &gt; Females ;</t>
  </si>
  <si>
    <t>Western Australia ;  &gt; 3-6 months looking for work ;  &gt; Looked for part-time work ;  Persons ;</t>
  </si>
  <si>
    <t>Western Australia ;  &gt; 3-6 months looking for work ;  &gt; Looked for part-time work ;  &gt; Males ;</t>
  </si>
  <si>
    <t>Western Australia ;  &gt; 3-6 months looking for work ;  &gt; Looked for part-time work ;  &gt; Females ;</t>
  </si>
  <si>
    <t>Western Australia ;  &gt; 3-6 months looking for work ;  &gt;&gt; Looked for only part-time work ;  Persons ;</t>
  </si>
  <si>
    <t>Western Australia ;  &gt; 3-6 months looking for work ;  &gt;&gt; Looked for only part-time work ;  &gt; Males ;</t>
  </si>
  <si>
    <t>Western Australia ;  &gt; 3-6 months looking for work ;  &gt;&gt; Looked for only part-time work ;  &gt; Females ;</t>
  </si>
  <si>
    <t>Western Australia ;  &gt; 3-6 months looking for work ;  &gt;&gt; Waiting to start a part-time job ;  Persons ;</t>
  </si>
  <si>
    <t>Western Australia ;  &gt; 3-6 months looking for work ;  &gt;&gt; Waiting to start a part-time job ;  &gt; Males ;</t>
  </si>
  <si>
    <t>Western Australia ;  &gt; 3-6 months looking for work ;  &gt;&gt; Waiting to start a part-time job ;  &gt; Females ;</t>
  </si>
  <si>
    <t>Western Australia ;  &gt; 6-12 months looking for work ;  Unemployed total ;  Persons ;</t>
  </si>
  <si>
    <t>Western Australia ;  &gt; 6-12 months looking for work ;  Unemployed total ;  &gt; Males ;</t>
  </si>
  <si>
    <t>Western Australia ;  &gt; 6-12 months looking for work ;  Unemployed total ;  &gt; Females ;</t>
  </si>
  <si>
    <t>Western Australia ;  &gt; 6-12 months looking for work ;  &gt; Looked for full-time work ;  Persons ;</t>
  </si>
  <si>
    <t>Western Australia ;  &gt; 6-12 months looking for work ;  &gt; Looked for full-time work ;  &gt; Males ;</t>
  </si>
  <si>
    <t>Western Australia ;  &gt; 6-12 months looking for work ;  &gt; Looked for full-time work ;  &gt; Females ;</t>
  </si>
  <si>
    <t>Western Australia ;  &gt; 6-12 months looking for work ;  &gt;&gt; Looked for both full-time and part-time work ;  Persons ;</t>
  </si>
  <si>
    <t>Western Australia ;  &gt; 6-12 months looking for work ;  &gt;&gt; Looked for both full-time and part-time work ;  &gt; Males ;</t>
  </si>
  <si>
    <t>Western Australia ;  &gt; 6-12 months looking for work ;  &gt;&gt; Looked for both full-time and part-time work ;  &gt; Females ;</t>
  </si>
  <si>
    <t>Western Australia ;  &gt; 6-12 months looking for work ;  &gt;&gt; Looked for only full-time work ;  Persons ;</t>
  </si>
  <si>
    <t>Western Australia ;  &gt; 6-12 months looking for work ;  &gt;&gt; Looked for only full-time work ;  &gt; Males ;</t>
  </si>
  <si>
    <t>Western Australia ;  &gt; 6-12 months looking for work ;  &gt;&gt; Looked for only full-time work ;  &gt; Females ;</t>
  </si>
  <si>
    <t>Western Australia ;  &gt; 6-12 months looking for work ;  &gt;&gt; Waiting to start a full-time job ;  Persons ;</t>
  </si>
  <si>
    <t>Western Australia ;  &gt; 6-12 months looking for work ;  &gt;&gt; Waiting to start a full-time job ;  &gt; Males ;</t>
  </si>
  <si>
    <t>Western Australia ;  &gt; 6-12 months looking for work ;  &gt;&gt; Waiting to start a full-time job ;  &gt; Females ;</t>
  </si>
  <si>
    <t>Western Australia ;  &gt; 6-12 months looking for work ;  &gt; Looked for part-time work ;  Persons ;</t>
  </si>
  <si>
    <t>Western Australia ;  &gt; 6-12 months looking for work ;  &gt; Looked for part-time work ;  &gt; Males ;</t>
  </si>
  <si>
    <t>Western Australia ;  &gt; 6-12 months looking for work ;  &gt; Looked for part-time work ;  &gt; Females ;</t>
  </si>
  <si>
    <t>A126036726T</t>
  </si>
  <si>
    <t>A126004326K</t>
  </si>
  <si>
    <t>A126066534J</t>
  </si>
  <si>
    <t>A126035430L</t>
  </si>
  <si>
    <t>A126003678W</t>
  </si>
  <si>
    <t>A126065886V</t>
  </si>
  <si>
    <t>A126034782X</t>
  </si>
  <si>
    <t>A126002382T</t>
  </si>
  <si>
    <t>A126064590R</t>
  </si>
  <si>
    <t>A126033486L</t>
  </si>
  <si>
    <t>A126001698V</t>
  </si>
  <si>
    <t>A126063906F</t>
  </si>
  <si>
    <t>A126032802K</t>
  </si>
  <si>
    <t>A126006234L</t>
  </si>
  <si>
    <t>A126068442K</t>
  </si>
  <si>
    <t>A126037338J</t>
  </si>
  <si>
    <t>A126004938X</t>
  </si>
  <si>
    <t>A126067146X</t>
  </si>
  <si>
    <t>A126036042C</t>
  </si>
  <si>
    <t>A126002994F</t>
  </si>
  <si>
    <t>A126065202V</t>
  </si>
  <si>
    <t>A126034098C</t>
  </si>
  <si>
    <t>A126005586X</t>
  </si>
  <si>
    <t>A126067794W</t>
  </si>
  <si>
    <t>A126036690A</t>
  </si>
  <si>
    <t>A126004290V</t>
  </si>
  <si>
    <t>A126066498K</t>
  </si>
  <si>
    <t>A126035394R</t>
  </si>
  <si>
    <t>A126003642V</t>
  </si>
  <si>
    <t>A126065850T</t>
  </si>
  <si>
    <t>A126034746R</t>
  </si>
  <si>
    <t>A126002346J</t>
  </si>
  <si>
    <t>A126064554F</t>
  </si>
  <si>
    <t>A126033450K</t>
  </si>
  <si>
    <t>A126001702X</t>
  </si>
  <si>
    <t>A126063910W</t>
  </si>
  <si>
    <t>A126032806V</t>
  </si>
  <si>
    <t>A126006238W</t>
  </si>
  <si>
    <t>A126068446V</t>
  </si>
  <si>
    <t>A126037342X</t>
  </si>
  <si>
    <t>A126004942R</t>
  </si>
  <si>
    <t>A126067150R</t>
  </si>
  <si>
    <t>A126036046L</t>
  </si>
  <si>
    <t>A126002998R</t>
  </si>
  <si>
    <t>A126065206C</t>
  </si>
  <si>
    <t>A126034102J</t>
  </si>
  <si>
    <t>A126004294C</t>
  </si>
  <si>
    <t>A126066502R</t>
  </si>
  <si>
    <t>A126035398X</t>
  </si>
  <si>
    <t>A126003646C</t>
  </si>
  <si>
    <t>A126065854A</t>
  </si>
  <si>
    <t>A126034750F</t>
  </si>
  <si>
    <t>A126001718T</t>
  </si>
  <si>
    <t>A126063926R</t>
  </si>
  <si>
    <t>A126032822V</t>
  </si>
  <si>
    <t>A126006254W</t>
  </si>
  <si>
    <t>A126068462V</t>
  </si>
  <si>
    <t>A126037358T</t>
  </si>
  <si>
    <t>A126004958J</t>
  </si>
  <si>
    <t>A126067166J</t>
  </si>
  <si>
    <t>A126036062L</t>
  </si>
  <si>
    <t>A126003014F</t>
  </si>
  <si>
    <t>A126065222C</t>
  </si>
  <si>
    <t>A126034118A</t>
  </si>
  <si>
    <t>A126004310T</t>
  </si>
  <si>
    <t>A126066518J</t>
  </si>
  <si>
    <t>A126035414L</t>
  </si>
  <si>
    <t>A126003662C</t>
  </si>
  <si>
    <t>A126065870A</t>
  </si>
  <si>
    <t>A126034766X</t>
  </si>
  <si>
    <t>A126001686K</t>
  </si>
  <si>
    <t>A126063894J</t>
  </si>
  <si>
    <t>A126032790L</t>
  </si>
  <si>
    <t>A126006222C</t>
  </si>
  <si>
    <t>A126068430A</t>
  </si>
  <si>
    <t>A126037326X</t>
  </si>
  <si>
    <t>A126004926R</t>
  </si>
  <si>
    <t>A126067134R</t>
  </si>
  <si>
    <t>A126036030V</t>
  </si>
  <si>
    <t>A126002982W</t>
  </si>
  <si>
    <t>A126065190W</t>
  </si>
  <si>
    <t>A126034086V</t>
  </si>
  <si>
    <t>A126005574R</t>
  </si>
  <si>
    <t>A126067782L</t>
  </si>
  <si>
    <t>A126036678K</t>
  </si>
  <si>
    <t>A126004278C</t>
  </si>
  <si>
    <t>A126066486A</t>
  </si>
  <si>
    <t>A126035382F</t>
  </si>
  <si>
    <t>A126003630K</t>
  </si>
  <si>
    <t>A126065838A</t>
  </si>
  <si>
    <t>A126034734F</t>
  </si>
  <si>
    <t>A126002334X</t>
  </si>
  <si>
    <t>A126064542W</t>
  </si>
  <si>
    <t>A126033438V</t>
  </si>
  <si>
    <t>A126001738A</t>
  </si>
  <si>
    <t>A126063946X</t>
  </si>
  <si>
    <t>A126032842C</t>
  </si>
  <si>
    <t>A126006274F</t>
  </si>
  <si>
    <t>A126068482C</t>
  </si>
  <si>
    <t>A126037378A</t>
  </si>
  <si>
    <t>A126004978T</t>
  </si>
  <si>
    <t>A126067186T</t>
  </si>
  <si>
    <t>A126036082W</t>
  </si>
  <si>
    <t>A126003034R</t>
  </si>
  <si>
    <t>A126065242L</t>
  </si>
  <si>
    <t>A126034138K</t>
  </si>
  <si>
    <t>A126005626F</t>
  </si>
  <si>
    <t>A126067834C</t>
  </si>
  <si>
    <t>A126036730J</t>
  </si>
  <si>
    <t>A126004330A</t>
  </si>
  <si>
    <t>A126066538T</t>
  </si>
  <si>
    <t>A126035434W</t>
  </si>
  <si>
    <t>A126003682L</t>
  </si>
  <si>
    <t>A126065890K</t>
  </si>
  <si>
    <t>A126034786J</t>
  </si>
  <si>
    <t>A126002386A</t>
  </si>
  <si>
    <t>A126064594X</t>
  </si>
  <si>
    <t>A126033490C</t>
  </si>
  <si>
    <t>A126001722J</t>
  </si>
  <si>
    <t>A126063930F</t>
  </si>
  <si>
    <t>A126032826C</t>
  </si>
  <si>
    <t>A126006258F</t>
  </si>
  <si>
    <t>A126068466C</t>
  </si>
  <si>
    <t>A126037362J</t>
  </si>
  <si>
    <t>A126004962X</t>
  </si>
  <si>
    <t>A126067170X</t>
  </si>
  <si>
    <t>A126036066W</t>
  </si>
  <si>
    <t>A126003018R</t>
  </si>
  <si>
    <t>A126065226L</t>
  </si>
  <si>
    <t>A126034122T</t>
  </si>
  <si>
    <t>A126004314A</t>
  </si>
  <si>
    <t>A126066522X</t>
  </si>
  <si>
    <t>A126035418W</t>
  </si>
  <si>
    <t>A126003666L</t>
  </si>
  <si>
    <t>A126065874K</t>
  </si>
  <si>
    <t>A126034770R</t>
  </si>
  <si>
    <t>A126001742T</t>
  </si>
  <si>
    <t>A126063950R</t>
  </si>
  <si>
    <t>A126032846L</t>
  </si>
  <si>
    <t>A126006278R</t>
  </si>
  <si>
    <t>A126068486L</t>
  </si>
  <si>
    <t>A126037382T</t>
  </si>
  <si>
    <t>A126004982J</t>
  </si>
  <si>
    <t>A126067190J</t>
  </si>
  <si>
    <t>A126036086F</t>
  </si>
  <si>
    <t>A126003038X</t>
  </si>
  <si>
    <t>A126065246W</t>
  </si>
  <si>
    <t>A126034142A</t>
  </si>
  <si>
    <t>A126005630W</t>
  </si>
  <si>
    <t>A126067838L</t>
  </si>
  <si>
    <t>A126036734T</t>
  </si>
  <si>
    <t>A126004334K</t>
  </si>
  <si>
    <t>A126066542J</t>
  </si>
  <si>
    <t>A126035438F</t>
  </si>
  <si>
    <t>A126003686W</t>
  </si>
  <si>
    <t>A126065894V</t>
  </si>
  <si>
    <t>A126034790X</t>
  </si>
  <si>
    <t>A126002390T</t>
  </si>
  <si>
    <t>A126064598J</t>
  </si>
  <si>
    <t>A126033494L</t>
  </si>
  <si>
    <t>A126001690A</t>
  </si>
  <si>
    <t>A126063898T</t>
  </si>
  <si>
    <t>A126032794W</t>
  </si>
  <si>
    <t>A126006226L</t>
  </si>
  <si>
    <t>A126068434K</t>
  </si>
  <si>
    <t>A126037330R</t>
  </si>
  <si>
    <t>A126004930F</t>
  </si>
  <si>
    <t>A126067138X</t>
  </si>
  <si>
    <t>A126036034C</t>
  </si>
  <si>
    <t>A126002986F</t>
  </si>
  <si>
    <t>A126065194F</t>
  </si>
  <si>
    <t>A126034090K</t>
  </si>
  <si>
    <t>A126005578X</t>
  </si>
  <si>
    <t>A126067786W</t>
  </si>
  <si>
    <t>A126036682A</t>
  </si>
  <si>
    <t>A126004282V</t>
  </si>
  <si>
    <t>A126066490T</t>
  </si>
  <si>
    <t>A126035386R</t>
  </si>
  <si>
    <t>A126003634V</t>
  </si>
  <si>
    <t>A126065842T</t>
  </si>
  <si>
    <t>A126034738R</t>
  </si>
  <si>
    <t>A126002338J</t>
  </si>
  <si>
    <t>A126064546F</t>
  </si>
  <si>
    <t>A126033442K</t>
  </si>
  <si>
    <t>A126001674A</t>
  </si>
  <si>
    <t>A126063882X</t>
  </si>
  <si>
    <t>A126032778W</t>
  </si>
  <si>
    <t>A126006210V</t>
  </si>
  <si>
    <t>A126068418K</t>
  </si>
  <si>
    <t>A126037314R</t>
  </si>
  <si>
    <t>A126004914F</t>
  </si>
  <si>
    <t>A126067122F</t>
  </si>
  <si>
    <t>A126036018C</t>
  </si>
  <si>
    <t>A126002970L</t>
  </si>
  <si>
    <t>A126065178F</t>
  </si>
  <si>
    <t>A126034074K</t>
  </si>
  <si>
    <t>A126005562F</t>
  </si>
  <si>
    <t>A126067770C</t>
  </si>
  <si>
    <t>A126036666A</t>
  </si>
  <si>
    <t>A126004266V</t>
  </si>
  <si>
    <t>A126066474T</t>
  </si>
  <si>
    <t>A126035370W</t>
  </si>
  <si>
    <t>A126003618V</t>
  </si>
  <si>
    <t>A126065826T</t>
  </si>
  <si>
    <t>A126034722W</t>
  </si>
  <si>
    <t>A126002322R</t>
  </si>
  <si>
    <t>A126064530L</t>
  </si>
  <si>
    <t>A126033426K</t>
  </si>
  <si>
    <t>A126001678K</t>
  </si>
  <si>
    <t>A126063886J</t>
  </si>
  <si>
    <t>A126032782L</t>
  </si>
  <si>
    <t>A126006214C</t>
  </si>
  <si>
    <t>A126068422A</t>
  </si>
  <si>
    <t>A126037318X</t>
  </si>
  <si>
    <t>A126004918R</t>
  </si>
  <si>
    <t>A126067126R</t>
  </si>
  <si>
    <t>A126036022V</t>
  </si>
  <si>
    <t>A126002974W</t>
  </si>
  <si>
    <t>A126065182W</t>
  </si>
  <si>
    <t>A126034078V</t>
  </si>
  <si>
    <t>A126005566R</t>
  </si>
  <si>
    <t>A126067774L</t>
  </si>
  <si>
    <t>A126036670T</t>
  </si>
  <si>
    <t>A126004270K</t>
  </si>
  <si>
    <t>A126066478A</t>
  </si>
  <si>
    <t>A126035374F</t>
  </si>
  <si>
    <t>A126003622K</t>
  </si>
  <si>
    <t>A126065830J</t>
  </si>
  <si>
    <t>A126034726F</t>
  </si>
  <si>
    <t>A126002326X</t>
  </si>
  <si>
    <t>A126064534W</t>
  </si>
  <si>
    <t>A126033430A</t>
  </si>
  <si>
    <t>A126001706J</t>
  </si>
  <si>
    <t>A126063914F</t>
  </si>
  <si>
    <t>A126032810K</t>
  </si>
  <si>
    <t>A126006242L</t>
  </si>
  <si>
    <t>A126068450K</t>
  </si>
  <si>
    <t>A126037346J</t>
  </si>
  <si>
    <t>A126004946X</t>
  </si>
  <si>
    <t>A126067154X</t>
  </si>
  <si>
    <t>A126036050C</t>
  </si>
  <si>
    <t>A126003002W</t>
  </si>
  <si>
    <t>A126065210V</t>
  </si>
  <si>
    <t>A126034106T</t>
  </si>
  <si>
    <t>A126005594X</t>
  </si>
  <si>
    <t>A126067802K</t>
  </si>
  <si>
    <t>A126036698V</t>
  </si>
  <si>
    <t>A126004298L</t>
  </si>
  <si>
    <t>A126066506X</t>
  </si>
  <si>
    <t>A126035402C</t>
  </si>
  <si>
    <t>Western Australia ;  &gt; 6-12 months looking for work ;  &gt;&gt; Looked for only part-time work ;  Persons ;</t>
  </si>
  <si>
    <t>Western Australia ;  &gt; 6-12 months looking for work ;  &gt;&gt; Looked for only part-time work ;  &gt; Males ;</t>
  </si>
  <si>
    <t>Western Australia ;  &gt; 6-12 months looking for work ;  &gt;&gt; Looked for only part-time work ;  &gt; Females ;</t>
  </si>
  <si>
    <t>Western Australia ;  &gt; 6-12 months looking for work ;  &gt;&gt; Waiting to start a part-time job ;  Persons ;</t>
  </si>
  <si>
    <t>Western Australia ;  &gt; 6-12 months looking for work ;  &gt;&gt; Waiting to start a part-time job ;  &gt; Males ;</t>
  </si>
  <si>
    <t>Western Australia ;  &gt; 6-12 months looking for work ;  &gt;&gt; Waiting to start a part-time job ;  &gt; Females ;</t>
  </si>
  <si>
    <t>Western Australia ;  1-2 years looking for work ;  Unemployed total ;  Persons ;</t>
  </si>
  <si>
    <t>Western Australia ;  1-2 years looking for work ;  Unemployed total ;  &gt; Males ;</t>
  </si>
  <si>
    <t>Western Australia ;  1-2 years looking for work ;  Unemployed total ;  &gt; Females ;</t>
  </si>
  <si>
    <t>Western Australia ;  1-2 years looking for work ;  &gt; Looked for full-time work ;  Persons ;</t>
  </si>
  <si>
    <t>Western Australia ;  1-2 years looking for work ;  &gt; Looked for full-time work ;  &gt; Males ;</t>
  </si>
  <si>
    <t>Western Australia ;  1-2 years looking for work ;  &gt; Looked for full-time work ;  &gt; Females ;</t>
  </si>
  <si>
    <t>Western Australia ;  1-2 years looking for work ;  &gt;&gt; Looked for both full-time and part-time work ;  Persons ;</t>
  </si>
  <si>
    <t>Western Australia ;  1-2 years looking for work ;  &gt;&gt; Looked for both full-time and part-time work ;  &gt; Males ;</t>
  </si>
  <si>
    <t>Western Australia ;  1-2 years looking for work ;  &gt;&gt; Looked for both full-time and part-time work ;  &gt; Females ;</t>
  </si>
  <si>
    <t>Western Australia ;  1-2 years looking for work ;  &gt;&gt; Looked for only full-time work ;  Persons ;</t>
  </si>
  <si>
    <t>Western Australia ;  1-2 years looking for work ;  &gt;&gt; Looked for only full-time work ;  &gt; Males ;</t>
  </si>
  <si>
    <t>Western Australia ;  1-2 years looking for work ;  &gt;&gt; Looked for only full-time work ;  &gt; Females ;</t>
  </si>
  <si>
    <t>Western Australia ;  1-2 years looking for work ;  &gt;&gt; Waiting to start a full-time job ;  Persons ;</t>
  </si>
  <si>
    <t>Western Australia ;  1-2 years looking for work ;  &gt;&gt; Waiting to start a full-time job ;  &gt; Males ;</t>
  </si>
  <si>
    <t>Western Australia ;  1-2 years looking for work ;  &gt;&gt; Waiting to start a full-time job ;  &gt; Females ;</t>
  </si>
  <si>
    <t>Western Australia ;  1-2 years looking for work ;  &gt; Looked for part-time work ;  Persons ;</t>
  </si>
  <si>
    <t>Western Australia ;  1-2 years looking for work ;  &gt; Looked for part-time work ;  &gt; Males ;</t>
  </si>
  <si>
    <t>Western Australia ;  1-2 years looking for work ;  &gt; Looked for part-time work ;  &gt; Females ;</t>
  </si>
  <si>
    <t>Western Australia ;  1-2 years looking for work ;  &gt;&gt; Looked for only part-time work ;  Persons ;</t>
  </si>
  <si>
    <t>Western Australia ;  1-2 years looking for work ;  &gt;&gt; Looked for only part-time work ;  &gt; Males ;</t>
  </si>
  <si>
    <t>Western Australia ;  1-2 years looking for work ;  &gt;&gt; Looked for only part-time work ;  &gt; Females ;</t>
  </si>
  <si>
    <t>Western Australia ;  1-2 years looking for work ;  &gt;&gt; Waiting to start a part-time job ;  Persons ;</t>
  </si>
  <si>
    <t>Western Australia ;  1-2 years looking for work ;  &gt;&gt; Waiting to start a part-time job ;  &gt; Males ;</t>
  </si>
  <si>
    <t>Western Australia ;  1-2 years looking for work ;  &gt;&gt; Waiting to start a part-time job ;  &gt; Females ;</t>
  </si>
  <si>
    <t>Western Australia ;  2 years or more looking for work ;  Unemployed total ;  Persons ;</t>
  </si>
  <si>
    <t>Western Australia ;  2 years or more looking for work ;  Unemployed total ;  &gt; Males ;</t>
  </si>
  <si>
    <t>Western Australia ;  2 years or more looking for work ;  Unemployed total ;  &gt; Females ;</t>
  </si>
  <si>
    <t>Western Australia ;  2 years or more looking for work ;  &gt; Looked for full-time work ;  Persons ;</t>
  </si>
  <si>
    <t>Western Australia ;  2 years or more looking for work ;  &gt; Looked for full-time work ;  &gt; Males ;</t>
  </si>
  <si>
    <t>Western Australia ;  2 years or more looking for work ;  &gt; Looked for full-time work ;  &gt; Females ;</t>
  </si>
  <si>
    <t>Western Australia ;  2 years or more looking for work ;  &gt;&gt; Looked for both full-time and part-time work ;  Persons ;</t>
  </si>
  <si>
    <t>Western Australia ;  2 years or more looking for work ;  &gt;&gt; Looked for both full-time and part-time work ;  &gt; Males ;</t>
  </si>
  <si>
    <t>Western Australia ;  2 years or more looking for work ;  &gt;&gt; Looked for both full-time and part-time work ;  &gt; Females ;</t>
  </si>
  <si>
    <t>Western Australia ;  2 years or more looking for work ;  &gt;&gt; Looked for only full-time work ;  Persons ;</t>
  </si>
  <si>
    <t>Western Australia ;  2 years or more looking for work ;  &gt;&gt; Looked for only full-time work ;  &gt; Males ;</t>
  </si>
  <si>
    <t>Western Australia ;  2 years or more looking for work ;  &gt;&gt; Looked for only full-time work ;  &gt; Females ;</t>
  </si>
  <si>
    <t>Western Australia ;  2 years or more looking for work ;  &gt;&gt; Waiting to start a full-time job ;  Persons ;</t>
  </si>
  <si>
    <t>Western Australia ;  2 years or more looking for work ;  &gt;&gt; Waiting to start a full-time job ;  &gt; Males ;</t>
  </si>
  <si>
    <t>Western Australia ;  2 years or more looking for work ;  &gt;&gt; Waiting to start a full-time job ;  &gt; Females ;</t>
  </si>
  <si>
    <t>Western Australia ;  2 years or more looking for work ;  &gt; Looked for part-time work ;  Persons ;</t>
  </si>
  <si>
    <t>Western Australia ;  2 years or more looking for work ;  &gt; Looked for part-time work ;  &gt; Males ;</t>
  </si>
  <si>
    <t>Western Australia ;  2 years or more looking for work ;  &gt; Looked for part-time work ;  &gt; Females ;</t>
  </si>
  <si>
    <t>Western Australia ;  2 years or more looking for work ;  &gt;&gt; Looked for only part-time work ;  Persons ;</t>
  </si>
  <si>
    <t>Western Australia ;  2 years or more looking for work ;  &gt;&gt; Looked for only part-time work ;  &gt; Males ;</t>
  </si>
  <si>
    <t>Western Australia ;  2 years or more looking for work ;  &gt;&gt; Looked for only part-time work ;  &gt; Females ;</t>
  </si>
  <si>
    <t>Western Australia ;  2 years or more looking for work ;  &gt;&gt; Waiting to start a part-time job ;  Persons ;</t>
  </si>
  <si>
    <t>Western Australia ;  2 years or more looking for work ;  &gt;&gt; Waiting to start a part-time job ;  &gt; Males ;</t>
  </si>
  <si>
    <t>Western Australia ;  2 years or more looking for work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</si>
  <si>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</si>
  <si>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</si>
  <si>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</si>
  <si>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</si>
  <si>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</si>
  <si>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</si>
  <si>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</si>
  <si>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</si>
  <si>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</si>
  <si>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</si>
  <si>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</si>
  <si>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</si>
  <si>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</si>
  <si>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</si>
  <si>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</si>
  <si>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</si>
  <si>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</si>
  <si>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</si>
  <si>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</si>
  <si>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</si>
  <si>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</si>
  <si>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</si>
  <si>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</si>
  <si>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</si>
  <si>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Tasmania ;  No job offers ;  Unemployed total ;  Persons ;</t>
  </si>
  <si>
    <t>Tasmania ;  No job offers ;  Unemployed total ;  &gt; Males ;</t>
  </si>
  <si>
    <t>Tasmania ;  No job offers ;  Unemployed total ;  &gt; Females ;</t>
  </si>
  <si>
    <t>Tasmania ;  No job offers ;  &gt; Looked for full-time work ;  Persons ;</t>
  </si>
  <si>
    <t>Tasmania ;  No job offers ;  &gt; Looked for full-time work ;  &gt; Males ;</t>
  </si>
  <si>
    <t>Tasmania ;  No job offers ;  &gt; Looked for full-time work ;  &gt; Females ;</t>
  </si>
  <si>
    <t>Tasmania ;  No job offers ;  &gt;&gt; Looked for both full-time and part-time work ;  Persons ;</t>
  </si>
  <si>
    <t>Tasmania ;  No job offers ;  &gt;&gt; Looked for both full-time and part-time work ;  &gt; Males ;</t>
  </si>
  <si>
    <t>Tasmania ;  No job offers ;  &gt;&gt; Looked for both full-time and part-time work ;  &gt; Females ;</t>
  </si>
  <si>
    <t>Tasmania ;  No job offers ;  &gt;&gt; Looked for only full-time work ;  Persons ;</t>
  </si>
  <si>
    <t>Tasmania ;  No job offers ;  &gt;&gt; Looked for only full-time work ;  &gt; Males ;</t>
  </si>
  <si>
    <t>Tasmania ;  No job offers ;  &gt;&gt; Looked for only full-time work ;  &gt; Females ;</t>
  </si>
  <si>
    <t>Tasmania ;  No job offers ;  &gt;&gt; Waiting to start a full-time job ;  Persons ;</t>
  </si>
  <si>
    <t>Tasmania ;  No job offers ;  &gt;&gt; Waiting to start a full-time job ;  &gt; Males ;</t>
  </si>
  <si>
    <t>Tasmania ;  No job offers ;  &gt;&gt; Waiting to start a full-time job ;  &gt; Females ;</t>
  </si>
  <si>
    <t>Tasmania ;  No job offers ;  &gt; Looked for part-time work ;  Persons ;</t>
  </si>
  <si>
    <t>Tasmania ;  No job offers ;  &gt; Looked for part-time work ;  &gt; Males ;</t>
  </si>
  <si>
    <t>Tasmania ;  No job offers ;  &gt; Looked for part-time work ;  &gt; Females ;</t>
  </si>
  <si>
    <t>Tasmania ;  No job offers ;  &gt;&gt; Looked for only part-time work ;  Persons ;</t>
  </si>
  <si>
    <t>Tasmania ;  No job offers ;  &gt;&gt; Looked for only part-time work ;  &gt; Males ;</t>
  </si>
  <si>
    <t>Tasmania ;  No job offers ;  &gt;&gt; Looked for only part-time work ;  &gt; Females ;</t>
  </si>
  <si>
    <t>Tasmania ;  No job offers ;  &gt;&gt; Waiting to start a part-time job ;  Persons ;</t>
  </si>
  <si>
    <t>Tasmania ;  No job offers ;  &gt;&gt; Waiting to start a part-time job ;  &gt; Males ;</t>
  </si>
  <si>
    <t>Tasmania ;  No job offers ;  &gt;&gt; Waiting to start a part-time job ;  &gt; Females ;</t>
  </si>
  <si>
    <t>Tasmania ;  One job offer ;  Unemployed total ;  Persons ;</t>
  </si>
  <si>
    <t>Tasmania ;  One job offer ;  Unemployed total ;  &gt; Males ;</t>
  </si>
  <si>
    <t>Tasmania ;  One job offer ;  Unemployed total ;  &gt; Females ;</t>
  </si>
  <si>
    <t>Tasmania ;  One job offer ;  &gt; Looked for full-time work ;  Persons ;</t>
  </si>
  <si>
    <t>Tasmania ;  One job offer ;  &gt; Looked for full-time work ;  &gt; Males ;</t>
  </si>
  <si>
    <t>Tasmania ;  One job offer ;  &gt; Looked for full-time work ;  &gt; Females ;</t>
  </si>
  <si>
    <t>Tasmania ;  One job offer ;  &gt;&gt; Looked for both full-time and part-time work ;  Persons ;</t>
  </si>
  <si>
    <t>Tasmania ;  One job offer ;  &gt;&gt; Looked for both full-time and part-time work ;  &gt; Males ;</t>
  </si>
  <si>
    <t>Tasmania ;  One job offer ;  &gt;&gt; Looked for both full-time and part-time work ;  &gt; Females ;</t>
  </si>
  <si>
    <t>Tasmania ;  One job offer ;  &gt;&gt; Looked for only full-time work ;  Persons ;</t>
  </si>
  <si>
    <t>Tasmania ;  One job offer ;  &gt;&gt; Looked for only full-time work ;  &gt; Males ;</t>
  </si>
  <si>
    <t>Tasmania ;  One job offer ;  &gt;&gt; Looked for only full-time work ;  &gt; Females ;</t>
  </si>
  <si>
    <t>Tasmania ;  One job offer ;  &gt;&gt; Waiting to start a full-time job ;  Persons ;</t>
  </si>
  <si>
    <t>Tasmania ;  One job offer ;  &gt;&gt; Waiting to start a full-time job ;  &gt; Males ;</t>
  </si>
  <si>
    <t>Tasmania ;  One job offer ;  &gt;&gt; Waiting to start a full-time job ;  &gt; Females ;</t>
  </si>
  <si>
    <t>Tasmania ;  One job offer ;  &gt; Looked for part-time work ;  Persons ;</t>
  </si>
  <si>
    <t>Tasmania ;  One job offer ;  &gt; Looked for part-time work ;  &gt; Males ;</t>
  </si>
  <si>
    <t>Tasmania ;  One job offer ;  &gt; Looked for part-time work ;  &gt; Females ;</t>
  </si>
  <si>
    <t>Tasmania ;  One job offer ;  &gt;&gt; Looked for only part-time work ;  Persons ;</t>
  </si>
  <si>
    <t>Tasmania ;  One job offer ;  &gt;&gt; Looked for only part-time work ;  &gt; Males ;</t>
  </si>
  <si>
    <t>Tasmania ;  One job offer ;  &gt;&gt; Looked for only part-time work ;  &gt; Females ;</t>
  </si>
  <si>
    <t>Tasmania ;  One job offer ;  &gt;&gt; Waiting to start a part-time job ;  Persons ;</t>
  </si>
  <si>
    <t>Tasmania ;  One job offer ;  &gt;&gt; Waiting to start a part-time job ;  &gt; Males ;</t>
  </si>
  <si>
    <t>Tasmania ;  One job offer ;  &gt;&gt; Waiting to start a part-time job ;  &gt; Females ;</t>
  </si>
  <si>
    <t>Tasmania ;  Two or more job offers ;  Unemployed total ;  Persons ;</t>
  </si>
  <si>
    <t>Tasmania ;  Two or more job offers ;  Unemployed total ;  &gt; Males ;</t>
  </si>
  <si>
    <t>Tasmania ;  Two or more job offers ;  Unemployed total ;  &gt; Females ;</t>
  </si>
  <si>
    <t>Tasmania ;  Two or more job offers ;  &gt; Looked for full-time work ;  Persons ;</t>
  </si>
  <si>
    <t>Tasmania ;  Two or more job offers ;  &gt; Looked for full-time work ;  &gt; Males ;</t>
  </si>
  <si>
    <t>Tasmania ;  Two or more job offers ;  &gt; Looked for full-time work ;  &gt; Females ;</t>
  </si>
  <si>
    <t>Tasmania ;  Two or more job offers ;  &gt;&gt; Looked for both full-time and part-time work ;  Persons ;</t>
  </si>
  <si>
    <t>Tasmania ;  Two or more job offers ;  &gt;&gt; Looked for both full-time and part-time work ;  &gt; Males ;</t>
  </si>
  <si>
    <t>Tasmania ;  Two or more job offers ;  &gt;&gt; Looked for both full-time and part-time work ;  &gt; Females ;</t>
  </si>
  <si>
    <t>Tasmania ;  Two or more job offers ;  &gt;&gt; Looked for only full-time work ;  Persons ;</t>
  </si>
  <si>
    <t>Tasmania ;  Two or more job offers ;  &gt;&gt; Looked for only full-time work ;  &gt; Males ;</t>
  </si>
  <si>
    <t>Tasmania ;  Two or more job offers ;  &gt;&gt; Looked for only full-time work ;  &gt; Females ;</t>
  </si>
  <si>
    <t>Tasmania ;  Two or more job offers ;  &gt;&gt; Waiting to start a full-time job ;  Persons ;</t>
  </si>
  <si>
    <t>Tasmania ;  Two or more job offers ;  &gt;&gt; Waiting to start a full-time job ;  &gt; Males ;</t>
  </si>
  <si>
    <t>Tasmania ;  Two or more job offers ;  &gt;&gt; Waiting to start a full-time job ;  &gt; Females ;</t>
  </si>
  <si>
    <t>Tasmania ;  Two or more job offers ;  &gt; Looked for part-time work ;  Persons ;</t>
  </si>
  <si>
    <t>Tasmania ;  Two or more job offers ;  &gt; Looked for part-time work ;  &gt; Males ;</t>
  </si>
  <si>
    <t>Tasmania ;  Two or more job offers ;  &gt; Looked for part-time work ;  &gt; Females ;</t>
  </si>
  <si>
    <t>Tasmania ;  Two or more job offers ;  &gt;&gt; Looked for only part-time work ;  Persons ;</t>
  </si>
  <si>
    <t>Tasmania ;  Two or more job offers ;  &gt;&gt; Looked for only part-time work ;  &gt; Males ;</t>
  </si>
  <si>
    <t>Tasmania ;  Two or more job offers ;  &gt;&gt; Looked for only part-time work ;  &gt; Females ;</t>
  </si>
  <si>
    <t>Tasmania ;  Two or more job offers ;  &gt;&gt; Waiting to start a part-time job ;  Persons ;</t>
  </si>
  <si>
    <t>Tasmania ;  Two or more job offers ;  &gt;&gt; Waiting to start a part-time job ;  &gt; Males ;</t>
  </si>
  <si>
    <t>Tasmania ;  Two or more job offers ;  &gt;&gt; Waiting to start a part-time job ;  &gt; Females ;</t>
  </si>
  <si>
    <t>Tasmania ;  Had worked before ;  Unemployed total ;  Persons ;</t>
  </si>
  <si>
    <t>Tasmania ;  Had worked before ;  Unemployed total ;  &gt; Males ;</t>
  </si>
  <si>
    <t>Tasmania ;  Had worked before ;  Unemployed total ;  &gt; Females ;</t>
  </si>
  <si>
    <t>Tasmania ;  Had worked before ;  &gt; Looked for full-time work ;  Persons ;</t>
  </si>
  <si>
    <t>Tasmania ;  Had worked before ;  &gt; Looked for full-time work ;  &gt; Males ;</t>
  </si>
  <si>
    <t>Tasmania ;  Had worked before ;  &gt; Looked for full-time work ;  &gt; Females ;</t>
  </si>
  <si>
    <t>Tasmania ;  Had worked before ;  &gt;&gt; Looked for both full-time and part-time work ;  Persons ;</t>
  </si>
  <si>
    <t>Tasmania ;  Had worked before ;  &gt;&gt; Looked for both full-time and part-time work ;  &gt; Males ;</t>
  </si>
  <si>
    <t>Tasmania ;  Had worked before ;  &gt;&gt; Looked for both full-time and part-time work ;  &gt; Females ;</t>
  </si>
  <si>
    <t>Tasmania ;  Had worked before ;  &gt;&gt; Looked for only full-time work ;  Persons ;</t>
  </si>
  <si>
    <t>Tasmania ;  Had worked before ;  &gt;&gt; Looked for only full-time work ;  &gt; Males ;</t>
  </si>
  <si>
    <t>Tasmania ;  Had worked before ;  &gt;&gt; Looked for only full-time work ;  &gt; Females ;</t>
  </si>
  <si>
    <t>Tasmania ;  Had worked before ;  &gt;&gt; Waiting to start a full-time job ;  Persons ;</t>
  </si>
  <si>
    <t>Tasmania ;  Had worked before ;  &gt;&gt; Waiting to start a full-time job ;  &gt; Males ;</t>
  </si>
  <si>
    <t>Tasmania ;  Had worked before ;  &gt;&gt; Waiting to start a full-time job ;  &gt; Females ;</t>
  </si>
  <si>
    <t>Tasmania ;  Had worked before ;  &gt; Looked for part-time work ;  Persons ;</t>
  </si>
  <si>
    <t>Tasmania ;  Had worked before ;  &gt; Looked for part-time work ;  &gt; Males ;</t>
  </si>
  <si>
    <t>Tasmania ;  Had worked before ;  &gt; Looked for part-time work ;  &gt; Females ;</t>
  </si>
  <si>
    <t>Tasmania ;  Had worked before ;  &gt;&gt; Looked for only part-time work ;  Persons ;</t>
  </si>
  <si>
    <t>Tasmania ;  Had worked before ;  &gt;&gt; Looked for only part-time work ;  &gt; Males ;</t>
  </si>
  <si>
    <t>Tasmania ;  Had worked before ;  &gt;&gt; Looked for only part-time work ;  &gt; Females ;</t>
  </si>
  <si>
    <t>Tasmania ;  Had worked before ;  &gt;&gt; Waiting to start a part-time job ;  Persons ;</t>
  </si>
  <si>
    <t>Tasmania ;  Had worked before ;  &gt;&gt; Waiting to start a part-time job ;  &gt; Males ;</t>
  </si>
  <si>
    <t>Tasmania ;  Had worked before ;  &gt;&gt; Waiting to start a part-time job ;  &gt; Females ;</t>
  </si>
  <si>
    <t>Tasmania ;  &gt; Waiting to start or return to a job already obtained ;  Unemployed total ;  Persons ;</t>
  </si>
  <si>
    <t>Tasmania ;  &gt; Waiting to start or return to a job already obtained ;  Unemployed total ;  &gt; Males ;</t>
  </si>
  <si>
    <t>Tasmania ;  &gt; Waiting to start or return to a job already obtained ;  Unemployed total ;  &gt; Females ;</t>
  </si>
  <si>
    <t>Tasmania ;  &gt; Waiting to start or return to a job already obtained ;  &gt; Looked for full-time work ;  Persons ;</t>
  </si>
  <si>
    <t>Tasmania ;  &gt; Waiting to start or return to a job already obtained ;  &gt; Looked for full-time work ;  &gt; Males ;</t>
  </si>
  <si>
    <t>Tasmania ;  &gt; Waiting to start or return to a job already obtained ;  &gt; Looked for full-time work ;  &gt; Females ;</t>
  </si>
  <si>
    <t>Tasmania ;  &gt; Waiting to start or return to a job already obtained ;  &gt;&gt; Looked for both full-time and part-time work ;  Persons ;</t>
  </si>
  <si>
    <t>Tasmania ;  &gt; Waiting to start or return to a job already obtained ;  &gt;&gt; Looked for both full-time and part-time work ;  &gt; Males ;</t>
  </si>
  <si>
    <t>Tasmania ;  &gt; Waiting to start or return to a job already obtained ;  &gt;&gt; Looked for both full-time and part-time work ;  &gt; Females ;</t>
  </si>
  <si>
    <t>Tasmania ;  &gt; Waiting to start or return to a job already obtained ;  &gt;&gt; Looked for only full-time work ;  Persons ;</t>
  </si>
  <si>
    <t>Tasmania ;  &gt; Waiting to start or return to a job already obtained ;  &gt;&gt; Looked for only full-time work ;  &gt; Males ;</t>
  </si>
  <si>
    <t>Tasmania ;  &gt; Waiting to start or return to a job already obtained ;  &gt;&gt; Looked for only full-time work ;  &gt; Females ;</t>
  </si>
  <si>
    <t>Tasmania ;  &gt; Waiting to start or return to a job already obtained ;  &gt;&gt; Waiting to start a full-time job ;  Persons ;</t>
  </si>
  <si>
    <t>Tasmania ;  &gt; Waiting to start or return to a job already obtained ;  &gt;&gt; Waiting to start a full-time job ;  &gt; Males ;</t>
  </si>
  <si>
    <t>Tasmania ;  &gt; Waiting to start or return to a job already obtained ;  &gt;&gt; Waiting to start a full-time job ;  &gt; Females ;</t>
  </si>
  <si>
    <t>Tasmania ;  &gt; Waiting to start or return to a job already obtained ;  &gt; Looked for part-time work ;  Persons ;</t>
  </si>
  <si>
    <t>Tasmania ;  &gt; Waiting to start or return to a job already obtained ;  &gt; Looked for part-time work ;  &gt; Males ;</t>
  </si>
  <si>
    <t>Tasmania ;  &gt; Waiting to start or return to a job already obtained ;  &gt; Looked for part-time work ;  &gt; Females ;</t>
  </si>
  <si>
    <t>Tasmania ;  &gt; Waiting to start or return to a job already obtained ;  &gt;&gt; Looked for only part-time work ;  Persons ;</t>
  </si>
  <si>
    <t>Tasmania ;  &gt; Waiting to start or return to a job already obtained ;  &gt;&gt; Looked for only part-time work ;  &gt; Males ;</t>
  </si>
  <si>
    <t>Tasmania ;  &gt; Waiting to start or return to a job already obtained ;  &gt;&gt; Looked for only part-time work ;  &gt; Females ;</t>
  </si>
  <si>
    <t>Tasmania ;  &gt; Waiting to start or return to a job already obtained ;  &gt;&gt; Waiting to start a part-time job ;  Persons ;</t>
  </si>
  <si>
    <t>Tasmania ;  &gt; Waiting to start or return to a job already obtained ;  &gt;&gt; Waiting to start a part-time job ;  &gt; Males ;</t>
  </si>
  <si>
    <t>Tasmania ;  &gt; Waiting to start or return to a job already obtained ;  &gt;&gt; Waiting to start a part-time job ;  &gt; Females ;</t>
  </si>
  <si>
    <t>Tasmania ;  &gt; Last worked less than 2 years ago ;  Unemployed total ;  Persons ;</t>
  </si>
  <si>
    <t>Tasmania ;  &gt; Last worked less than 2 years ago ;  Unemployed total ;  &gt; Males ;</t>
  </si>
  <si>
    <t>Tasmania ;  &gt; Last worked less than 2 years ago ;  Unemployed total ;  &gt; Females ;</t>
  </si>
  <si>
    <t>Tasmania ;  &gt; Last worked less than 2 years ago ;  &gt; Looked for full-time work ;  Persons ;</t>
  </si>
  <si>
    <t>Tasmania ;  &gt; Last worked less than 2 years ago ;  &gt; Looked for full-time work ;  &gt; Males ;</t>
  </si>
  <si>
    <t>Tasmania ;  &gt; Last worked less than 2 years ago ;  &gt; Looked for full-time work ;  &gt; Females ;</t>
  </si>
  <si>
    <t>Tasmania ;  &gt; Last worked less than 2 years ago ;  &gt;&gt; Looked for both full-time and part-time work ;  Persons ;</t>
  </si>
  <si>
    <t>Tasmania ;  &gt; Last worked less than 2 years ago ;  &gt;&gt; Looked for both full-time and part-time work ;  &gt; Males ;</t>
  </si>
  <si>
    <t>Tasmania ;  &gt; Last worked less than 2 years ago ;  &gt;&gt; Looked for both full-time and part-time work ;  &gt; Females ;</t>
  </si>
  <si>
    <t>Tasmania ;  &gt; Last worked less than 2 years ago ;  &gt;&gt; Looked for only full-time work ;  Persons ;</t>
  </si>
  <si>
    <t>Tasmania ;  &gt; Last worked less than 2 years ago ;  &gt;&gt; Looked for only full-time work ;  &gt; Males ;</t>
  </si>
  <si>
    <t>Tasmania ;  &gt; Last worked less than 2 years ago ;  &gt;&gt; Looked for only full-time work ;  &gt; Females ;</t>
  </si>
  <si>
    <t>Tasmania ;  &gt; Last worked less than 2 years ago ;  &gt; Looked for part-time work ;  Persons ;</t>
  </si>
  <si>
    <t>Tasmania ;  &gt; Last worked less than 2 years ago ;  &gt; Looked for part-time work ;  &gt; Males ;</t>
  </si>
  <si>
    <t>Tasmania ;  &gt; Last worked less than 2 years ago ;  &gt; Looked for part-time work ;  &gt; Females ;</t>
  </si>
  <si>
    <t>Tasmania ;  &gt; Last worked less than 2 years ago ;  &gt;&gt; Looked for only part-time work ;  Persons ;</t>
  </si>
  <si>
    <t>Tasmania ;  &gt; Last worked less than 2 years ago ;  &gt;&gt; Looked for only part-time work ;  &gt; Males ;</t>
  </si>
  <si>
    <t>Tasmania ;  &gt; Last worked less than 2 years ago ;  &gt;&gt; Looked for only part-time work ;  &gt; Females ;</t>
  </si>
  <si>
    <t>Tasmania ;  &gt; Last worked 2 years or more ago ;  Unemployed total ;  Persons ;</t>
  </si>
  <si>
    <t>Tasmania ;  &gt; Last worked 2 years or more ago ;  Unemployed total ;  &gt; Males ;</t>
  </si>
  <si>
    <t>Tasmania ;  &gt; Last worked 2 years or more ago ;  Unemployed total ;  &gt; Females ;</t>
  </si>
  <si>
    <t>Tasmania ;  &gt; Last worked 2 years or more ago ;  &gt; Looked for full-time work ;  Persons ;</t>
  </si>
  <si>
    <t>Tasmania ;  &gt; Last worked 2 years or more ago ;  &gt; Looked for full-time work ;  &gt; Males ;</t>
  </si>
  <si>
    <t>Tasmania ;  &gt; Last worked 2 years or more ago ;  &gt; Looked for full-time work ;  &gt; Females ;</t>
  </si>
  <si>
    <t>Tasmania ;  &gt; Last worked 2 years or more ago ;  &gt;&gt; Looked for both full-time and part-time work ;  Persons ;</t>
  </si>
  <si>
    <t>Tasmania ;  &gt; Last worked 2 years or more ago ;  &gt;&gt; Looked for both full-time and part-time work ;  &gt; Males ;</t>
  </si>
  <si>
    <t>Tasmania ;  &gt; Last worked 2 years or more ago ;  &gt;&gt; Looked for both full-time and part-time work ;  &gt; Females ;</t>
  </si>
  <si>
    <t>Tasmania ;  &gt; Last worked 2 years or more ago ;  &gt;&gt; Looked for only full-time work ;  Persons ;</t>
  </si>
  <si>
    <t>Tasmania ;  &gt; Last worked 2 years or more ago ;  &gt;&gt; Looked for only full-time work ;  &gt; Males ;</t>
  </si>
  <si>
    <t>Tasmania ;  &gt; Last worked 2 years or more ago ;  &gt;&gt; Looked for only full-time work ;  &gt; Females ;</t>
  </si>
  <si>
    <t>Tasmania ;  &gt; Last worked 2 years or more ago ;  &gt; Looked for part-time work ;  Persons ;</t>
  </si>
  <si>
    <t>Tasmania ;  &gt; Last worked 2 years or more ago ;  &gt; Looked for part-time work ;  &gt; Males ;</t>
  </si>
  <si>
    <t>Tasmania ;  &gt; Last worked 2 years or more ago ;  &gt; Looked for part-time work ;  &gt; Females ;</t>
  </si>
  <si>
    <t>Tasmania ;  &gt; Last worked 2 years or more ago ;  &gt;&gt; Looked for only part-time work ;  Persons ;</t>
  </si>
  <si>
    <t>Tasmania ;  &gt; Last worked 2 years or more ago ;  &gt;&gt; Looked for only part-time work ;  &gt; Males ;</t>
  </si>
  <si>
    <t>Tasmania ;  &gt; Last worked 2 years or more ago ;  &gt;&gt; Looked for only part-time work ;  &gt; Females ;</t>
  </si>
  <si>
    <t>Tasmania ;  Had never worked before ;  Unemployed total ;  Persons ;</t>
  </si>
  <si>
    <t>Tasmania ;  Had never worked before ;  Unemployed total ;  &gt; Males ;</t>
  </si>
  <si>
    <t>Tasmania ;  Had never worked before ;  Unemployed total ;  &gt; Females ;</t>
  </si>
  <si>
    <t>Tasmania ;  Had never worked before ;  &gt; Looked for full-time work ;  Persons ;</t>
  </si>
  <si>
    <t>Tasmania ;  Had never worked before ;  &gt; Looked for full-time work ;  &gt; Males ;</t>
  </si>
  <si>
    <t>Tasmania ;  Had never worked before ;  &gt; Looked for full-time work ;  &gt; Females ;</t>
  </si>
  <si>
    <t>Tasmania ;  Had never worked before ;  &gt;&gt; Looked for both full-time and part-time work ;  Persons ;</t>
  </si>
  <si>
    <t>Tasmania ;  Had never worked before ;  &gt;&gt; Looked for both full-time and part-time work ;  &gt; Males ;</t>
  </si>
  <si>
    <t>Tasmania ;  Had never worked before ;  &gt;&gt; Looked for both full-time and part-time work ;  &gt; Females ;</t>
  </si>
  <si>
    <t>Tasmania ;  Had never worked before ;  &gt;&gt; Looked for only full-time work ;  Persons ;</t>
  </si>
  <si>
    <t>Tasmania ;  Had never worked before ;  &gt;&gt; Looked for only full-time work ;  &gt; Males ;</t>
  </si>
  <si>
    <t>Tasmania ;  Had never worked before ;  &gt;&gt; Looked for only full-time work ;  &gt; Females ;</t>
  </si>
  <si>
    <t>Tasmania ;  Had never worked before ;  &gt;&gt; Waiting to start a full-time job ;  Persons ;</t>
  </si>
  <si>
    <t>Tasmania ;  Had never worked before ;  &gt;&gt; Waiting to start a full-time job ;  &gt; Males ;</t>
  </si>
  <si>
    <t>Tasmania ;  Had never worked before ;  &gt;&gt; Waiting to start a full-time job ;  &gt; Females ;</t>
  </si>
  <si>
    <t>Tasmania ;  Had never worked before ;  &gt; Looked for part-time work ;  Persons ;</t>
  </si>
  <si>
    <t>A126003650V</t>
  </si>
  <si>
    <t>A126065858K</t>
  </si>
  <si>
    <t>A126034754R</t>
  </si>
  <si>
    <t>A126002354J</t>
  </si>
  <si>
    <t>A126064562F</t>
  </si>
  <si>
    <t>A126033458C</t>
  </si>
  <si>
    <t>A126001682A</t>
  </si>
  <si>
    <t>A126063890X</t>
  </si>
  <si>
    <t>A126032786W</t>
  </si>
  <si>
    <t>A126006218L</t>
  </si>
  <si>
    <t>A126068426K</t>
  </si>
  <si>
    <t>A126037322R</t>
  </si>
  <si>
    <t>A126004922F</t>
  </si>
  <si>
    <t>A126067130F</t>
  </si>
  <si>
    <t>A126036026C</t>
  </si>
  <si>
    <t>A126002978F</t>
  </si>
  <si>
    <t>A126065186F</t>
  </si>
  <si>
    <t>A126034082K</t>
  </si>
  <si>
    <t>A126005570F</t>
  </si>
  <si>
    <t>A126067778W</t>
  </si>
  <si>
    <t>A126036674A</t>
  </si>
  <si>
    <t>A126004274V</t>
  </si>
  <si>
    <t>A126066482T</t>
  </si>
  <si>
    <t>A126035378R</t>
  </si>
  <si>
    <t>A126003626V</t>
  </si>
  <si>
    <t>A126065834T</t>
  </si>
  <si>
    <t>A126034730W</t>
  </si>
  <si>
    <t>A126002330R</t>
  </si>
  <si>
    <t>A126064538F</t>
  </si>
  <si>
    <t>A126033434K</t>
  </si>
  <si>
    <t>A126001710X</t>
  </si>
  <si>
    <t>A126063918R</t>
  </si>
  <si>
    <t>A126032814V</t>
  </si>
  <si>
    <t>A126006246W</t>
  </si>
  <si>
    <t>A126068454V</t>
  </si>
  <si>
    <t>A126037350X</t>
  </si>
  <si>
    <t>A126004950R</t>
  </si>
  <si>
    <t>A126067158J</t>
  </si>
  <si>
    <t>A126036054L</t>
  </si>
  <si>
    <t>A126003006F</t>
  </si>
  <si>
    <t>A126065214C</t>
  </si>
  <si>
    <t>A126034110J</t>
  </si>
  <si>
    <t>A126005598J</t>
  </si>
  <si>
    <t>A126067806V</t>
  </si>
  <si>
    <t>A126036702X</t>
  </si>
  <si>
    <t>A126004302T</t>
  </si>
  <si>
    <t>A126066510R</t>
  </si>
  <si>
    <t>A126035406L</t>
  </si>
  <si>
    <t>A126003654C</t>
  </si>
  <si>
    <t>A126065862A</t>
  </si>
  <si>
    <t>A126034758X</t>
  </si>
  <si>
    <t>A126002358T</t>
  </si>
  <si>
    <t>A126064566R</t>
  </si>
  <si>
    <t>A126033462V</t>
  </si>
  <si>
    <t>A126001786V</t>
  </si>
  <si>
    <t>A126063994T</t>
  </si>
  <si>
    <t>A126032890W</t>
  </si>
  <si>
    <t>A126006322L</t>
  </si>
  <si>
    <t>A126068530K</t>
  </si>
  <si>
    <t>A126037426J</t>
  </si>
  <si>
    <t>A126005026A</t>
  </si>
  <si>
    <t>A126067234X</t>
  </si>
  <si>
    <t>A126036130C</t>
  </si>
  <si>
    <t>A126003082J</t>
  </si>
  <si>
    <t>A126065290F</t>
  </si>
  <si>
    <t>A126034186C</t>
  </si>
  <si>
    <t>A126005674X</t>
  </si>
  <si>
    <t>A126067882W</t>
  </si>
  <si>
    <t>A126036778V</t>
  </si>
  <si>
    <t>A126004378L</t>
  </si>
  <si>
    <t>A126066586K</t>
  </si>
  <si>
    <t>A126035482R</t>
  </si>
  <si>
    <t>A126003730V</t>
  </si>
  <si>
    <t>A126065938K</t>
  </si>
  <si>
    <t>A126034834R</t>
  </si>
  <si>
    <t>A126002434J</t>
  </si>
  <si>
    <t>A126064642F</t>
  </si>
  <si>
    <t>A126033538C</t>
  </si>
  <si>
    <t>A126001798C</t>
  </si>
  <si>
    <t>A126064006T</t>
  </si>
  <si>
    <t>A126032902V</t>
  </si>
  <si>
    <t>A126006334W</t>
  </si>
  <si>
    <t>A126068542V</t>
  </si>
  <si>
    <t>A126037438T</t>
  </si>
  <si>
    <t>A126005038K</t>
  </si>
  <si>
    <t>A126067246J</t>
  </si>
  <si>
    <t>A126036142L</t>
  </si>
  <si>
    <t>A126003094T</t>
  </si>
  <si>
    <t>A126065302C</t>
  </si>
  <si>
    <t>A126034198L</t>
  </si>
  <si>
    <t>A126005686J</t>
  </si>
  <si>
    <t>A126067894F</t>
  </si>
  <si>
    <t>A126036790K</t>
  </si>
  <si>
    <t>A126004390C</t>
  </si>
  <si>
    <t>A126066598V</t>
  </si>
  <si>
    <t>A126035494X</t>
  </si>
  <si>
    <t>A126003742C</t>
  </si>
  <si>
    <t>A126065950A</t>
  </si>
  <si>
    <t>A126034846X</t>
  </si>
  <si>
    <t>A126002446T</t>
  </si>
  <si>
    <t>A126064654R</t>
  </si>
  <si>
    <t>A126033550V</t>
  </si>
  <si>
    <t>A126001766K</t>
  </si>
  <si>
    <t>A126063974J</t>
  </si>
  <si>
    <t>A126032870L</t>
  </si>
  <si>
    <t>A126006302C</t>
  </si>
  <si>
    <t>A126068510A</t>
  </si>
  <si>
    <t>A126037406X</t>
  </si>
  <si>
    <t>A126005006T</t>
  </si>
  <si>
    <t>A126067214R</t>
  </si>
  <si>
    <t>A126036110V</t>
  </si>
  <si>
    <t>A126003062X</t>
  </si>
  <si>
    <t>A126065270W</t>
  </si>
  <si>
    <t>A126034166V</t>
  </si>
  <si>
    <t>A126005654R</t>
  </si>
  <si>
    <t>A126067862L</t>
  </si>
  <si>
    <t>A126036758K</t>
  </si>
  <si>
    <t>A126004358C</t>
  </si>
  <si>
    <t>A126066566A</t>
  </si>
  <si>
    <t>A126035462F</t>
  </si>
  <si>
    <t>A126003710K</t>
  </si>
  <si>
    <t>A126065918A</t>
  </si>
  <si>
    <t>A126034814F</t>
  </si>
  <si>
    <t>A126002414X</t>
  </si>
  <si>
    <t>A126064622W</t>
  </si>
  <si>
    <t>A126033518V</t>
  </si>
  <si>
    <t>A126001802J</t>
  </si>
  <si>
    <t>A126064010J</t>
  </si>
  <si>
    <t>A126032906C</t>
  </si>
  <si>
    <t>A126006338F</t>
  </si>
  <si>
    <t>A126068546C</t>
  </si>
  <si>
    <t>A126037442J</t>
  </si>
  <si>
    <t>A126005042A</t>
  </si>
  <si>
    <t>A126067250X</t>
  </si>
  <si>
    <t>A126036146W</t>
  </si>
  <si>
    <t>A126003098A</t>
  </si>
  <si>
    <t>A126065306L</t>
  </si>
  <si>
    <t>A126034202T</t>
  </si>
  <si>
    <t>A126005690X</t>
  </si>
  <si>
    <t>A126067898R</t>
  </si>
  <si>
    <t>A126036794V</t>
  </si>
  <si>
    <t>A126004394L</t>
  </si>
  <si>
    <t>A126066602X</t>
  </si>
  <si>
    <t>A126035498J</t>
  </si>
  <si>
    <t>A126003746L</t>
  </si>
  <si>
    <t>A126065954K</t>
  </si>
  <si>
    <t>A126034850R</t>
  </si>
  <si>
    <t>A126002450J</t>
  </si>
  <si>
    <t>A126064658X</t>
  </si>
  <si>
    <t>A126033554C</t>
  </si>
  <si>
    <t>A126001806T</t>
  </si>
  <si>
    <t>A126064014T</t>
  </si>
  <si>
    <t>A126032910V</t>
  </si>
  <si>
    <t>A126006342W</t>
  </si>
  <si>
    <t>A126068550V</t>
  </si>
  <si>
    <t>A126037446T</t>
  </si>
  <si>
    <t>A126005046K</t>
  </si>
  <si>
    <t>A126067254J</t>
  </si>
  <si>
    <t>A126036150L</t>
  </si>
  <si>
    <t>A126003102F</t>
  </si>
  <si>
    <t>A126065310C</t>
  </si>
  <si>
    <t>A126034206A</t>
  </si>
  <si>
    <t>A126005694J</t>
  </si>
  <si>
    <t>A126067902V</t>
  </si>
  <si>
    <t>A126036798C</t>
  </si>
  <si>
    <t>A126004398W</t>
  </si>
  <si>
    <t>A126066606J</t>
  </si>
  <si>
    <t>A126035502L</t>
  </si>
  <si>
    <t>A126003750C</t>
  </si>
  <si>
    <t>A126065958V</t>
  </si>
  <si>
    <t>A126034854X</t>
  </si>
  <si>
    <t>A126002454T</t>
  </si>
  <si>
    <t>A126064662R</t>
  </si>
  <si>
    <t>A126033558L</t>
  </si>
  <si>
    <t>A126001770A</t>
  </si>
  <si>
    <t>A126063978T</t>
  </si>
  <si>
    <t>A126032874W</t>
  </si>
  <si>
    <t>A126006306L</t>
  </si>
  <si>
    <t>A126068514K</t>
  </si>
  <si>
    <t>A126037410R</t>
  </si>
  <si>
    <t>A126005010J</t>
  </si>
  <si>
    <t>A126067218X</t>
  </si>
  <si>
    <t>A126036114C</t>
  </si>
  <si>
    <t>A126003066J</t>
  </si>
  <si>
    <t>A126065274F</t>
  </si>
  <si>
    <t>A126034170K</t>
  </si>
  <si>
    <t>A126005658X</t>
  </si>
  <si>
    <t>A126067866W</t>
  </si>
  <si>
    <t>A126036762A</t>
  </si>
  <si>
    <t>A126004362V</t>
  </si>
  <si>
    <t>A126066570T</t>
  </si>
  <si>
    <t>A126035466R</t>
  </si>
  <si>
    <t>A126003714V</t>
  </si>
  <si>
    <t>A126065922T</t>
  </si>
  <si>
    <t>A126034818R</t>
  </si>
  <si>
    <t>A126002418J</t>
  </si>
  <si>
    <t>A126064626F</t>
  </si>
  <si>
    <t>A126033522K</t>
  </si>
  <si>
    <t>A126001774K</t>
  </si>
  <si>
    <t>A126063982J</t>
  </si>
  <si>
    <t>A126032878F</t>
  </si>
  <si>
    <t>A126006310C</t>
  </si>
  <si>
    <t>A126068518V</t>
  </si>
  <si>
    <t>A126037414X</t>
  </si>
  <si>
    <t>A126005014T</t>
  </si>
  <si>
    <t>A126067222R</t>
  </si>
  <si>
    <t>A126036118L</t>
  </si>
  <si>
    <t>A126003070X</t>
  </si>
  <si>
    <t>A126065278R</t>
  </si>
  <si>
    <t>A126034174V</t>
  </si>
  <si>
    <t>A126004366C</t>
  </si>
  <si>
    <t>A126066574A</t>
  </si>
  <si>
    <t>A126035470F</t>
  </si>
  <si>
    <t>A126003718C</t>
  </si>
  <si>
    <t>A126065926A</t>
  </si>
  <si>
    <t>A126034822F</t>
  </si>
  <si>
    <t>A126001790K</t>
  </si>
  <si>
    <t>A126063998A</t>
  </si>
  <si>
    <t>A126032894F</t>
  </si>
  <si>
    <t>A126006326W</t>
  </si>
  <si>
    <t>A126068534V</t>
  </si>
  <si>
    <t>A126037430X</t>
  </si>
  <si>
    <t>A126005030T</t>
  </si>
  <si>
    <t>A126067238J</t>
  </si>
  <si>
    <t>A126036134L</t>
  </si>
  <si>
    <t>A126003086T</t>
  </si>
  <si>
    <t>A126065294R</t>
  </si>
  <si>
    <t>A126034190V</t>
  </si>
  <si>
    <t>A126004382C</t>
  </si>
  <si>
    <t>A126066590A</t>
  </si>
  <si>
    <t>A126035486X</t>
  </si>
  <si>
    <t>A126003734C</t>
  </si>
  <si>
    <t>A126065942A</t>
  </si>
  <si>
    <t>A126034838X</t>
  </si>
  <si>
    <t>A126001758K</t>
  </si>
  <si>
    <t>A126063966J</t>
  </si>
  <si>
    <t>A126032862L</t>
  </si>
  <si>
    <t>A126006294R</t>
  </si>
  <si>
    <t>A126068502A</t>
  </si>
  <si>
    <t>A126037398K</t>
  </si>
  <si>
    <t>A126004998A</t>
  </si>
  <si>
    <t>A126067206R</t>
  </si>
  <si>
    <t>A126036102V</t>
  </si>
  <si>
    <t>A126003054X</t>
  </si>
  <si>
    <t>A126065262W</t>
  </si>
  <si>
    <t>A126034158V</t>
  </si>
  <si>
    <t>A126005646R</t>
  </si>
  <si>
    <t>A126067854L</t>
  </si>
  <si>
    <t>A126036750T</t>
  </si>
  <si>
    <t>A126004350K</t>
  </si>
  <si>
    <t>Tasmania ;  Had never worked before ;  &gt; Looked for part-time work ;  &gt; Males ;</t>
  </si>
  <si>
    <t>Tasmania ;  Had never worked before ;  &gt; Looked for part-time work ;  &gt; Females ;</t>
  </si>
  <si>
    <t>Tasmania ;  Had never worked before ;  &gt;&gt; Looked for only part-time work ;  Persons ;</t>
  </si>
  <si>
    <t>Tasmania ;  Had never worked before ;  &gt;&gt; Looked for only part-time work ;  &gt; Males ;</t>
  </si>
  <si>
    <t>Tasmania ;  Had never worked before ;  &gt;&gt; Looked for only part-time work ;  &gt; Females ;</t>
  </si>
  <si>
    <t>Tasmania ;  Had never worked before ;  &gt;&gt; Waiting to start a part-time job ;  Persons ;</t>
  </si>
  <si>
    <t>Tasmania ;  Had never worked before ;  &gt;&gt; Waiting to start a part-time job ;  &gt; Males ;</t>
  </si>
  <si>
    <t>Tasmania ;  Had never worked before ;  &gt;&gt; Waiting to start a part-time job ;  &gt; Females ;</t>
  </si>
  <si>
    <t>Tasmania ;  &gt; Waiting to start first job already obtained ;  Unemployed total ;  Persons ;</t>
  </si>
  <si>
    <t>Tasmania ;  &gt; Waiting to start first job already obtained ;  Unemployed total ;  &gt; Males ;</t>
  </si>
  <si>
    <t>Tasmania ;  &gt; Waiting to start first job already obtained ;  Unemployed total ;  &gt; Females ;</t>
  </si>
  <si>
    <t>Tasmania ;  &gt; Waiting to start first job already obtained ;  &gt; Looked for full-time work ;  Persons ;</t>
  </si>
  <si>
    <t>Tasmania ;  &gt; Waiting to start first job already obtained ;  &gt; Looked for full-time work ;  &gt; Males ;</t>
  </si>
  <si>
    <t>Tasmania ;  &gt; Waiting to start first job already obtained ;  &gt; Looked for full-time work ;  &gt; Females ;</t>
  </si>
  <si>
    <t>Tasmania ;  &gt; Waiting to start first job already obtained ;  &gt;&gt; Looked for both full-time and part-time work ;  Persons ;</t>
  </si>
  <si>
    <t>Tasmania ;  &gt; Waiting to start first job already obtained ;  &gt;&gt; Looked for both full-time and part-time work ;  &gt; Males ;</t>
  </si>
  <si>
    <t>Tasmania ;  &gt; Waiting to start first job already obtained ;  &gt;&gt; Looked for both full-time and part-time work ;  &gt; Females ;</t>
  </si>
  <si>
    <t>Tasmania ;  &gt; Waiting to start first job already obtained ;  &gt;&gt; Looked for only full-time work ;  Persons ;</t>
  </si>
  <si>
    <t>Tasmania ;  &gt; Waiting to start first job already obtained ;  &gt;&gt; Looked for only full-time work ;  &gt; Males ;</t>
  </si>
  <si>
    <t>Tasmania ;  &gt; Waiting to start first job already obtained ;  &gt;&gt; Looked for only full-time work ;  &gt; Females ;</t>
  </si>
  <si>
    <t>Tasmania ;  &gt; Waiting to start first job already obtained ;  &gt;&gt; Waiting to start a full-time job ;  Persons ;</t>
  </si>
  <si>
    <t>Tasmania ;  &gt; Waiting to start first job already obtained ;  &gt;&gt; Waiting to start a full-time job ;  &gt; Males ;</t>
  </si>
  <si>
    <t>Tasmania ;  &gt; Waiting to start first job already obtained ;  &gt;&gt; Waiting to start a full-time job ;  &gt; Females ;</t>
  </si>
  <si>
    <t>Tasmania ;  &gt; Waiting to start first job already obtained ;  &gt; Looked for part-time work ;  Persons ;</t>
  </si>
  <si>
    <t>Tasmania ;  &gt; Waiting to start first job already obtained ;  &gt; Looked for part-time work ;  &gt; Males ;</t>
  </si>
  <si>
    <t>Tasmania ;  &gt; Waiting to start first job already obtained ;  &gt; Looked for part-time work ;  &gt; Females ;</t>
  </si>
  <si>
    <t>Tasmania ;  &gt; Waiting to start first job already obtained ;  &gt;&gt; Looked for only part-time work ;  Persons ;</t>
  </si>
  <si>
    <t>Tasmania ;  &gt; Waiting to start first job already obtained ;  &gt;&gt; Looked for only part-time work ;  &gt; Males ;</t>
  </si>
  <si>
    <t>Tasmania ;  &gt; Waiting to start first job already obtained ;  &gt;&gt; Looked for only part-time work ;  &gt; Females ;</t>
  </si>
  <si>
    <t>Tasmania ;  &gt; Waiting to start first job already obtained ;  &gt;&gt; Waiting to start a part-time job ;  Persons ;</t>
  </si>
  <si>
    <t>Tasmania ;  &gt; Waiting to start first job already obtained ;  &gt;&gt; Waiting to start a part-time job ;  &gt; Males ;</t>
  </si>
  <si>
    <t>Tasmania ;  &gt; Waiting to start first job already obtained ;  &gt;&gt; Waiting to start a part-time job ;  &gt; Females ;</t>
  </si>
  <si>
    <t>Tasmania ;  &gt; Looking for first job ;  Unemployed total ;  Persons ;</t>
  </si>
  <si>
    <t>Tasmania ;  &gt; Looking for first job ;  Unemployed total ;  &gt; Males ;</t>
  </si>
  <si>
    <t>Tasmania ;  &gt; Looking for first job ;  Unemployed total ;  &gt; Females ;</t>
  </si>
  <si>
    <t>Tasmania ;  &gt; Looking for first job ;  &gt; Looked for full-time work ;  Persons ;</t>
  </si>
  <si>
    <t>Tasmania ;  &gt; Looking for first job ;  &gt; Looked for full-time work ;  &gt; Males ;</t>
  </si>
  <si>
    <t>Tasmania ;  &gt; Looking for first job ;  &gt; Looked for full-time work ;  &gt; Females ;</t>
  </si>
  <si>
    <t>Tasmania ;  &gt; Looking for first job ;  &gt;&gt; Looked for both full-time and part-time work ;  Persons ;</t>
  </si>
  <si>
    <t>Tasmania ;  &gt; Looking for first job ;  &gt;&gt; Looked for both full-time and part-time work ;  &gt; Males ;</t>
  </si>
  <si>
    <t>Tasmania ;  &gt; Looking for first job ;  &gt;&gt; Looked for both full-time and part-time work ;  &gt; Females ;</t>
  </si>
  <si>
    <t>Tasmania ;  &gt; Looking for first job ;  &gt;&gt; Looked for only full-time work ;  Persons ;</t>
  </si>
  <si>
    <t>Tasmania ;  &gt; Looking for first job ;  &gt;&gt; Looked for only full-time work ;  &gt; Males ;</t>
  </si>
  <si>
    <t>Tasmania ;  &gt; Looking for first job ;  &gt;&gt; Looked for only full-time work ;  &gt; Females ;</t>
  </si>
  <si>
    <t>Tasmania ;  &gt; Looking for first job ;  &gt; Looked for part-time work ;  Persons ;</t>
  </si>
  <si>
    <t>Tasmania ;  &gt; Looking for first job ;  &gt; Looked for part-time work ;  &gt; Males ;</t>
  </si>
  <si>
    <t>Tasmania ;  &gt; Looking for first job ;  &gt; Looked for part-time work ;  &gt; Females ;</t>
  </si>
  <si>
    <t>Tasmania ;  &gt; Looking for first job ;  &gt;&gt; Looked for only part-time work ;  Persons ;</t>
  </si>
  <si>
    <t>Tasmania ;  &gt; Looking for first job ;  &gt;&gt; Looked for only part-time work ;  &gt; Males ;</t>
  </si>
  <si>
    <t>Tasmania ;  &gt; Looking for first job ;  &gt;&gt; Looked for only part-time work ;  &gt; Females ;</t>
  </si>
  <si>
    <t>Tasmania ;  Less than 1 year looking for work ;  Unemployed total ;  Persons ;</t>
  </si>
  <si>
    <t>Tasmania ;  Less than 1 year looking for work ;  Unemployed total ;  &gt; Males ;</t>
  </si>
  <si>
    <t>Tasmania ;  Less than 1 year looking for work ;  Unemployed total ;  &gt; Females ;</t>
  </si>
  <si>
    <t>Tasmania ;  Less than 1 year looking for work ;  &gt; Looked for full-time work ;  Persons ;</t>
  </si>
  <si>
    <t>Tasmania ;  Less than 1 year looking for work ;  &gt; Looked for full-time work ;  &gt; Males ;</t>
  </si>
  <si>
    <t>Tasmania ;  Less than 1 year looking for work ;  &gt; Looked for full-time work ;  &gt; Females ;</t>
  </si>
  <si>
    <t>Tasmania ;  Less than 1 year looking for work ;  &gt;&gt; Looked for both full-time and part-time work ;  Persons ;</t>
  </si>
  <si>
    <t>Tasmania ;  Less than 1 year looking for work ;  &gt;&gt; Looked for both full-time and part-time work ;  &gt; Males ;</t>
  </si>
  <si>
    <t>Tasmania ;  Less than 1 year looking for work ;  &gt;&gt; Looked for both full-time and part-time work ;  &gt; Females ;</t>
  </si>
  <si>
    <t>Tasmania ;  Less than 1 year looking for work ;  &gt;&gt; Looked for only full-time work ;  Persons ;</t>
  </si>
  <si>
    <t>Tasmania ;  Less than 1 year looking for work ;  &gt;&gt; Looked for only full-time work ;  &gt; Males ;</t>
  </si>
  <si>
    <t>Tasmania ;  Less than 1 year looking for work ;  &gt;&gt; Looked for only full-time work ;  &gt; Females ;</t>
  </si>
  <si>
    <t>Tasmania ;  Less than 1 year looking for work ;  &gt;&gt; Waiting to start a full-time job ;  Persons ;</t>
  </si>
  <si>
    <t>Tasmania ;  Less than 1 year looking for work ;  &gt;&gt; Waiting to start a full-time job ;  &gt; Males ;</t>
  </si>
  <si>
    <t>Tasmania ;  Less than 1 year looking for work ;  &gt;&gt; Waiting to start a full-time job ;  &gt; Females ;</t>
  </si>
  <si>
    <t>Tasmania ;  Less than 1 year looking for work ;  &gt; Looked for part-time work ;  Persons ;</t>
  </si>
  <si>
    <t>Tasmania ;  Less than 1 year looking for work ;  &gt; Looked for part-time work ;  &gt; Males ;</t>
  </si>
  <si>
    <t>Tasmania ;  Less than 1 year looking for work ;  &gt; Looked for part-time work ;  &gt; Females ;</t>
  </si>
  <si>
    <t>Tasmania ;  Less than 1 year looking for work ;  &gt;&gt; Looked for only part-time work ;  Persons ;</t>
  </si>
  <si>
    <t>Tasmania ;  Less than 1 year looking for work ;  &gt;&gt; Looked for only part-time work ;  &gt; Males ;</t>
  </si>
  <si>
    <t>Tasmania ;  Less than 1 year looking for work ;  &gt;&gt; Looked for only part-time work ;  &gt; Females ;</t>
  </si>
  <si>
    <t>Tasmania ;  Less than 1 year looking for work ;  &gt;&gt; Waiting to start a part-time job ;  Persons ;</t>
  </si>
  <si>
    <t>Tasmania ;  Less than 1 year looking for work ;  &gt;&gt; Waiting to start a part-time job ;  &gt; Males ;</t>
  </si>
  <si>
    <t>Tasmania ;  Less than 1 year looking for work ;  &gt;&gt; Waiting to start a part-time job ;  &gt; Females ;</t>
  </si>
  <si>
    <t>Tasmania ;  &gt; Less than 1 month looking for work ;  Unemployed total ;  Persons ;</t>
  </si>
  <si>
    <t>Tasmania ;  &gt; Less than 1 month looking for work ;  Unemployed total ;  &gt; Males ;</t>
  </si>
  <si>
    <t>Tasmania ;  &gt; Less than 1 month looking for work ;  Unemployed total ;  &gt; Females ;</t>
  </si>
  <si>
    <t>Tasmania ;  &gt; Less than 1 month looking for work ;  &gt; Looked for full-time work ;  Persons ;</t>
  </si>
  <si>
    <t>Tasmania ;  &gt; Less than 1 month looking for work ;  &gt; Looked for full-time work ;  &gt; Males ;</t>
  </si>
  <si>
    <t>Tasmania ;  &gt; Less than 1 month looking for work ;  &gt; Looked for full-time work ;  &gt; Females ;</t>
  </si>
  <si>
    <t>Tasmania ;  &gt; Less than 1 month looking for work ;  &gt;&gt; Looked for both full-time and part-time work ;  Persons ;</t>
  </si>
  <si>
    <t>Tasmania ;  &gt; Less than 1 month looking for work ;  &gt;&gt; Looked for both full-time and part-time work ;  &gt; Males ;</t>
  </si>
  <si>
    <t>Tasmania ;  &gt; Less than 1 month looking for work ;  &gt;&gt; Looked for both full-time and part-time work ;  &gt; Females ;</t>
  </si>
  <si>
    <t>Tasmania ;  &gt; Less than 1 month looking for work ;  &gt;&gt; Looked for only full-time work ;  Persons ;</t>
  </si>
  <si>
    <t>Tasmania ;  &gt; Less than 1 month looking for work ;  &gt;&gt; Looked for only full-time work ;  &gt; Males ;</t>
  </si>
  <si>
    <t>Tasmania ;  &gt; Less than 1 month looking for work ;  &gt;&gt; Looked for only full-time work ;  &gt; Females ;</t>
  </si>
  <si>
    <t>Tasmania ;  &gt; Less than 1 month looking for work ;  &gt;&gt; Waiting to start a full-time job ;  Persons ;</t>
  </si>
  <si>
    <t>Tasmania ;  &gt; Less than 1 month looking for work ;  &gt;&gt; Waiting to start a full-time job ;  &gt; Males ;</t>
  </si>
  <si>
    <t>Tasmania ;  &gt; Less than 1 month looking for work ;  &gt;&gt; Waiting to start a full-time job ;  &gt; Females ;</t>
  </si>
  <si>
    <t>Tasmania ;  &gt; Less than 1 month looking for work ;  &gt; Looked for part-time work ;  Persons ;</t>
  </si>
  <si>
    <t>Tasmania ;  &gt; Less than 1 month looking for work ;  &gt; Looked for part-time work ;  &gt; Males ;</t>
  </si>
  <si>
    <t>Tasmania ;  &gt; Less than 1 month looking for work ;  &gt; Looked for part-time work ;  &gt; Females ;</t>
  </si>
  <si>
    <t>Tasmania ;  &gt; Less than 1 month looking for work ;  &gt;&gt; Looked for only part-time work ;  Persons ;</t>
  </si>
  <si>
    <t>Tasmania ;  &gt; Less than 1 month looking for work ;  &gt;&gt; Looked for only part-time work ;  &gt; Males ;</t>
  </si>
  <si>
    <t>Tasmania ;  &gt; Less than 1 month looking for work ;  &gt;&gt; Looked for only part-time work ;  &gt; Females ;</t>
  </si>
  <si>
    <t>Tasmania ;  &gt; Less than 1 month looking for work ;  &gt;&gt; Waiting to start a part-time job ;  Persons ;</t>
  </si>
  <si>
    <t>Tasmania ;  &gt; Less than 1 month looking for work ;  &gt;&gt; Waiting to start a part-time job ;  &gt; Males ;</t>
  </si>
  <si>
    <t>Tasmania ;  &gt; Less than 1 month looking for work ;  &gt;&gt; Waiting to start a part-time job ;  &gt; Females ;</t>
  </si>
  <si>
    <t>Tasmania ;  &gt; 1-3 months looking for work ;  Unemployed total ;  Persons ;</t>
  </si>
  <si>
    <t>Tasmania ;  &gt; 1-3 months looking for work ;  Unemployed total ;  &gt; Males ;</t>
  </si>
  <si>
    <t>Tasmania ;  &gt; 1-3 months looking for work ;  Unemployed total ;  &gt; Females ;</t>
  </si>
  <si>
    <t>Tasmania ;  &gt; 1-3 months looking for work ;  &gt; Looked for full-time work ;  Persons ;</t>
  </si>
  <si>
    <t>Tasmania ;  &gt; 1-3 months looking for work ;  &gt; Looked for full-time work ;  &gt; Males ;</t>
  </si>
  <si>
    <t>Tasmania ;  &gt; 1-3 months looking for work ;  &gt; Looked for full-time work ;  &gt; Females ;</t>
  </si>
  <si>
    <t>Tasmania ;  &gt; 1-3 months looking for work ;  &gt;&gt; Looked for both full-time and part-time work ;  Persons ;</t>
  </si>
  <si>
    <t>Tasmania ;  &gt; 1-3 months looking for work ;  &gt;&gt; Looked for both full-time and part-time work ;  &gt; Males ;</t>
  </si>
  <si>
    <t>Tasmania ;  &gt; 1-3 months looking for work ;  &gt;&gt; Looked for both full-time and part-time work ;  &gt; Females ;</t>
  </si>
  <si>
    <t>Tasmania ;  &gt; 1-3 months looking for work ;  &gt;&gt; Looked for only full-time work ;  Persons ;</t>
  </si>
  <si>
    <t>Tasmania ;  &gt; 1-3 months looking for work ;  &gt;&gt; Looked for only full-time work ;  &gt; Males ;</t>
  </si>
  <si>
    <t>Tasmania ;  &gt; 1-3 months looking for work ;  &gt;&gt; Looked for only full-time work ;  &gt; Females ;</t>
  </si>
  <si>
    <t>Tasmania ;  &gt; 1-3 months looking for work ;  &gt;&gt; Waiting to start a full-time job ;  Persons ;</t>
  </si>
  <si>
    <t>Tasmania ;  &gt; 1-3 months looking for work ;  &gt;&gt; Waiting to start a full-time job ;  &gt; Males ;</t>
  </si>
  <si>
    <t>Tasmania ;  &gt; 1-3 months looking for work ;  &gt;&gt; Waiting to start a full-time job ;  &gt; Females ;</t>
  </si>
  <si>
    <t>Tasmania ;  &gt; 1-3 months looking for work ;  &gt; Looked for part-time work ;  Persons ;</t>
  </si>
  <si>
    <t>Tasmania ;  &gt; 1-3 months looking for work ;  &gt; Looked for part-time work ;  &gt; Males ;</t>
  </si>
  <si>
    <t>Tasmania ;  &gt; 1-3 months looking for work ;  &gt; Looked for part-time work ;  &gt; Females ;</t>
  </si>
  <si>
    <t>Tasmania ;  &gt; 1-3 months looking for work ;  &gt;&gt; Looked for only part-time work ;  Persons ;</t>
  </si>
  <si>
    <t>Tasmania ;  &gt; 1-3 months looking for work ;  &gt;&gt; Looked for only part-time work ;  &gt; Males ;</t>
  </si>
  <si>
    <t>Tasmania ;  &gt; 1-3 months looking for work ;  &gt;&gt; Looked for only part-time work ;  &gt; Females ;</t>
  </si>
  <si>
    <t>Tasmania ;  &gt; 1-3 months looking for work ;  &gt;&gt; Waiting to start a part-time job ;  Persons ;</t>
  </si>
  <si>
    <t>Tasmania ;  &gt; 1-3 months looking for work ;  &gt;&gt; Waiting to start a part-time job ;  &gt; Males ;</t>
  </si>
  <si>
    <t>Tasmania ;  &gt; 1-3 months looking for work ;  &gt;&gt; Waiting to start a part-time job ;  &gt; Females ;</t>
  </si>
  <si>
    <t>Tasmania ;  &gt; 3-6 months looking for work ;  Unemployed total ;  Persons ;</t>
  </si>
  <si>
    <t>Tasmania ;  &gt; 3-6 months looking for work ;  Unemployed total ;  &gt; Males ;</t>
  </si>
  <si>
    <t>Tasmania ;  &gt; 3-6 months looking for work ;  Unemployed total ;  &gt; Females ;</t>
  </si>
  <si>
    <t>Tasmania ;  &gt; 3-6 months looking for work ;  &gt; Looked for full-time work ;  Persons ;</t>
  </si>
  <si>
    <t>Tasmania ;  &gt; 3-6 months looking for work ;  &gt; Looked for full-time work ;  &gt; Males ;</t>
  </si>
  <si>
    <t>Tasmania ;  &gt; 3-6 months looking for work ;  &gt; Looked for full-time work ;  &gt; Females ;</t>
  </si>
  <si>
    <t>Tasmania ;  &gt; 3-6 months looking for work ;  &gt;&gt; Looked for both full-time and part-time work ;  Persons ;</t>
  </si>
  <si>
    <t>Tasmania ;  &gt; 3-6 months looking for work ;  &gt;&gt; Looked for both full-time and part-time work ;  &gt; Males ;</t>
  </si>
  <si>
    <t>Tasmania ;  &gt; 3-6 months looking for work ;  &gt;&gt; Looked for both full-time and part-time work ;  &gt; Females ;</t>
  </si>
  <si>
    <t>Tasmania ;  &gt; 3-6 months looking for work ;  &gt;&gt; Looked for only full-time work ;  Persons ;</t>
  </si>
  <si>
    <t>Tasmania ;  &gt; 3-6 months looking for work ;  &gt;&gt; Looked for only full-time work ;  &gt; Males ;</t>
  </si>
  <si>
    <t>Tasmania ;  &gt; 3-6 months looking for work ;  &gt;&gt; Looked for only full-time work ;  &gt; Females ;</t>
  </si>
  <si>
    <t>Tasmania ;  &gt; 3-6 months looking for work ;  &gt;&gt; Waiting to start a full-time job ;  Persons ;</t>
  </si>
  <si>
    <t>Tasmania ;  &gt; 3-6 months looking for work ;  &gt;&gt; Waiting to start a full-time job ;  &gt; Males ;</t>
  </si>
  <si>
    <t>Tasmania ;  &gt; 3-6 months looking for work ;  &gt;&gt; Waiting to start a full-time job ;  &gt; Females ;</t>
  </si>
  <si>
    <t>Tasmania ;  &gt; 3-6 months looking for work ;  &gt; Looked for part-time work ;  Persons ;</t>
  </si>
  <si>
    <t>Tasmania ;  &gt; 3-6 months looking for work ;  &gt; Looked for part-time work ;  &gt; Males ;</t>
  </si>
  <si>
    <t>Tasmania ;  &gt; 3-6 months looking for work ;  &gt; Looked for part-time work ;  &gt; Females ;</t>
  </si>
  <si>
    <t>Tasmania ;  &gt; 3-6 months looking for work ;  &gt;&gt; Looked for only part-time work ;  Persons ;</t>
  </si>
  <si>
    <t>Tasmania ;  &gt; 3-6 months looking for work ;  &gt;&gt; Looked for only part-time work ;  &gt; Males ;</t>
  </si>
  <si>
    <t>Tasmania ;  &gt; 3-6 months looking for work ;  &gt;&gt; Looked for only part-time work ;  &gt; Females ;</t>
  </si>
  <si>
    <t>Tasmania ;  &gt; 3-6 months looking for work ;  &gt;&gt; Waiting to start a part-time job ;  Persons ;</t>
  </si>
  <si>
    <t>Tasmania ;  &gt; 3-6 months looking for work ;  &gt;&gt; Waiting to start a part-time job ;  &gt; Males ;</t>
  </si>
  <si>
    <t>Tasmania ;  &gt; 3-6 months looking for work ;  &gt;&gt; Waiting to start a part-time job ;  &gt; Females ;</t>
  </si>
  <si>
    <t>Tasmania ;  &gt; 6-12 months looking for work ;  Unemployed total ;  Persons ;</t>
  </si>
  <si>
    <t>Tasmania ;  &gt; 6-12 months looking for work ;  Unemployed total ;  &gt; Males ;</t>
  </si>
  <si>
    <t>Tasmania ;  &gt; 6-12 months looking for work ;  Unemployed total ;  &gt; Females ;</t>
  </si>
  <si>
    <t>Tasmania ;  &gt; 6-12 months looking for work ;  &gt; Looked for full-time work ;  Persons ;</t>
  </si>
  <si>
    <t>Tasmania ;  &gt; 6-12 months looking for work ;  &gt; Looked for full-time work ;  &gt; Males ;</t>
  </si>
  <si>
    <t>Tasmania ;  &gt; 6-12 months looking for work ;  &gt; Looked for full-time work ;  &gt; Females ;</t>
  </si>
  <si>
    <t>Tasmania ;  &gt; 6-12 months looking for work ;  &gt;&gt; Looked for both full-time and part-time work ;  Persons ;</t>
  </si>
  <si>
    <t>Tasmania ;  &gt; 6-12 months looking for work ;  &gt;&gt; Looked for both full-time and part-time work ;  &gt; Males ;</t>
  </si>
  <si>
    <t>Tasmania ;  &gt; 6-12 months looking for work ;  &gt;&gt; Looked for both full-time and part-time work ;  &gt; Females ;</t>
  </si>
  <si>
    <t>Tasmania ;  &gt; 6-12 months looking for work ;  &gt;&gt; Looked for only full-time work ;  Persons ;</t>
  </si>
  <si>
    <t>Tasmania ;  &gt; 6-12 months looking for work ;  &gt;&gt; Looked for only full-time work ;  &gt; Males ;</t>
  </si>
  <si>
    <t>Tasmania ;  &gt; 6-12 months looking for work ;  &gt;&gt; Looked for only full-time work ;  &gt; Females ;</t>
  </si>
  <si>
    <t>Tasmania ;  &gt; 6-12 months looking for work ;  &gt;&gt; Waiting to start a full-time job ;  Persons ;</t>
  </si>
  <si>
    <t>Tasmania ;  &gt; 6-12 months looking for work ;  &gt;&gt; Waiting to start a full-time job ;  &gt; Males ;</t>
  </si>
  <si>
    <t>Tasmania ;  &gt; 6-12 months looking for work ;  &gt;&gt; Waiting to start a full-time job ;  &gt; Females ;</t>
  </si>
  <si>
    <t>Tasmania ;  &gt; 6-12 months looking for work ;  &gt; Looked for part-time work ;  Persons ;</t>
  </si>
  <si>
    <t>Tasmania ;  &gt; 6-12 months looking for work ;  &gt; Looked for part-time work ;  &gt; Males ;</t>
  </si>
  <si>
    <t>Tasmania ;  &gt; 6-12 months looking for work ;  &gt; Looked for part-time work ;  &gt; Females ;</t>
  </si>
  <si>
    <t>Tasmania ;  &gt; 6-12 months looking for work ;  &gt;&gt; Looked for only part-time work ;  Persons ;</t>
  </si>
  <si>
    <t>Tasmania ;  &gt; 6-12 months looking for work ;  &gt;&gt; Looked for only part-time work ;  &gt; Males ;</t>
  </si>
  <si>
    <t>Tasmania ;  &gt; 6-12 months looking for work ;  &gt;&gt; Looked for only part-time work ;  &gt; Females ;</t>
  </si>
  <si>
    <t>Tasmania ;  &gt; 6-12 months looking for work ;  &gt;&gt; Waiting to start a part-time job ;  Persons ;</t>
  </si>
  <si>
    <t>Tasmania ;  &gt; 6-12 months looking for work ;  &gt;&gt; Waiting to start a part-time job ;  &gt; Males ;</t>
  </si>
  <si>
    <t>Tasmania ;  &gt; 6-12 months looking for work ;  &gt;&gt; Waiting to start a part-time job ;  &gt; Females ;</t>
  </si>
  <si>
    <t>Tasmania ;  1-2 years looking for work ;  Unemployed total ;  Persons ;</t>
  </si>
  <si>
    <t>Tasmania ;  1-2 years looking for work ;  Unemployed total ;  &gt; Males ;</t>
  </si>
  <si>
    <t>Tasmania ;  1-2 years looking for work ;  Unemployed total ;  &gt; Females ;</t>
  </si>
  <si>
    <t>Tasmania ;  1-2 years looking for work ;  &gt; Looked for full-time work ;  Persons ;</t>
  </si>
  <si>
    <t>Tasmania ;  1-2 years looking for work ;  &gt; Looked for full-time work ;  &gt; Males ;</t>
  </si>
  <si>
    <t>Tasmania ;  1-2 years looking for work ;  &gt; Looked for full-time work ;  &gt; Females ;</t>
  </si>
  <si>
    <t>Tasmania ;  1-2 years looking for work ;  &gt;&gt; Looked for both full-time and part-time work ;  Persons ;</t>
  </si>
  <si>
    <t>Tasmania ;  1-2 years looking for work ;  &gt;&gt; Looked for both full-time and part-time work ;  &gt; Males ;</t>
  </si>
  <si>
    <t>Tasmania ;  1-2 years looking for work ;  &gt;&gt; Looked for both full-time and part-time work ;  &gt; Females ;</t>
  </si>
  <si>
    <t>Tasmania ;  1-2 years looking for work ;  &gt;&gt; Looked for only full-time work ;  Persons ;</t>
  </si>
  <si>
    <t>Tasmania ;  1-2 years looking for work ;  &gt;&gt; Looked for only full-time work ;  &gt; Males ;</t>
  </si>
  <si>
    <t>Tasmania ;  1-2 years looking for work ;  &gt;&gt; Looked for only full-time work ;  &gt; Females ;</t>
  </si>
  <si>
    <t>Tasmania ;  1-2 years looking for work ;  &gt;&gt; Waiting to start a full-time job ;  Persons ;</t>
  </si>
  <si>
    <t>Tasmania ;  1-2 years looking for work ;  &gt;&gt; Waiting to start a full-time job ;  &gt; Males ;</t>
  </si>
  <si>
    <t>Tasmania ;  1-2 years looking for work ;  &gt;&gt; Waiting to start a full-time job ;  &gt; Females ;</t>
  </si>
  <si>
    <t>Tasmania ;  1-2 years looking for work ;  &gt; Looked for part-time work ;  Persons ;</t>
  </si>
  <si>
    <t>Tasmania ;  1-2 years looking for work ;  &gt; Looked for part-time work ;  &gt; Males ;</t>
  </si>
  <si>
    <t>Tasmania ;  1-2 years looking for work ;  &gt; Looked for part-time work ;  &gt; Females ;</t>
  </si>
  <si>
    <t>Tasmania ;  1-2 years looking for work ;  &gt;&gt; Looked for only part-time work ;  Persons ;</t>
  </si>
  <si>
    <t>Tasmania ;  1-2 years looking for work ;  &gt;&gt; Looked for only part-time work ;  &gt; Males ;</t>
  </si>
  <si>
    <t>Tasmania ;  1-2 years looking for work ;  &gt;&gt; Looked for only part-time work ;  &gt; Females ;</t>
  </si>
  <si>
    <t>Tasmania ;  1-2 years looking for work ;  &gt;&gt; Waiting to start a part-time job ;  Persons ;</t>
  </si>
  <si>
    <t>Tasmania ;  1-2 years looking for work ;  &gt;&gt; Waiting to start a part-time job ;  &gt; Males ;</t>
  </si>
  <si>
    <t>Tasmania ;  1-2 years looking for work ;  &gt;&gt; Waiting to start a part-time job ;  &gt; Females ;</t>
  </si>
  <si>
    <t>Tasmania ;  2 years or more looking for work ;  Unemployed total ;  Persons ;</t>
  </si>
  <si>
    <t>Tasmania ;  2 years or more looking for work ;  Unemployed total ;  &gt; Males ;</t>
  </si>
  <si>
    <t>Tasmania ;  2 years or more looking for work ;  Unemployed total ;  &gt; Females ;</t>
  </si>
  <si>
    <t>Tasmania ;  2 years or more looking for work ;  &gt; Looked for full-time work ;  Persons ;</t>
  </si>
  <si>
    <t>Tasmania ;  2 years or more looking for work ;  &gt; Looked for full-time work ;  &gt; Males ;</t>
  </si>
  <si>
    <t>Tasmania ;  2 years or more looking for work ;  &gt; Looked for full-time work ;  &gt; Females ;</t>
  </si>
  <si>
    <t>Tasmania ;  2 years or more looking for work ;  &gt;&gt; Looked for both full-time and part-time work ;  Persons ;</t>
  </si>
  <si>
    <t>Tasmania ;  2 years or more looking for work ;  &gt;&gt; Looked for both full-time and part-time work ;  &gt; Males ;</t>
  </si>
  <si>
    <t>Tasmania ;  2 years or more looking for work ;  &gt;&gt; Looked for both full-time and part-time work ;  &gt; Females ;</t>
  </si>
  <si>
    <t>Tasmania ;  2 years or more looking for work ;  &gt;&gt; Looked for only full-time work ;  Persons ;</t>
  </si>
  <si>
    <t>Tasmania ;  2 years or more looking for work ;  &gt;&gt; Looked for only full-time work ;  &gt; Males ;</t>
  </si>
  <si>
    <t>Tasmania ;  2 years or more looking for work ;  &gt;&gt; Looked for only full-time work ;  &gt; Females ;</t>
  </si>
  <si>
    <t>Tasmania ;  2 years or more looking for work ;  &gt;&gt; Waiting to start a full-time job ;  Persons ;</t>
  </si>
  <si>
    <t>Tasmania ;  2 years or more looking for work ;  &gt;&gt; Waiting to start a full-time job ;  &gt; Males ;</t>
  </si>
  <si>
    <t>Tasmania ;  2 years or more looking for work ;  &gt;&gt; Waiting to start a full-time job ;  &gt; Females ;</t>
  </si>
  <si>
    <t>Tasmania ;  2 years or more looking for work ;  &gt; Looked for part-time work ;  Persons ;</t>
  </si>
  <si>
    <t>Tasmania ;  2 years or more looking for work ;  &gt; Looked for part-time work ;  &gt; Males ;</t>
  </si>
  <si>
    <t>Tasmania ;  2 years or more looking for work ;  &gt; Looked for part-time work ;  &gt; Females ;</t>
  </si>
  <si>
    <t>Tasmania ;  2 years or more looking for work ;  &gt;&gt; Looked for only part-time work ;  Persons ;</t>
  </si>
  <si>
    <t>Tasmania ;  2 years or more looking for work ;  &gt;&gt; Looked for only part-time work ;  &gt; Males ;</t>
  </si>
  <si>
    <t>Tasmania ;  2 years or more looking for work ;  &gt;&gt; Looked for only part-time work ;  &gt; Females ;</t>
  </si>
  <si>
    <t>Tasmania ;  2 years or more looking for work ;  &gt;&gt; Waiting to start a part-time job ;  Persons ;</t>
  </si>
  <si>
    <t>Tasmania ;  2 years or more looking for work ;  &gt;&gt; Waiting to start a part-time job ;  &gt; Males ;</t>
  </si>
  <si>
    <t>Tasmania ;  2 years or more looking for work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</si>
  <si>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</si>
  <si>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</si>
  <si>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</si>
  <si>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</si>
  <si>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</si>
  <si>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</si>
  <si>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</si>
  <si>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</si>
  <si>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</si>
  <si>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</si>
  <si>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</si>
  <si>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</si>
  <si>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</si>
  <si>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</si>
  <si>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</si>
  <si>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</si>
  <si>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</si>
  <si>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</si>
  <si>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</si>
  <si>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</si>
  <si>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</si>
  <si>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</si>
  <si>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</si>
  <si>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</si>
  <si>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Northern Territory ;  No job offers ;  Unemployed total ;  Persons ;</t>
  </si>
  <si>
    <t>Northern Territory ;  No job offers ;  Unemployed total ;  &gt; Males ;</t>
  </si>
  <si>
    <t>Northern Territory ;  No job offers ;  Unemployed total ;  &gt; Females ;</t>
  </si>
  <si>
    <t>Northern Territory ;  No job offers ;  &gt; Looked for full-time work ;  Persons ;</t>
  </si>
  <si>
    <t>Northern Territory ;  No job offers ;  &gt; Looked for full-time work ;  &gt; Males ;</t>
  </si>
  <si>
    <t>Northern Territory ;  No job offers ;  &gt; Looked for full-time work ;  &gt; Females ;</t>
  </si>
  <si>
    <t>Northern Territory ;  No job offers ;  &gt;&gt; Looked for both full-time and part-time work ;  Persons ;</t>
  </si>
  <si>
    <t>Northern Territory ;  No job offers ;  &gt;&gt; Looked for both full-time and part-time work ;  &gt; Males ;</t>
  </si>
  <si>
    <t>A126066558A</t>
  </si>
  <si>
    <t>A126035454F</t>
  </si>
  <si>
    <t>A126003702K</t>
  </si>
  <si>
    <t>A126065910J</t>
  </si>
  <si>
    <t>A126034806F</t>
  </si>
  <si>
    <t>A126002406X</t>
  </si>
  <si>
    <t>A126064614W</t>
  </si>
  <si>
    <t>A126033510A</t>
  </si>
  <si>
    <t>A126001810J</t>
  </si>
  <si>
    <t>A126064018A</t>
  </si>
  <si>
    <t>A126032914C</t>
  </si>
  <si>
    <t>A126006346F</t>
  </si>
  <si>
    <t>A126068554C</t>
  </si>
  <si>
    <t>A126037450J</t>
  </si>
  <si>
    <t>A126005050A</t>
  </si>
  <si>
    <t>A126067258T</t>
  </si>
  <si>
    <t>A126036154W</t>
  </si>
  <si>
    <t>A126003106R</t>
  </si>
  <si>
    <t>A126065314L</t>
  </si>
  <si>
    <t>A126034210T</t>
  </si>
  <si>
    <t>A126005698T</t>
  </si>
  <si>
    <t>A126067906C</t>
  </si>
  <si>
    <t>A126036802J</t>
  </si>
  <si>
    <t>A126004402A</t>
  </si>
  <si>
    <t>A126066610X</t>
  </si>
  <si>
    <t>A126035506W</t>
  </si>
  <si>
    <t>A126003754L</t>
  </si>
  <si>
    <t>A126065962K</t>
  </si>
  <si>
    <t>A126034858J</t>
  </si>
  <si>
    <t>A126002458A</t>
  </si>
  <si>
    <t>A126064666X</t>
  </si>
  <si>
    <t>A126033562C</t>
  </si>
  <si>
    <t>A126001794V</t>
  </si>
  <si>
    <t>A126064002J</t>
  </si>
  <si>
    <t>A126032898R</t>
  </si>
  <si>
    <t>A126006330L</t>
  </si>
  <si>
    <t>A126068538C</t>
  </si>
  <si>
    <t>A126037434J</t>
  </si>
  <si>
    <t>A126005034A</t>
  </si>
  <si>
    <t>A126067242X</t>
  </si>
  <si>
    <t>A126036138W</t>
  </si>
  <si>
    <t>A126003090J</t>
  </si>
  <si>
    <t>A126065298X</t>
  </si>
  <si>
    <t>A126034194C</t>
  </si>
  <si>
    <t>A126004386L</t>
  </si>
  <si>
    <t>A126066594K</t>
  </si>
  <si>
    <t>A126035490R</t>
  </si>
  <si>
    <t>A126003738L</t>
  </si>
  <si>
    <t>A126065946K</t>
  </si>
  <si>
    <t>A126034842R</t>
  </si>
  <si>
    <t>A126001814T</t>
  </si>
  <si>
    <t>A126064022T</t>
  </si>
  <si>
    <t>A126032918L</t>
  </si>
  <si>
    <t>A126006350W</t>
  </si>
  <si>
    <t>A126068558L</t>
  </si>
  <si>
    <t>A126037454T</t>
  </si>
  <si>
    <t>A126005054K</t>
  </si>
  <si>
    <t>A126067262J</t>
  </si>
  <si>
    <t>A126036158F</t>
  </si>
  <si>
    <t>A126003110F</t>
  </si>
  <si>
    <t>A126065318W</t>
  </si>
  <si>
    <t>A126034214A</t>
  </si>
  <si>
    <t>A126005702W</t>
  </si>
  <si>
    <t>A126067910V</t>
  </si>
  <si>
    <t>A126036806T</t>
  </si>
  <si>
    <t>A126004406K</t>
  </si>
  <si>
    <t>A126066614J</t>
  </si>
  <si>
    <t>A126035510L</t>
  </si>
  <si>
    <t>A126003758W</t>
  </si>
  <si>
    <t>A126065966V</t>
  </si>
  <si>
    <t>A126034862X</t>
  </si>
  <si>
    <t>A126002462T</t>
  </si>
  <si>
    <t>A126064670R</t>
  </si>
  <si>
    <t>A126033566L</t>
  </si>
  <si>
    <t>A126001762A</t>
  </si>
  <si>
    <t>A126063970X</t>
  </si>
  <si>
    <t>A126032866W</t>
  </si>
  <si>
    <t>A126006298X</t>
  </si>
  <si>
    <t>A126068506K</t>
  </si>
  <si>
    <t>A126037402R</t>
  </si>
  <si>
    <t>A126005002J</t>
  </si>
  <si>
    <t>A126067210F</t>
  </si>
  <si>
    <t>A126036106C</t>
  </si>
  <si>
    <t>A126003058J</t>
  </si>
  <si>
    <t>A126065266F</t>
  </si>
  <si>
    <t>A126034162K</t>
  </si>
  <si>
    <t>A126005650F</t>
  </si>
  <si>
    <t>A126067858W</t>
  </si>
  <si>
    <t>A126036754A</t>
  </si>
  <si>
    <t>A126004354V</t>
  </si>
  <si>
    <t>A126066562T</t>
  </si>
  <si>
    <t>A126035458R</t>
  </si>
  <si>
    <t>A126003706V</t>
  </si>
  <si>
    <t>A126065914T</t>
  </si>
  <si>
    <t>A126034810W</t>
  </si>
  <si>
    <t>A126002410R</t>
  </si>
  <si>
    <t>A126064618F</t>
  </si>
  <si>
    <t>A126033514K</t>
  </si>
  <si>
    <t>A126001746A</t>
  </si>
  <si>
    <t>A126063954X</t>
  </si>
  <si>
    <t>A126032850C</t>
  </si>
  <si>
    <t>A126006282F</t>
  </si>
  <si>
    <t>A126068490C</t>
  </si>
  <si>
    <t>A126037386A</t>
  </si>
  <si>
    <t>A126004986T</t>
  </si>
  <si>
    <t>A126067194T</t>
  </si>
  <si>
    <t>A126036090W</t>
  </si>
  <si>
    <t>A126003042R</t>
  </si>
  <si>
    <t>A126065250L</t>
  </si>
  <si>
    <t>A126034146K</t>
  </si>
  <si>
    <t>A126005634F</t>
  </si>
  <si>
    <t>A126067842C</t>
  </si>
  <si>
    <t>A126036738A</t>
  </si>
  <si>
    <t>A126004338V</t>
  </si>
  <si>
    <t>A126066546T</t>
  </si>
  <si>
    <t>A126035442W</t>
  </si>
  <si>
    <t>A126003690L</t>
  </si>
  <si>
    <t>A126065898C</t>
  </si>
  <si>
    <t>A126034794J</t>
  </si>
  <si>
    <t>A126002394A</t>
  </si>
  <si>
    <t>A126064602L</t>
  </si>
  <si>
    <t>A126033498W</t>
  </si>
  <si>
    <t>A126001750T</t>
  </si>
  <si>
    <t>A126063958J</t>
  </si>
  <si>
    <t>A126032854L</t>
  </si>
  <si>
    <t>A126006286R</t>
  </si>
  <si>
    <t>A126068494L</t>
  </si>
  <si>
    <t>A126037390T</t>
  </si>
  <si>
    <t>A126004990J</t>
  </si>
  <si>
    <t>A126067198A</t>
  </si>
  <si>
    <t>A126036094F</t>
  </si>
  <si>
    <t>A126003046X</t>
  </si>
  <si>
    <t>A126065254W</t>
  </si>
  <si>
    <t>A126034150A</t>
  </si>
  <si>
    <t>A126005638R</t>
  </si>
  <si>
    <t>A126067846L</t>
  </si>
  <si>
    <t>A126036742T</t>
  </si>
  <si>
    <t>A126004342K</t>
  </si>
  <si>
    <t>A126066550J</t>
  </si>
  <si>
    <t>A126035446F</t>
  </si>
  <si>
    <t>A126003694W</t>
  </si>
  <si>
    <t>A126065902J</t>
  </si>
  <si>
    <t>A126034798T</t>
  </si>
  <si>
    <t>A126002398K</t>
  </si>
  <si>
    <t>A126064606W</t>
  </si>
  <si>
    <t>A126033502A</t>
  </si>
  <si>
    <t>A126001778V</t>
  </si>
  <si>
    <t>A126063986T</t>
  </si>
  <si>
    <t>A126032882W</t>
  </si>
  <si>
    <t>A126006314L</t>
  </si>
  <si>
    <t>A126068522K</t>
  </si>
  <si>
    <t>A126037418J</t>
  </si>
  <si>
    <t>A126005018A</t>
  </si>
  <si>
    <t>A126067226X</t>
  </si>
  <si>
    <t>A126036122C</t>
  </si>
  <si>
    <t>A126003074J</t>
  </si>
  <si>
    <t>A126065282F</t>
  </si>
  <si>
    <t>A126034178C</t>
  </si>
  <si>
    <t>A126005666X</t>
  </si>
  <si>
    <t>A126067874W</t>
  </si>
  <si>
    <t>A126036770A</t>
  </si>
  <si>
    <t>A126004370V</t>
  </si>
  <si>
    <t>A126066578K</t>
  </si>
  <si>
    <t>A126035474R</t>
  </si>
  <si>
    <t>A126003722V</t>
  </si>
  <si>
    <t>A126065930T</t>
  </si>
  <si>
    <t>A126034826R</t>
  </si>
  <si>
    <t>A126002426J</t>
  </si>
  <si>
    <t>A126064634F</t>
  </si>
  <si>
    <t>A126033530K</t>
  </si>
  <si>
    <t>A126001754A</t>
  </si>
  <si>
    <t>A126063962X</t>
  </si>
  <si>
    <t>A126032858W</t>
  </si>
  <si>
    <t>A126006290F</t>
  </si>
  <si>
    <t>A126068498W</t>
  </si>
  <si>
    <t>A126037394A</t>
  </si>
  <si>
    <t>A126004994T</t>
  </si>
  <si>
    <t>A126067202F</t>
  </si>
  <si>
    <t>A126036098R</t>
  </si>
  <si>
    <t>A126003050R</t>
  </si>
  <si>
    <t>A126065258F</t>
  </si>
  <si>
    <t>A126034154K</t>
  </si>
  <si>
    <t>A126005642F</t>
  </si>
  <si>
    <t>A126067850C</t>
  </si>
  <si>
    <t>A126036746A</t>
  </si>
  <si>
    <t>A126004346V</t>
  </si>
  <si>
    <t>A126066554T</t>
  </si>
  <si>
    <t>A126035450W</t>
  </si>
  <si>
    <t>A126003698F</t>
  </si>
  <si>
    <t>A126065906T</t>
  </si>
  <si>
    <t>A126034802W</t>
  </si>
  <si>
    <t>A126002402R</t>
  </si>
  <si>
    <t>A126064610L</t>
  </si>
  <si>
    <t>A126033506K</t>
  </si>
  <si>
    <t>A126001782K</t>
  </si>
  <si>
    <t>A126063990J</t>
  </si>
  <si>
    <t>A126032886F</t>
  </si>
  <si>
    <t>A126006318W</t>
  </si>
  <si>
    <t>A126068526V</t>
  </si>
  <si>
    <t>A126037422X</t>
  </si>
  <si>
    <t>A126005022T</t>
  </si>
  <si>
    <t>A126067230R</t>
  </si>
  <si>
    <t>A126036126L</t>
  </si>
  <si>
    <t>A126003078T</t>
  </si>
  <si>
    <t>A126065286R</t>
  </si>
  <si>
    <t>A126034182V</t>
  </si>
  <si>
    <t>A126005670R</t>
  </si>
  <si>
    <t>A126067878F</t>
  </si>
  <si>
    <t>A126036774K</t>
  </si>
  <si>
    <t>A126004374C</t>
  </si>
  <si>
    <t>A126066582A</t>
  </si>
  <si>
    <t>A126035478X</t>
  </si>
  <si>
    <t>A126003726C</t>
  </si>
  <si>
    <t>A126065934A</t>
  </si>
  <si>
    <t>A126034830F</t>
  </si>
  <si>
    <t>A126002430X</t>
  </si>
  <si>
    <t>A126064638R</t>
  </si>
  <si>
    <t>A126033534V</t>
  </si>
  <si>
    <t>A126001858V</t>
  </si>
  <si>
    <t>A126064066V</t>
  </si>
  <si>
    <t>A126032962W</t>
  </si>
  <si>
    <t>A126006394X</t>
  </si>
  <si>
    <t>A126068602K</t>
  </si>
  <si>
    <t>A126037498V</t>
  </si>
  <si>
    <t>A126005098L</t>
  </si>
  <si>
    <t>A126067306X</t>
  </si>
  <si>
    <t>A126036202C</t>
  </si>
  <si>
    <t>A126003154J</t>
  </si>
  <si>
    <t>A126065362F</t>
  </si>
  <si>
    <t>A126034258C</t>
  </si>
  <si>
    <t>A126005746X</t>
  </si>
  <si>
    <t>A126067954W</t>
  </si>
  <si>
    <t>A126036850A</t>
  </si>
  <si>
    <t>A126004450V</t>
  </si>
  <si>
    <t>A126066658K</t>
  </si>
  <si>
    <t>A126035554R</t>
  </si>
  <si>
    <t>A126003802V</t>
  </si>
  <si>
    <t>A126066010V</t>
  </si>
  <si>
    <t>A126034906R</t>
  </si>
  <si>
    <t>A126002506J</t>
  </si>
  <si>
    <t>A126064714F</t>
  </si>
  <si>
    <t>A126033610K</t>
  </si>
  <si>
    <t>A126001870K</t>
  </si>
  <si>
    <t>A126064078C</t>
  </si>
  <si>
    <t>A126032974F</t>
  </si>
  <si>
    <t>A126006406W</t>
  </si>
  <si>
    <t>A126068614V</t>
  </si>
  <si>
    <t>A126037510X</t>
  </si>
  <si>
    <t>A126005110T</t>
  </si>
  <si>
    <t>A126067318J</t>
  </si>
  <si>
    <t>Northern Territory ;  No job offers ;  &gt;&gt; Looked for both full-time and part-time work ;  &gt; Females ;</t>
  </si>
  <si>
    <t>Northern Territory ;  No job offers ;  &gt;&gt; Looked for only full-time work ;  Persons ;</t>
  </si>
  <si>
    <t>Northern Territory ;  No job offers ;  &gt;&gt; Looked for only full-time work ;  &gt; Males ;</t>
  </si>
  <si>
    <t>Northern Territory ;  No job offers ;  &gt;&gt; Looked for only full-time work ;  &gt; Females ;</t>
  </si>
  <si>
    <t>Northern Territory ;  No job offers ;  &gt;&gt; Waiting to start a full-time job ;  Persons ;</t>
  </si>
  <si>
    <t>Northern Territory ;  No job offers ;  &gt;&gt; Waiting to start a full-time job ;  &gt; Males ;</t>
  </si>
  <si>
    <t>Northern Territory ;  No job offers ;  &gt;&gt; Waiting to start a full-time job ;  &gt; Females ;</t>
  </si>
  <si>
    <t>Northern Territory ;  No job offers ;  &gt; Looked for part-time work ;  Persons ;</t>
  </si>
  <si>
    <t>Northern Territory ;  No job offers ;  &gt; Looked for part-time work ;  &gt; Males ;</t>
  </si>
  <si>
    <t>Northern Territory ;  No job offers ;  &gt; Looked for part-time work ;  &gt; Females ;</t>
  </si>
  <si>
    <t>Northern Territory ;  No job offers ;  &gt;&gt; Looked for only part-time work ;  Persons ;</t>
  </si>
  <si>
    <t>Northern Territory ;  No job offers ;  &gt;&gt; Looked for only part-time work ;  &gt; Males ;</t>
  </si>
  <si>
    <t>Northern Territory ;  No job offers ;  &gt;&gt; Looked for only part-time work ;  &gt; Females ;</t>
  </si>
  <si>
    <t>Northern Territory ;  No job offers ;  &gt;&gt; Waiting to start a part-time job ;  Persons ;</t>
  </si>
  <si>
    <t>Northern Territory ;  No job offers ;  &gt;&gt; Waiting to start a part-time job ;  &gt; Males ;</t>
  </si>
  <si>
    <t>Northern Territory ;  No job offers ;  &gt;&gt; Waiting to start a part-time job ;  &gt; Females ;</t>
  </si>
  <si>
    <t>Northern Territory ;  One job offer ;  Unemployed total ;  Persons ;</t>
  </si>
  <si>
    <t>Northern Territory ;  One job offer ;  Unemployed total ;  &gt; Males ;</t>
  </si>
  <si>
    <t>Northern Territory ;  One job offer ;  Unemployed total ;  &gt; Females ;</t>
  </si>
  <si>
    <t>Northern Territory ;  One job offer ;  &gt; Looked for full-time work ;  Persons ;</t>
  </si>
  <si>
    <t>Northern Territory ;  One job offer ;  &gt; Looked for full-time work ;  &gt; Males ;</t>
  </si>
  <si>
    <t>Northern Territory ;  One job offer ;  &gt; Looked for full-time work ;  &gt; Females ;</t>
  </si>
  <si>
    <t>Northern Territory ;  One job offer ;  &gt;&gt; Looked for both full-time and part-time work ;  Persons ;</t>
  </si>
  <si>
    <t>Northern Territory ;  One job offer ;  &gt;&gt; Looked for both full-time and part-time work ;  &gt; Males ;</t>
  </si>
  <si>
    <t>Northern Territory ;  One job offer ;  &gt;&gt; Looked for both full-time and part-time work ;  &gt; Females ;</t>
  </si>
  <si>
    <t>Northern Territory ;  One job offer ;  &gt;&gt; Looked for only full-time work ;  Persons ;</t>
  </si>
  <si>
    <t>Northern Territory ;  One job offer ;  &gt;&gt; Looked for only full-time work ;  &gt; Males ;</t>
  </si>
  <si>
    <t>Northern Territory ;  One job offer ;  &gt;&gt; Looked for only full-time work ;  &gt; Females ;</t>
  </si>
  <si>
    <t>Northern Territory ;  One job offer ;  &gt;&gt; Waiting to start a full-time job ;  Persons ;</t>
  </si>
  <si>
    <t>Northern Territory ;  One job offer ;  &gt;&gt; Waiting to start a full-time job ;  &gt; Males ;</t>
  </si>
  <si>
    <t>Northern Territory ;  One job offer ;  &gt;&gt; Waiting to start a full-time job ;  &gt; Females ;</t>
  </si>
  <si>
    <t>Northern Territory ;  One job offer ;  &gt; Looked for part-time work ;  Persons ;</t>
  </si>
  <si>
    <t>Northern Territory ;  One job offer ;  &gt; Looked for part-time work ;  &gt; Males ;</t>
  </si>
  <si>
    <t>Northern Territory ;  One job offer ;  &gt; Looked for part-time work ;  &gt; Females ;</t>
  </si>
  <si>
    <t>Northern Territory ;  One job offer ;  &gt;&gt; Looked for only part-time work ;  Persons ;</t>
  </si>
  <si>
    <t>Northern Territory ;  One job offer ;  &gt;&gt; Looked for only part-time work ;  &gt; Males ;</t>
  </si>
  <si>
    <t>Northern Territory ;  One job offer ;  &gt;&gt; Looked for only part-time work ;  &gt; Females ;</t>
  </si>
  <si>
    <t>Northern Territory ;  One job offer ;  &gt;&gt; Waiting to start a part-time job ;  Persons ;</t>
  </si>
  <si>
    <t>Northern Territory ;  One job offer ;  &gt;&gt; Waiting to start a part-time job ;  &gt; Males ;</t>
  </si>
  <si>
    <t>Northern Territory ;  One job offer ;  &gt;&gt; Waiting to start a part-time job ;  &gt; Females ;</t>
  </si>
  <si>
    <t>Northern Territory ;  Two or more job offers ;  Unemployed total ;  Persons ;</t>
  </si>
  <si>
    <t>Northern Territory ;  Two or more job offers ;  Unemployed total ;  &gt; Males ;</t>
  </si>
  <si>
    <t>Northern Territory ;  Two or more job offers ;  Unemployed total ;  &gt; Females ;</t>
  </si>
  <si>
    <t>Northern Territory ;  Two or more job offers ;  &gt; Looked for full-time work ;  Persons ;</t>
  </si>
  <si>
    <t>Northern Territory ;  Two or more job offers ;  &gt; Looked for full-time work ;  &gt; Males ;</t>
  </si>
  <si>
    <t>Northern Territory ;  Two or more job offers ;  &gt; Looked for full-time work ;  &gt; Females ;</t>
  </si>
  <si>
    <t>Northern Territory ;  Two or more job offers ;  &gt;&gt; Looked for both full-time and part-time work ;  Persons ;</t>
  </si>
  <si>
    <t>Northern Territory ;  Two or more job offers ;  &gt;&gt; Looked for both full-time and part-time work ;  &gt; Males ;</t>
  </si>
  <si>
    <t>Northern Territory ;  Two or more job offers ;  &gt;&gt; Looked for both full-time and part-time work ;  &gt; Females ;</t>
  </si>
  <si>
    <t>Northern Territory ;  Two or more job offers ;  &gt;&gt; Looked for only full-time work ;  Persons ;</t>
  </si>
  <si>
    <t>Northern Territory ;  Two or more job offers ;  &gt;&gt; Looked for only full-time work ;  &gt; Males ;</t>
  </si>
  <si>
    <t>Northern Territory ;  Two or more job offers ;  &gt;&gt; Looked for only full-time work ;  &gt; Females ;</t>
  </si>
  <si>
    <t>Northern Territory ;  Two or more job offers ;  &gt;&gt; Waiting to start a full-time job ;  Persons ;</t>
  </si>
  <si>
    <t>Northern Territory ;  Two or more job offers ;  &gt;&gt; Waiting to start a full-time job ;  &gt; Males ;</t>
  </si>
  <si>
    <t>Northern Territory ;  Two or more job offers ;  &gt;&gt; Waiting to start a full-time job ;  &gt; Females ;</t>
  </si>
  <si>
    <t>Northern Territory ;  Two or more job offers ;  &gt; Looked for part-time work ;  Persons ;</t>
  </si>
  <si>
    <t>Northern Territory ;  Two or more job offers ;  &gt; Looked for part-time work ;  &gt; Males ;</t>
  </si>
  <si>
    <t>Northern Territory ;  Two or more job offers ;  &gt; Looked for part-time work ;  &gt; Females ;</t>
  </si>
  <si>
    <t>Northern Territory ;  Two or more job offers ;  &gt;&gt; Looked for only part-time work ;  Persons ;</t>
  </si>
  <si>
    <t>Northern Territory ;  Two or more job offers ;  &gt;&gt; Looked for only part-time work ;  &gt; Males ;</t>
  </si>
  <si>
    <t>Northern Territory ;  Two or more job offers ;  &gt;&gt; Looked for only part-time work ;  &gt; Females ;</t>
  </si>
  <si>
    <t>Northern Territory ;  Two or more job offers ;  &gt;&gt; Waiting to start a part-time job ;  Persons ;</t>
  </si>
  <si>
    <t>Northern Territory ;  Two or more job offers ;  &gt;&gt; Waiting to start a part-time job ;  &gt; Males ;</t>
  </si>
  <si>
    <t>Northern Territory ;  Two or more job offers ;  &gt;&gt; Waiting to start a part-time job ;  &gt; Females ;</t>
  </si>
  <si>
    <t>Northern Territory ;  Had worked before ;  Unemployed total ;  Persons ;</t>
  </si>
  <si>
    <t>Northern Territory ;  Had worked before ;  Unemployed total ;  &gt; Males ;</t>
  </si>
  <si>
    <t>Northern Territory ;  Had worked before ;  Unemployed total ;  &gt; Females ;</t>
  </si>
  <si>
    <t>Northern Territory ;  Had worked before ;  &gt; Looked for full-time work ;  Persons ;</t>
  </si>
  <si>
    <t>Northern Territory ;  Had worked before ;  &gt; Looked for full-time work ;  &gt; Males ;</t>
  </si>
  <si>
    <t>Northern Territory ;  Had worked before ;  &gt; Looked for full-time work ;  &gt; Females ;</t>
  </si>
  <si>
    <t>Northern Territory ;  Had worked before ;  &gt;&gt; Looked for both full-time and part-time work ;  Persons ;</t>
  </si>
  <si>
    <t>Northern Territory ;  Had worked before ;  &gt;&gt; Looked for both full-time and part-time work ;  &gt; Males ;</t>
  </si>
  <si>
    <t>Northern Territory ;  Had worked before ;  &gt;&gt; Looked for both full-time and part-time work ;  &gt; Females ;</t>
  </si>
  <si>
    <t>Northern Territory ;  Had worked before ;  &gt;&gt; Looked for only full-time work ;  Persons ;</t>
  </si>
  <si>
    <t>Northern Territory ;  Had worked before ;  &gt;&gt; Looked for only full-time work ;  &gt; Males ;</t>
  </si>
  <si>
    <t>Northern Territory ;  Had worked before ;  &gt;&gt; Looked for only full-time work ;  &gt; Females ;</t>
  </si>
  <si>
    <t>Northern Territory ;  Had worked before ;  &gt;&gt; Waiting to start a full-time job ;  Persons ;</t>
  </si>
  <si>
    <t>Northern Territory ;  Had worked before ;  &gt;&gt; Waiting to start a full-time job ;  &gt; Males ;</t>
  </si>
  <si>
    <t>Northern Territory ;  Had worked before ;  &gt;&gt; Waiting to start a full-time job ;  &gt; Females ;</t>
  </si>
  <si>
    <t>Northern Territory ;  Had worked before ;  &gt; Looked for part-time work ;  Persons ;</t>
  </si>
  <si>
    <t>Northern Territory ;  Had worked before ;  &gt; Looked for part-time work ;  &gt; Males ;</t>
  </si>
  <si>
    <t>Northern Territory ;  Had worked before ;  &gt; Looked for part-time work ;  &gt; Females ;</t>
  </si>
  <si>
    <t>Northern Territory ;  Had worked before ;  &gt;&gt; Looked for only part-time work ;  Persons ;</t>
  </si>
  <si>
    <t>Northern Territory ;  Had worked before ;  &gt;&gt; Looked for only part-time work ;  &gt; Males ;</t>
  </si>
  <si>
    <t>Northern Territory ;  Had worked before ;  &gt;&gt; Looked for only part-time work ;  &gt; Females ;</t>
  </si>
  <si>
    <t>Northern Territory ;  Had worked before ;  &gt;&gt; Waiting to start a part-time job ;  Persons ;</t>
  </si>
  <si>
    <t>Northern Territory ;  Had worked before ;  &gt;&gt; Waiting to start a part-time job ;  &gt; Males ;</t>
  </si>
  <si>
    <t>Northern Territory ;  Had worked before ;  &gt;&gt; Waiting to start a part-time job ;  &gt; Females ;</t>
  </si>
  <si>
    <t>Northern Territory ;  &gt; Waiting to start or return to a job already obtained ;  Unemployed total ;  Persons ;</t>
  </si>
  <si>
    <t>Northern Territory ;  &gt; Waiting to start or return to a job already obtained ;  Unemployed total ;  &gt; Males ;</t>
  </si>
  <si>
    <t>Northern Territory ;  &gt; Waiting to start or return to a job already obtained ;  Unemployed total ;  &gt; Females ;</t>
  </si>
  <si>
    <t>Northern Territory ;  &gt; Waiting to start or return to a job already obtained ;  &gt; Looked for full-time work ;  Persons ;</t>
  </si>
  <si>
    <t>Northern Territory ;  &gt; Waiting to start or return to a job already obtained ;  &gt; Looked for full-time work ;  &gt; Males ;</t>
  </si>
  <si>
    <t>Northern Territory ;  &gt; Waiting to start or return to a job already obtained ;  &gt; Looked for full-time work ;  &gt; Females ;</t>
  </si>
  <si>
    <t>Northern Territory ;  &gt; Waiting to start or return to a job already obtained ;  &gt;&gt; Looked for both full-time and part-time work ;  Persons ;</t>
  </si>
  <si>
    <t>Northern Territory ;  &gt; Waiting to start or return to a job already obtained ;  &gt;&gt; Looked for both full-time and part-time work ;  &gt; Males ;</t>
  </si>
  <si>
    <t>Northern Territory ;  &gt; Waiting to start or return to a job already obtained ;  &gt;&gt; Looked for both full-time and part-time work ;  &gt; Females ;</t>
  </si>
  <si>
    <t>Northern Territory ;  &gt; Waiting to start or return to a job already obtained ;  &gt;&gt; Looked for only full-time work ;  Persons ;</t>
  </si>
  <si>
    <t>Northern Territory ;  &gt; Waiting to start or return to a job already obtained ;  &gt;&gt; Looked for only full-time work ;  &gt; Males ;</t>
  </si>
  <si>
    <t>Northern Territory ;  &gt; Waiting to start or return to a job already obtained ;  &gt;&gt; Looked for only full-time work ;  &gt; Females ;</t>
  </si>
  <si>
    <t>Northern Territory ;  &gt; Waiting to start or return to a job already obtained ;  &gt;&gt; Waiting to start a full-time job ;  Persons ;</t>
  </si>
  <si>
    <t>Northern Territory ;  &gt; Waiting to start or return to a job already obtained ;  &gt;&gt; Waiting to start a full-time job ;  &gt; Males ;</t>
  </si>
  <si>
    <t>Northern Territory ;  &gt; Waiting to start or return to a job already obtained ;  &gt;&gt; Waiting to start a full-time job ;  &gt; Females ;</t>
  </si>
  <si>
    <t>Northern Territory ;  &gt; Waiting to start or return to a job already obtained ;  &gt; Looked for part-time work ;  Persons ;</t>
  </si>
  <si>
    <t>Northern Territory ;  &gt; Waiting to start or return to a job already obtained ;  &gt; Looked for part-time work ;  &gt; Males ;</t>
  </si>
  <si>
    <t>Northern Territory ;  &gt; Waiting to start or return to a job already obtained ;  &gt; Looked for part-time work ;  &gt; Females ;</t>
  </si>
  <si>
    <t>Northern Territory ;  &gt; Waiting to start or return to a job already obtained ;  &gt;&gt; Looked for only part-time work ;  Persons ;</t>
  </si>
  <si>
    <t>Northern Territory ;  &gt; Waiting to start or return to a job already obtained ;  &gt;&gt; Looked for only part-time work ;  &gt; Males ;</t>
  </si>
  <si>
    <t>Northern Territory ;  &gt; Waiting to start or return to a job already obtained ;  &gt;&gt; Looked for only part-time work ;  &gt; Females ;</t>
  </si>
  <si>
    <t>Northern Territory ;  &gt; Waiting to start or return to a job already obtained ;  &gt;&gt; Waiting to start a part-time job ;  Persons ;</t>
  </si>
  <si>
    <t>Northern Territory ;  &gt; Waiting to start or return to a job already obtained ;  &gt;&gt; Waiting to start a part-time job ;  &gt; Males ;</t>
  </si>
  <si>
    <t>Northern Territory ;  &gt; Waiting to start or return to a job already obtained ;  &gt;&gt; Waiting to start a part-time job ;  &gt; Females ;</t>
  </si>
  <si>
    <t>Northern Territory ;  &gt; Last worked less than 2 years ago ;  Unemployed total ;  Persons ;</t>
  </si>
  <si>
    <t>Northern Territory ;  &gt; Last worked less than 2 years ago ;  Unemployed total ;  &gt; Males ;</t>
  </si>
  <si>
    <t>Northern Territory ;  &gt; Last worked less than 2 years ago ;  Unemployed total ;  &gt; Females ;</t>
  </si>
  <si>
    <t>Northern Territory ;  &gt; Last worked less than 2 years ago ;  &gt; Looked for full-time work ;  Persons ;</t>
  </si>
  <si>
    <t>Northern Territory ;  &gt; Last worked less than 2 years ago ;  &gt; Looked for full-time work ;  &gt; Males ;</t>
  </si>
  <si>
    <t>Northern Territory ;  &gt; Last worked less than 2 years ago ;  &gt; Looked for full-time work ;  &gt; Females ;</t>
  </si>
  <si>
    <t>Northern Territory ;  &gt; Last worked less than 2 years ago ;  &gt;&gt; Looked for both full-time and part-time work ;  Persons ;</t>
  </si>
  <si>
    <t>Northern Territory ;  &gt; Last worked less than 2 years ago ;  &gt;&gt; Looked for both full-time and part-time work ;  &gt; Males ;</t>
  </si>
  <si>
    <t>Northern Territory ;  &gt; Last worked less than 2 years ago ;  &gt;&gt; Looked for both full-time and part-time work ;  &gt; Females ;</t>
  </si>
  <si>
    <t>Northern Territory ;  &gt; Last worked less than 2 years ago ;  &gt;&gt; Looked for only full-time work ;  Persons ;</t>
  </si>
  <si>
    <t>Northern Territory ;  &gt; Last worked less than 2 years ago ;  &gt;&gt; Looked for only full-time work ;  &gt; Males ;</t>
  </si>
  <si>
    <t>Northern Territory ;  &gt; Last worked less than 2 years ago ;  &gt;&gt; Looked for only full-time work ;  &gt; Females ;</t>
  </si>
  <si>
    <t>Northern Territory ;  &gt; Last worked less than 2 years ago ;  &gt; Looked for part-time work ;  Persons ;</t>
  </si>
  <si>
    <t>Northern Territory ;  &gt; Last worked less than 2 years ago ;  &gt; Looked for part-time work ;  &gt; Males ;</t>
  </si>
  <si>
    <t>Northern Territory ;  &gt; Last worked less than 2 years ago ;  &gt; Looked for part-time work ;  &gt; Females ;</t>
  </si>
  <si>
    <t>Northern Territory ;  &gt; Last worked less than 2 years ago ;  &gt;&gt; Looked for only part-time work ;  Persons ;</t>
  </si>
  <si>
    <t>Northern Territory ;  &gt; Last worked less than 2 years ago ;  &gt;&gt; Looked for only part-time work ;  &gt; Males ;</t>
  </si>
  <si>
    <t>Northern Territory ;  &gt; Last worked less than 2 years ago ;  &gt;&gt; Looked for only part-time work ;  &gt; Females ;</t>
  </si>
  <si>
    <t>Northern Territory ;  &gt; Last worked 2 years or more ago ;  Unemployed total ;  Persons ;</t>
  </si>
  <si>
    <t>Northern Territory ;  &gt; Last worked 2 years or more ago ;  Unemployed total ;  &gt; Males ;</t>
  </si>
  <si>
    <t>Northern Territory ;  &gt; Last worked 2 years or more ago ;  Unemployed total ;  &gt; Females ;</t>
  </si>
  <si>
    <t>Northern Territory ;  &gt; Last worked 2 years or more ago ;  &gt; Looked for full-time work ;  Persons ;</t>
  </si>
  <si>
    <t>Northern Territory ;  &gt; Last worked 2 years or more ago ;  &gt; Looked for full-time work ;  &gt; Males ;</t>
  </si>
  <si>
    <t>Northern Territory ;  &gt; Last worked 2 years or more ago ;  &gt; Looked for full-time work ;  &gt; Females ;</t>
  </si>
  <si>
    <t>Northern Territory ;  &gt; Last worked 2 years or more ago ;  &gt;&gt; Looked for both full-time and part-time work ;  Persons ;</t>
  </si>
  <si>
    <t>Northern Territory ;  &gt; Last worked 2 years or more ago ;  &gt;&gt; Looked for both full-time and part-time work ;  &gt; Males ;</t>
  </si>
  <si>
    <t>Northern Territory ;  &gt; Last worked 2 years or more ago ;  &gt;&gt; Looked for both full-time and part-time work ;  &gt; Females ;</t>
  </si>
  <si>
    <t>Northern Territory ;  &gt; Last worked 2 years or more ago ;  &gt;&gt; Looked for only full-time work ;  Persons ;</t>
  </si>
  <si>
    <t>Northern Territory ;  &gt; Last worked 2 years or more ago ;  &gt;&gt; Looked for only full-time work ;  &gt; Males ;</t>
  </si>
  <si>
    <t>Northern Territory ;  &gt; Last worked 2 years or more ago ;  &gt;&gt; Looked for only full-time work ;  &gt; Females ;</t>
  </si>
  <si>
    <t>Northern Territory ;  &gt; Last worked 2 years or more ago ;  &gt; Looked for part-time work ;  Persons ;</t>
  </si>
  <si>
    <t>Northern Territory ;  &gt; Last worked 2 years or more ago ;  &gt; Looked for part-time work ;  &gt; Males ;</t>
  </si>
  <si>
    <t>Northern Territory ;  &gt; Last worked 2 years or more ago ;  &gt; Looked for part-time work ;  &gt; Females ;</t>
  </si>
  <si>
    <t>Northern Territory ;  &gt; Last worked 2 years or more ago ;  &gt;&gt; Looked for only part-time work ;  Persons ;</t>
  </si>
  <si>
    <t>Northern Territory ;  &gt; Last worked 2 years or more ago ;  &gt;&gt; Looked for only part-time work ;  &gt; Males ;</t>
  </si>
  <si>
    <t>Northern Territory ;  &gt; Last worked 2 years or more ago ;  &gt;&gt; Looked for only part-time work ;  &gt; Females ;</t>
  </si>
  <si>
    <t>Northern Territory ;  Had never worked before ;  Unemployed total ;  Persons ;</t>
  </si>
  <si>
    <t>Northern Territory ;  Had never worked before ;  Unemployed total ;  &gt; Males ;</t>
  </si>
  <si>
    <t>Northern Territory ;  Had never worked before ;  Unemployed total ;  &gt; Females ;</t>
  </si>
  <si>
    <t>Northern Territory ;  Had never worked before ;  &gt; Looked for full-time work ;  Persons ;</t>
  </si>
  <si>
    <t>Northern Territory ;  Had never worked before ;  &gt; Looked for full-time work ;  &gt; Males ;</t>
  </si>
  <si>
    <t>Northern Territory ;  Had never worked before ;  &gt; Looked for full-time work ;  &gt; Females ;</t>
  </si>
  <si>
    <t>Northern Territory ;  Had never worked before ;  &gt;&gt; Looked for both full-time and part-time work ;  Persons ;</t>
  </si>
  <si>
    <t>Northern Territory ;  Had never worked before ;  &gt;&gt; Looked for both full-time and part-time work ;  &gt; Males ;</t>
  </si>
  <si>
    <t>Northern Territory ;  Had never worked before ;  &gt;&gt; Looked for both full-time and part-time work ;  &gt; Females ;</t>
  </si>
  <si>
    <t>Northern Territory ;  Had never worked before ;  &gt;&gt; Looked for only full-time work ;  Persons ;</t>
  </si>
  <si>
    <t>Northern Territory ;  Had never worked before ;  &gt;&gt; Looked for only full-time work ;  &gt; Males ;</t>
  </si>
  <si>
    <t>Northern Territory ;  Had never worked before ;  &gt;&gt; Looked for only full-time work ;  &gt; Females ;</t>
  </si>
  <si>
    <t>Northern Territory ;  Had never worked before ;  &gt;&gt; Waiting to start a full-time job ;  Persons ;</t>
  </si>
  <si>
    <t>Northern Territory ;  Had never worked before ;  &gt;&gt; Waiting to start a full-time job ;  &gt; Males ;</t>
  </si>
  <si>
    <t>Northern Territory ;  Had never worked before ;  &gt;&gt; Waiting to start a full-time job ;  &gt; Females ;</t>
  </si>
  <si>
    <t>Northern Territory ;  Had never worked before ;  &gt; Looked for part-time work ;  Persons ;</t>
  </si>
  <si>
    <t>Northern Territory ;  Had never worked before ;  &gt; Looked for part-time work ;  &gt; Males ;</t>
  </si>
  <si>
    <t>Northern Territory ;  Had never worked before ;  &gt; Looked for part-time work ;  &gt; Females ;</t>
  </si>
  <si>
    <t>Northern Territory ;  Had never worked before ;  &gt;&gt; Looked for only part-time work ;  Persons ;</t>
  </si>
  <si>
    <t>Northern Territory ;  Had never worked before ;  &gt;&gt; Looked for only part-time work ;  &gt; Males ;</t>
  </si>
  <si>
    <t>Northern Territory ;  Had never worked before ;  &gt;&gt; Looked for only part-time work ;  &gt; Females ;</t>
  </si>
  <si>
    <t>Northern Territory ;  Had never worked before ;  &gt;&gt; Waiting to start a part-time job ;  Persons ;</t>
  </si>
  <si>
    <t>Northern Territory ;  Had never worked before ;  &gt;&gt; Waiting to start a part-time job ;  &gt; Males ;</t>
  </si>
  <si>
    <t>Northern Territory ;  Had never worked before ;  &gt;&gt; Waiting to start a part-time job ;  &gt; Females ;</t>
  </si>
  <si>
    <t>Northern Territory ;  &gt; Waiting to start first job already obtained ;  Unemployed total ;  Persons ;</t>
  </si>
  <si>
    <t>Northern Territory ;  &gt; Waiting to start first job already obtained ;  Unemployed total ;  &gt; Males ;</t>
  </si>
  <si>
    <t>Northern Territory ;  &gt; Waiting to start first job already obtained ;  Unemployed total ;  &gt; Females ;</t>
  </si>
  <si>
    <t>Northern Territory ;  &gt; Waiting to start first job already obtained ;  &gt; Looked for full-time work ;  Persons ;</t>
  </si>
  <si>
    <t>Northern Territory ;  &gt; Waiting to start first job already obtained ;  &gt; Looked for full-time work ;  &gt; Males ;</t>
  </si>
  <si>
    <t>Northern Territory ;  &gt; Waiting to start first job already obtained ;  &gt; Looked for full-time work ;  &gt; Females ;</t>
  </si>
  <si>
    <t>Northern Territory ;  &gt; Waiting to start first job already obtained ;  &gt;&gt; Looked for both full-time and part-time work ;  Persons ;</t>
  </si>
  <si>
    <t>Northern Territory ;  &gt; Waiting to start first job already obtained ;  &gt;&gt; Looked for both full-time and part-time work ;  &gt; Males ;</t>
  </si>
  <si>
    <t>Northern Territory ;  &gt; Waiting to start first job already obtained ;  &gt;&gt; Looked for both full-time and part-time work ;  &gt; Females ;</t>
  </si>
  <si>
    <t>Northern Territory ;  &gt; Waiting to start first job already obtained ;  &gt;&gt; Looked for only full-time work ;  Persons ;</t>
  </si>
  <si>
    <t>Northern Territory ;  &gt; Waiting to start first job already obtained ;  &gt;&gt; Looked for only full-time work ;  &gt; Males ;</t>
  </si>
  <si>
    <t>Northern Territory ;  &gt; Waiting to start first job already obtained ;  &gt;&gt; Looked for only full-time work ;  &gt; Females ;</t>
  </si>
  <si>
    <t>Northern Territory ;  &gt; Waiting to start first job already obtained ;  &gt;&gt; Waiting to start a full-time job ;  Persons ;</t>
  </si>
  <si>
    <t>Northern Territory ;  &gt; Waiting to start first job already obtained ;  &gt;&gt; Waiting to start a full-time job ;  &gt; Males ;</t>
  </si>
  <si>
    <t>Northern Territory ;  &gt; Waiting to start first job already obtained ;  &gt;&gt; Waiting to start a full-time job ;  &gt; Females ;</t>
  </si>
  <si>
    <t>Northern Territory ;  &gt; Waiting to start first job already obtained ;  &gt; Looked for part-time work ;  Persons ;</t>
  </si>
  <si>
    <t>Northern Territory ;  &gt; Waiting to start first job already obtained ;  &gt; Looked for part-time work ;  &gt; Males ;</t>
  </si>
  <si>
    <t>Northern Territory ;  &gt; Waiting to start first job already obtained ;  &gt; Looked for part-time work ;  &gt; Females ;</t>
  </si>
  <si>
    <t>Northern Territory ;  &gt; Waiting to start first job already obtained ;  &gt;&gt; Looked for only part-time work ;  Persons ;</t>
  </si>
  <si>
    <t>Northern Territory ;  &gt; Waiting to start first job already obtained ;  &gt;&gt; Looked for only part-time work ;  &gt; Males ;</t>
  </si>
  <si>
    <t>Northern Territory ;  &gt; Waiting to start first job already obtained ;  &gt;&gt; Looked for only part-time work ;  &gt; Females ;</t>
  </si>
  <si>
    <t>Northern Territory ;  &gt; Waiting to start first job already obtained ;  &gt;&gt; Waiting to start a part-time job ;  Persons ;</t>
  </si>
  <si>
    <t>Northern Territory ;  &gt; Waiting to start first job already obtained ;  &gt;&gt; Waiting to start a part-time job ;  &gt; Males ;</t>
  </si>
  <si>
    <t>Northern Territory ;  &gt; Waiting to start first job already obtained ;  &gt;&gt; Waiting to start a part-time job ;  &gt; Females ;</t>
  </si>
  <si>
    <t>Northern Territory ;  &gt; Looking for first job ;  Unemployed total ;  Persons ;</t>
  </si>
  <si>
    <t>Northern Territory ;  &gt; Looking for first job ;  Unemployed total ;  &gt; Males ;</t>
  </si>
  <si>
    <t>Northern Territory ;  &gt; Looking for first job ;  Unemployed total ;  &gt; Females ;</t>
  </si>
  <si>
    <t>Northern Territory ;  &gt; Looking for first job ;  &gt; Looked for full-time work ;  Persons ;</t>
  </si>
  <si>
    <t>Northern Territory ;  &gt; Looking for first job ;  &gt; Looked for full-time work ;  &gt; Males ;</t>
  </si>
  <si>
    <t>Northern Territory ;  &gt; Looking for first job ;  &gt; Looked for full-time work ;  &gt; Females ;</t>
  </si>
  <si>
    <t>Northern Territory ;  &gt; Looking for first job ;  &gt;&gt; Looked for both full-time and part-time work ;  Persons ;</t>
  </si>
  <si>
    <t>Northern Territory ;  &gt; Looking for first job ;  &gt;&gt; Looked for both full-time and part-time work ;  &gt; Males ;</t>
  </si>
  <si>
    <t>Northern Territory ;  &gt; Looking for first job ;  &gt;&gt; Looked for both full-time and part-time work ;  &gt; Females ;</t>
  </si>
  <si>
    <t>Northern Territory ;  &gt; Looking for first job ;  &gt;&gt; Looked for only full-time work ;  Persons ;</t>
  </si>
  <si>
    <t>Northern Territory ;  &gt; Looking for first job ;  &gt;&gt; Looked for only full-time work ;  &gt; Males ;</t>
  </si>
  <si>
    <t>Northern Territory ;  &gt; Looking for first job ;  &gt;&gt; Looked for only full-time work ;  &gt; Females ;</t>
  </si>
  <si>
    <t>Northern Territory ;  &gt; Looking for first job ;  &gt; Looked for part-time work ;  Persons ;</t>
  </si>
  <si>
    <t>Northern Territory ;  &gt; Looking for first job ;  &gt; Looked for part-time work ;  &gt; Males ;</t>
  </si>
  <si>
    <t>Northern Territory ;  &gt; Looking for first job ;  &gt; Looked for part-time work ;  &gt; Females ;</t>
  </si>
  <si>
    <t>Northern Territory ;  &gt; Looking for first job ;  &gt;&gt; Looked for only part-time work ;  Persons ;</t>
  </si>
  <si>
    <t>Northern Territory ;  &gt; Looking for first job ;  &gt;&gt; Looked for only part-time work ;  &gt; Males ;</t>
  </si>
  <si>
    <t>Northern Territory ;  &gt; Looking for first job ;  &gt;&gt; Looked for only part-time work ;  &gt; Females ;</t>
  </si>
  <si>
    <t>Northern Territory ;  Less than 1 year looking for work ;  Unemployed total ;  Persons ;</t>
  </si>
  <si>
    <t>Northern Territory ;  Less than 1 year looking for work ;  Unemployed total ;  &gt; Males ;</t>
  </si>
  <si>
    <t>Northern Territory ;  Less than 1 year looking for work ;  Unemployed total ;  &gt; Females ;</t>
  </si>
  <si>
    <t>Northern Territory ;  Less than 1 year looking for work ;  &gt; Looked for full-time work ;  Persons ;</t>
  </si>
  <si>
    <t>Northern Territory ;  Less than 1 year looking for work ;  &gt; Looked for full-time work ;  &gt; Males ;</t>
  </si>
  <si>
    <t>Northern Territory ;  Less than 1 year looking for work ;  &gt; Looked for full-time work ;  &gt; Females ;</t>
  </si>
  <si>
    <t>Northern Territory ;  Less than 1 year looking for work ;  &gt;&gt; Looked for both full-time and part-time work ;  Persons ;</t>
  </si>
  <si>
    <t>Northern Territory ;  Less than 1 year looking for work ;  &gt;&gt; Looked for both full-time and part-time work ;  &gt; Males ;</t>
  </si>
  <si>
    <t>Northern Territory ;  Less than 1 year looking for work ;  &gt;&gt; Looked for both full-time and part-time work ;  &gt; Females ;</t>
  </si>
  <si>
    <t>Northern Territory ;  Less than 1 year looking for work ;  &gt;&gt; Looked for only full-time work ;  Persons ;</t>
  </si>
  <si>
    <t>Northern Territory ;  Less than 1 year looking for work ;  &gt;&gt; Looked for only full-time work ;  &gt; Males ;</t>
  </si>
  <si>
    <t>Northern Territory ;  Less than 1 year looking for work ;  &gt;&gt; Looked for only full-time work ;  &gt; Females ;</t>
  </si>
  <si>
    <t>Northern Territory ;  Less than 1 year looking for work ;  &gt;&gt; Waiting to start a full-time job ;  Persons ;</t>
  </si>
  <si>
    <t>Northern Territory ;  Less than 1 year looking for work ;  &gt;&gt; Waiting to start a full-time job ;  &gt; Males ;</t>
  </si>
  <si>
    <t>Northern Territory ;  Less than 1 year looking for work ;  &gt;&gt; Waiting to start a full-time job ;  &gt; Females ;</t>
  </si>
  <si>
    <t>Northern Territory ;  Less than 1 year looking for work ;  &gt; Looked for part-time work ;  Persons ;</t>
  </si>
  <si>
    <t>Northern Territory ;  Less than 1 year looking for work ;  &gt; Looked for part-time work ;  &gt; Males ;</t>
  </si>
  <si>
    <t>Northern Territory ;  Less than 1 year looking for work ;  &gt; Looked for part-time work ;  &gt; Females ;</t>
  </si>
  <si>
    <t>Northern Territory ;  Less than 1 year looking for work ;  &gt;&gt; Looked for only part-time work ;  Persons ;</t>
  </si>
  <si>
    <t>Northern Territory ;  Less than 1 year looking for work ;  &gt;&gt; Looked for only part-time work ;  &gt; Males ;</t>
  </si>
  <si>
    <t>Northern Territory ;  Less than 1 year looking for work ;  &gt;&gt; Looked for only part-time work ;  &gt; Females ;</t>
  </si>
  <si>
    <t>Northern Territory ;  Less than 1 year looking for work ;  &gt;&gt; Waiting to start a part-time job ;  Persons ;</t>
  </si>
  <si>
    <t>Northern Territory ;  Less than 1 year looking for work ;  &gt;&gt; Waiting to start a part-time job ;  &gt; Males ;</t>
  </si>
  <si>
    <t>Northern Territory ;  Less than 1 year looking for work ;  &gt;&gt; Waiting to start a part-time job ;  &gt; Females ;</t>
  </si>
  <si>
    <t>Northern Territory ;  &gt; Less than 1 month looking for work ;  Unemployed total ;  Persons ;</t>
  </si>
  <si>
    <t>Northern Territory ;  &gt; Less than 1 month looking for work ;  Unemployed total ;  &gt; Males ;</t>
  </si>
  <si>
    <t>Northern Territory ;  &gt; Less than 1 month looking for work ;  Unemployed total ;  &gt; Females ;</t>
  </si>
  <si>
    <t>Northern Territory ;  &gt; Less than 1 month looking for work ;  &gt; Looked for full-time work ;  Persons ;</t>
  </si>
  <si>
    <t>Northern Territory ;  &gt; Less than 1 month looking for work ;  &gt; Looked for full-time work ;  &gt; Males ;</t>
  </si>
  <si>
    <t>Northern Territory ;  &gt; Less than 1 month looking for work ;  &gt; Looked for full-time work ;  &gt; Females ;</t>
  </si>
  <si>
    <t>Northern Territory ;  &gt; Less than 1 month looking for work ;  &gt;&gt; Looked for both full-time and part-time work ;  Persons ;</t>
  </si>
  <si>
    <t>Northern Territory ;  &gt; Less than 1 month looking for work ;  &gt;&gt; Looked for both full-time and part-time work ;  &gt; Males ;</t>
  </si>
  <si>
    <t>Northern Territory ;  &gt; Less than 1 month looking for work ;  &gt;&gt; Looked for both full-time and part-time work ;  &gt; Females ;</t>
  </si>
  <si>
    <t>Northern Territory ;  &gt; Less than 1 month looking for work ;  &gt;&gt; Looked for only full-time work ;  Persons ;</t>
  </si>
  <si>
    <t>Northern Territory ;  &gt; Less than 1 month looking for work ;  &gt;&gt; Looked for only full-time work ;  &gt; Males ;</t>
  </si>
  <si>
    <t>Northern Territory ;  &gt; Less than 1 month looking for work ;  &gt;&gt; Looked for only full-time work ;  &gt; Females ;</t>
  </si>
  <si>
    <t>A126036214L</t>
  </si>
  <si>
    <t>A126003166T</t>
  </si>
  <si>
    <t>A126065374R</t>
  </si>
  <si>
    <t>A126034270V</t>
  </si>
  <si>
    <t>A126005758J</t>
  </si>
  <si>
    <t>A126067966F</t>
  </si>
  <si>
    <t>A126036862K</t>
  </si>
  <si>
    <t>A126004462C</t>
  </si>
  <si>
    <t>A126066670A</t>
  </si>
  <si>
    <t>A126035566X</t>
  </si>
  <si>
    <t>A126003814C</t>
  </si>
  <si>
    <t>A126066022C</t>
  </si>
  <si>
    <t>A126034918X</t>
  </si>
  <si>
    <t>A126002518T</t>
  </si>
  <si>
    <t>A126064726R</t>
  </si>
  <si>
    <t>A126033622V</t>
  </si>
  <si>
    <t>A126001838K</t>
  </si>
  <si>
    <t>A126064046K</t>
  </si>
  <si>
    <t>A126032942L</t>
  </si>
  <si>
    <t>A126006374R</t>
  </si>
  <si>
    <t>A126068582L</t>
  </si>
  <si>
    <t>A126037478K</t>
  </si>
  <si>
    <t>A126005078C</t>
  </si>
  <si>
    <t>A126067286A</t>
  </si>
  <si>
    <t>A126036182F</t>
  </si>
  <si>
    <t>A126003134X</t>
  </si>
  <si>
    <t>A126065342W</t>
  </si>
  <si>
    <t>A126034238V</t>
  </si>
  <si>
    <t>A126005726R</t>
  </si>
  <si>
    <t>A126067934L</t>
  </si>
  <si>
    <t>A126036830T</t>
  </si>
  <si>
    <t>A126004430K</t>
  </si>
  <si>
    <t>A126066638A</t>
  </si>
  <si>
    <t>A126035534F</t>
  </si>
  <si>
    <t>A126003782W</t>
  </si>
  <si>
    <t>A126065990V</t>
  </si>
  <si>
    <t>A126034886T</t>
  </si>
  <si>
    <t>A126002486K</t>
  </si>
  <si>
    <t>A126064694J</t>
  </si>
  <si>
    <t>A126033590L</t>
  </si>
  <si>
    <t>A126001874V</t>
  </si>
  <si>
    <t>A126064082V</t>
  </si>
  <si>
    <t>A126032978R</t>
  </si>
  <si>
    <t>A126006410L</t>
  </si>
  <si>
    <t>A126068618C</t>
  </si>
  <si>
    <t>A126037514J</t>
  </si>
  <si>
    <t>A126005114A</t>
  </si>
  <si>
    <t>A126067322X</t>
  </si>
  <si>
    <t>A126036218W</t>
  </si>
  <si>
    <t>A126003170J</t>
  </si>
  <si>
    <t>A126065378X</t>
  </si>
  <si>
    <t>A126034274C</t>
  </si>
  <si>
    <t>A126005762X</t>
  </si>
  <si>
    <t>A126067970W</t>
  </si>
  <si>
    <t>A126036866V</t>
  </si>
  <si>
    <t>A126004466L</t>
  </si>
  <si>
    <t>A126066674K</t>
  </si>
  <si>
    <t>A126035570R</t>
  </si>
  <si>
    <t>A126003818L</t>
  </si>
  <si>
    <t>A126066026L</t>
  </si>
  <si>
    <t>A126034922R</t>
  </si>
  <si>
    <t>A126002522J</t>
  </si>
  <si>
    <t>A126064730F</t>
  </si>
  <si>
    <t>A126033626C</t>
  </si>
  <si>
    <t>A126001878C</t>
  </si>
  <si>
    <t>A126064086C</t>
  </si>
  <si>
    <t>A126032982F</t>
  </si>
  <si>
    <t>A126006414W</t>
  </si>
  <si>
    <t>A126068622V</t>
  </si>
  <si>
    <t>A126037518T</t>
  </si>
  <si>
    <t>A126005118K</t>
  </si>
  <si>
    <t>A126067326J</t>
  </si>
  <si>
    <t>A126036222L</t>
  </si>
  <si>
    <t>A126003174T</t>
  </si>
  <si>
    <t>A126065382R</t>
  </si>
  <si>
    <t>A126034278L</t>
  </si>
  <si>
    <t>A126005766J</t>
  </si>
  <si>
    <t>A126067974F</t>
  </si>
  <si>
    <t>A126036870K</t>
  </si>
  <si>
    <t>A126004470C</t>
  </si>
  <si>
    <t>A126066678V</t>
  </si>
  <si>
    <t>A126035574X</t>
  </si>
  <si>
    <t>A126003822C</t>
  </si>
  <si>
    <t>A126066030C</t>
  </si>
  <si>
    <t>A126034926X</t>
  </si>
  <si>
    <t>A126002526T</t>
  </si>
  <si>
    <t>A126064734R</t>
  </si>
  <si>
    <t>A126033630V</t>
  </si>
  <si>
    <t>A126001842A</t>
  </si>
  <si>
    <t>A126064050A</t>
  </si>
  <si>
    <t>A126032946W</t>
  </si>
  <si>
    <t>A126006378X</t>
  </si>
  <si>
    <t>A126068586W</t>
  </si>
  <si>
    <t>A126037482A</t>
  </si>
  <si>
    <t>A126005082V</t>
  </si>
  <si>
    <t>A126067290T</t>
  </si>
  <si>
    <t>A126036186R</t>
  </si>
  <si>
    <t>A126003138J</t>
  </si>
  <si>
    <t>A126065346F</t>
  </si>
  <si>
    <t>A126034242K</t>
  </si>
  <si>
    <t>A126005730F</t>
  </si>
  <si>
    <t>A126067938W</t>
  </si>
  <si>
    <t>A126036834A</t>
  </si>
  <si>
    <t>A126004434V</t>
  </si>
  <si>
    <t>A126066642T</t>
  </si>
  <si>
    <t>A126035538R</t>
  </si>
  <si>
    <t>A126003786F</t>
  </si>
  <si>
    <t>A126065994C</t>
  </si>
  <si>
    <t>A126034890J</t>
  </si>
  <si>
    <t>A126002490A</t>
  </si>
  <si>
    <t>A126064698T</t>
  </si>
  <si>
    <t>A126033594W</t>
  </si>
  <si>
    <t>A126001846K</t>
  </si>
  <si>
    <t>A126064054K</t>
  </si>
  <si>
    <t>A126032950L</t>
  </si>
  <si>
    <t>A126006382R</t>
  </si>
  <si>
    <t>A126068590L</t>
  </si>
  <si>
    <t>A126037486K</t>
  </si>
  <si>
    <t>A126005086C</t>
  </si>
  <si>
    <t>A126067294A</t>
  </si>
  <si>
    <t>A126036190F</t>
  </si>
  <si>
    <t>A126003142X</t>
  </si>
  <si>
    <t>A126065350W</t>
  </si>
  <si>
    <t>A126034246V</t>
  </si>
  <si>
    <t>A126004438C</t>
  </si>
  <si>
    <t>A126066646A</t>
  </si>
  <si>
    <t>A126035542F</t>
  </si>
  <si>
    <t>A126003790W</t>
  </si>
  <si>
    <t>A126065998L</t>
  </si>
  <si>
    <t>A126034894T</t>
  </si>
  <si>
    <t>A126001862K</t>
  </si>
  <si>
    <t>A126064070K</t>
  </si>
  <si>
    <t>A126032966F</t>
  </si>
  <si>
    <t>A126006398J</t>
  </si>
  <si>
    <t>A126068606V</t>
  </si>
  <si>
    <t>A126037502X</t>
  </si>
  <si>
    <t>A126005102T</t>
  </si>
  <si>
    <t>A126067310R</t>
  </si>
  <si>
    <t>A126036206L</t>
  </si>
  <si>
    <t>A126003158T</t>
  </si>
  <si>
    <t>A126065366R</t>
  </si>
  <si>
    <t>A126034262V</t>
  </si>
  <si>
    <t>A126004454C</t>
  </si>
  <si>
    <t>A126066662A</t>
  </si>
  <si>
    <t>A126035558X</t>
  </si>
  <si>
    <t>A126003806C</t>
  </si>
  <si>
    <t>A126066014C</t>
  </si>
  <si>
    <t>A126034910F</t>
  </si>
  <si>
    <t>A126001830T</t>
  </si>
  <si>
    <t>A126064038K</t>
  </si>
  <si>
    <t>A126032934L</t>
  </si>
  <si>
    <t>A126006366R</t>
  </si>
  <si>
    <t>A126068574L</t>
  </si>
  <si>
    <t>A126037470T</t>
  </si>
  <si>
    <t>A126005070K</t>
  </si>
  <si>
    <t>A126067278A</t>
  </si>
  <si>
    <t>A126036174F</t>
  </si>
  <si>
    <t>A126003126X</t>
  </si>
  <si>
    <t>A126065334W</t>
  </si>
  <si>
    <t>A126034230A</t>
  </si>
  <si>
    <t>A126005718R</t>
  </si>
  <si>
    <t>A126067926L</t>
  </si>
  <si>
    <t>A126036822T</t>
  </si>
  <si>
    <t>A126004422K</t>
  </si>
  <si>
    <t>A126066630J</t>
  </si>
  <si>
    <t>A126035526F</t>
  </si>
  <si>
    <t>A126003774W</t>
  </si>
  <si>
    <t>A126065982V</t>
  </si>
  <si>
    <t>A126034878T</t>
  </si>
  <si>
    <t>A126002478K</t>
  </si>
  <si>
    <t>A126064686J</t>
  </si>
  <si>
    <t>A126033582L</t>
  </si>
  <si>
    <t>A126001882V</t>
  </si>
  <si>
    <t>A126064090V</t>
  </si>
  <si>
    <t>A126032986R</t>
  </si>
  <si>
    <t>A126006418F</t>
  </si>
  <si>
    <t>A126068626C</t>
  </si>
  <si>
    <t>A126037522J</t>
  </si>
  <si>
    <t>A126005122A</t>
  </si>
  <si>
    <t>A126067330X</t>
  </si>
  <si>
    <t>A126036226W</t>
  </si>
  <si>
    <t>A126003178A</t>
  </si>
  <si>
    <t>A126065386X</t>
  </si>
  <si>
    <t>A126034282C</t>
  </si>
  <si>
    <t>A126005770X</t>
  </si>
  <si>
    <t>A126067978R</t>
  </si>
  <si>
    <t>A126036874V</t>
  </si>
  <si>
    <t>A126004474L</t>
  </si>
  <si>
    <t>A126066682K</t>
  </si>
  <si>
    <t>A126035578J</t>
  </si>
  <si>
    <t>A126003826L</t>
  </si>
  <si>
    <t>A126066034L</t>
  </si>
  <si>
    <t>A126034930R</t>
  </si>
  <si>
    <t>A126002530J</t>
  </si>
  <si>
    <t>A126064738X</t>
  </si>
  <si>
    <t>A126033634C</t>
  </si>
  <si>
    <t>A126001866V</t>
  </si>
  <si>
    <t>A126064074V</t>
  </si>
  <si>
    <t>A126032970W</t>
  </si>
  <si>
    <t>A126006402L</t>
  </si>
  <si>
    <t>A126068610K</t>
  </si>
  <si>
    <t>A126037506J</t>
  </si>
  <si>
    <t>A126005106A</t>
  </si>
  <si>
    <t>A126067314X</t>
  </si>
  <si>
    <t>A126036210C</t>
  </si>
  <si>
    <t>A126003162J</t>
  </si>
  <si>
    <t>A126065370F</t>
  </si>
  <si>
    <t>A126034266C</t>
  </si>
  <si>
    <t>A126004458L</t>
  </si>
  <si>
    <t>A126066666K</t>
  </si>
  <si>
    <t>A126035562R</t>
  </si>
  <si>
    <t>A126003810V</t>
  </si>
  <si>
    <t>A126066018L</t>
  </si>
  <si>
    <t>A126034914R</t>
  </si>
  <si>
    <t>A126001886C</t>
  </si>
  <si>
    <t>A126064094C</t>
  </si>
  <si>
    <t>A126032990F</t>
  </si>
  <si>
    <t>A126006422W</t>
  </si>
  <si>
    <t>A126068630V</t>
  </si>
  <si>
    <t>A126037526T</t>
  </si>
  <si>
    <t>A126005126K</t>
  </si>
  <si>
    <t>A126067334J</t>
  </si>
  <si>
    <t>A126036230L</t>
  </si>
  <si>
    <t>A126003182T</t>
  </si>
  <si>
    <t>A126065390R</t>
  </si>
  <si>
    <t>A126034286L</t>
  </si>
  <si>
    <t>A126005774J</t>
  </si>
  <si>
    <t>A126067982F</t>
  </si>
  <si>
    <t>A126036878C</t>
  </si>
  <si>
    <t>A126004478W</t>
  </si>
  <si>
    <t>A126066686V</t>
  </si>
  <si>
    <t>A126035582X</t>
  </si>
  <si>
    <t>A126003830C</t>
  </si>
  <si>
    <t>A126066038W</t>
  </si>
  <si>
    <t>A126034934X</t>
  </si>
  <si>
    <t>A126002534T</t>
  </si>
  <si>
    <t>A126064742R</t>
  </si>
  <si>
    <t>A126033638L</t>
  </si>
  <si>
    <t>A126001834A</t>
  </si>
  <si>
    <t>A126064042A</t>
  </si>
  <si>
    <t>A126032938W</t>
  </si>
  <si>
    <t>A126006370F</t>
  </si>
  <si>
    <t>A126068578W</t>
  </si>
  <si>
    <t>A126037474A</t>
  </si>
  <si>
    <t>A126005074V</t>
  </si>
  <si>
    <t>A126067282T</t>
  </si>
  <si>
    <t>A126036178R</t>
  </si>
  <si>
    <t>A126003130R</t>
  </si>
  <si>
    <t>A126065338F</t>
  </si>
  <si>
    <t>A126034234K</t>
  </si>
  <si>
    <t>Northern Territory ;  &gt; Less than 1 month looking for work ;  &gt;&gt; Waiting to start a full-time job ;  Persons ;</t>
  </si>
  <si>
    <t>Northern Territory ;  &gt; Less than 1 month looking for work ;  &gt;&gt; Waiting to start a full-time job ;  &gt; Males ;</t>
  </si>
  <si>
    <t>Northern Territory ;  &gt; Less than 1 month looking for work ;  &gt;&gt; Waiting to start a full-time job ;  &gt; Females ;</t>
  </si>
  <si>
    <t>Northern Territory ;  &gt; Less than 1 month looking for work ;  &gt; Looked for part-time work ;  Persons ;</t>
  </si>
  <si>
    <t>Northern Territory ;  &gt; Less than 1 month looking for work ;  &gt; Looked for part-time work ;  &gt; Males ;</t>
  </si>
  <si>
    <t>Northern Territory ;  &gt; Less than 1 month looking for work ;  &gt; Looked for part-time work ;  &gt; Females ;</t>
  </si>
  <si>
    <t>Northern Territory ;  &gt; Less than 1 month looking for work ;  &gt;&gt; Looked for only part-time work ;  Persons ;</t>
  </si>
  <si>
    <t>Northern Territory ;  &gt; Less than 1 month looking for work ;  &gt;&gt; Looked for only part-time work ;  &gt; Males ;</t>
  </si>
  <si>
    <t>Northern Territory ;  &gt; Less than 1 month looking for work ;  &gt;&gt; Looked for only part-time work ;  &gt; Females ;</t>
  </si>
  <si>
    <t>Northern Territory ;  &gt; Less than 1 month looking for work ;  &gt;&gt; Waiting to start a part-time job ;  Persons ;</t>
  </si>
  <si>
    <t>Northern Territory ;  &gt; Less than 1 month looking for work ;  &gt;&gt; Waiting to start a part-time job ;  &gt; Males ;</t>
  </si>
  <si>
    <t>Northern Territory ;  &gt; Less than 1 month looking for work ;  &gt;&gt; Waiting to start a part-time job ;  &gt; Females ;</t>
  </si>
  <si>
    <t>Northern Territory ;  &gt; 1-3 months looking for work ;  Unemployed total ;  Persons ;</t>
  </si>
  <si>
    <t>Northern Territory ;  &gt; 1-3 months looking for work ;  Unemployed total ;  &gt; Males ;</t>
  </si>
  <si>
    <t>Northern Territory ;  &gt; 1-3 months looking for work ;  Unemployed total ;  &gt; Females ;</t>
  </si>
  <si>
    <t>Northern Territory ;  &gt; 1-3 months looking for work ;  &gt; Looked for full-time work ;  Persons ;</t>
  </si>
  <si>
    <t>Northern Territory ;  &gt; 1-3 months looking for work ;  &gt; Looked for full-time work ;  &gt; Males ;</t>
  </si>
  <si>
    <t>Northern Territory ;  &gt; 1-3 months looking for work ;  &gt; Looked for full-time work ;  &gt; Females ;</t>
  </si>
  <si>
    <t>Northern Territory ;  &gt; 1-3 months looking for work ;  &gt;&gt; Looked for both full-time and part-time work ;  Persons ;</t>
  </si>
  <si>
    <t>Northern Territory ;  &gt; 1-3 months looking for work ;  &gt;&gt; Looked for both full-time and part-time work ;  &gt; Males ;</t>
  </si>
  <si>
    <t>Northern Territory ;  &gt; 1-3 months looking for work ;  &gt;&gt; Looked for both full-time and part-time work ;  &gt; Females ;</t>
  </si>
  <si>
    <t>Northern Territory ;  &gt; 1-3 months looking for work ;  &gt;&gt; Looked for only full-time work ;  Persons ;</t>
  </si>
  <si>
    <t>Northern Territory ;  &gt; 1-3 months looking for work ;  &gt;&gt; Looked for only full-time work ;  &gt; Males ;</t>
  </si>
  <si>
    <t>Northern Territory ;  &gt; 1-3 months looking for work ;  &gt;&gt; Looked for only full-time work ;  &gt; Females ;</t>
  </si>
  <si>
    <t>Northern Territory ;  &gt; 1-3 months looking for work ;  &gt;&gt; Waiting to start a full-time job ;  Persons ;</t>
  </si>
  <si>
    <t>Northern Territory ;  &gt; 1-3 months looking for work ;  &gt;&gt; Waiting to start a full-time job ;  &gt; Males ;</t>
  </si>
  <si>
    <t>Northern Territory ;  &gt; 1-3 months looking for work ;  &gt;&gt; Waiting to start a full-time job ;  &gt; Females ;</t>
  </si>
  <si>
    <t>Northern Territory ;  &gt; 1-3 months looking for work ;  &gt; Looked for part-time work ;  Persons ;</t>
  </si>
  <si>
    <t>Northern Territory ;  &gt; 1-3 months looking for work ;  &gt; Looked for part-time work ;  &gt; Males ;</t>
  </si>
  <si>
    <t>Northern Territory ;  &gt; 1-3 months looking for work ;  &gt; Looked for part-time work ;  &gt; Females ;</t>
  </si>
  <si>
    <t>Northern Territory ;  &gt; 1-3 months looking for work ;  &gt;&gt; Looked for only part-time work ;  Persons ;</t>
  </si>
  <si>
    <t>Northern Territory ;  &gt; 1-3 months looking for work ;  &gt;&gt; Looked for only part-time work ;  &gt; Males ;</t>
  </si>
  <si>
    <t>Northern Territory ;  &gt; 1-3 months looking for work ;  &gt;&gt; Looked for only part-time work ;  &gt; Females ;</t>
  </si>
  <si>
    <t>Northern Territory ;  &gt; 1-3 months looking for work ;  &gt;&gt; Waiting to start a part-time job ;  Persons ;</t>
  </si>
  <si>
    <t>Northern Territory ;  &gt; 1-3 months looking for work ;  &gt;&gt; Waiting to start a part-time job ;  &gt; Males ;</t>
  </si>
  <si>
    <t>Northern Territory ;  &gt; 1-3 months looking for work ;  &gt;&gt; Waiting to start a part-time job ;  &gt; Females ;</t>
  </si>
  <si>
    <t>Northern Territory ;  &gt; 3-6 months looking for work ;  Unemployed total ;  Persons ;</t>
  </si>
  <si>
    <t>Northern Territory ;  &gt; 3-6 months looking for work ;  Unemployed total ;  &gt; Males ;</t>
  </si>
  <si>
    <t>Northern Territory ;  &gt; 3-6 months looking for work ;  Unemployed total ;  &gt; Females ;</t>
  </si>
  <si>
    <t>Northern Territory ;  &gt; 3-6 months looking for work ;  &gt; Looked for full-time work ;  Persons ;</t>
  </si>
  <si>
    <t>Northern Territory ;  &gt; 3-6 months looking for work ;  &gt; Looked for full-time work ;  &gt; Males ;</t>
  </si>
  <si>
    <t>Northern Territory ;  &gt; 3-6 months looking for work ;  &gt; Looked for full-time work ;  &gt; Females ;</t>
  </si>
  <si>
    <t>Northern Territory ;  &gt; 3-6 months looking for work ;  &gt;&gt; Looked for both full-time and part-time work ;  Persons ;</t>
  </si>
  <si>
    <t>Northern Territory ;  &gt; 3-6 months looking for work ;  &gt;&gt; Looked for both full-time and part-time work ;  &gt; Males ;</t>
  </si>
  <si>
    <t>Northern Territory ;  &gt; 3-6 months looking for work ;  &gt;&gt; Looked for both full-time and part-time work ;  &gt; Females ;</t>
  </si>
  <si>
    <t>Northern Territory ;  &gt; 3-6 months looking for work ;  &gt;&gt; Looked for only full-time work ;  Persons ;</t>
  </si>
  <si>
    <t>Northern Territory ;  &gt; 3-6 months looking for work ;  &gt;&gt; Looked for only full-time work ;  &gt; Males ;</t>
  </si>
  <si>
    <t>Northern Territory ;  &gt; 3-6 months looking for work ;  &gt;&gt; Looked for only full-time work ;  &gt; Females ;</t>
  </si>
  <si>
    <t>Northern Territory ;  &gt; 3-6 months looking for work ;  &gt;&gt; Waiting to start a full-time job ;  Persons ;</t>
  </si>
  <si>
    <t>Northern Territory ;  &gt; 3-6 months looking for work ;  &gt;&gt; Waiting to start a full-time job ;  &gt; Males ;</t>
  </si>
  <si>
    <t>Northern Territory ;  &gt; 3-6 months looking for work ;  &gt;&gt; Waiting to start a full-time job ;  &gt; Females ;</t>
  </si>
  <si>
    <t>Northern Territory ;  &gt; 3-6 months looking for work ;  &gt; Looked for part-time work ;  Persons ;</t>
  </si>
  <si>
    <t>Northern Territory ;  &gt; 3-6 months looking for work ;  &gt; Looked for part-time work ;  &gt; Males ;</t>
  </si>
  <si>
    <t>Northern Territory ;  &gt; 3-6 months looking for work ;  &gt; Looked for part-time work ;  &gt; Females ;</t>
  </si>
  <si>
    <t>Northern Territory ;  &gt; 3-6 months looking for work ;  &gt;&gt; Looked for only part-time work ;  Persons ;</t>
  </si>
  <si>
    <t>Northern Territory ;  &gt; 3-6 months looking for work ;  &gt;&gt; Looked for only part-time work ;  &gt; Males ;</t>
  </si>
  <si>
    <t>Northern Territory ;  &gt; 3-6 months looking for work ;  &gt;&gt; Looked for only part-time work ;  &gt; Females ;</t>
  </si>
  <si>
    <t>Northern Territory ;  &gt; 3-6 months looking for work ;  &gt;&gt; Waiting to start a part-time job ;  Persons ;</t>
  </si>
  <si>
    <t>Northern Territory ;  &gt; 3-6 months looking for work ;  &gt;&gt; Waiting to start a part-time job ;  &gt; Males ;</t>
  </si>
  <si>
    <t>Northern Territory ;  &gt; 3-6 months looking for work ;  &gt;&gt; Waiting to start a part-time job ;  &gt; Females ;</t>
  </si>
  <si>
    <t>Northern Territory ;  &gt; 6-12 months looking for work ;  Unemployed total ;  Persons ;</t>
  </si>
  <si>
    <t>Northern Territory ;  &gt; 6-12 months looking for work ;  Unemployed total ;  &gt; Males ;</t>
  </si>
  <si>
    <t>Northern Territory ;  &gt; 6-12 months looking for work ;  Unemployed total ;  &gt; Females ;</t>
  </si>
  <si>
    <t>Northern Territory ;  &gt; 6-12 months looking for work ;  &gt; Looked for full-time work ;  Persons ;</t>
  </si>
  <si>
    <t>Northern Territory ;  &gt; 6-12 months looking for work ;  &gt; Looked for full-time work ;  &gt; Males ;</t>
  </si>
  <si>
    <t>Northern Territory ;  &gt; 6-12 months looking for work ;  &gt; Looked for full-time work ;  &gt; Females ;</t>
  </si>
  <si>
    <t>Northern Territory ;  &gt; 6-12 months looking for work ;  &gt;&gt; Looked for both full-time and part-time work ;  Persons ;</t>
  </si>
  <si>
    <t>Northern Territory ;  &gt; 6-12 months looking for work ;  &gt;&gt; Looked for both full-time and part-time work ;  &gt; Males ;</t>
  </si>
  <si>
    <t>Northern Territory ;  &gt; 6-12 months looking for work ;  &gt;&gt; Looked for both full-time and part-time work ;  &gt; Females ;</t>
  </si>
  <si>
    <t>Northern Territory ;  &gt; 6-12 months looking for work ;  &gt;&gt; Looked for only full-time work ;  Persons ;</t>
  </si>
  <si>
    <t>Northern Territory ;  &gt; 6-12 months looking for work ;  &gt;&gt; Looked for only full-time work ;  &gt; Males ;</t>
  </si>
  <si>
    <t>Northern Territory ;  &gt; 6-12 months looking for work ;  &gt;&gt; Looked for only full-time work ;  &gt; Females ;</t>
  </si>
  <si>
    <t>Northern Territory ;  &gt; 6-12 months looking for work ;  &gt;&gt; Waiting to start a full-time job ;  Persons ;</t>
  </si>
  <si>
    <t>Northern Territory ;  &gt; 6-12 months looking for work ;  &gt;&gt; Waiting to start a full-time job ;  &gt; Males ;</t>
  </si>
  <si>
    <t>Northern Territory ;  &gt; 6-12 months looking for work ;  &gt;&gt; Waiting to start a full-time job ;  &gt; Females ;</t>
  </si>
  <si>
    <t>Northern Territory ;  &gt; 6-12 months looking for work ;  &gt; Looked for part-time work ;  Persons ;</t>
  </si>
  <si>
    <t>Northern Territory ;  &gt; 6-12 months looking for work ;  &gt; Looked for part-time work ;  &gt; Males ;</t>
  </si>
  <si>
    <t>Northern Territory ;  &gt; 6-12 months looking for work ;  &gt; Looked for part-time work ;  &gt; Females ;</t>
  </si>
  <si>
    <t>Northern Territory ;  &gt; 6-12 months looking for work ;  &gt;&gt; Looked for only part-time work ;  Persons ;</t>
  </si>
  <si>
    <t>Northern Territory ;  &gt; 6-12 months looking for work ;  &gt;&gt; Looked for only part-time work ;  &gt; Males ;</t>
  </si>
  <si>
    <t>Northern Territory ;  &gt; 6-12 months looking for work ;  &gt;&gt; Looked for only part-time work ;  &gt; Females ;</t>
  </si>
  <si>
    <t>Northern Territory ;  &gt; 6-12 months looking for work ;  &gt;&gt; Waiting to start a part-time job ;  Persons ;</t>
  </si>
  <si>
    <t>Northern Territory ;  &gt; 6-12 months looking for work ;  &gt;&gt; Waiting to start a part-time job ;  &gt; Males ;</t>
  </si>
  <si>
    <t>Northern Territory ;  &gt; 6-12 months looking for work ;  &gt;&gt; Waiting to start a part-time job ;  &gt; Females ;</t>
  </si>
  <si>
    <t>Northern Territory ;  1-2 years looking for work ;  Unemployed total ;  Persons ;</t>
  </si>
  <si>
    <t>Northern Territory ;  1-2 years looking for work ;  Unemployed total ;  &gt; Males ;</t>
  </si>
  <si>
    <t>Northern Territory ;  1-2 years looking for work ;  Unemployed total ;  &gt; Females ;</t>
  </si>
  <si>
    <t>Northern Territory ;  1-2 years looking for work ;  &gt; Looked for full-time work ;  Persons ;</t>
  </si>
  <si>
    <t>Northern Territory ;  1-2 years looking for work ;  &gt; Looked for full-time work ;  &gt; Males ;</t>
  </si>
  <si>
    <t>Northern Territory ;  1-2 years looking for work ;  &gt; Looked for full-time work ;  &gt; Females ;</t>
  </si>
  <si>
    <t>Northern Territory ;  1-2 years looking for work ;  &gt;&gt; Looked for both full-time and part-time work ;  Persons ;</t>
  </si>
  <si>
    <t>Northern Territory ;  1-2 years looking for work ;  &gt;&gt; Looked for both full-time and part-time work ;  &gt; Males ;</t>
  </si>
  <si>
    <t>Northern Territory ;  1-2 years looking for work ;  &gt;&gt; Looked for both full-time and part-time work ;  &gt; Females ;</t>
  </si>
  <si>
    <t>Northern Territory ;  1-2 years looking for work ;  &gt;&gt; Looked for only full-time work ;  Persons ;</t>
  </si>
  <si>
    <t>Northern Territory ;  1-2 years looking for work ;  &gt;&gt; Looked for only full-time work ;  &gt; Males ;</t>
  </si>
  <si>
    <t>Northern Territory ;  1-2 years looking for work ;  &gt;&gt; Looked for only full-time work ;  &gt; Females ;</t>
  </si>
  <si>
    <t>Northern Territory ;  1-2 years looking for work ;  &gt;&gt; Waiting to start a full-time job ;  Persons ;</t>
  </si>
  <si>
    <t>Northern Territory ;  1-2 years looking for work ;  &gt;&gt; Waiting to start a full-time job ;  &gt; Males ;</t>
  </si>
  <si>
    <t>Northern Territory ;  1-2 years looking for work ;  &gt;&gt; Waiting to start a full-time job ;  &gt; Females ;</t>
  </si>
  <si>
    <t>Northern Territory ;  1-2 years looking for work ;  &gt; Looked for part-time work ;  Persons ;</t>
  </si>
  <si>
    <t>Northern Territory ;  1-2 years looking for work ;  &gt; Looked for part-time work ;  &gt; Males ;</t>
  </si>
  <si>
    <t>Northern Territory ;  1-2 years looking for work ;  &gt; Looked for part-time work ;  &gt; Females ;</t>
  </si>
  <si>
    <t>Northern Territory ;  1-2 years looking for work ;  &gt;&gt; Looked for only part-time work ;  Persons ;</t>
  </si>
  <si>
    <t>Northern Territory ;  1-2 years looking for work ;  &gt;&gt; Looked for only part-time work ;  &gt; Males ;</t>
  </si>
  <si>
    <t>Northern Territory ;  1-2 years looking for work ;  &gt;&gt; Looked for only part-time work ;  &gt; Females ;</t>
  </si>
  <si>
    <t>Northern Territory ;  1-2 years looking for work ;  &gt;&gt; Waiting to start a part-time job ;  Persons ;</t>
  </si>
  <si>
    <t>Northern Territory ;  1-2 years looking for work ;  &gt;&gt; Waiting to start a part-time job ;  &gt; Males ;</t>
  </si>
  <si>
    <t>Northern Territory ;  1-2 years looking for work ;  &gt;&gt; Waiting to start a part-time job ;  &gt; Females ;</t>
  </si>
  <si>
    <t>Northern Territory ;  2 years or more looking for work ;  Unemployed total ;  Persons ;</t>
  </si>
  <si>
    <t>Northern Territory ;  2 years or more looking for work ;  Unemployed total ;  &gt; Males ;</t>
  </si>
  <si>
    <t>Northern Territory ;  2 years or more looking for work ;  Unemployed total ;  &gt; Females ;</t>
  </si>
  <si>
    <t>Northern Territory ;  2 years or more looking for work ;  &gt; Looked for full-time work ;  Persons ;</t>
  </si>
  <si>
    <t>Northern Territory ;  2 years or more looking for work ;  &gt; Looked for full-time work ;  &gt; Males ;</t>
  </si>
  <si>
    <t>Northern Territory ;  2 years or more looking for work ;  &gt; Looked for full-time work ;  &gt; Females ;</t>
  </si>
  <si>
    <t>Northern Territory ;  2 years or more looking for work ;  &gt;&gt; Looked for both full-time and part-time work ;  Persons ;</t>
  </si>
  <si>
    <t>Northern Territory ;  2 years or more looking for work ;  &gt;&gt; Looked for both full-time and part-time work ;  &gt; Males ;</t>
  </si>
  <si>
    <t>Northern Territory ;  2 years or more looking for work ;  &gt;&gt; Looked for both full-time and part-time work ;  &gt; Females ;</t>
  </si>
  <si>
    <t>Northern Territory ;  2 years or more looking for work ;  &gt;&gt; Looked for only full-time work ;  Persons ;</t>
  </si>
  <si>
    <t>Northern Territory ;  2 years or more looking for work ;  &gt;&gt; Looked for only full-time work ;  &gt; Males ;</t>
  </si>
  <si>
    <t>Northern Territory ;  2 years or more looking for work ;  &gt;&gt; Looked for only full-time work ;  &gt; Females ;</t>
  </si>
  <si>
    <t>Northern Territory ;  2 years or more looking for work ;  &gt;&gt; Waiting to start a full-time job ;  Persons ;</t>
  </si>
  <si>
    <t>Northern Territory ;  2 years or more looking for work ;  &gt;&gt; Waiting to start a full-time job ;  &gt; Males ;</t>
  </si>
  <si>
    <t>Northern Territory ;  2 years or more looking for work ;  &gt;&gt; Waiting to start a full-time job ;  &gt; Females ;</t>
  </si>
  <si>
    <t>Northern Territory ;  2 years or more looking for work ;  &gt; Looked for part-time work ;  Persons ;</t>
  </si>
  <si>
    <t>Northern Territory ;  2 years or more looking for work ;  &gt; Looked for part-time work ;  &gt; Males ;</t>
  </si>
  <si>
    <t>Northern Territory ;  2 years or more looking for work ;  &gt; Looked for part-time work ;  &gt; Females ;</t>
  </si>
  <si>
    <t>Northern Territory ;  2 years or more looking for work ;  &gt;&gt; Looked for only part-time work ;  Persons ;</t>
  </si>
  <si>
    <t>Northern Territory ;  2 years or more looking for work ;  &gt;&gt; Looked for only part-time work ;  &gt; Males ;</t>
  </si>
  <si>
    <t>Northern Territory ;  2 years or more looking for work ;  &gt;&gt; Looked for only part-time work ;  &gt; Females ;</t>
  </si>
  <si>
    <t>Northern Territory ;  2 years or more looking for work ;  &gt;&gt; Waiting to start a part-time job ;  Persons ;</t>
  </si>
  <si>
    <t>Northern Territory ;  2 years or more looking for work ;  &gt;&gt; Waiting to start a part-time job ;  &gt; Males ;</t>
  </si>
  <si>
    <t>Northern Territory ;  2 years or more looking for work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</si>
  <si>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</si>
  <si>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</si>
  <si>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</si>
  <si>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</si>
  <si>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</si>
  <si>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</si>
  <si>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</si>
  <si>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</si>
  <si>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</si>
  <si>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</si>
  <si>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</si>
  <si>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</si>
  <si>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</si>
  <si>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</si>
  <si>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</si>
  <si>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</si>
  <si>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</si>
  <si>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</si>
  <si>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</si>
  <si>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</si>
  <si>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</si>
  <si>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</si>
  <si>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</si>
  <si>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</si>
  <si>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Australian Capital Territory ;  No job offers ;  Unemployed total ;  Persons ;</t>
  </si>
  <si>
    <t>Australian Capital Territory ;  No job offers ;  Unemployed total ;  &gt; Males ;</t>
  </si>
  <si>
    <t>Australian Capital Territory ;  No job offers ;  Unemployed total ;  &gt; Females ;</t>
  </si>
  <si>
    <t>Australian Capital Territory ;  No job offers ;  &gt; Looked for full-time work ;  Persons ;</t>
  </si>
  <si>
    <t>Australian Capital Territory ;  No job offers ;  &gt; Looked for full-time work ;  &gt; Males ;</t>
  </si>
  <si>
    <t>Australian Capital Territory ;  No job offers ;  &gt; Looked for full-time work ;  &gt; Females ;</t>
  </si>
  <si>
    <t>Australian Capital Territory ;  No job offers ;  &gt;&gt; Looked for both full-time and part-time work ;  Persons ;</t>
  </si>
  <si>
    <t>Australian Capital Territory ;  No job offers ;  &gt;&gt; Looked for both full-time and part-time work ;  &gt; Males ;</t>
  </si>
  <si>
    <t>Australian Capital Territory ;  No job offers ;  &gt;&gt; Looked for both full-time and part-time work ;  &gt; Females ;</t>
  </si>
  <si>
    <t>Australian Capital Territory ;  No job offers ;  &gt;&gt; Looked for only full-time work ;  Persons ;</t>
  </si>
  <si>
    <t>Australian Capital Territory ;  No job offers ;  &gt;&gt; Looked for only full-time work ;  &gt; Males ;</t>
  </si>
  <si>
    <t>Australian Capital Territory ;  No job offers ;  &gt;&gt; Looked for only full-time work ;  &gt; Females ;</t>
  </si>
  <si>
    <t>Australian Capital Territory ;  No job offers ;  &gt;&gt; Waiting to start a full-time job ;  Persons ;</t>
  </si>
  <si>
    <t>Australian Capital Territory ;  No job offers ;  &gt;&gt; Waiting to start a full-time job ;  &gt; Males ;</t>
  </si>
  <si>
    <t>Australian Capital Territory ;  No job offers ;  &gt;&gt; Waiting to start a full-time job ;  &gt; Females ;</t>
  </si>
  <si>
    <t>Australian Capital Territory ;  No job offers ;  &gt; Looked for part-time work ;  Persons ;</t>
  </si>
  <si>
    <t>Australian Capital Territory ;  No job offers ;  &gt; Looked for part-time work ;  &gt; Males ;</t>
  </si>
  <si>
    <t>Australian Capital Territory ;  No job offers ;  &gt; Looked for part-time work ;  &gt; Females ;</t>
  </si>
  <si>
    <t>Australian Capital Territory ;  No job offers ;  &gt;&gt; Looked for only part-time work ;  Persons ;</t>
  </si>
  <si>
    <t>Australian Capital Territory ;  No job offers ;  &gt;&gt; Looked for only part-time work ;  &gt; Males ;</t>
  </si>
  <si>
    <t>Australian Capital Territory ;  No job offers ;  &gt;&gt; Looked for only part-time work ;  &gt; Females ;</t>
  </si>
  <si>
    <t>Australian Capital Territory ;  No job offers ;  &gt;&gt; Waiting to start a part-time job ;  Persons ;</t>
  </si>
  <si>
    <t>Australian Capital Territory ;  No job offers ;  &gt;&gt; Waiting to start a part-time job ;  &gt; Males ;</t>
  </si>
  <si>
    <t>Australian Capital Territory ;  No job offers ;  &gt;&gt; Waiting to start a part-time job ;  &gt; Females ;</t>
  </si>
  <si>
    <t>Australian Capital Territory ;  One job offer ;  Unemployed total ;  Persons ;</t>
  </si>
  <si>
    <t>Australian Capital Territory ;  One job offer ;  Unemployed total ;  &gt; Males ;</t>
  </si>
  <si>
    <t>Australian Capital Territory ;  One job offer ;  Unemployed total ;  &gt; Females ;</t>
  </si>
  <si>
    <t>Australian Capital Territory ;  One job offer ;  &gt; Looked for full-time work ;  Persons ;</t>
  </si>
  <si>
    <t>Australian Capital Territory ;  One job offer ;  &gt; Looked for full-time work ;  &gt; Males ;</t>
  </si>
  <si>
    <t>Australian Capital Territory ;  One job offer ;  &gt; Looked for full-time work ;  &gt; Females ;</t>
  </si>
  <si>
    <t>Australian Capital Territory ;  One job offer ;  &gt;&gt; Looked for both full-time and part-time work ;  Persons ;</t>
  </si>
  <si>
    <t>Australian Capital Territory ;  One job offer ;  &gt;&gt; Looked for both full-time and part-time work ;  &gt; Males ;</t>
  </si>
  <si>
    <t>Australian Capital Territory ;  One job offer ;  &gt;&gt; Looked for both full-time and part-time work ;  &gt; Females ;</t>
  </si>
  <si>
    <t>Australian Capital Territory ;  One job offer ;  &gt;&gt; Looked for only full-time work ;  Persons ;</t>
  </si>
  <si>
    <t>Australian Capital Territory ;  One job offer ;  &gt;&gt; Looked for only full-time work ;  &gt; Males ;</t>
  </si>
  <si>
    <t>Australian Capital Territory ;  One job offer ;  &gt;&gt; Looked for only full-time work ;  &gt; Females ;</t>
  </si>
  <si>
    <t>Australian Capital Territory ;  One job offer ;  &gt;&gt; Waiting to start a full-time job ;  Persons ;</t>
  </si>
  <si>
    <t>Australian Capital Territory ;  One job offer ;  &gt;&gt; Waiting to start a full-time job ;  &gt; Males ;</t>
  </si>
  <si>
    <t>Australian Capital Territory ;  One job offer ;  &gt;&gt; Waiting to start a full-time job ;  &gt; Females ;</t>
  </si>
  <si>
    <t>Australian Capital Territory ;  One job offer ;  &gt; Looked for part-time work ;  Persons ;</t>
  </si>
  <si>
    <t>Australian Capital Territory ;  One job offer ;  &gt; Looked for part-time work ;  &gt; Males ;</t>
  </si>
  <si>
    <t>Australian Capital Territory ;  One job offer ;  &gt; Looked for part-time work ;  &gt; Females ;</t>
  </si>
  <si>
    <t>Australian Capital Territory ;  One job offer ;  &gt;&gt; Looked for only part-time work ;  Persons ;</t>
  </si>
  <si>
    <t>Australian Capital Territory ;  One job offer ;  &gt;&gt; Looked for only part-time work ;  &gt; Males ;</t>
  </si>
  <si>
    <t>Australian Capital Territory ;  One job offer ;  &gt;&gt; Looked for only part-time work ;  &gt; Females ;</t>
  </si>
  <si>
    <t>Australian Capital Territory ;  One job offer ;  &gt;&gt; Waiting to start a part-time job ;  Persons ;</t>
  </si>
  <si>
    <t>Australian Capital Territory ;  One job offer ;  &gt;&gt; Waiting to start a part-time job ;  &gt; Males ;</t>
  </si>
  <si>
    <t>Australian Capital Territory ;  One job offer ;  &gt;&gt; Waiting to start a part-time job ;  &gt; Females ;</t>
  </si>
  <si>
    <t>Australian Capital Territory ;  Two or more job offers ;  Unemployed total ;  Persons ;</t>
  </si>
  <si>
    <t>Australian Capital Territory ;  Two or more job offers ;  Unemployed total ;  &gt; Males ;</t>
  </si>
  <si>
    <t>Australian Capital Territory ;  Two or more job offers ;  Unemployed total ;  &gt; Females ;</t>
  </si>
  <si>
    <t>Australian Capital Territory ;  Two or more job offers ;  &gt; Looked for full-time work ;  Persons ;</t>
  </si>
  <si>
    <t>Australian Capital Territory ;  Two or more job offers ;  &gt; Looked for full-time work ;  &gt; Males ;</t>
  </si>
  <si>
    <t>Australian Capital Territory ;  Two or more job offers ;  &gt; Looked for full-time work ;  &gt; Females ;</t>
  </si>
  <si>
    <t>Australian Capital Territory ;  Two or more job offers ;  &gt;&gt; Looked for both full-time and part-time work ;  Persons ;</t>
  </si>
  <si>
    <t>Australian Capital Territory ;  Two or more job offers ;  &gt;&gt; Looked for both full-time and part-time work ;  &gt; Males ;</t>
  </si>
  <si>
    <t>Australian Capital Territory ;  Two or more job offers ;  &gt;&gt; Looked for both full-time and part-time work ;  &gt; Females ;</t>
  </si>
  <si>
    <t>Australian Capital Territory ;  Two or more job offers ;  &gt;&gt; Looked for only full-time work ;  Persons ;</t>
  </si>
  <si>
    <t>Australian Capital Territory ;  Two or more job offers ;  &gt;&gt; Looked for only full-time work ;  &gt; Males ;</t>
  </si>
  <si>
    <t>Australian Capital Territory ;  Two or more job offers ;  &gt;&gt; Looked for only full-time work ;  &gt; Females ;</t>
  </si>
  <si>
    <t>Australian Capital Territory ;  Two or more job offers ;  &gt;&gt; Waiting to start a full-time job ;  Persons ;</t>
  </si>
  <si>
    <t>Australian Capital Territory ;  Two or more job offers ;  &gt;&gt; Waiting to start a full-time job ;  &gt; Males ;</t>
  </si>
  <si>
    <t>Australian Capital Territory ;  Two or more job offers ;  &gt;&gt; Waiting to start a full-time job ;  &gt; Females ;</t>
  </si>
  <si>
    <t>Australian Capital Territory ;  Two or more job offers ;  &gt; Looked for part-time work ;  Persons ;</t>
  </si>
  <si>
    <t>Australian Capital Territory ;  Two or more job offers ;  &gt; Looked for part-time work ;  &gt; Males ;</t>
  </si>
  <si>
    <t>Australian Capital Territory ;  Two or more job offers ;  &gt; Looked for part-time work ;  &gt; Females ;</t>
  </si>
  <si>
    <t>Australian Capital Territory ;  Two or more job offers ;  &gt;&gt; Looked for only part-time work ;  Persons ;</t>
  </si>
  <si>
    <t>Australian Capital Territory ;  Two or more job offers ;  &gt;&gt; Looked for only part-time work ;  &gt; Males ;</t>
  </si>
  <si>
    <t>Australian Capital Territory ;  Two or more job offers ;  &gt;&gt; Looked for only part-time work ;  &gt; Females ;</t>
  </si>
  <si>
    <t>Australian Capital Territory ;  Two or more job offers ;  &gt;&gt; Waiting to start a part-time job ;  Persons ;</t>
  </si>
  <si>
    <t>Australian Capital Territory ;  Two or more job offers ;  &gt;&gt; Waiting to start a part-time job ;  &gt; Males ;</t>
  </si>
  <si>
    <t>Australian Capital Territory ;  Two or more job offers ;  &gt;&gt; Waiting to start a part-time job ;  &gt; Females ;</t>
  </si>
  <si>
    <t>Australian Capital Territory ;  Had worked before ;  Unemployed total ;  Persons ;</t>
  </si>
  <si>
    <t>Australian Capital Territory ;  Had worked before ;  Unemployed total ;  &gt; Males ;</t>
  </si>
  <si>
    <t>Australian Capital Territory ;  Had worked before ;  Unemployed total ;  &gt; Females ;</t>
  </si>
  <si>
    <t>Australian Capital Territory ;  Had worked before ;  &gt; Looked for full-time work ;  Persons ;</t>
  </si>
  <si>
    <t>Australian Capital Territory ;  Had worked before ;  &gt; Looked for full-time work ;  &gt; Males ;</t>
  </si>
  <si>
    <t>Australian Capital Territory ;  Had worked before ;  &gt; Looked for full-time work ;  &gt; Females ;</t>
  </si>
  <si>
    <t>Australian Capital Territory ;  Had worked before ;  &gt;&gt; Looked for both full-time and part-time work ;  Persons ;</t>
  </si>
  <si>
    <t>Australian Capital Territory ;  Had worked before ;  &gt;&gt; Looked for both full-time and part-time work ;  &gt; Males ;</t>
  </si>
  <si>
    <t>Australian Capital Territory ;  Had worked before ;  &gt;&gt; Looked for both full-time and part-time work ;  &gt; Females ;</t>
  </si>
  <si>
    <t>Australian Capital Territory ;  Had worked before ;  &gt;&gt; Looked for only full-time work ;  Persons ;</t>
  </si>
  <si>
    <t>Australian Capital Territory ;  Had worked before ;  &gt;&gt; Looked for only full-time work ;  &gt; Males ;</t>
  </si>
  <si>
    <t>Australian Capital Territory ;  Had worked before ;  &gt;&gt; Looked for only full-time work ;  &gt; Females ;</t>
  </si>
  <si>
    <t>Australian Capital Territory ;  Had worked before ;  &gt;&gt; Waiting to start a full-time job ;  Persons ;</t>
  </si>
  <si>
    <t>Australian Capital Territory ;  Had worked before ;  &gt;&gt; Waiting to start a full-time job ;  &gt; Males ;</t>
  </si>
  <si>
    <t>Australian Capital Territory ;  Had worked before ;  &gt;&gt; Waiting to start a full-time job ;  &gt; Females ;</t>
  </si>
  <si>
    <t>Australian Capital Territory ;  Had worked before ;  &gt; Looked for part-time work ;  Persons ;</t>
  </si>
  <si>
    <t>Australian Capital Territory ;  Had worked before ;  &gt; Looked for part-time work ;  &gt; Males ;</t>
  </si>
  <si>
    <t>Australian Capital Territory ;  Had worked before ;  &gt; Looked for part-time work ;  &gt; Females ;</t>
  </si>
  <si>
    <t>Australian Capital Territory ;  Had worked before ;  &gt;&gt; Looked for only part-time work ;  Persons ;</t>
  </si>
  <si>
    <t>Australian Capital Territory ;  Had worked before ;  &gt;&gt; Looked for only part-time work ;  &gt; Males ;</t>
  </si>
  <si>
    <t>Australian Capital Territory ;  Had worked before ;  &gt;&gt; Looked for only part-time work ;  &gt; Females ;</t>
  </si>
  <si>
    <t>Australian Capital Territory ;  Had worked before ;  &gt;&gt; Waiting to start a part-time job ;  Persons ;</t>
  </si>
  <si>
    <t>A126005722F</t>
  </si>
  <si>
    <t>A126067930C</t>
  </si>
  <si>
    <t>A126036826A</t>
  </si>
  <si>
    <t>A126004426V</t>
  </si>
  <si>
    <t>A126066634T</t>
  </si>
  <si>
    <t>A126035530W</t>
  </si>
  <si>
    <t>A126003778F</t>
  </si>
  <si>
    <t>A126065986C</t>
  </si>
  <si>
    <t>A126034882J</t>
  </si>
  <si>
    <t>A126002482A</t>
  </si>
  <si>
    <t>A126064690X</t>
  </si>
  <si>
    <t>A126033586W</t>
  </si>
  <si>
    <t>A126001818A</t>
  </si>
  <si>
    <t>A126064026A</t>
  </si>
  <si>
    <t>A126032922C</t>
  </si>
  <si>
    <t>A126006354F</t>
  </si>
  <si>
    <t>A126068562C</t>
  </si>
  <si>
    <t>A126037458A</t>
  </si>
  <si>
    <t>A126005058V</t>
  </si>
  <si>
    <t>A126067266T</t>
  </si>
  <si>
    <t>A126036162W</t>
  </si>
  <si>
    <t>A126003114R</t>
  </si>
  <si>
    <t>A126065322L</t>
  </si>
  <si>
    <t>A126034218K</t>
  </si>
  <si>
    <t>A126005706F</t>
  </si>
  <si>
    <t>A126067914C</t>
  </si>
  <si>
    <t>A126036810J</t>
  </si>
  <si>
    <t>A126004410A</t>
  </si>
  <si>
    <t>A126066618T</t>
  </si>
  <si>
    <t>A126035514W</t>
  </si>
  <si>
    <t>A126003762L</t>
  </si>
  <si>
    <t>A126065970K</t>
  </si>
  <si>
    <t>A126034866J</t>
  </si>
  <si>
    <t>A126002466A</t>
  </si>
  <si>
    <t>A126064674X</t>
  </si>
  <si>
    <t>A126033570C</t>
  </si>
  <si>
    <t>A126001822T</t>
  </si>
  <si>
    <t>A126064030T</t>
  </si>
  <si>
    <t>A126032926L</t>
  </si>
  <si>
    <t>A126006358R</t>
  </si>
  <si>
    <t>A126068566L</t>
  </si>
  <si>
    <t>A126037462T</t>
  </si>
  <si>
    <t>A126005062K</t>
  </si>
  <si>
    <t>A126067270J</t>
  </si>
  <si>
    <t>A126036166F</t>
  </si>
  <si>
    <t>A126003118X</t>
  </si>
  <si>
    <t>A126065326W</t>
  </si>
  <si>
    <t>A126034222A</t>
  </si>
  <si>
    <t>A126005710W</t>
  </si>
  <si>
    <t>A126067918L</t>
  </si>
  <si>
    <t>A126036814T</t>
  </si>
  <si>
    <t>A126004414K</t>
  </si>
  <si>
    <t>A126066622J</t>
  </si>
  <si>
    <t>A126035518F</t>
  </si>
  <si>
    <t>A126003766W</t>
  </si>
  <si>
    <t>A126065974V</t>
  </si>
  <si>
    <t>A126034870X</t>
  </si>
  <si>
    <t>A126002470T</t>
  </si>
  <si>
    <t>A126064678J</t>
  </si>
  <si>
    <t>A126033574L</t>
  </si>
  <si>
    <t>A126001850A</t>
  </si>
  <si>
    <t>A126064058V</t>
  </si>
  <si>
    <t>A126032954W</t>
  </si>
  <si>
    <t>A126006386X</t>
  </si>
  <si>
    <t>A126068594W</t>
  </si>
  <si>
    <t>A126037490A</t>
  </si>
  <si>
    <t>A126005090V</t>
  </si>
  <si>
    <t>A126067298K</t>
  </si>
  <si>
    <t>A126036194R</t>
  </si>
  <si>
    <t>A126003146J</t>
  </si>
  <si>
    <t>A126065354F</t>
  </si>
  <si>
    <t>A126034250K</t>
  </si>
  <si>
    <t>A126005738X</t>
  </si>
  <si>
    <t>A126067946W</t>
  </si>
  <si>
    <t>A126036842A</t>
  </si>
  <si>
    <t>A126004442V</t>
  </si>
  <si>
    <t>A126066650T</t>
  </si>
  <si>
    <t>A126035546R</t>
  </si>
  <si>
    <t>A126003794F</t>
  </si>
  <si>
    <t>A126066002V</t>
  </si>
  <si>
    <t>A126034898A</t>
  </si>
  <si>
    <t>A126002498V</t>
  </si>
  <si>
    <t>A126064706F</t>
  </si>
  <si>
    <t>A126033602K</t>
  </si>
  <si>
    <t>A126001826A</t>
  </si>
  <si>
    <t>A126064034A</t>
  </si>
  <si>
    <t>A126032930C</t>
  </si>
  <si>
    <t>A126006362F</t>
  </si>
  <si>
    <t>A126068570C</t>
  </si>
  <si>
    <t>A126037466A</t>
  </si>
  <si>
    <t>A126005066V</t>
  </si>
  <si>
    <t>A126067274T</t>
  </si>
  <si>
    <t>A126036170W</t>
  </si>
  <si>
    <t>A126003122R</t>
  </si>
  <si>
    <t>A126065330L</t>
  </si>
  <si>
    <t>A126034226K</t>
  </si>
  <si>
    <t>A126005714F</t>
  </si>
  <si>
    <t>A126067922C</t>
  </si>
  <si>
    <t>A126036818A</t>
  </si>
  <si>
    <t>A126004418V</t>
  </si>
  <si>
    <t>A126066626T</t>
  </si>
  <si>
    <t>A126035522W</t>
  </si>
  <si>
    <t>A126003770L</t>
  </si>
  <si>
    <t>A126065978C</t>
  </si>
  <si>
    <t>A126034874J</t>
  </si>
  <si>
    <t>A126002474A</t>
  </si>
  <si>
    <t>A126064682X</t>
  </si>
  <si>
    <t>A126033578W</t>
  </si>
  <si>
    <t>A126001854K</t>
  </si>
  <si>
    <t>A126064062K</t>
  </si>
  <si>
    <t>A126032958F</t>
  </si>
  <si>
    <t>A126006390R</t>
  </si>
  <si>
    <t>A126068598F</t>
  </si>
  <si>
    <t>A126037494K</t>
  </si>
  <si>
    <t>A126005094C</t>
  </si>
  <si>
    <t>A126067302R</t>
  </si>
  <si>
    <t>A126036198X</t>
  </si>
  <si>
    <t>A126003150X</t>
  </si>
  <si>
    <t>A126065358R</t>
  </si>
  <si>
    <t>A126034254V</t>
  </si>
  <si>
    <t>A126005742R</t>
  </si>
  <si>
    <t>A126067950L</t>
  </si>
  <si>
    <t>A126036846K</t>
  </si>
  <si>
    <t>A126004446C</t>
  </si>
  <si>
    <t>A126066654A</t>
  </si>
  <si>
    <t>A126035550F</t>
  </si>
  <si>
    <t>A126003798R</t>
  </si>
  <si>
    <t>A126066006C</t>
  </si>
  <si>
    <t>A126034902F</t>
  </si>
  <si>
    <t>A126002502X</t>
  </si>
  <si>
    <t>A126064710W</t>
  </si>
  <si>
    <t>A126033606V</t>
  </si>
  <si>
    <t>A126001570J</t>
  </si>
  <si>
    <t>A126063778X</t>
  </si>
  <si>
    <t>A126032674C</t>
  </si>
  <si>
    <t>A126006106V</t>
  </si>
  <si>
    <t>A126068314T</t>
  </si>
  <si>
    <t>A126037210W</t>
  </si>
  <si>
    <t>A126004810L</t>
  </si>
  <si>
    <t>A126067018F</t>
  </si>
  <si>
    <t>A126035914J</t>
  </si>
  <si>
    <t>A126002866L</t>
  </si>
  <si>
    <t>A126065074L</t>
  </si>
  <si>
    <t>A126033970R</t>
  </si>
  <si>
    <t>A126005458F</t>
  </si>
  <si>
    <t>A126067666C</t>
  </si>
  <si>
    <t>A126036562J</t>
  </si>
  <si>
    <t>A126004162A</t>
  </si>
  <si>
    <t>A126066370X</t>
  </si>
  <si>
    <t>A126035266W</t>
  </si>
  <si>
    <t>A126003514A</t>
  </si>
  <si>
    <t>A126065722X</t>
  </si>
  <si>
    <t>A126034618W</t>
  </si>
  <si>
    <t>A126002218R</t>
  </si>
  <si>
    <t>A126064426L</t>
  </si>
  <si>
    <t>A126033322T</t>
  </si>
  <si>
    <t>A126001582T</t>
  </si>
  <si>
    <t>A126063790R</t>
  </si>
  <si>
    <t>A126032686L</t>
  </si>
  <si>
    <t>A126006118C</t>
  </si>
  <si>
    <t>A126068326A</t>
  </si>
  <si>
    <t>A126037222F</t>
  </si>
  <si>
    <t>A126004822W</t>
  </si>
  <si>
    <t>A126067030W</t>
  </si>
  <si>
    <t>A126035926T</t>
  </si>
  <si>
    <t>A126002878W</t>
  </si>
  <si>
    <t>A126065086W</t>
  </si>
  <si>
    <t>A126033982X</t>
  </si>
  <si>
    <t>A126005470W</t>
  </si>
  <si>
    <t>A126067678L</t>
  </si>
  <si>
    <t>A126036574T</t>
  </si>
  <si>
    <t>A126004174K</t>
  </si>
  <si>
    <t>A126066382J</t>
  </si>
  <si>
    <t>A126035278F</t>
  </si>
  <si>
    <t>A126003526K</t>
  </si>
  <si>
    <t>A126065734J</t>
  </si>
  <si>
    <t>A126034630L</t>
  </si>
  <si>
    <t>A126002230F</t>
  </si>
  <si>
    <t>A126064438W</t>
  </si>
  <si>
    <t>A126033334A</t>
  </si>
  <si>
    <t>A126001550X</t>
  </si>
  <si>
    <t>A126063758R</t>
  </si>
  <si>
    <t>A126032654V</t>
  </si>
  <si>
    <t>A126006086W</t>
  </si>
  <si>
    <t>A126068294V</t>
  </si>
  <si>
    <t>A126037190X</t>
  </si>
  <si>
    <t>A126004790R</t>
  </si>
  <si>
    <t>A126066998F</t>
  </si>
  <si>
    <t>A126035894K</t>
  </si>
  <si>
    <t>A126002846C</t>
  </si>
  <si>
    <t>A126065054C</t>
  </si>
  <si>
    <t>A126033950F</t>
  </si>
  <si>
    <t>A126005438W</t>
  </si>
  <si>
    <t>A126067646V</t>
  </si>
  <si>
    <t>A126036542X</t>
  </si>
  <si>
    <t>A126004142T</t>
  </si>
  <si>
    <t>A126066350R</t>
  </si>
  <si>
    <t>A126035246L</t>
  </si>
  <si>
    <t>A126003494C</t>
  </si>
  <si>
    <t>A126065702R</t>
  </si>
  <si>
    <t>A126034598X</t>
  </si>
  <si>
    <t>A126002198T</t>
  </si>
  <si>
    <t>A126064406C</t>
  </si>
  <si>
    <t>A126033302J</t>
  </si>
  <si>
    <t>A126001586A</t>
  </si>
  <si>
    <t>A126063794X</t>
  </si>
  <si>
    <t>A126032690C</t>
  </si>
  <si>
    <t>A126006122V</t>
  </si>
  <si>
    <t>A126068330T</t>
  </si>
  <si>
    <t>A126037226R</t>
  </si>
  <si>
    <t>A126004826F</t>
  </si>
  <si>
    <t>A126067034F</t>
  </si>
  <si>
    <t>A126035930J</t>
  </si>
  <si>
    <t>A126002882L</t>
  </si>
  <si>
    <t>A126065090L</t>
  </si>
  <si>
    <t>A126033986J</t>
  </si>
  <si>
    <t>A126005474F</t>
  </si>
  <si>
    <t>A126067682C</t>
  </si>
  <si>
    <t>A126036578A</t>
  </si>
  <si>
    <t>A126004178V</t>
  </si>
  <si>
    <t>A126066386T</t>
  </si>
  <si>
    <t>A126035282W</t>
  </si>
  <si>
    <t>A126003530A</t>
  </si>
  <si>
    <t>A126065738T</t>
  </si>
  <si>
    <t>A126034634W</t>
  </si>
  <si>
    <t>A126002234R</t>
  </si>
  <si>
    <t>A126064442L</t>
  </si>
  <si>
    <t>A126033338K</t>
  </si>
  <si>
    <t>A126001590T</t>
  </si>
  <si>
    <t>A126063798J</t>
  </si>
  <si>
    <t>A126032694L</t>
  </si>
  <si>
    <t>A126006126C</t>
  </si>
  <si>
    <t>A126068334A</t>
  </si>
  <si>
    <t>A126037230F</t>
  </si>
  <si>
    <t>A126004830W</t>
  </si>
  <si>
    <t>A126067038R</t>
  </si>
  <si>
    <t>A126035934T</t>
  </si>
  <si>
    <t>A126002886W</t>
  </si>
  <si>
    <t>A126065094W</t>
  </si>
  <si>
    <t>A126033990X</t>
  </si>
  <si>
    <t>A126005478R</t>
  </si>
  <si>
    <t>A126067686L</t>
  </si>
  <si>
    <t>A126036582T</t>
  </si>
  <si>
    <t>A126004182K</t>
  </si>
  <si>
    <t>A126066390J</t>
  </si>
  <si>
    <t>A126035286F</t>
  </si>
  <si>
    <t>A126003534K</t>
  </si>
  <si>
    <t>A126065742J</t>
  </si>
  <si>
    <t>A126034638F</t>
  </si>
  <si>
    <t>A126002238X</t>
  </si>
  <si>
    <t>Australian Capital Territory ;  Had worked before ;  &gt;&gt; Waiting to start a part-time job ;  &gt; Males ;</t>
  </si>
  <si>
    <t>Australian Capital Territory ;  Had worked before ;  &gt;&gt; Waiting to start a part-time job ;  &gt; Females ;</t>
  </si>
  <si>
    <t>Australian Capital Territory ;  &gt; Waiting to start or return to a job already obtained ;  Unemployed total ;  Persons ;</t>
  </si>
  <si>
    <t>Australian Capital Territory ;  &gt; Waiting to start or return to a job already obtained ;  Unemployed total ;  &gt; Males ;</t>
  </si>
  <si>
    <t>Australian Capital Territory ;  &gt; Waiting to start or return to a job already obtained ;  Unemployed total ;  &gt; Females ;</t>
  </si>
  <si>
    <t>Australian Capital Territory ;  &gt; Waiting to start or return to a job already obtained ;  &gt; Looked for full-time work ;  Persons ;</t>
  </si>
  <si>
    <t>Australian Capital Territory ;  &gt; Waiting to start or return to a job already obtained ;  &gt; Looked for full-time work ;  &gt; Males ;</t>
  </si>
  <si>
    <t>Australian Capital Territory ;  &gt; Waiting to start or return to a job already obtained ;  &gt; Looked for full-time work ;  &gt; Females ;</t>
  </si>
  <si>
    <t>Australian Capital Territory ;  &gt; Waiting to start or return to a job already obtained ;  &gt;&gt; Looked for both full-time and part-time work ;  Persons ;</t>
  </si>
  <si>
    <t>Australian Capital Territory ;  &gt; Waiting to start or return to a job already obtained ;  &gt;&gt; Looked for both full-time and part-time work ;  &gt; Males ;</t>
  </si>
  <si>
    <t>Australian Capital Territory ;  &gt; Waiting to start or return to a job already obtained ;  &gt;&gt; Looked for both full-time and part-time work ;  &gt; Females ;</t>
  </si>
  <si>
    <t>Australian Capital Territory ;  &gt; Waiting to start or return to a job already obtained ;  &gt;&gt; Looked for only full-time work ;  Persons ;</t>
  </si>
  <si>
    <t>Australian Capital Territory ;  &gt; Waiting to start or return to a job already obtained ;  &gt;&gt; Looked for only full-time work ;  &gt; Males ;</t>
  </si>
  <si>
    <t>Australian Capital Territory ;  &gt; Waiting to start or return to a job already obtained ;  &gt;&gt; Looked for only full-time work ;  &gt; Females ;</t>
  </si>
  <si>
    <t>Australian Capital Territory ;  &gt; Waiting to start or return to a job already obtained ;  &gt;&gt; Waiting to start a full-time job ;  Persons ;</t>
  </si>
  <si>
    <t>Australian Capital Territory ;  &gt; Waiting to start or return to a job already obtained ;  &gt;&gt; Waiting to start a full-time job ;  &gt; Males ;</t>
  </si>
  <si>
    <t>Australian Capital Territory ;  &gt; Waiting to start or return to a job already obtained ;  &gt;&gt; Waiting to start a full-time job ;  &gt; Females ;</t>
  </si>
  <si>
    <t>Australian Capital Territory ;  &gt; Waiting to start or return to a job already obtained ;  &gt; Looked for part-time work ;  Persons ;</t>
  </si>
  <si>
    <t>Australian Capital Territory ;  &gt; Waiting to start or return to a job already obtained ;  &gt; Looked for part-time work ;  &gt; Males ;</t>
  </si>
  <si>
    <t>Australian Capital Territory ;  &gt; Waiting to start or return to a job already obtained ;  &gt; Looked for part-time work ;  &gt; Females ;</t>
  </si>
  <si>
    <t>Australian Capital Territory ;  &gt; Waiting to start or return to a job already obtained ;  &gt;&gt; Looked for only part-time work ;  Persons ;</t>
  </si>
  <si>
    <t>Australian Capital Territory ;  &gt; Waiting to start or return to a job already obtained ;  &gt;&gt; Looked for only part-time work ;  &gt; Males ;</t>
  </si>
  <si>
    <t>Australian Capital Territory ;  &gt; Waiting to start or return to a job already obtained ;  &gt;&gt; Looked for only part-time work ;  &gt; Females ;</t>
  </si>
  <si>
    <t>Australian Capital Territory ;  &gt; Waiting to start or return to a job already obtained ;  &gt;&gt; Waiting to start a part-time job ;  Persons ;</t>
  </si>
  <si>
    <t>Australian Capital Territory ;  &gt; Waiting to start or return to a job already obtained ;  &gt;&gt; Waiting to start a part-time job ;  &gt; Males ;</t>
  </si>
  <si>
    <t>Australian Capital Territory ;  &gt; Waiting to start or return to a job already obtained ;  &gt;&gt; Waiting to start a part-time job ;  &gt; Females ;</t>
  </si>
  <si>
    <t>Australian Capital Territory ;  &gt; Last worked less than 2 years ago ;  Unemployed total ;  Persons ;</t>
  </si>
  <si>
    <t>Australian Capital Territory ;  &gt; Last worked less than 2 years ago ;  Unemployed total ;  &gt; Males ;</t>
  </si>
  <si>
    <t>Australian Capital Territory ;  &gt; Last worked less than 2 years ago ;  Unemployed total ;  &gt; Females ;</t>
  </si>
  <si>
    <t>Australian Capital Territory ;  &gt; Last worked less than 2 years ago ;  &gt; Looked for full-time work ;  Persons ;</t>
  </si>
  <si>
    <t>Australian Capital Territory ;  &gt; Last worked less than 2 years ago ;  &gt; Looked for full-time work ;  &gt; Males ;</t>
  </si>
  <si>
    <t>Australian Capital Territory ;  &gt; Last worked less than 2 years ago ;  &gt; Looked for full-time work ;  &gt; Females ;</t>
  </si>
  <si>
    <t>Australian Capital Territory ;  &gt; Last worked less than 2 years ago ;  &gt;&gt; Looked for both full-time and part-time work ;  Persons ;</t>
  </si>
  <si>
    <t>Australian Capital Territory ;  &gt; Last worked less than 2 years ago ;  &gt;&gt; Looked for both full-time and part-time work ;  &gt; Males ;</t>
  </si>
  <si>
    <t>Australian Capital Territory ;  &gt; Last worked less than 2 years ago ;  &gt;&gt; Looked for both full-time and part-time work ;  &gt; Females ;</t>
  </si>
  <si>
    <t>Australian Capital Territory ;  &gt; Last worked less than 2 years ago ;  &gt;&gt; Looked for only full-time work ;  Persons ;</t>
  </si>
  <si>
    <t>Australian Capital Territory ;  &gt; Last worked less than 2 years ago ;  &gt;&gt; Looked for only full-time work ;  &gt; Males ;</t>
  </si>
  <si>
    <t>Australian Capital Territory ;  &gt; Last worked less than 2 years ago ;  &gt;&gt; Looked for only full-time work ;  &gt; Females ;</t>
  </si>
  <si>
    <t>Australian Capital Territory ;  &gt; Last worked less than 2 years ago ;  &gt; Looked for part-time work ;  Persons ;</t>
  </si>
  <si>
    <t>Australian Capital Territory ;  &gt; Last worked less than 2 years ago ;  &gt; Looked for part-time work ;  &gt; Males ;</t>
  </si>
  <si>
    <t>Australian Capital Territory ;  &gt; Last worked less than 2 years ago ;  &gt; Looked for part-time work ;  &gt; Females ;</t>
  </si>
  <si>
    <t>Australian Capital Territory ;  &gt; Last worked less than 2 years ago ;  &gt;&gt; Looked for only part-time work ;  Persons ;</t>
  </si>
  <si>
    <t>Australian Capital Territory ;  &gt; Last worked less than 2 years ago ;  &gt;&gt; Looked for only part-time work ;  &gt; Males ;</t>
  </si>
  <si>
    <t>Australian Capital Territory ;  &gt; Last worked less than 2 years ago ;  &gt;&gt; Looked for only part-time work ;  &gt; Females ;</t>
  </si>
  <si>
    <t>Australian Capital Territory ;  &gt; Last worked 2 years or more ago ;  Unemployed total ;  Persons ;</t>
  </si>
  <si>
    <t>Australian Capital Territory ;  &gt; Last worked 2 years or more ago ;  Unemployed total ;  &gt; Males ;</t>
  </si>
  <si>
    <t>Australian Capital Territory ;  &gt; Last worked 2 years or more ago ;  Unemployed total ;  &gt; Females ;</t>
  </si>
  <si>
    <t>Australian Capital Territory ;  &gt; Last worked 2 years or more ago ;  &gt; Looked for full-time work ;  Persons ;</t>
  </si>
  <si>
    <t>Australian Capital Territory ;  &gt; Last worked 2 years or more ago ;  &gt; Looked for full-time work ;  &gt; Males ;</t>
  </si>
  <si>
    <t>Australian Capital Territory ;  &gt; Last worked 2 years or more ago ;  &gt; Looked for full-time work ;  &gt; Females ;</t>
  </si>
  <si>
    <t>Australian Capital Territory ;  &gt; Last worked 2 years or more ago ;  &gt;&gt; Looked for both full-time and part-time work ;  Persons ;</t>
  </si>
  <si>
    <t>Australian Capital Territory ;  &gt; Last worked 2 years or more ago ;  &gt;&gt; Looked for both full-time and part-time work ;  &gt; Males ;</t>
  </si>
  <si>
    <t>Australian Capital Territory ;  &gt; Last worked 2 years or more ago ;  &gt;&gt; Looked for both full-time and part-time work ;  &gt; Females ;</t>
  </si>
  <si>
    <t>Australian Capital Territory ;  &gt; Last worked 2 years or more ago ;  &gt;&gt; Looked for only full-time work ;  Persons ;</t>
  </si>
  <si>
    <t>Australian Capital Territory ;  &gt; Last worked 2 years or more ago ;  &gt;&gt; Looked for only full-time work ;  &gt; Males ;</t>
  </si>
  <si>
    <t>Australian Capital Territory ;  &gt; Last worked 2 years or more ago ;  &gt;&gt; Looked for only full-time work ;  &gt; Females ;</t>
  </si>
  <si>
    <t>Australian Capital Territory ;  &gt; Last worked 2 years or more ago ;  &gt; Looked for part-time work ;  Persons ;</t>
  </si>
  <si>
    <t>Australian Capital Territory ;  &gt; Last worked 2 years or more ago ;  &gt; Looked for part-time work ;  &gt; Males ;</t>
  </si>
  <si>
    <t>Australian Capital Territory ;  &gt; Last worked 2 years or more ago ;  &gt; Looked for part-time work ;  &gt; Females ;</t>
  </si>
  <si>
    <t>Australian Capital Territory ;  &gt; Last worked 2 years or more ago ;  &gt;&gt; Looked for only part-time work ;  Persons ;</t>
  </si>
  <si>
    <t>Australian Capital Territory ;  &gt; Last worked 2 years or more ago ;  &gt;&gt; Looked for only part-time work ;  &gt; Males ;</t>
  </si>
  <si>
    <t>Australian Capital Territory ;  &gt; Last worked 2 years or more ago ;  &gt;&gt; Looked for only part-time work ;  &gt; Females ;</t>
  </si>
  <si>
    <t>Australian Capital Territory ;  Had never worked before ;  Unemployed total ;  Persons ;</t>
  </si>
  <si>
    <t>Australian Capital Territory ;  Had never worked before ;  Unemployed total ;  &gt; Males ;</t>
  </si>
  <si>
    <t>Australian Capital Territory ;  Had never worked before ;  Unemployed total ;  &gt; Females ;</t>
  </si>
  <si>
    <t>Australian Capital Territory ;  Had never worked before ;  &gt; Looked for full-time work ;  Persons ;</t>
  </si>
  <si>
    <t>Australian Capital Territory ;  Had never worked before ;  &gt; Looked for full-time work ;  &gt; Males ;</t>
  </si>
  <si>
    <t>Australian Capital Territory ;  Had never worked before ;  &gt; Looked for full-time work ;  &gt; Females ;</t>
  </si>
  <si>
    <t>Australian Capital Territory ;  Had never worked before ;  &gt;&gt; Looked for both full-time and part-time work ;  Persons ;</t>
  </si>
  <si>
    <t>Australian Capital Territory ;  Had never worked before ;  &gt;&gt; Looked for both full-time and part-time work ;  &gt; Males ;</t>
  </si>
  <si>
    <t>Australian Capital Territory ;  Had never worked before ;  &gt;&gt; Looked for both full-time and part-time work ;  &gt; Females ;</t>
  </si>
  <si>
    <t>Australian Capital Territory ;  Had never worked before ;  &gt;&gt; Looked for only full-time work ;  Persons ;</t>
  </si>
  <si>
    <t>Australian Capital Territory ;  Had never worked before ;  &gt;&gt; Looked for only full-time work ;  &gt; Males ;</t>
  </si>
  <si>
    <t>Australian Capital Territory ;  Had never worked before ;  &gt;&gt; Looked for only full-time work ;  &gt; Females ;</t>
  </si>
  <si>
    <t>Australian Capital Territory ;  Had never worked before ;  &gt;&gt; Waiting to start a full-time job ;  Persons ;</t>
  </si>
  <si>
    <t>Australian Capital Territory ;  Had never worked before ;  &gt;&gt; Waiting to start a full-time job ;  &gt; Males ;</t>
  </si>
  <si>
    <t>Australian Capital Territory ;  Had never worked before ;  &gt;&gt; Waiting to start a full-time job ;  &gt; Females ;</t>
  </si>
  <si>
    <t>Australian Capital Territory ;  Had never worked before ;  &gt; Looked for part-time work ;  Persons ;</t>
  </si>
  <si>
    <t>Australian Capital Territory ;  Had never worked before ;  &gt; Looked for part-time work ;  &gt; Males ;</t>
  </si>
  <si>
    <t>Australian Capital Territory ;  Had never worked before ;  &gt; Looked for part-time work ;  &gt; Females ;</t>
  </si>
  <si>
    <t>Australian Capital Territory ;  Had never worked before ;  &gt;&gt; Looked for only part-time work ;  Persons ;</t>
  </si>
  <si>
    <t>Australian Capital Territory ;  Had never worked before ;  &gt;&gt; Looked for only part-time work ;  &gt; Males ;</t>
  </si>
  <si>
    <t>Australian Capital Territory ;  Had never worked before ;  &gt;&gt; Looked for only part-time work ;  &gt; Females ;</t>
  </si>
  <si>
    <t>Australian Capital Territory ;  Had never worked before ;  &gt;&gt; Waiting to start a part-time job ;  Persons ;</t>
  </si>
  <si>
    <t>Australian Capital Territory ;  Had never worked before ;  &gt;&gt; Waiting to start a part-time job ;  &gt; Males ;</t>
  </si>
  <si>
    <t>Australian Capital Territory ;  Had never worked before ;  &gt;&gt; Waiting to start a part-time job ;  &gt; Females ;</t>
  </si>
  <si>
    <t>Australian Capital Territory ;  &gt; Waiting to start first job already obtained ;  Unemployed total ;  Persons ;</t>
  </si>
  <si>
    <t>Australian Capital Territory ;  &gt; Waiting to start first job already obtained ;  Unemployed total ;  &gt; Males ;</t>
  </si>
  <si>
    <t>Australian Capital Territory ;  &gt; Waiting to start first job already obtained ;  Unemployed total ;  &gt; Females ;</t>
  </si>
  <si>
    <t>Australian Capital Territory ;  &gt; Waiting to start first job already obtained ;  &gt; Looked for full-time work ;  Persons ;</t>
  </si>
  <si>
    <t>Australian Capital Territory ;  &gt; Waiting to start first job already obtained ;  &gt; Looked for full-time work ;  &gt; Males ;</t>
  </si>
  <si>
    <t>Australian Capital Territory ;  &gt; Waiting to start first job already obtained ;  &gt; Looked for full-time work ;  &gt; Females ;</t>
  </si>
  <si>
    <t>Australian Capital Territory ;  &gt; Waiting to start first job already obtained ;  &gt;&gt; Looked for both full-time and part-time work ;  Persons ;</t>
  </si>
  <si>
    <t>Australian Capital Territory ;  &gt; Waiting to start first job already obtained ;  &gt;&gt; Looked for both full-time and part-time work ;  &gt; Males ;</t>
  </si>
  <si>
    <t>Australian Capital Territory ;  &gt; Waiting to start first job already obtained ;  &gt;&gt; Looked for both full-time and part-time work ;  &gt; Females ;</t>
  </si>
  <si>
    <t>Australian Capital Territory ;  &gt; Waiting to start first job already obtained ;  &gt;&gt; Looked for only full-time work ;  Persons ;</t>
  </si>
  <si>
    <t>Australian Capital Territory ;  &gt; Waiting to start first job already obtained ;  &gt;&gt; Looked for only full-time work ;  &gt; Males ;</t>
  </si>
  <si>
    <t>Australian Capital Territory ;  &gt; Waiting to start first job already obtained ;  &gt;&gt; Looked for only full-time work ;  &gt; Females ;</t>
  </si>
  <si>
    <t>Australian Capital Territory ;  &gt; Waiting to start first job already obtained ;  &gt;&gt; Waiting to start a full-time job ;  Persons ;</t>
  </si>
  <si>
    <t>Australian Capital Territory ;  &gt; Waiting to start first job already obtained ;  &gt;&gt; Waiting to start a full-time job ;  &gt; Males ;</t>
  </si>
  <si>
    <t>Australian Capital Territory ;  &gt; Waiting to start first job already obtained ;  &gt;&gt; Waiting to start a full-time job ;  &gt; Females ;</t>
  </si>
  <si>
    <t>Australian Capital Territory ;  &gt; Waiting to start first job already obtained ;  &gt; Looked for part-time work ;  Persons ;</t>
  </si>
  <si>
    <t>Australian Capital Territory ;  &gt; Waiting to start first job already obtained ;  &gt; Looked for part-time work ;  &gt; Males ;</t>
  </si>
  <si>
    <t>Australian Capital Territory ;  &gt; Waiting to start first job already obtained ;  &gt; Looked for part-time work ;  &gt; Females ;</t>
  </si>
  <si>
    <t>Australian Capital Territory ;  &gt; Waiting to start first job already obtained ;  &gt;&gt; Looked for only part-time work ;  Persons ;</t>
  </si>
  <si>
    <t>Australian Capital Territory ;  &gt; Waiting to start first job already obtained ;  &gt;&gt; Looked for only part-time work ;  &gt; Males ;</t>
  </si>
  <si>
    <t>Australian Capital Territory ;  &gt; Waiting to start first job already obtained ;  &gt;&gt; Looked for only part-time work ;  &gt; Females ;</t>
  </si>
  <si>
    <t>Australian Capital Territory ;  &gt; Waiting to start first job already obtained ;  &gt;&gt; Waiting to start a part-time job ;  Persons ;</t>
  </si>
  <si>
    <t>Australian Capital Territory ;  &gt; Waiting to start first job already obtained ;  &gt;&gt; Waiting to start a part-time job ;  &gt; Males ;</t>
  </si>
  <si>
    <t>Australian Capital Territory ;  &gt; Waiting to start first job already obtained ;  &gt;&gt; Waiting to start a part-time job ;  &gt; Females ;</t>
  </si>
  <si>
    <t>Australian Capital Territory ;  &gt; Looking for first job ;  Unemployed total ;  Persons ;</t>
  </si>
  <si>
    <t>Australian Capital Territory ;  &gt; Looking for first job ;  Unemployed total ;  &gt; Males ;</t>
  </si>
  <si>
    <t>Australian Capital Territory ;  &gt; Looking for first job ;  Unemployed total ;  &gt; Females ;</t>
  </si>
  <si>
    <t>Australian Capital Territory ;  &gt; Looking for first job ;  &gt; Looked for full-time work ;  Persons ;</t>
  </si>
  <si>
    <t>Australian Capital Territory ;  &gt; Looking for first job ;  &gt; Looked for full-time work ;  &gt; Males ;</t>
  </si>
  <si>
    <t>Australian Capital Territory ;  &gt; Looking for first job ;  &gt; Looked for full-time work ;  &gt; Females ;</t>
  </si>
  <si>
    <t>Australian Capital Territory ;  &gt; Looking for first job ;  &gt;&gt; Looked for both full-time and part-time work ;  Persons ;</t>
  </si>
  <si>
    <t>Australian Capital Territory ;  &gt; Looking for first job ;  &gt;&gt; Looked for both full-time and part-time work ;  &gt; Males ;</t>
  </si>
  <si>
    <t>Australian Capital Territory ;  &gt; Looking for first job ;  &gt;&gt; Looked for both full-time and part-time work ;  &gt; Females ;</t>
  </si>
  <si>
    <t>Australian Capital Territory ;  &gt; Looking for first job ;  &gt;&gt; Looked for only full-time work ;  Persons ;</t>
  </si>
  <si>
    <t>Australian Capital Territory ;  &gt; Looking for first job ;  &gt;&gt; Looked for only full-time work ;  &gt; Males ;</t>
  </si>
  <si>
    <t>Australian Capital Territory ;  &gt; Looking for first job ;  &gt;&gt; Looked for only full-time work ;  &gt; Females ;</t>
  </si>
  <si>
    <t>Australian Capital Territory ;  &gt; Looking for first job ;  &gt; Looked for part-time work ;  Persons ;</t>
  </si>
  <si>
    <t>Australian Capital Territory ;  &gt; Looking for first job ;  &gt; Looked for part-time work ;  &gt; Males ;</t>
  </si>
  <si>
    <t>Australian Capital Territory ;  &gt; Looking for first job ;  &gt; Looked for part-time work ;  &gt; Females ;</t>
  </si>
  <si>
    <t>Australian Capital Territory ;  &gt; Looking for first job ;  &gt;&gt; Looked for only part-time work ;  Persons ;</t>
  </si>
  <si>
    <t>Australian Capital Territory ;  &gt; Looking for first job ;  &gt;&gt; Looked for only part-time work ;  &gt; Males ;</t>
  </si>
  <si>
    <t>Australian Capital Territory ;  &gt; Looking for first job ;  &gt;&gt; Looked for only part-time work ;  &gt; Females ;</t>
  </si>
  <si>
    <t>Australian Capital Territory ;  Less than 1 year looking for work ;  Unemployed total ;  Persons ;</t>
  </si>
  <si>
    <t>Australian Capital Territory ;  Less than 1 year looking for work ;  Unemployed total ;  &gt; Males ;</t>
  </si>
  <si>
    <t>Australian Capital Territory ;  Less than 1 year looking for work ;  Unemployed total ;  &gt; Females ;</t>
  </si>
  <si>
    <t>Australian Capital Territory ;  Less than 1 year looking for work ;  &gt; Looked for full-time work ;  Persons ;</t>
  </si>
  <si>
    <t>Australian Capital Territory ;  Less than 1 year looking for work ;  &gt; Looked for full-time work ;  &gt; Males ;</t>
  </si>
  <si>
    <t>Australian Capital Territory ;  Less than 1 year looking for work ;  &gt; Looked for full-time work ;  &gt; Females ;</t>
  </si>
  <si>
    <t>Australian Capital Territory ;  Less than 1 year looking for work ;  &gt;&gt; Looked for both full-time and part-time work ;  Persons ;</t>
  </si>
  <si>
    <t>Australian Capital Territory ;  Less than 1 year looking for work ;  &gt;&gt; Looked for both full-time and part-time work ;  &gt; Males ;</t>
  </si>
  <si>
    <t>Australian Capital Territory ;  Less than 1 year looking for work ;  &gt;&gt; Looked for both full-time and part-time work ;  &gt; Females ;</t>
  </si>
  <si>
    <t>Australian Capital Territory ;  Less than 1 year looking for work ;  &gt;&gt; Looked for only full-time work ;  Persons ;</t>
  </si>
  <si>
    <t>Australian Capital Territory ;  Less than 1 year looking for work ;  &gt;&gt; Looked for only full-time work ;  &gt; Males ;</t>
  </si>
  <si>
    <t>Australian Capital Territory ;  Less than 1 year looking for work ;  &gt;&gt; Looked for only full-time work ;  &gt; Females ;</t>
  </si>
  <si>
    <t>Australian Capital Territory ;  Less than 1 year looking for work ;  &gt;&gt; Waiting to start a full-time job ;  Persons ;</t>
  </si>
  <si>
    <t>Australian Capital Territory ;  Less than 1 year looking for work ;  &gt;&gt; Waiting to start a full-time job ;  &gt; Males ;</t>
  </si>
  <si>
    <t>Australian Capital Territory ;  Less than 1 year looking for work ;  &gt;&gt; Waiting to start a full-time job ;  &gt; Females ;</t>
  </si>
  <si>
    <t>Australian Capital Territory ;  Less than 1 year looking for work ;  &gt; Looked for part-time work ;  Persons ;</t>
  </si>
  <si>
    <t>Australian Capital Territory ;  Less than 1 year looking for work ;  &gt; Looked for part-time work ;  &gt; Males ;</t>
  </si>
  <si>
    <t>Australian Capital Territory ;  Less than 1 year looking for work ;  &gt; Looked for part-time work ;  &gt; Females ;</t>
  </si>
  <si>
    <t>Australian Capital Territory ;  Less than 1 year looking for work ;  &gt;&gt; Looked for only part-time work ;  Persons ;</t>
  </si>
  <si>
    <t>Australian Capital Territory ;  Less than 1 year looking for work ;  &gt;&gt; Looked for only part-time work ;  &gt; Males ;</t>
  </si>
  <si>
    <t>Australian Capital Territory ;  Less than 1 year looking for work ;  &gt;&gt; Looked for only part-time work ;  &gt; Females ;</t>
  </si>
  <si>
    <t>Australian Capital Territory ;  Less than 1 year looking for work ;  &gt;&gt; Waiting to start a part-time job ;  Persons ;</t>
  </si>
  <si>
    <t>Australian Capital Territory ;  Less than 1 year looking for work ;  &gt;&gt; Waiting to start a part-time job ;  &gt; Males ;</t>
  </si>
  <si>
    <t>Australian Capital Territory ;  Less than 1 year looking for work ;  &gt;&gt; Waiting to start a part-time job ;  &gt; Females ;</t>
  </si>
  <si>
    <t>Australian Capital Territory ;  &gt; Less than 1 month looking for work ;  Unemployed total ;  Persons ;</t>
  </si>
  <si>
    <t>Australian Capital Territory ;  &gt; Less than 1 month looking for work ;  Unemployed total ;  &gt; Males ;</t>
  </si>
  <si>
    <t>Australian Capital Territory ;  &gt; Less than 1 month looking for work ;  Unemployed total ;  &gt; Females ;</t>
  </si>
  <si>
    <t>Australian Capital Territory ;  &gt; Less than 1 month looking for work ;  &gt; Looked for full-time work ;  Persons ;</t>
  </si>
  <si>
    <t>Australian Capital Territory ;  &gt; Less than 1 month looking for work ;  &gt; Looked for full-time work ;  &gt; Males ;</t>
  </si>
  <si>
    <t>Australian Capital Territory ;  &gt; Less than 1 month looking for work ;  &gt; Looked for full-time work ;  &gt; Females ;</t>
  </si>
  <si>
    <t>Australian Capital Territory ;  &gt; Less than 1 month looking for work ;  &gt;&gt; Looked for both full-time and part-time work ;  Persons ;</t>
  </si>
  <si>
    <t>Australian Capital Territory ;  &gt; Less than 1 month looking for work ;  &gt;&gt; Looked for both full-time and part-time work ;  &gt; Males ;</t>
  </si>
  <si>
    <t>Australian Capital Territory ;  &gt; Less than 1 month looking for work ;  &gt;&gt; Looked for both full-time and part-time work ;  &gt; Females ;</t>
  </si>
  <si>
    <t>Australian Capital Territory ;  &gt; Less than 1 month looking for work ;  &gt;&gt; Looked for only full-time work ;  Persons ;</t>
  </si>
  <si>
    <t>Australian Capital Territory ;  &gt; Less than 1 month looking for work ;  &gt;&gt; Looked for only full-time work ;  &gt; Males ;</t>
  </si>
  <si>
    <t>Australian Capital Territory ;  &gt; Less than 1 month looking for work ;  &gt;&gt; Looked for only full-time work ;  &gt; Females ;</t>
  </si>
  <si>
    <t>Australian Capital Territory ;  &gt; Less than 1 month looking for work ;  &gt;&gt; Waiting to start a full-time job ;  Persons ;</t>
  </si>
  <si>
    <t>Australian Capital Territory ;  &gt; Less than 1 month looking for work ;  &gt;&gt; Waiting to start a full-time job ;  &gt; Males ;</t>
  </si>
  <si>
    <t>Australian Capital Territory ;  &gt; Less than 1 month looking for work ;  &gt;&gt; Waiting to start a full-time job ;  &gt; Females ;</t>
  </si>
  <si>
    <t>Australian Capital Territory ;  &gt; Less than 1 month looking for work ;  &gt; Looked for part-time work ;  Persons ;</t>
  </si>
  <si>
    <t>Australian Capital Territory ;  &gt; Less than 1 month looking for work ;  &gt; Looked for part-time work ;  &gt; Males ;</t>
  </si>
  <si>
    <t>Australian Capital Territory ;  &gt; Less than 1 month looking for work ;  &gt; Looked for part-time work ;  &gt; Females ;</t>
  </si>
  <si>
    <t>Australian Capital Territory ;  &gt; Less than 1 month looking for work ;  &gt;&gt; Looked for only part-time work ;  Persons ;</t>
  </si>
  <si>
    <t>Australian Capital Territory ;  &gt; Less than 1 month looking for work ;  &gt;&gt; Looked for only part-time work ;  &gt; Males ;</t>
  </si>
  <si>
    <t>Australian Capital Territory ;  &gt; Less than 1 month looking for work ;  &gt;&gt; Looked for only part-time work ;  &gt; Females ;</t>
  </si>
  <si>
    <t>Australian Capital Territory ;  &gt; Less than 1 month looking for work ;  &gt;&gt; Waiting to start a part-time job ;  Persons ;</t>
  </si>
  <si>
    <t>Australian Capital Territory ;  &gt; Less than 1 month looking for work ;  &gt;&gt; Waiting to start a part-time job ;  &gt; Males ;</t>
  </si>
  <si>
    <t>Australian Capital Territory ;  &gt; Less than 1 month looking for work ;  &gt;&gt; Waiting to start a part-time job ;  &gt; Females ;</t>
  </si>
  <si>
    <t>Australian Capital Territory ;  &gt; 1-3 months looking for work ;  Unemployed total ;  Persons ;</t>
  </si>
  <si>
    <t>Australian Capital Territory ;  &gt; 1-3 months looking for work ;  Unemployed total ;  &gt; Males ;</t>
  </si>
  <si>
    <t>Australian Capital Territory ;  &gt; 1-3 months looking for work ;  Unemployed total ;  &gt; Females ;</t>
  </si>
  <si>
    <t>Australian Capital Territory ;  &gt; 1-3 months looking for work ;  &gt; Looked for full-time work ;  Persons ;</t>
  </si>
  <si>
    <t>Australian Capital Territory ;  &gt; 1-3 months looking for work ;  &gt; Looked for full-time work ;  &gt; Males ;</t>
  </si>
  <si>
    <t>Australian Capital Territory ;  &gt; 1-3 months looking for work ;  &gt; Looked for full-time work ;  &gt; Females ;</t>
  </si>
  <si>
    <t>Australian Capital Territory ;  &gt; 1-3 months looking for work ;  &gt;&gt; Looked for both full-time and part-time work ;  Persons ;</t>
  </si>
  <si>
    <t>Australian Capital Territory ;  &gt; 1-3 months looking for work ;  &gt;&gt; Looked for both full-time and part-time work ;  &gt; Males ;</t>
  </si>
  <si>
    <t>Australian Capital Territory ;  &gt; 1-3 months looking for work ;  &gt;&gt; Looked for both full-time and part-time work ;  &gt; Females ;</t>
  </si>
  <si>
    <t>Australian Capital Territory ;  &gt; 1-3 months looking for work ;  &gt;&gt; Looked for only full-time work ;  Persons ;</t>
  </si>
  <si>
    <t>Australian Capital Territory ;  &gt; 1-3 months looking for work ;  &gt;&gt; Looked for only full-time work ;  &gt; Males ;</t>
  </si>
  <si>
    <t>Australian Capital Territory ;  &gt; 1-3 months looking for work ;  &gt;&gt; Looked for only full-time work ;  &gt; Females ;</t>
  </si>
  <si>
    <t>Australian Capital Territory ;  &gt; 1-3 months looking for work ;  &gt;&gt; Waiting to start a full-time job ;  Persons ;</t>
  </si>
  <si>
    <t>Australian Capital Territory ;  &gt; 1-3 months looking for work ;  &gt;&gt; Waiting to start a full-time job ;  &gt; Males ;</t>
  </si>
  <si>
    <t>Australian Capital Territory ;  &gt; 1-3 months looking for work ;  &gt;&gt; Waiting to start a full-time job ;  &gt; Females ;</t>
  </si>
  <si>
    <t>Australian Capital Territory ;  &gt; 1-3 months looking for work ;  &gt; Looked for part-time work ;  Persons ;</t>
  </si>
  <si>
    <t>Australian Capital Territory ;  &gt; 1-3 months looking for work ;  &gt; Looked for part-time work ;  &gt; Males ;</t>
  </si>
  <si>
    <t>Australian Capital Territory ;  &gt; 1-3 months looking for work ;  &gt; Looked for part-time work ;  &gt; Females ;</t>
  </si>
  <si>
    <t>Australian Capital Territory ;  &gt; 1-3 months looking for work ;  &gt;&gt; Looked for only part-time work ;  Persons ;</t>
  </si>
  <si>
    <t>Australian Capital Territory ;  &gt; 1-3 months looking for work ;  &gt;&gt; Looked for only part-time work ;  &gt; Males ;</t>
  </si>
  <si>
    <t>Australian Capital Territory ;  &gt; 1-3 months looking for work ;  &gt;&gt; Looked for only part-time work ;  &gt; Females ;</t>
  </si>
  <si>
    <t>Australian Capital Territory ;  &gt; 1-3 months looking for work ;  &gt;&gt; Waiting to start a part-time job ;  Persons ;</t>
  </si>
  <si>
    <t>Australian Capital Territory ;  &gt; 1-3 months looking for work ;  &gt;&gt; Waiting to start a part-time job ;  &gt; Males ;</t>
  </si>
  <si>
    <t>Australian Capital Territory ;  &gt; 1-3 months looking for work ;  &gt;&gt; Waiting to start a part-time job ;  &gt; Females ;</t>
  </si>
  <si>
    <t>Australian Capital Territory ;  &gt; 3-6 months looking for work ;  Unemployed total ;  Persons ;</t>
  </si>
  <si>
    <t>Australian Capital Territory ;  &gt; 3-6 months looking for work ;  Unemployed total ;  &gt; Males ;</t>
  </si>
  <si>
    <t>Australian Capital Territory ;  &gt; 3-6 months looking for work ;  Unemployed total ;  &gt; Females ;</t>
  </si>
  <si>
    <t>Australian Capital Territory ;  &gt; 3-6 months looking for work ;  &gt; Looked for full-time work ;  Persons ;</t>
  </si>
  <si>
    <t>Australian Capital Territory ;  &gt; 3-6 months looking for work ;  &gt; Looked for full-time work ;  &gt; Males ;</t>
  </si>
  <si>
    <t>Australian Capital Territory ;  &gt; 3-6 months looking for work ;  &gt; Looked for full-time work ;  &gt; Females ;</t>
  </si>
  <si>
    <t>Australian Capital Territory ;  &gt; 3-6 months looking for work ;  &gt;&gt; Looked for both full-time and part-time work ;  Persons ;</t>
  </si>
  <si>
    <t>Australian Capital Territory ;  &gt; 3-6 months looking for work ;  &gt;&gt; Looked for both full-time and part-time work ;  &gt; Males ;</t>
  </si>
  <si>
    <t>Australian Capital Territory ;  &gt; 3-6 months looking for work ;  &gt;&gt; Looked for both full-time and part-time work ;  &gt; Females ;</t>
  </si>
  <si>
    <t>Australian Capital Territory ;  &gt; 3-6 months looking for work ;  &gt;&gt; Looked for only full-time work ;  Persons ;</t>
  </si>
  <si>
    <t>Australian Capital Territory ;  &gt; 3-6 months looking for work ;  &gt;&gt; Looked for only full-time work ;  &gt; Males ;</t>
  </si>
  <si>
    <t>Australian Capital Territory ;  &gt; 3-6 months looking for work ;  &gt;&gt; Looked for only full-time work ;  &gt; Females ;</t>
  </si>
  <si>
    <t>Australian Capital Territory ;  &gt; 3-6 months looking for work ;  &gt;&gt; Waiting to start a full-time job ;  Persons ;</t>
  </si>
  <si>
    <t>Australian Capital Territory ;  &gt; 3-6 months looking for work ;  &gt;&gt; Waiting to start a full-time job ;  &gt; Males ;</t>
  </si>
  <si>
    <t>Australian Capital Territory ;  &gt; 3-6 months looking for work ;  &gt;&gt; Waiting to start a full-time job ;  &gt; Females ;</t>
  </si>
  <si>
    <t>Australian Capital Territory ;  &gt; 3-6 months looking for work ;  &gt; Looked for part-time work ;  Persons ;</t>
  </si>
  <si>
    <t>Australian Capital Territory ;  &gt; 3-6 months looking for work ;  &gt; Looked for part-time work ;  &gt; Males ;</t>
  </si>
  <si>
    <t>Australian Capital Territory ;  &gt; 3-6 months looking for work ;  &gt; Looked for part-time work ;  &gt; Females ;</t>
  </si>
  <si>
    <t>Australian Capital Territory ;  &gt; 3-6 months looking for work ;  &gt;&gt; Looked for only part-time work ;  Persons ;</t>
  </si>
  <si>
    <t>Australian Capital Territory ;  &gt; 3-6 months looking for work ;  &gt;&gt; Looked for only part-time work ;  &gt; Males ;</t>
  </si>
  <si>
    <t>Australian Capital Territory ;  &gt; 3-6 months looking for work ;  &gt;&gt; Looked for only part-time work ;  &gt; Females ;</t>
  </si>
  <si>
    <t>Australian Capital Territory ;  &gt; 3-6 months looking for work ;  &gt;&gt; Waiting to start a part-time job ;  Persons ;</t>
  </si>
  <si>
    <t>Australian Capital Territory ;  &gt; 3-6 months looking for work ;  &gt;&gt; Waiting to start a part-time job ;  &gt; Males ;</t>
  </si>
  <si>
    <t>Australian Capital Territory ;  &gt; 3-6 months looking for work ;  &gt;&gt; Waiting to start a part-time job ;  &gt; Females ;</t>
  </si>
  <si>
    <t>Australian Capital Territory ;  &gt; 6-12 months looking for work ;  Unemployed total ;  Persons ;</t>
  </si>
  <si>
    <t>Australian Capital Territory ;  &gt; 6-12 months looking for work ;  Unemployed total ;  &gt; Males ;</t>
  </si>
  <si>
    <t>Australian Capital Territory ;  &gt; 6-12 months looking for work ;  Unemployed total ;  &gt; Females ;</t>
  </si>
  <si>
    <t>Australian Capital Territory ;  &gt; 6-12 months looking for work ;  &gt; Looked for full-time work ;  Persons ;</t>
  </si>
  <si>
    <t>Australian Capital Territory ;  &gt; 6-12 months looking for work ;  &gt; Looked for full-time work ;  &gt; Males ;</t>
  </si>
  <si>
    <t>Australian Capital Territory ;  &gt; 6-12 months looking for work ;  &gt; Looked for full-time work ;  &gt; Females ;</t>
  </si>
  <si>
    <t>Australian Capital Territory ;  &gt; 6-12 months looking for work ;  &gt;&gt; Looked for both full-time and part-time work ;  Persons ;</t>
  </si>
  <si>
    <t>Australian Capital Territory ;  &gt; 6-12 months looking for work ;  &gt;&gt; Looked for both full-time and part-time work ;  &gt; Males ;</t>
  </si>
  <si>
    <t>Australian Capital Territory ;  &gt; 6-12 months looking for work ;  &gt;&gt; Looked for both full-time and part-time work ;  &gt; Females ;</t>
  </si>
  <si>
    <t>Australian Capital Territory ;  &gt; 6-12 months looking for work ;  &gt;&gt; Looked for only full-time work ;  Persons ;</t>
  </si>
  <si>
    <t>Australian Capital Territory ;  &gt; 6-12 months looking for work ;  &gt;&gt; Looked for only full-time work ;  &gt; Males ;</t>
  </si>
  <si>
    <t>Australian Capital Territory ;  &gt; 6-12 months looking for work ;  &gt;&gt; Looked for only full-time work ;  &gt; Females ;</t>
  </si>
  <si>
    <t>Australian Capital Territory ;  &gt; 6-12 months looking for work ;  &gt;&gt; Waiting to start a full-time job ;  Persons ;</t>
  </si>
  <si>
    <t>Australian Capital Territory ;  &gt; 6-12 months looking for work ;  &gt;&gt; Waiting to start a full-time job ;  &gt; Males ;</t>
  </si>
  <si>
    <t>Australian Capital Territory ;  &gt; 6-12 months looking for work ;  &gt;&gt; Waiting to start a full-time job ;  &gt; Females ;</t>
  </si>
  <si>
    <t>Australian Capital Territory ;  &gt; 6-12 months looking for work ;  &gt; Looked for part-time work ;  Persons ;</t>
  </si>
  <si>
    <t>Australian Capital Territory ;  &gt; 6-12 months looking for work ;  &gt; Looked for part-time work ;  &gt; Males ;</t>
  </si>
  <si>
    <t>Australian Capital Territory ;  &gt; 6-12 months looking for work ;  &gt; Looked for part-time work ;  &gt; Females ;</t>
  </si>
  <si>
    <t>Australian Capital Territory ;  &gt; 6-12 months looking for work ;  &gt;&gt; Looked for only part-time work ;  Persons ;</t>
  </si>
  <si>
    <t>Australian Capital Territory ;  &gt; 6-12 months looking for work ;  &gt;&gt; Looked for only part-time work ;  &gt; Males ;</t>
  </si>
  <si>
    <t>Australian Capital Territory ;  &gt; 6-12 months looking for work ;  &gt;&gt; Looked for only part-time work ;  &gt; Females ;</t>
  </si>
  <si>
    <t>Australian Capital Territory ;  &gt; 6-12 months looking for work ;  &gt;&gt; Waiting to start a part-time job ;  Persons ;</t>
  </si>
  <si>
    <t>Australian Capital Territory ;  &gt; 6-12 months looking for work ;  &gt;&gt; Waiting to start a part-time job ;  &gt; Males ;</t>
  </si>
  <si>
    <t>Australian Capital Territory ;  &gt; 6-12 months looking for work ;  &gt;&gt; Waiting to start a part-time job ;  &gt; Females ;</t>
  </si>
  <si>
    <t>Australian Capital Territory ;  1-2 years looking for work ;  Unemployed total ;  Persons ;</t>
  </si>
  <si>
    <t>Australian Capital Territory ;  1-2 years looking for work ;  Unemployed total ;  &gt; Males ;</t>
  </si>
  <si>
    <t>A126064446W</t>
  </si>
  <si>
    <t>A126033342A</t>
  </si>
  <si>
    <t>A126001554J</t>
  </si>
  <si>
    <t>A126063762F</t>
  </si>
  <si>
    <t>A126032658C</t>
  </si>
  <si>
    <t>A126006090L</t>
  </si>
  <si>
    <t>A126068298C</t>
  </si>
  <si>
    <t>A126037194J</t>
  </si>
  <si>
    <t>A126004794X</t>
  </si>
  <si>
    <t>A126067002L</t>
  </si>
  <si>
    <t>A126035898V</t>
  </si>
  <si>
    <t>A126002850V</t>
  </si>
  <si>
    <t>A126065058L</t>
  </si>
  <si>
    <t>A126033954R</t>
  </si>
  <si>
    <t>A126005442L</t>
  </si>
  <si>
    <t>A126067650K</t>
  </si>
  <si>
    <t>A126036546J</t>
  </si>
  <si>
    <t>A126004146A</t>
  </si>
  <si>
    <t>A126066354X</t>
  </si>
  <si>
    <t>A126035250C</t>
  </si>
  <si>
    <t>A126003498L</t>
  </si>
  <si>
    <t>A126065706X</t>
  </si>
  <si>
    <t>A126034602C</t>
  </si>
  <si>
    <t>A126002202W</t>
  </si>
  <si>
    <t>A126064410V</t>
  </si>
  <si>
    <t>A126033306T</t>
  </si>
  <si>
    <t>A126001558T</t>
  </si>
  <si>
    <t>A126063766R</t>
  </si>
  <si>
    <t>A126032662V</t>
  </si>
  <si>
    <t>A126006094W</t>
  </si>
  <si>
    <t>A126068302J</t>
  </si>
  <si>
    <t>A126037198T</t>
  </si>
  <si>
    <t>A126004798J</t>
  </si>
  <si>
    <t>A126067006W</t>
  </si>
  <si>
    <t>A126035902X</t>
  </si>
  <si>
    <t>A126002854C</t>
  </si>
  <si>
    <t>A126065062C</t>
  </si>
  <si>
    <t>A126033958X</t>
  </si>
  <si>
    <t>A126004150T</t>
  </si>
  <si>
    <t>A126066358J</t>
  </si>
  <si>
    <t>A126035254L</t>
  </si>
  <si>
    <t>A126003502T</t>
  </si>
  <si>
    <t>A126065710R</t>
  </si>
  <si>
    <t>A126034606L</t>
  </si>
  <si>
    <t>A126001574T</t>
  </si>
  <si>
    <t>A126063782R</t>
  </si>
  <si>
    <t>A126032678L</t>
  </si>
  <si>
    <t>A126006110K</t>
  </si>
  <si>
    <t>A126068318A</t>
  </si>
  <si>
    <t>A126037214F</t>
  </si>
  <si>
    <t>A126004814W</t>
  </si>
  <si>
    <t>A126067022W</t>
  </si>
  <si>
    <t>A126035918T</t>
  </si>
  <si>
    <t>A126002870C</t>
  </si>
  <si>
    <t>A126065078W</t>
  </si>
  <si>
    <t>A126033974X</t>
  </si>
  <si>
    <t>A126004166K</t>
  </si>
  <si>
    <t>A126066374J</t>
  </si>
  <si>
    <t>A126035270L</t>
  </si>
  <si>
    <t>A126003518K</t>
  </si>
  <si>
    <t>A126065726J</t>
  </si>
  <si>
    <t>A126034622L</t>
  </si>
  <si>
    <t>A126001542X</t>
  </si>
  <si>
    <t>A126063750W</t>
  </si>
  <si>
    <t>A126032646V</t>
  </si>
  <si>
    <t>A126006078W</t>
  </si>
  <si>
    <t>A126068286V</t>
  </si>
  <si>
    <t>A126037182X</t>
  </si>
  <si>
    <t>A126004782R</t>
  </si>
  <si>
    <t>A126066990L</t>
  </si>
  <si>
    <t>A126035886K</t>
  </si>
  <si>
    <t>A126002838C</t>
  </si>
  <si>
    <t>A126065046C</t>
  </si>
  <si>
    <t>A126033942F</t>
  </si>
  <si>
    <t>A126005430C</t>
  </si>
  <si>
    <t>A126067638V</t>
  </si>
  <si>
    <t>A126036534X</t>
  </si>
  <si>
    <t>A126004134T</t>
  </si>
  <si>
    <t>A126066342R</t>
  </si>
  <si>
    <t>A126035238L</t>
  </si>
  <si>
    <t>A126003486C</t>
  </si>
  <si>
    <t>A126065694A</t>
  </si>
  <si>
    <t>A126034590F</t>
  </si>
  <si>
    <t>A126002190X</t>
  </si>
  <si>
    <t>A126064398R</t>
  </si>
  <si>
    <t>A126033294V</t>
  </si>
  <si>
    <t>A126001594A</t>
  </si>
  <si>
    <t>A126063802L</t>
  </si>
  <si>
    <t>A126032698W</t>
  </si>
  <si>
    <t>A126006130V</t>
  </si>
  <si>
    <t>A126068338K</t>
  </si>
  <si>
    <t>A126037234R</t>
  </si>
  <si>
    <t>A126004834F</t>
  </si>
  <si>
    <t>A126067042F</t>
  </si>
  <si>
    <t>A126035938A</t>
  </si>
  <si>
    <t>A126002890L</t>
  </si>
  <si>
    <t>A126065098F</t>
  </si>
  <si>
    <t>A126033994J</t>
  </si>
  <si>
    <t>A126005482F</t>
  </si>
  <si>
    <t>A126067690C</t>
  </si>
  <si>
    <t>A126036586A</t>
  </si>
  <si>
    <t>A126004186V</t>
  </si>
  <si>
    <t>A126066394T</t>
  </si>
  <si>
    <t>A126035290W</t>
  </si>
  <si>
    <t>A126003538V</t>
  </si>
  <si>
    <t>A126065746T</t>
  </si>
  <si>
    <t>A126034642W</t>
  </si>
  <si>
    <t>A126002242R</t>
  </si>
  <si>
    <t>A126064450L</t>
  </si>
  <si>
    <t>A126033346K</t>
  </si>
  <si>
    <t>A126001578A</t>
  </si>
  <si>
    <t>A126063786X</t>
  </si>
  <si>
    <t>A126032682C</t>
  </si>
  <si>
    <t>A126006114V</t>
  </si>
  <si>
    <t>A126068322T</t>
  </si>
  <si>
    <t>A126037218R</t>
  </si>
  <si>
    <t>A126004818F</t>
  </si>
  <si>
    <t>A126067026F</t>
  </si>
  <si>
    <t>A126035922J</t>
  </si>
  <si>
    <t>A126002874L</t>
  </si>
  <si>
    <t>A126065082L</t>
  </si>
  <si>
    <t>A126033978J</t>
  </si>
  <si>
    <t>A126004170A</t>
  </si>
  <si>
    <t>A126066378T</t>
  </si>
  <si>
    <t>A126035274W</t>
  </si>
  <si>
    <t>A126003522A</t>
  </si>
  <si>
    <t>A126065730X</t>
  </si>
  <si>
    <t>A126034626W</t>
  </si>
  <si>
    <t>A126001598K</t>
  </si>
  <si>
    <t>A126063806W</t>
  </si>
  <si>
    <t>A126032702A</t>
  </si>
  <si>
    <t>A126006134C</t>
  </si>
  <si>
    <t>A126068342A</t>
  </si>
  <si>
    <t>A126037238X</t>
  </si>
  <si>
    <t>A126004838R</t>
  </si>
  <si>
    <t>A126067046R</t>
  </si>
  <si>
    <t>A126035942T</t>
  </si>
  <si>
    <t>A126002894W</t>
  </si>
  <si>
    <t>A126065102K</t>
  </si>
  <si>
    <t>A126033998T</t>
  </si>
  <si>
    <t>A126005486R</t>
  </si>
  <si>
    <t>A126067694L</t>
  </si>
  <si>
    <t>A126036590T</t>
  </si>
  <si>
    <t>A126004190K</t>
  </si>
  <si>
    <t>A126066398A</t>
  </si>
  <si>
    <t>A126035294F</t>
  </si>
  <si>
    <t>A126003542K</t>
  </si>
  <si>
    <t>A126065750J</t>
  </si>
  <si>
    <t>A126034646F</t>
  </si>
  <si>
    <t>A126002246X</t>
  </si>
  <si>
    <t>A126064454W</t>
  </si>
  <si>
    <t>A126033350A</t>
  </si>
  <si>
    <t>A126001546J</t>
  </si>
  <si>
    <t>A126063754F</t>
  </si>
  <si>
    <t>A126032650K</t>
  </si>
  <si>
    <t>A126006082L</t>
  </si>
  <si>
    <t>A126068290K</t>
  </si>
  <si>
    <t>A126037186J</t>
  </si>
  <si>
    <t>A126004786X</t>
  </si>
  <si>
    <t>A126066994W</t>
  </si>
  <si>
    <t>A126035890A</t>
  </si>
  <si>
    <t>A126002842V</t>
  </si>
  <si>
    <t>A126065050V</t>
  </si>
  <si>
    <t>A126033946R</t>
  </si>
  <si>
    <t>A126005434L</t>
  </si>
  <si>
    <t>A126067642K</t>
  </si>
  <si>
    <t>A126036538J</t>
  </si>
  <si>
    <t>A126004138A</t>
  </si>
  <si>
    <t>A126066346X</t>
  </si>
  <si>
    <t>A126035242C</t>
  </si>
  <si>
    <t>A126003490V</t>
  </si>
  <si>
    <t>A126065698K</t>
  </si>
  <si>
    <t>A126034594R</t>
  </si>
  <si>
    <t>A126002194J</t>
  </si>
  <si>
    <t>A126064402V</t>
  </si>
  <si>
    <t>A126033298C</t>
  </si>
  <si>
    <t>A126001530R</t>
  </si>
  <si>
    <t>A126063738F</t>
  </si>
  <si>
    <t>A126032634K</t>
  </si>
  <si>
    <t>A126006066L</t>
  </si>
  <si>
    <t>A126068274K</t>
  </si>
  <si>
    <t>A126037170R</t>
  </si>
  <si>
    <t>A126004770F</t>
  </si>
  <si>
    <t>A126066978W</t>
  </si>
  <si>
    <t>A126035874A</t>
  </si>
  <si>
    <t>A126002826V</t>
  </si>
  <si>
    <t>A126065034V</t>
  </si>
  <si>
    <t>A126033930W</t>
  </si>
  <si>
    <t>A126005418L</t>
  </si>
  <si>
    <t>A126067626K</t>
  </si>
  <si>
    <t>A126036522R</t>
  </si>
  <si>
    <t>A126004122J</t>
  </si>
  <si>
    <t>A126066330F</t>
  </si>
  <si>
    <t>A126035226C</t>
  </si>
  <si>
    <t>A126003474V</t>
  </si>
  <si>
    <t>A126065682T</t>
  </si>
  <si>
    <t>A126034578R</t>
  </si>
  <si>
    <t>A126002178J</t>
  </si>
  <si>
    <t>A126064386F</t>
  </si>
  <si>
    <t>A126033282K</t>
  </si>
  <si>
    <t>A126001534X</t>
  </si>
  <si>
    <t>A126063742W</t>
  </si>
  <si>
    <t>A126032638V</t>
  </si>
  <si>
    <t>A126006070C</t>
  </si>
  <si>
    <t>A126068278V</t>
  </si>
  <si>
    <t>A126037174X</t>
  </si>
  <si>
    <t>A126004774R</t>
  </si>
  <si>
    <t>A126066982L</t>
  </si>
  <si>
    <t>A126035878K</t>
  </si>
  <si>
    <t>A126002830K</t>
  </si>
  <si>
    <t>A126065038C</t>
  </si>
  <si>
    <t>A126033934F</t>
  </si>
  <si>
    <t>A126005422C</t>
  </si>
  <si>
    <t>A126067630A</t>
  </si>
  <si>
    <t>A126036526X</t>
  </si>
  <si>
    <t>A126004126T</t>
  </si>
  <si>
    <t>A126066334R</t>
  </si>
  <si>
    <t>A126035230V</t>
  </si>
  <si>
    <t>A126003478C</t>
  </si>
  <si>
    <t>A126065686A</t>
  </si>
  <si>
    <t>A126034582F</t>
  </si>
  <si>
    <t>A126002182X</t>
  </si>
  <si>
    <t>A126064390W</t>
  </si>
  <si>
    <t>A126033286V</t>
  </si>
  <si>
    <t>A126001562J</t>
  </si>
  <si>
    <t>A126063770F</t>
  </si>
  <si>
    <t>A126032666C</t>
  </si>
  <si>
    <t>A126006098F</t>
  </si>
  <si>
    <t>A126068306T</t>
  </si>
  <si>
    <t>A126037202W</t>
  </si>
  <si>
    <t>A126004802L</t>
  </si>
  <si>
    <t>A126067010L</t>
  </si>
  <si>
    <t>A126035906J</t>
  </si>
  <si>
    <t>A126002858L</t>
  </si>
  <si>
    <t>A126065066L</t>
  </si>
  <si>
    <t>A126033962R</t>
  </si>
  <si>
    <t>A126005450L</t>
  </si>
  <si>
    <t>A126067658C</t>
  </si>
  <si>
    <t>A126036554J</t>
  </si>
  <si>
    <t>A126004154A</t>
  </si>
  <si>
    <t>A126066362X</t>
  </si>
  <si>
    <t>A126035258W</t>
  </si>
  <si>
    <t>A126003506A</t>
  </si>
  <si>
    <t>A126065714X</t>
  </si>
  <si>
    <t>A126034610C</t>
  </si>
  <si>
    <t>A126002210W</t>
  </si>
  <si>
    <t>A126064418L</t>
  </si>
  <si>
    <t>A126033314T</t>
  </si>
  <si>
    <t>A126001538J</t>
  </si>
  <si>
    <t>A126063746F</t>
  </si>
  <si>
    <t>Australian Capital Territory ;  1-2 years looking for work ;  Unemployed total ;  &gt; Females ;</t>
  </si>
  <si>
    <t>Australian Capital Territory ;  1-2 years looking for work ;  &gt; Looked for full-time work ;  Persons ;</t>
  </si>
  <si>
    <t>Australian Capital Territory ;  1-2 years looking for work ;  &gt; Looked for full-time work ;  &gt; Males ;</t>
  </si>
  <si>
    <t>Australian Capital Territory ;  1-2 years looking for work ;  &gt; Looked for full-time work ;  &gt; Females ;</t>
  </si>
  <si>
    <t>Australian Capital Territory ;  1-2 years looking for work ;  &gt;&gt; Looked for both full-time and part-time work ;  Persons ;</t>
  </si>
  <si>
    <t>Australian Capital Territory ;  1-2 years looking for work ;  &gt;&gt; Looked for both full-time and part-time work ;  &gt; Males ;</t>
  </si>
  <si>
    <t>Australian Capital Territory ;  1-2 years looking for work ;  &gt;&gt; Looked for both full-time and part-time work ;  &gt; Females ;</t>
  </si>
  <si>
    <t>Australian Capital Territory ;  1-2 years looking for work ;  &gt;&gt; Looked for only full-time work ;  Persons ;</t>
  </si>
  <si>
    <t>Australian Capital Territory ;  1-2 years looking for work ;  &gt;&gt; Looked for only full-time work ;  &gt; Males ;</t>
  </si>
  <si>
    <t>Australian Capital Territory ;  1-2 years looking for work ;  &gt;&gt; Looked for only full-time work ;  &gt; Females ;</t>
  </si>
  <si>
    <t>Australian Capital Territory ;  1-2 years looking for work ;  &gt;&gt; Waiting to start a full-time job ;  Persons ;</t>
  </si>
  <si>
    <t>Australian Capital Territory ;  1-2 years looking for work ;  &gt;&gt; Waiting to start a full-time job ;  &gt; Males ;</t>
  </si>
  <si>
    <t>Australian Capital Territory ;  1-2 years looking for work ;  &gt;&gt; Waiting to start a full-time job ;  &gt; Females ;</t>
  </si>
  <si>
    <t>Australian Capital Territory ;  1-2 years looking for work ;  &gt; Looked for part-time work ;  Persons ;</t>
  </si>
  <si>
    <t>Australian Capital Territory ;  1-2 years looking for work ;  &gt; Looked for part-time work ;  &gt; Males ;</t>
  </si>
  <si>
    <t>Australian Capital Territory ;  1-2 years looking for work ;  &gt; Looked for part-time work ;  &gt; Females ;</t>
  </si>
  <si>
    <t>Australian Capital Territory ;  1-2 years looking for work ;  &gt;&gt; Looked for only part-time work ;  Persons ;</t>
  </si>
  <si>
    <t>Australian Capital Territory ;  1-2 years looking for work ;  &gt;&gt; Looked for only part-time work ;  &gt; Males ;</t>
  </si>
  <si>
    <t>Australian Capital Territory ;  1-2 years looking for work ;  &gt;&gt; Looked for only part-time work ;  &gt; Females ;</t>
  </si>
  <si>
    <t>Australian Capital Territory ;  1-2 years looking for work ;  &gt;&gt; Waiting to start a part-time job ;  Persons ;</t>
  </si>
  <si>
    <t>Australian Capital Territory ;  1-2 years looking for work ;  &gt;&gt; Waiting to start a part-time job ;  &gt; Males ;</t>
  </si>
  <si>
    <t>Australian Capital Territory ;  1-2 years looking for work ;  &gt;&gt; Waiting to start a part-time job ;  &gt; Females ;</t>
  </si>
  <si>
    <t>Australian Capital Territory ;  2 years or more looking for work ;  Unemployed total ;  Persons ;</t>
  </si>
  <si>
    <t>Australian Capital Territory ;  2 years or more looking for work ;  Unemployed total ;  &gt; Males ;</t>
  </si>
  <si>
    <t>Australian Capital Territory ;  2 years or more looking for work ;  Unemployed total ;  &gt; Females ;</t>
  </si>
  <si>
    <t>Australian Capital Territory ;  2 years or more looking for work ;  &gt; Looked for full-time work ;  Persons ;</t>
  </si>
  <si>
    <t>Australian Capital Territory ;  2 years or more looking for work ;  &gt; Looked for full-time work ;  &gt; Males ;</t>
  </si>
  <si>
    <t>Australian Capital Territory ;  2 years or more looking for work ;  &gt; Looked for full-time work ;  &gt; Females ;</t>
  </si>
  <si>
    <t>Australian Capital Territory ;  2 years or more looking for work ;  &gt;&gt; Looked for both full-time and part-time work ;  Persons ;</t>
  </si>
  <si>
    <t>Australian Capital Territory ;  2 years or more looking for work ;  &gt;&gt; Looked for both full-time and part-time work ;  &gt; Males ;</t>
  </si>
  <si>
    <t>Australian Capital Territory ;  2 years or more looking for work ;  &gt;&gt; Looked for both full-time and part-time work ;  &gt; Females ;</t>
  </si>
  <si>
    <t>Australian Capital Territory ;  2 years or more looking for work ;  &gt;&gt; Looked for only full-time work ;  Persons ;</t>
  </si>
  <si>
    <t>Australian Capital Territory ;  2 years or more looking for work ;  &gt;&gt; Looked for only full-time work ;  &gt; Males ;</t>
  </si>
  <si>
    <t>Australian Capital Territory ;  2 years or more looking for work ;  &gt;&gt; Looked for only full-time work ;  &gt; Females ;</t>
  </si>
  <si>
    <t>Australian Capital Territory ;  2 years or more looking for work ;  &gt;&gt; Waiting to start a full-time job ;  Persons ;</t>
  </si>
  <si>
    <t>Australian Capital Territory ;  2 years or more looking for work ;  &gt;&gt; Waiting to start a full-time job ;  &gt; Males ;</t>
  </si>
  <si>
    <t>Australian Capital Territory ;  2 years or more looking for work ;  &gt;&gt; Waiting to start a full-time job ;  &gt; Females ;</t>
  </si>
  <si>
    <t>Australian Capital Territory ;  2 years or more looking for work ;  &gt; Looked for part-time work ;  Persons ;</t>
  </si>
  <si>
    <t>Australian Capital Territory ;  2 years or more looking for work ;  &gt; Looked for part-time work ;  &gt; Males ;</t>
  </si>
  <si>
    <t>Australian Capital Territory ;  2 years or more looking for work ;  &gt; Looked for part-time work ;  &gt; Females ;</t>
  </si>
  <si>
    <t>Australian Capital Territory ;  2 years or more looking for work ;  &gt;&gt; Looked for only part-time work ;  Persons ;</t>
  </si>
  <si>
    <t>Australian Capital Territory ;  2 years or more looking for work ;  &gt;&gt; Looked for only part-time work ;  &gt; Males ;</t>
  </si>
  <si>
    <t>Australian Capital Territory ;  2 years or more looking for work ;  &gt;&gt; Looked for only part-time work ;  &gt; Females ;</t>
  </si>
  <si>
    <t>Australian Capital Territory ;  2 years or more looking for work ;  &gt;&gt; Waiting to start a part-time job ;  Persons ;</t>
  </si>
  <si>
    <t>Australian Capital Territory ;  2 years or more looking for work ;  &gt;&gt; Waiting to start a part-time job ;  &gt; Males ;</t>
  </si>
  <si>
    <t>Australian Capital Territory ;  2 years or more looking for work ;  &gt;&gt; Waiting to start a part-time job ;  &gt; Females ;</t>
  </si>
  <si>
    <t>A126032642K</t>
  </si>
  <si>
    <t>A126006074L</t>
  </si>
  <si>
    <t>A126068282K</t>
  </si>
  <si>
    <t>A126037178J</t>
  </si>
  <si>
    <t>A126004778X</t>
  </si>
  <si>
    <t>A126066986W</t>
  </si>
  <si>
    <t>A126035882A</t>
  </si>
  <si>
    <t>A126002834V</t>
  </si>
  <si>
    <t>A126065042V</t>
  </si>
  <si>
    <t>A126033938R</t>
  </si>
  <si>
    <t>A126005426L</t>
  </si>
  <si>
    <t>A126067634K</t>
  </si>
  <si>
    <t>A126036530R</t>
  </si>
  <si>
    <t>A126004130J</t>
  </si>
  <si>
    <t>A126066338X</t>
  </si>
  <si>
    <t>A126035234C</t>
  </si>
  <si>
    <t>A126003482V</t>
  </si>
  <si>
    <t>A126065690T</t>
  </si>
  <si>
    <t>A126034586R</t>
  </si>
  <si>
    <t>A126002186J</t>
  </si>
  <si>
    <t>A126064394F</t>
  </si>
  <si>
    <t>A126033290K</t>
  </si>
  <si>
    <t>A126001566T</t>
  </si>
  <si>
    <t>A126063774R</t>
  </si>
  <si>
    <t>A126032670V</t>
  </si>
  <si>
    <t>A126006102K</t>
  </si>
  <si>
    <t>A126068310J</t>
  </si>
  <si>
    <t>A126037206F</t>
  </si>
  <si>
    <t>A126004806W</t>
  </si>
  <si>
    <t>A126067014W</t>
  </si>
  <si>
    <t>A126035910X</t>
  </si>
  <si>
    <t>A126002862C</t>
  </si>
  <si>
    <t>A126065070C</t>
  </si>
  <si>
    <t>A126033966X</t>
  </si>
  <si>
    <t>A126005454W</t>
  </si>
  <si>
    <t>A126067662V</t>
  </si>
  <si>
    <t>A126036558T</t>
  </si>
  <si>
    <t>A126004158K</t>
  </si>
  <si>
    <t>A126066366J</t>
  </si>
  <si>
    <t>A126035262L</t>
  </si>
  <si>
    <t>A126003510T</t>
  </si>
  <si>
    <t>A126065718J</t>
  </si>
  <si>
    <t>A126034614L</t>
  </si>
  <si>
    <t>A126002214F</t>
  </si>
  <si>
    <t>A126064422C</t>
  </si>
  <si>
    <t>A126033318A</t>
  </si>
  <si>
    <t>Time Series Workbook</t>
  </si>
  <si>
    <t>6228.0 Potential workers</t>
  </si>
  <si>
    <t>Table 7. Number of job offers while looking for work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</si>
  <si>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</si>
  <si>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</si>
  <si>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</si>
  <si>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</si>
  <si>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</si>
  <si>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</si>
  <si>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</si>
  <si>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</si>
  <si>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</si>
  <si>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Fri 30 June 2023</t>
  </si>
  <si>
    <t>Contents</t>
  </si>
  <si>
    <t>Tables</t>
  </si>
  <si>
    <t>Table 7.1 - Number of job offers while looking for work by age, February 2023</t>
  </si>
  <si>
    <t>Table 7.2 - Number of job offers while looking for work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</si>
  <si>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</si>
  <si>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</si>
  <si>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</si>
  <si>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2023</t>
  </si>
  <si>
    <t>Summary</t>
  </si>
  <si>
    <t>Methodology</t>
  </si>
  <si>
    <t>Select an age group:</t>
  </si>
  <si>
    <t>15 years and over</t>
  </si>
  <si>
    <t>Time Series IDs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</si>
  <si>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</si>
  <si>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</si>
  <si>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</si>
  <si>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</si>
  <si>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</si>
  <si>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</si>
  <si>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Total</t>
  </si>
  <si>
    <t>Looked for only part-time work</t>
  </si>
  <si>
    <t>Waiting to start a part-time job</t>
  </si>
  <si>
    <t>'000</t>
  </si>
  <si>
    <t>Persons</t>
  </si>
  <si>
    <t>Number of job offers</t>
  </si>
  <si>
    <t>No job offers</t>
  </si>
  <si>
    <t>One job offer</t>
  </si>
  <si>
    <t>Two or more job offers</t>
  </si>
  <si>
    <t>Duration since last job</t>
  </si>
  <si>
    <t>Had worked before</t>
  </si>
  <si>
    <t>Waiting to start or return to a job already obtained</t>
  </si>
  <si>
    <t>Last worked less than 2 years ago</t>
  </si>
  <si>
    <t xml:space="preserve">. . </t>
  </si>
  <si>
    <t>Last worked 2 years or more ago</t>
  </si>
  <si>
    <t>Had never worked before</t>
  </si>
  <si>
    <t>Waiting to start first job already obtained</t>
  </si>
  <si>
    <t>Looking for first job</t>
  </si>
  <si>
    <t>Duration of job search</t>
  </si>
  <si>
    <t>Less than 1 year looking for work</t>
  </si>
  <si>
    <t>Less than 1 month looking for work</t>
  </si>
  <si>
    <t>1–3 months looking for work</t>
  </si>
  <si>
    <t>3–6 months looking for work</t>
  </si>
  <si>
    <t>6–12 months looking for work</t>
  </si>
  <si>
    <t>1–2 years looking for work</t>
  </si>
  <si>
    <t>2 years or more looking for work</t>
  </si>
  <si>
    <t>Males</t>
  </si>
  <si>
    <t>Females</t>
  </si>
  <si>
    <t>15-64 years</t>
  </si>
  <si>
    <t>15-24 years</t>
  </si>
  <si>
    <t>25-44 years</t>
  </si>
  <si>
    <t>45-64 years</t>
  </si>
  <si>
    <t>65 years and over</t>
  </si>
  <si>
    <t>Australia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</si>
  <si>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</si>
  <si>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</si>
  <si>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</si>
  <si>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</si>
  <si>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</si>
  <si>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</si>
  <si>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</si>
  <si>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</si>
  <si>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</si>
  <si>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15+</t>
  </si>
  <si>
    <t>15-64</t>
  </si>
  <si>
    <t>15-24</t>
  </si>
  <si>
    <t>25-44</t>
  </si>
  <si>
    <t>45-64</t>
  </si>
  <si>
    <t>65+</t>
  </si>
  <si>
    <t>Select a state or territory: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</si>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</sst>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13" fillId="0" borderId="0">
      <alignment horizontal="left" vertical="center" wrapText="1"/>
    </xf>
    <xf numFmtId="0" fontId="11" fillId="0" borderId="0"/>
    <xf numFmtId="0" fontId="28" fillId="0" borderId="0"/>
  </cellStyleXfs>
  <cellXfs count="10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17" fontId="29" fillId="0" borderId="0" xfId="9" quotePrefix="1" applyNumberFormat="1" applyFont="1">
      <alignment horizontal="center" vertical="center" wrapText="1"/>
    </xf>
    <xf numFmtId="0" fontId="29" fillId="0" borderId="0" xfId="9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1" applyFont="1" applyFill="1" applyBorder="1" applyAlignment="1">
      <alignment horizontal="left" vertical="center"/>
    </xf>
    <xf numFmtId="0" fontId="29" fillId="3" borderId="5" xfId="11" applyFont="1" applyFill="1" applyBorder="1" applyAlignment="1">
      <alignment vertical="center"/>
    </xf>
    <xf numFmtId="0" fontId="29" fillId="3" borderId="0" xfId="11" applyFont="1" applyFill="1" applyAlignment="1">
      <alignment vertical="center"/>
    </xf>
    <xf numFmtId="166" fontId="29" fillId="0" borderId="0" xfId="11" applyNumberFormat="1" applyFont="1" applyAlignment="1">
      <alignment horizontal="left" vertical="center" indent="1"/>
    </xf>
    <xf numFmtId="0" fontId="13" fillId="0" borderId="0" xfId="7" applyFont="1" applyAlignment="1">
      <alignment horizontal="left" indent="1"/>
    </xf>
    <xf numFmtId="0" fontId="29" fillId="0" borderId="0" xfId="11" applyFont="1" applyAlignment="1">
      <alignment horizontal="center" vertical="center"/>
    </xf>
    <xf numFmtId="0" fontId="13" fillId="0" borderId="0" xfId="12" applyFont="1" applyAlignment="1">
      <alignment horizontal="left" indent="1"/>
    </xf>
    <xf numFmtId="166" fontId="21" fillId="0" borderId="0" xfId="7" applyNumberFormat="1" applyFont="1" applyAlignment="1">
      <alignment horizontal="right"/>
    </xf>
    <xf numFmtId="0" fontId="31" fillId="0" borderId="0" xfId="1" applyFont="1" applyAlignment="1">
      <alignment horizontal="left"/>
    </xf>
    <xf numFmtId="0" fontId="29" fillId="0" borderId="0" xfId="7" applyFont="1" applyAlignment="1">
      <alignment horizontal="left" indent="1"/>
    </xf>
    <xf numFmtId="0" fontId="13" fillId="0" borderId="0" xfId="12" applyFont="1" applyAlignment="1">
      <alignment horizontal="left" indent="5"/>
    </xf>
    <xf numFmtId="0" fontId="13" fillId="0" borderId="0" xfId="12" applyFont="1" applyAlignment="1">
      <alignment horizontal="left" indent="2"/>
    </xf>
    <xf numFmtId="0" fontId="1" fillId="0" borderId="0" xfId="12" applyFont="1" applyAlignment="1">
      <alignment horizontal="left" indent="4"/>
    </xf>
    <xf numFmtId="0" fontId="2" fillId="0" borderId="0" xfId="12" applyFont="1" applyAlignment="1">
      <alignment horizontal="left" indent="5"/>
    </xf>
    <xf numFmtId="166" fontId="18" fillId="0" borderId="0" xfId="7" applyNumberFormat="1" applyFont="1" applyAlignment="1">
      <alignment horizontal="right"/>
    </xf>
    <xf numFmtId="0" fontId="29" fillId="0" borderId="0" xfId="11" applyFont="1" applyAlignment="1">
      <alignment vertical="center"/>
    </xf>
    <xf numFmtId="166" fontId="29" fillId="0" borderId="0" xfId="11" applyNumberFormat="1" applyFont="1" applyAlignment="1">
      <alignment horizontal="left" vertical="center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7" fontId="29" fillId="0" borderId="7" xfId="9" quotePrefix="1" applyNumberFormat="1" applyFont="1" applyBorder="1" applyAlignment="1">
      <alignment wrapText="1"/>
    </xf>
    <xf numFmtId="0" fontId="29" fillId="0" borderId="0" xfId="13" applyFont="1" applyAlignment="1">
      <alignment vertical="center" wrapText="1"/>
    </xf>
    <xf numFmtId="0" fontId="29" fillId="0" borderId="0" xfId="9" applyFont="1" applyAlignment="1">
      <alignment vertical="center" wrapText="1"/>
    </xf>
    <xf numFmtId="0" fontId="29" fillId="0" borderId="0" xfId="9" quotePrefix="1" applyFont="1" applyAlignment="1">
      <alignment vertical="center" wrapText="1"/>
    </xf>
    <xf numFmtId="17" fontId="30" fillId="0" borderId="0" xfId="9" quotePrefix="1" applyNumberFormat="1" applyFont="1" applyAlignment="1">
      <alignment vertical="center" wrapText="1"/>
    </xf>
    <xf numFmtId="17" fontId="29" fillId="0" borderId="0" xfId="9" quotePrefix="1" applyNumberFormat="1" applyFont="1" applyAlignment="1">
      <alignment vertical="center" wrapText="1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2" applyFont="1" applyAlignment="1">
      <alignment horizontal="left" indent="2"/>
    </xf>
    <xf numFmtId="17" fontId="29" fillId="5" borderId="0" xfId="9" quotePrefix="1" applyNumberFormat="1" applyFont="1" applyFill="1">
      <alignment horizontal="center" vertical="center" wrapText="1"/>
    </xf>
    <xf numFmtId="0" fontId="13" fillId="5" borderId="0" xfId="3" applyFont="1" applyFill="1" applyAlignment="1">
      <alignment horizontal="right"/>
    </xf>
    <xf numFmtId="0" fontId="31" fillId="5" borderId="0" xfId="1" applyFont="1" applyFill="1" applyAlignment="1">
      <alignment horizontal="left"/>
    </xf>
    <xf numFmtId="0" fontId="13" fillId="5" borderId="0" xfId="7" applyFont="1" applyFill="1" applyAlignment="1">
      <alignment horizontal="left" indent="1"/>
    </xf>
    <xf numFmtId="0" fontId="13" fillId="5" borderId="0" xfId="12" applyFont="1" applyFill="1" applyAlignment="1">
      <alignment horizontal="left" indent="2"/>
    </xf>
    <xf numFmtId="0" fontId="12" fillId="5" borderId="0" xfId="0" applyFont="1" applyFill="1"/>
    <xf numFmtId="0" fontId="0" fillId="5" borderId="0" xfId="0" applyFill="1"/>
    <xf numFmtId="166" fontId="21" fillId="5" borderId="0" xfId="0" applyNumberFormat="1" applyFont="1" applyFill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9" fillId="0" borderId="7" xfId="9" quotePrefix="1" applyNumberFormat="1" applyFont="1" applyBorder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17" fontId="30" fillId="0" borderId="0" xfId="9" quotePrefix="1" applyNumberFormat="1" applyFont="1">
      <alignment horizontal="center" vertical="center" wrapText="1"/>
    </xf>
    <xf numFmtId="0" fontId="29" fillId="0" borderId="0" xfId="13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0" fontId="29" fillId="0" borderId="0" xfId="9" quotePrefix="1" applyFont="1">
      <alignment horizontal="center" vertical="center" wrapText="1"/>
    </xf>
  </cellXfs>
  <cellStyles count="14">
    <cellStyle name="Hyperlink" xfId="1" builtinId="8"/>
    <cellStyle name="Hyperlink 2" xfId="5" xr:uid="{762DC511-1823-4F1C-8BC3-A8E73F5D2962}"/>
    <cellStyle name="Normal" xfId="0" builtinId="0"/>
    <cellStyle name="Normal 10" xfId="3" xr:uid="{B0D59D7B-0611-49DF-A3F3-C2184B73E135}"/>
    <cellStyle name="Normal 2" xfId="7" xr:uid="{090D8EBC-E088-480A-9CD6-A06D8CF4651B}"/>
    <cellStyle name="Normal 2 2 2" xfId="12" xr:uid="{579A728D-803F-4CDB-B074-E599B36CAA5E}"/>
    <cellStyle name="Normal 2 4" xfId="4" xr:uid="{1466F19A-9398-4DCD-8C4A-824FCF3BA0CA}"/>
    <cellStyle name="Normal 3 5 4" xfId="2" xr:uid="{F16818E7-AB5C-4097-B8BC-6901C16E556C}"/>
    <cellStyle name="Style1" xfId="6" xr:uid="{890761F9-05B6-4020-A019-C0820E775C71}"/>
    <cellStyle name="Style3" xfId="10" xr:uid="{733DC7A9-0859-4511-9608-43DF6ECD3B0A}"/>
    <cellStyle name="Style4" xfId="8" xr:uid="{F1F879E1-DE3A-4849-B50F-D48BE500AF98}"/>
    <cellStyle name="Style5" xfId="9" xr:uid="{1A4DD56D-0A22-4AB0-9563-97C9014487EA}"/>
    <cellStyle name="Style6" xfId="13" xr:uid="{E67A93D2-93C3-483B-8986-A83235758CEE}"/>
    <cellStyle name="Style9" xfId="11" xr:uid="{EDBF118B-D552-49A6-B991-8FBDC46A3F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4DABD-F2F1-4847-B287-1A8B3C55F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3F9A4-6741-4FAC-9503-7C84822BB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41B06-664A-40A6-BAF9-8D7AC081B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B607B-58C4-4151-8701-BCFA715CE004}">
  <sheetPr codeName="Sheet27"/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11604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11605</v>
      </c>
      <c r="C5" s="11"/>
      <c r="D5" s="11"/>
      <c r="E5" s="11"/>
    </row>
    <row r="6" spans="1:5" ht="15.75" customHeight="1">
      <c r="A6" s="11"/>
      <c r="B6" s="89" t="s">
        <v>11606</v>
      </c>
      <c r="C6" s="89"/>
      <c r="D6" s="89"/>
      <c r="E6" s="89"/>
    </row>
    <row r="7" spans="1:5" ht="15.75" customHeight="1">
      <c r="A7" s="11"/>
      <c r="B7" s="21" t="s">
        <v>11616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11617</v>
      </c>
      <c r="C9" s="24"/>
      <c r="D9" s="11"/>
      <c r="E9" s="11"/>
    </row>
    <row r="10" spans="1:5">
      <c r="A10" s="23"/>
      <c r="B10" s="25" t="s">
        <v>11618</v>
      </c>
      <c r="C10" s="23"/>
      <c r="D10" s="11"/>
      <c r="E10" s="11"/>
    </row>
    <row r="11" spans="1:5">
      <c r="A11" s="23"/>
      <c r="B11" s="26">
        <v>7.1</v>
      </c>
      <c r="C11" s="27" t="s">
        <v>11619</v>
      </c>
      <c r="D11" s="11"/>
      <c r="E11" s="11"/>
    </row>
    <row r="12" spans="1:5">
      <c r="A12" s="23"/>
      <c r="B12" s="26">
        <v>7.2</v>
      </c>
      <c r="C12" s="27" t="s">
        <v>11620</v>
      </c>
      <c r="D12" s="11"/>
      <c r="E12" s="11"/>
    </row>
    <row r="13" spans="1:5">
      <c r="A13" s="23"/>
      <c r="B13" s="26" t="s">
        <v>11621</v>
      </c>
      <c r="C13" s="27" t="s">
        <v>11622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90"/>
      <c r="C15" s="90"/>
      <c r="D15" s="11"/>
      <c r="E15" s="11"/>
    </row>
    <row r="16" spans="1:5" ht="15.75">
      <c r="A16" s="23"/>
      <c r="B16" s="91" t="s">
        <v>11623</v>
      </c>
      <c r="C16" s="91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11624</v>
      </c>
      <c r="C18" s="23"/>
      <c r="D18" s="11"/>
      <c r="E18" s="11"/>
    </row>
    <row r="19" spans="1:5">
      <c r="A19" s="23"/>
      <c r="B19" s="92" t="s">
        <v>11625</v>
      </c>
      <c r="C19" s="92"/>
      <c r="D19" s="11"/>
      <c r="E19" s="11"/>
    </row>
    <row r="20" spans="1:5">
      <c r="A20" s="23"/>
      <c r="B20" s="92" t="s">
        <v>11626</v>
      </c>
      <c r="C20" s="92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11607</v>
      </c>
      <c r="C22" s="11"/>
      <c r="D22" s="11"/>
      <c r="E22" s="11"/>
    </row>
    <row r="23" spans="1:5">
      <c r="A23" s="22"/>
      <c r="B23" s="88" t="s">
        <v>11615</v>
      </c>
      <c r="C23" s="88"/>
      <c r="D23" s="88"/>
      <c r="E23" s="88"/>
    </row>
    <row r="24" spans="1:5">
      <c r="A24" s="22"/>
      <c r="B24" s="88" t="s">
        <v>11614</v>
      </c>
      <c r="C24" s="88"/>
      <c r="D24" s="88"/>
      <c r="E24" s="88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2023</v>
      </c>
      <c r="C27" s="23"/>
      <c r="D27" s="11"/>
      <c r="E27" s="1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1DFC9B0F-F8B2-456C-AF4D-4F8D5B6F84B8}"/>
    <hyperlink ref="B13" location="Index!A12" display="Index" xr:uid="{E5CB576C-0D6D-4FA8-8065-201B517F0C80}"/>
    <hyperlink ref="B27" r:id="rId2" display="© Commonwealth of Australia 2015" xr:uid="{13FDF8E5-D078-449D-9E3E-5DE82B4193EA}"/>
    <hyperlink ref="B24" r:id="rId3" display="or the Labour Surveys Branch at labour.statistics@abs.gov.au." xr:uid="{8BC7C4AD-B55B-40A6-84B7-FA41897D3617}"/>
    <hyperlink ref="B23:E23" r:id="rId4" display="For further information about these and related statistics visit www.abs.gov.au/about/contact-us" xr:uid="{DCFCD557-1A64-435E-9608-327C1E896A43}"/>
    <hyperlink ref="B12" location="'Table 7.2'!C10" display="'Table 7.2'!C10" xr:uid="{9E31E898-3532-41D1-88A4-8C2244507A11}"/>
    <hyperlink ref="B11" location="'Table 7.1'!C10" display="'Table 7.1'!C10" xr:uid="{8B30AE91-0B07-44CC-BA38-1962609FCA76}"/>
    <hyperlink ref="B20" r:id="rId5" display="Explanatory Notes" xr:uid="{E7525B89-5588-4DC6-80F2-1926D4CA8C5C}"/>
    <hyperlink ref="B19" r:id="rId6" xr:uid="{312B3DEB-1546-4944-B5EC-3F565B3A4035}"/>
    <hyperlink ref="B19:C19" r:id="rId7" display="Summary" xr:uid="{07BD03DA-4E07-485F-9D26-0195AE99B475}"/>
    <hyperlink ref="B20:C20" r:id="rId8" display="Methodology" xr:uid="{9C7C2BF6-98AE-480E-8314-4A0D51D78C07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77.438999999999993</v>
      </c>
      <c r="C11" s="9">
        <v>46.534999999999997</v>
      </c>
      <c r="D11" s="9">
        <v>34.061999999999998</v>
      </c>
      <c r="E11" s="9">
        <v>12.473000000000001</v>
      </c>
      <c r="F11" s="9">
        <v>4.798</v>
      </c>
      <c r="G11" s="9">
        <v>3.2909999999999999</v>
      </c>
      <c r="H11" s="9">
        <v>1.506</v>
      </c>
      <c r="I11" s="9">
        <v>66.522000000000006</v>
      </c>
      <c r="J11" s="9">
        <v>17.911999999999999</v>
      </c>
      <c r="K11" s="9">
        <v>48.61</v>
      </c>
      <c r="L11" s="9">
        <v>57.072000000000003</v>
      </c>
      <c r="M11" s="9">
        <v>14.21</v>
      </c>
      <c r="N11" s="9">
        <v>42.860999999999997</v>
      </c>
      <c r="O11" s="9">
        <v>9.4499999999999993</v>
      </c>
      <c r="P11" s="9">
        <v>3.702</v>
      </c>
      <c r="Q11" s="9">
        <v>5.7489999999999997</v>
      </c>
      <c r="R11" s="9">
        <v>259.005</v>
      </c>
      <c r="S11" s="9">
        <v>136.73699999999999</v>
      </c>
      <c r="T11" s="9">
        <v>122.26900000000001</v>
      </c>
      <c r="U11" s="9">
        <v>200.35900000000001</v>
      </c>
      <c r="V11" s="9">
        <v>120.738</v>
      </c>
      <c r="W11" s="9">
        <v>79.62</v>
      </c>
      <c r="X11" s="9">
        <v>157.92500000000001</v>
      </c>
      <c r="Y11" s="9">
        <v>89.162999999999997</v>
      </c>
      <c r="Z11" s="9">
        <v>68.763000000000005</v>
      </c>
      <c r="AA11" s="9">
        <v>41.378999999999998</v>
      </c>
      <c r="AB11" s="9">
        <v>30.521999999999998</v>
      </c>
      <c r="AC11" s="9">
        <v>10.856999999999999</v>
      </c>
      <c r="AD11" s="9">
        <v>1.054</v>
      </c>
      <c r="AE11" s="9">
        <v>1.054</v>
      </c>
      <c r="AF11" s="9">
        <v>0</v>
      </c>
      <c r="AG11" s="9">
        <v>58.646999999999998</v>
      </c>
      <c r="AH11" s="9">
        <v>15.999000000000001</v>
      </c>
      <c r="AI11" s="9">
        <v>42.648000000000003</v>
      </c>
      <c r="AJ11" s="9">
        <v>53.811999999999998</v>
      </c>
      <c r="AK11" s="9">
        <v>13.731999999999999</v>
      </c>
      <c r="AL11" s="9">
        <v>40.08</v>
      </c>
      <c r="AM11" s="9">
        <v>4.8339999999999996</v>
      </c>
      <c r="AN11" s="9">
        <v>2.266</v>
      </c>
      <c r="AO11" s="9">
        <v>2.5680000000000001</v>
      </c>
      <c r="AP11" s="9">
        <v>25.638000000000002</v>
      </c>
      <c r="AQ11" s="9">
        <v>11.513999999999999</v>
      </c>
      <c r="AR11" s="9">
        <v>14.124000000000001</v>
      </c>
      <c r="AS11" s="9">
        <v>18.963999999999999</v>
      </c>
      <c r="AT11" s="9">
        <v>10.348000000000001</v>
      </c>
      <c r="AU11" s="9">
        <v>8.6159999999999997</v>
      </c>
      <c r="AV11" s="9">
        <v>11.484</v>
      </c>
      <c r="AW11" s="9">
        <v>5.4089999999999998</v>
      </c>
      <c r="AX11" s="9">
        <v>6.0750000000000002</v>
      </c>
      <c r="AY11" s="9">
        <v>4.5750000000000002</v>
      </c>
      <c r="AZ11" s="9">
        <v>3.54</v>
      </c>
      <c r="BA11" s="9">
        <v>1.0349999999999999</v>
      </c>
      <c r="BB11" s="9">
        <v>2.9049999999999998</v>
      </c>
      <c r="BC11" s="9">
        <v>1.399</v>
      </c>
      <c r="BD11" s="9">
        <v>1.506</v>
      </c>
      <c r="BE11" s="9">
        <v>6.6740000000000004</v>
      </c>
      <c r="BF11" s="9">
        <v>1.165</v>
      </c>
      <c r="BG11" s="9">
        <v>5.508</v>
      </c>
      <c r="BH11" s="9">
        <v>2.68</v>
      </c>
      <c r="BI11" s="9">
        <v>0.35299999999999998</v>
      </c>
      <c r="BJ11" s="9">
        <v>2.3279999999999998</v>
      </c>
      <c r="BK11" s="9">
        <v>3.9929999999999999</v>
      </c>
      <c r="BL11" s="9">
        <v>0.81299999999999994</v>
      </c>
      <c r="BM11" s="9">
        <v>3.18</v>
      </c>
      <c r="BN11" s="9">
        <v>7.6310000000000002</v>
      </c>
      <c r="BO11" s="9">
        <v>3.996</v>
      </c>
      <c r="BP11" s="9">
        <v>3.6349999999999998</v>
      </c>
      <c r="BQ11" s="9">
        <v>6.43</v>
      </c>
      <c r="BR11" s="9">
        <v>3.2480000000000002</v>
      </c>
      <c r="BS11" s="9">
        <v>3.1819999999999999</v>
      </c>
      <c r="BT11" s="9">
        <v>5.01</v>
      </c>
      <c r="BU11" s="9">
        <v>2.41</v>
      </c>
      <c r="BV11" s="9">
        <v>2.601</v>
      </c>
      <c r="BW11" s="9">
        <v>0.58099999999999996</v>
      </c>
      <c r="BX11" s="9">
        <v>0</v>
      </c>
      <c r="BY11" s="9">
        <v>0.58099999999999996</v>
      </c>
      <c r="BZ11" s="9">
        <v>0.83899999999999997</v>
      </c>
      <c r="CA11" s="9">
        <v>0.83899999999999997</v>
      </c>
      <c r="CB11" s="9">
        <v>0</v>
      </c>
      <c r="CC11" s="9">
        <v>1.2010000000000001</v>
      </c>
      <c r="CD11" s="9">
        <v>0.748</v>
      </c>
      <c r="CE11" s="9">
        <v>0.45400000000000001</v>
      </c>
      <c r="CF11" s="9">
        <v>0.57899999999999996</v>
      </c>
      <c r="CG11" s="9">
        <v>0.125</v>
      </c>
      <c r="CH11" s="9">
        <v>0.45400000000000001</v>
      </c>
      <c r="CI11" s="9">
        <v>0.622</v>
      </c>
      <c r="CJ11" s="9">
        <v>0.622</v>
      </c>
      <c r="CK11" s="9">
        <v>0</v>
      </c>
      <c r="CL11" s="9">
        <v>274.66000000000003</v>
      </c>
      <c r="CM11" s="9">
        <v>145.05699999999999</v>
      </c>
      <c r="CN11" s="9">
        <v>129.60400000000001</v>
      </c>
      <c r="CO11" s="9">
        <v>215.297</v>
      </c>
      <c r="CP11" s="9">
        <v>128.70699999999999</v>
      </c>
      <c r="CQ11" s="9">
        <v>86.588999999999999</v>
      </c>
      <c r="CR11" s="9">
        <v>165.297</v>
      </c>
      <c r="CS11" s="9">
        <v>92.146000000000001</v>
      </c>
      <c r="CT11" s="9">
        <v>73.150999999999996</v>
      </c>
      <c r="CU11" s="9">
        <v>45.201999999999998</v>
      </c>
      <c r="CV11" s="9">
        <v>33.270000000000003</v>
      </c>
      <c r="CW11" s="9">
        <v>11.932</v>
      </c>
      <c r="CX11" s="9">
        <v>4.798</v>
      </c>
      <c r="CY11" s="9">
        <v>3.2909999999999999</v>
      </c>
      <c r="CZ11" s="9">
        <v>1.506</v>
      </c>
      <c r="DA11" s="9">
        <v>59.363999999999997</v>
      </c>
      <c r="DB11" s="9">
        <v>16.349</v>
      </c>
      <c r="DC11" s="9">
        <v>43.014000000000003</v>
      </c>
      <c r="DD11" s="9">
        <v>51.558</v>
      </c>
      <c r="DE11" s="9">
        <v>13.930999999999999</v>
      </c>
      <c r="DF11" s="9">
        <v>37.627000000000002</v>
      </c>
      <c r="DG11" s="9">
        <v>7.806</v>
      </c>
      <c r="DH11" s="9">
        <v>2.4180000000000001</v>
      </c>
      <c r="DI11" s="9">
        <v>5.3879999999999999</v>
      </c>
      <c r="DJ11" s="9">
        <v>32.633000000000003</v>
      </c>
      <c r="DK11" s="9">
        <v>16.268999999999998</v>
      </c>
      <c r="DL11" s="9">
        <v>16.363</v>
      </c>
      <c r="DM11" s="9">
        <v>21.954999999999998</v>
      </c>
      <c r="DN11" s="9">
        <v>13.372999999999999</v>
      </c>
      <c r="DO11" s="9">
        <v>8.5820000000000007</v>
      </c>
      <c r="DP11" s="9">
        <v>12.923</v>
      </c>
      <c r="DQ11" s="9">
        <v>6.3179999999999996</v>
      </c>
      <c r="DR11" s="9">
        <v>6.6050000000000004</v>
      </c>
      <c r="DS11" s="9">
        <v>4.234</v>
      </c>
      <c r="DT11" s="9">
        <v>3.7639999999999998</v>
      </c>
      <c r="DU11" s="9">
        <v>0.47</v>
      </c>
      <c r="DV11" s="9">
        <v>4.798</v>
      </c>
      <c r="DW11" s="9">
        <v>3.2909999999999999</v>
      </c>
      <c r="DX11" s="9">
        <v>1.506</v>
      </c>
      <c r="DY11" s="9">
        <v>10.678000000000001</v>
      </c>
      <c r="DZ11" s="9">
        <v>2.8959999999999999</v>
      </c>
      <c r="EA11" s="9">
        <v>7.782</v>
      </c>
      <c r="EB11" s="9">
        <v>2.8719999999999999</v>
      </c>
      <c r="EC11" s="9">
        <v>0.47799999999999998</v>
      </c>
      <c r="ED11" s="9">
        <v>2.3940000000000001</v>
      </c>
      <c r="EE11" s="9">
        <v>7.806</v>
      </c>
      <c r="EF11" s="9">
        <v>2.4180000000000001</v>
      </c>
      <c r="EG11" s="9">
        <v>5.3879999999999999</v>
      </c>
      <c r="EH11" s="9">
        <v>167.41</v>
      </c>
      <c r="EI11" s="9">
        <v>100.69199999999999</v>
      </c>
      <c r="EJ11" s="9">
        <v>66.718000000000004</v>
      </c>
      <c r="EK11" s="9">
        <v>141.27500000000001</v>
      </c>
      <c r="EL11" s="9">
        <v>92.903000000000006</v>
      </c>
      <c r="EM11" s="9">
        <v>48.372</v>
      </c>
      <c r="EN11" s="9">
        <v>107.354</v>
      </c>
      <c r="EO11" s="9">
        <v>68.096999999999994</v>
      </c>
      <c r="EP11" s="9">
        <v>39.258000000000003</v>
      </c>
      <c r="EQ11" s="9">
        <v>33.92</v>
      </c>
      <c r="ER11" s="9">
        <v>24.806000000000001</v>
      </c>
      <c r="ES11" s="9">
        <v>9.1140000000000008</v>
      </c>
      <c r="ET11" s="9">
        <v>26.135999999999999</v>
      </c>
      <c r="EU11" s="9">
        <v>7.79</v>
      </c>
      <c r="EV11" s="9">
        <v>18.346</v>
      </c>
      <c r="EW11" s="9">
        <v>26.135999999999999</v>
      </c>
      <c r="EX11" s="9">
        <v>7.79</v>
      </c>
      <c r="EY11" s="9">
        <v>18.346</v>
      </c>
      <c r="EZ11" s="9">
        <v>74.617999999999995</v>
      </c>
      <c r="FA11" s="9">
        <v>28.094999999999999</v>
      </c>
      <c r="FB11" s="9">
        <v>46.521999999999998</v>
      </c>
      <c r="FC11" s="9">
        <v>52.067</v>
      </c>
      <c r="FD11" s="9">
        <v>22.431999999999999</v>
      </c>
      <c r="FE11" s="9">
        <v>29.635999999999999</v>
      </c>
      <c r="FF11" s="9">
        <v>45.018999999999998</v>
      </c>
      <c r="FG11" s="9">
        <v>17.731000000000002</v>
      </c>
      <c r="FH11" s="9">
        <v>27.288</v>
      </c>
      <c r="FI11" s="9">
        <v>7.048</v>
      </c>
      <c r="FJ11" s="9">
        <v>4.7</v>
      </c>
      <c r="FK11" s="9">
        <v>2.3479999999999999</v>
      </c>
      <c r="FL11" s="9">
        <v>22.55</v>
      </c>
      <c r="FM11" s="9">
        <v>5.6639999999999997</v>
      </c>
      <c r="FN11" s="9">
        <v>16.885999999999999</v>
      </c>
      <c r="FO11" s="9">
        <v>22.55</v>
      </c>
      <c r="FP11" s="9">
        <v>5.6639999999999997</v>
      </c>
      <c r="FQ11" s="9">
        <v>16.885999999999999</v>
      </c>
      <c r="FR11" s="9">
        <v>17.614000000000001</v>
      </c>
      <c r="FS11" s="9">
        <v>7.19</v>
      </c>
      <c r="FT11" s="9">
        <v>10.423999999999999</v>
      </c>
      <c r="FU11" s="9">
        <v>10.456</v>
      </c>
      <c r="FV11" s="9">
        <v>5.6269999999999998</v>
      </c>
      <c r="FW11" s="9">
        <v>4.8289999999999997</v>
      </c>
      <c r="FX11" s="9">
        <v>9.1229999999999993</v>
      </c>
      <c r="FY11" s="9">
        <v>4.835</v>
      </c>
      <c r="FZ11" s="9">
        <v>4.2880000000000003</v>
      </c>
      <c r="GA11" s="9">
        <v>1.333</v>
      </c>
      <c r="GB11" s="9">
        <v>0.79200000000000004</v>
      </c>
      <c r="GC11" s="9">
        <v>0.54100000000000004</v>
      </c>
      <c r="GD11" s="9">
        <v>0</v>
      </c>
      <c r="GE11" s="9">
        <v>0</v>
      </c>
      <c r="GF11" s="9">
        <v>0</v>
      </c>
      <c r="GG11" s="9">
        <v>7.1580000000000004</v>
      </c>
      <c r="GH11" s="9">
        <v>1.5620000000000001</v>
      </c>
      <c r="GI11" s="9">
        <v>5.5949999999999998</v>
      </c>
      <c r="GJ11" s="9">
        <v>5.5140000000000002</v>
      </c>
      <c r="GK11" s="9">
        <v>0.27900000000000003</v>
      </c>
      <c r="GL11" s="9">
        <v>5.2350000000000003</v>
      </c>
      <c r="GM11" s="9">
        <v>1.6439999999999999</v>
      </c>
      <c r="GN11" s="9">
        <v>1.2829999999999999</v>
      </c>
      <c r="GO11" s="9">
        <v>0.36099999999999999</v>
      </c>
      <c r="GP11" s="9">
        <v>1.6439999999999999</v>
      </c>
      <c r="GQ11" s="9">
        <v>1.2829999999999999</v>
      </c>
      <c r="GR11" s="9">
        <v>0.36099999999999999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1.6439999999999999</v>
      </c>
      <c r="HF11" s="9">
        <v>1.2829999999999999</v>
      </c>
      <c r="HG11" s="9">
        <v>0.36099999999999999</v>
      </c>
      <c r="HH11" s="9">
        <v>0</v>
      </c>
      <c r="HI11" s="9">
        <v>0</v>
      </c>
      <c r="HJ11" s="9">
        <v>0</v>
      </c>
      <c r="HK11" s="9">
        <v>1.6439999999999999</v>
      </c>
      <c r="HL11" s="9">
        <v>1.2829999999999999</v>
      </c>
      <c r="HM11" s="9">
        <v>0.36099999999999999</v>
      </c>
      <c r="HN11" s="9">
        <v>15.97</v>
      </c>
      <c r="HO11" s="9">
        <v>5.9059999999999997</v>
      </c>
      <c r="HP11" s="9">
        <v>10.064</v>
      </c>
      <c r="HQ11" s="9">
        <v>10.456</v>
      </c>
      <c r="HR11" s="9">
        <v>5.6269999999999998</v>
      </c>
      <c r="HS11" s="9">
        <v>4.8289999999999997</v>
      </c>
      <c r="HT11" s="9">
        <v>9.1229999999999993</v>
      </c>
      <c r="HU11" s="9">
        <v>4.835</v>
      </c>
      <c r="HV11" s="9">
        <v>4.2880000000000003</v>
      </c>
      <c r="HW11" s="9">
        <v>1.333</v>
      </c>
      <c r="HX11" s="9">
        <v>0.79200000000000004</v>
      </c>
      <c r="HY11" s="9">
        <v>0.54100000000000004</v>
      </c>
      <c r="HZ11" s="9">
        <v>5.5140000000000002</v>
      </c>
      <c r="IA11" s="9">
        <v>0.27900000000000003</v>
      </c>
      <c r="IB11" s="9">
        <v>5.2350000000000003</v>
      </c>
      <c r="IC11" s="9">
        <v>5.5140000000000002</v>
      </c>
      <c r="ID11" s="9">
        <v>0.27900000000000003</v>
      </c>
      <c r="IE11" s="9">
        <v>5.2350000000000003</v>
      </c>
      <c r="IF11" s="9">
        <v>227.02600000000001</v>
      </c>
      <c r="IG11" s="9">
        <v>115.267</v>
      </c>
      <c r="IH11" s="9">
        <v>111.759</v>
      </c>
      <c r="II11" s="9">
        <v>169.05099999999999</v>
      </c>
      <c r="IJ11" s="9">
        <v>99.674999999999997</v>
      </c>
      <c r="IK11" s="9">
        <v>69.376000000000005</v>
      </c>
      <c r="IL11" s="9">
        <v>122.611</v>
      </c>
      <c r="IM11" s="9">
        <v>65.75</v>
      </c>
      <c r="IN11" s="9">
        <v>56.862000000000002</v>
      </c>
      <c r="IO11" s="9">
        <v>41.643000000000001</v>
      </c>
      <c r="IP11" s="9">
        <v>30.634</v>
      </c>
      <c r="IQ11" s="9">
        <v>11.007999999999999</v>
      </c>
    </row>
    <row r="12" spans="1:251">
      <c r="A12" s="10">
        <v>42401</v>
      </c>
      <c r="B12" s="9">
        <v>78.977999999999994</v>
      </c>
      <c r="C12" s="9">
        <v>35.39</v>
      </c>
      <c r="D12" s="9">
        <v>22.495999999999999</v>
      </c>
      <c r="E12" s="9">
        <v>12.894</v>
      </c>
      <c r="F12" s="9">
        <v>10.106</v>
      </c>
      <c r="G12" s="9">
        <v>6.0430000000000001</v>
      </c>
      <c r="H12" s="9">
        <v>4.0629999999999997</v>
      </c>
      <c r="I12" s="9">
        <v>65.525999999999996</v>
      </c>
      <c r="J12" s="9">
        <v>15.994999999999999</v>
      </c>
      <c r="K12" s="9">
        <v>49.530999999999999</v>
      </c>
      <c r="L12" s="9">
        <v>59.085000000000001</v>
      </c>
      <c r="M12" s="9">
        <v>13.055999999999999</v>
      </c>
      <c r="N12" s="9">
        <v>46.027999999999999</v>
      </c>
      <c r="O12" s="9">
        <v>6.4420000000000002</v>
      </c>
      <c r="P12" s="9">
        <v>2.9390000000000001</v>
      </c>
      <c r="Q12" s="9">
        <v>3.5030000000000001</v>
      </c>
      <c r="R12" s="9">
        <v>231.41300000000001</v>
      </c>
      <c r="S12" s="9">
        <v>110.434</v>
      </c>
      <c r="T12" s="9">
        <v>120.97799999999999</v>
      </c>
      <c r="U12" s="9">
        <v>175.494</v>
      </c>
      <c r="V12" s="9">
        <v>98.930999999999997</v>
      </c>
      <c r="W12" s="9">
        <v>76.563000000000002</v>
      </c>
      <c r="X12" s="9">
        <v>144.53299999999999</v>
      </c>
      <c r="Y12" s="9">
        <v>78.983999999999995</v>
      </c>
      <c r="Z12" s="9">
        <v>65.548000000000002</v>
      </c>
      <c r="AA12" s="9">
        <v>30.152000000000001</v>
      </c>
      <c r="AB12" s="9">
        <v>19.385999999999999</v>
      </c>
      <c r="AC12" s="9">
        <v>10.766</v>
      </c>
      <c r="AD12" s="9">
        <v>0.81</v>
      </c>
      <c r="AE12" s="9">
        <v>0.56100000000000005</v>
      </c>
      <c r="AF12" s="9">
        <v>0.249</v>
      </c>
      <c r="AG12" s="9">
        <v>55.917999999999999</v>
      </c>
      <c r="AH12" s="9">
        <v>11.503</v>
      </c>
      <c r="AI12" s="9">
        <v>44.414999999999999</v>
      </c>
      <c r="AJ12" s="9">
        <v>54.012</v>
      </c>
      <c r="AK12" s="9">
        <v>10.651</v>
      </c>
      <c r="AL12" s="9">
        <v>43.360999999999997</v>
      </c>
      <c r="AM12" s="9">
        <v>1.9059999999999999</v>
      </c>
      <c r="AN12" s="9">
        <v>0.85199999999999998</v>
      </c>
      <c r="AO12" s="9">
        <v>1.054</v>
      </c>
      <c r="AP12" s="9">
        <v>41.845999999999997</v>
      </c>
      <c r="AQ12" s="9">
        <v>21.841999999999999</v>
      </c>
      <c r="AR12" s="9">
        <v>20.004000000000001</v>
      </c>
      <c r="AS12" s="9">
        <v>33.000999999999998</v>
      </c>
      <c r="AT12" s="9">
        <v>18.113</v>
      </c>
      <c r="AU12" s="9">
        <v>14.888</v>
      </c>
      <c r="AV12" s="9">
        <v>20.763000000000002</v>
      </c>
      <c r="AW12" s="9">
        <v>10.534000000000001</v>
      </c>
      <c r="AX12" s="9">
        <v>10.228999999999999</v>
      </c>
      <c r="AY12" s="9">
        <v>4.2679999999999998</v>
      </c>
      <c r="AZ12" s="9">
        <v>2.726</v>
      </c>
      <c r="BA12" s="9">
        <v>1.542</v>
      </c>
      <c r="BB12" s="9">
        <v>7.97</v>
      </c>
      <c r="BC12" s="9">
        <v>4.8529999999999998</v>
      </c>
      <c r="BD12" s="9">
        <v>3.117</v>
      </c>
      <c r="BE12" s="9">
        <v>8.8450000000000006</v>
      </c>
      <c r="BF12" s="9">
        <v>3.7290000000000001</v>
      </c>
      <c r="BG12" s="9">
        <v>5.1159999999999997</v>
      </c>
      <c r="BH12" s="9">
        <v>4.3090000000000002</v>
      </c>
      <c r="BI12" s="9">
        <v>1.6419999999999999</v>
      </c>
      <c r="BJ12" s="9">
        <v>2.6669999999999998</v>
      </c>
      <c r="BK12" s="9">
        <v>4.5359999999999996</v>
      </c>
      <c r="BL12" s="9">
        <v>2.0870000000000002</v>
      </c>
      <c r="BM12" s="9">
        <v>2.448</v>
      </c>
      <c r="BN12" s="9">
        <v>7.593</v>
      </c>
      <c r="BO12" s="9">
        <v>3.1080000000000001</v>
      </c>
      <c r="BP12" s="9">
        <v>4.4850000000000003</v>
      </c>
      <c r="BQ12" s="9">
        <v>6.83</v>
      </c>
      <c r="BR12" s="9">
        <v>2.3450000000000002</v>
      </c>
      <c r="BS12" s="9">
        <v>4.4850000000000003</v>
      </c>
      <c r="BT12" s="9">
        <v>4.5339999999999998</v>
      </c>
      <c r="BU12" s="9">
        <v>1.333</v>
      </c>
      <c r="BV12" s="9">
        <v>3.2010000000000001</v>
      </c>
      <c r="BW12" s="9">
        <v>0.97</v>
      </c>
      <c r="BX12" s="9">
        <v>0.38400000000000001</v>
      </c>
      <c r="BY12" s="9">
        <v>0.58599999999999997</v>
      </c>
      <c r="BZ12" s="9">
        <v>1.3260000000000001</v>
      </c>
      <c r="CA12" s="9">
        <v>0.629</v>
      </c>
      <c r="CB12" s="9">
        <v>0.69699999999999995</v>
      </c>
      <c r="CC12" s="9">
        <v>0.76300000000000001</v>
      </c>
      <c r="CD12" s="9">
        <v>0.76300000000000001</v>
      </c>
      <c r="CE12" s="9">
        <v>0</v>
      </c>
      <c r="CF12" s="9">
        <v>0.76300000000000001</v>
      </c>
      <c r="CG12" s="9">
        <v>0.76300000000000001</v>
      </c>
      <c r="CH12" s="9">
        <v>0</v>
      </c>
      <c r="CI12" s="9">
        <v>0</v>
      </c>
      <c r="CJ12" s="9">
        <v>0</v>
      </c>
      <c r="CK12" s="9">
        <v>0</v>
      </c>
      <c r="CL12" s="9">
        <v>265.322</v>
      </c>
      <c r="CM12" s="9">
        <v>132.77099999999999</v>
      </c>
      <c r="CN12" s="9">
        <v>132.55000000000001</v>
      </c>
      <c r="CO12" s="9">
        <v>207.255</v>
      </c>
      <c r="CP12" s="9">
        <v>117.876</v>
      </c>
      <c r="CQ12" s="9">
        <v>89.379000000000005</v>
      </c>
      <c r="CR12" s="9">
        <v>164.035</v>
      </c>
      <c r="CS12" s="9">
        <v>89.834000000000003</v>
      </c>
      <c r="CT12" s="9">
        <v>74.200999999999993</v>
      </c>
      <c r="CU12" s="9">
        <v>33.584000000000003</v>
      </c>
      <c r="CV12" s="9">
        <v>21.998999999999999</v>
      </c>
      <c r="CW12" s="9">
        <v>11.584</v>
      </c>
      <c r="CX12" s="9">
        <v>9.6359999999999992</v>
      </c>
      <c r="CY12" s="9">
        <v>6.0430000000000001</v>
      </c>
      <c r="CZ12" s="9">
        <v>3.593</v>
      </c>
      <c r="DA12" s="9">
        <v>58.067</v>
      </c>
      <c r="DB12" s="9">
        <v>14.896000000000001</v>
      </c>
      <c r="DC12" s="9">
        <v>43.170999999999999</v>
      </c>
      <c r="DD12" s="9">
        <v>51.625</v>
      </c>
      <c r="DE12" s="9">
        <v>11.956</v>
      </c>
      <c r="DF12" s="9">
        <v>39.668999999999997</v>
      </c>
      <c r="DG12" s="9">
        <v>6.4420000000000002</v>
      </c>
      <c r="DH12" s="9">
        <v>2.9390000000000001</v>
      </c>
      <c r="DI12" s="9">
        <v>3.5030000000000001</v>
      </c>
      <c r="DJ12" s="9">
        <v>44.622999999999998</v>
      </c>
      <c r="DK12" s="9">
        <v>23.974</v>
      </c>
      <c r="DL12" s="9">
        <v>20.649000000000001</v>
      </c>
      <c r="DM12" s="9">
        <v>33.911999999999999</v>
      </c>
      <c r="DN12" s="9">
        <v>19.16</v>
      </c>
      <c r="DO12" s="9">
        <v>14.752000000000001</v>
      </c>
      <c r="DP12" s="9">
        <v>18.911000000000001</v>
      </c>
      <c r="DQ12" s="9">
        <v>9.6259999999999994</v>
      </c>
      <c r="DR12" s="9">
        <v>9.2850000000000001</v>
      </c>
      <c r="DS12" s="9">
        <v>5.3650000000000002</v>
      </c>
      <c r="DT12" s="9">
        <v>3.4910000000000001</v>
      </c>
      <c r="DU12" s="9">
        <v>1.873</v>
      </c>
      <c r="DV12" s="9">
        <v>9.6359999999999992</v>
      </c>
      <c r="DW12" s="9">
        <v>6.0430000000000001</v>
      </c>
      <c r="DX12" s="9">
        <v>3.593</v>
      </c>
      <c r="DY12" s="9">
        <v>10.71</v>
      </c>
      <c r="DZ12" s="9">
        <v>4.8140000000000001</v>
      </c>
      <c r="EA12" s="9">
        <v>5.8959999999999999</v>
      </c>
      <c r="EB12" s="9">
        <v>4.2690000000000001</v>
      </c>
      <c r="EC12" s="9">
        <v>1.875</v>
      </c>
      <c r="ED12" s="9">
        <v>2.3940000000000001</v>
      </c>
      <c r="EE12" s="9">
        <v>6.4420000000000002</v>
      </c>
      <c r="EF12" s="9">
        <v>2.9390000000000001</v>
      </c>
      <c r="EG12" s="9">
        <v>3.5030000000000001</v>
      </c>
      <c r="EH12" s="9">
        <v>148.87200000000001</v>
      </c>
      <c r="EI12" s="9">
        <v>79.311999999999998</v>
      </c>
      <c r="EJ12" s="9">
        <v>69.56</v>
      </c>
      <c r="EK12" s="9">
        <v>123.723</v>
      </c>
      <c r="EL12" s="9">
        <v>74.037000000000006</v>
      </c>
      <c r="EM12" s="9">
        <v>49.686</v>
      </c>
      <c r="EN12" s="9">
        <v>102.40300000000001</v>
      </c>
      <c r="EO12" s="9">
        <v>58.816000000000003</v>
      </c>
      <c r="EP12" s="9">
        <v>43.588000000000001</v>
      </c>
      <c r="EQ12" s="9">
        <v>21.318999999999999</v>
      </c>
      <c r="ER12" s="9">
        <v>15.221</v>
      </c>
      <c r="ES12" s="9">
        <v>6.0979999999999999</v>
      </c>
      <c r="ET12" s="9">
        <v>25.149000000000001</v>
      </c>
      <c r="EU12" s="9">
        <v>5.2759999999999998</v>
      </c>
      <c r="EV12" s="9">
        <v>19.873999999999999</v>
      </c>
      <c r="EW12" s="9">
        <v>25.149000000000001</v>
      </c>
      <c r="EX12" s="9">
        <v>5.2759999999999998</v>
      </c>
      <c r="EY12" s="9">
        <v>19.873999999999999</v>
      </c>
      <c r="EZ12" s="9">
        <v>71.826999999999998</v>
      </c>
      <c r="FA12" s="9">
        <v>29.484999999999999</v>
      </c>
      <c r="FB12" s="9">
        <v>42.341999999999999</v>
      </c>
      <c r="FC12" s="9">
        <v>49.62</v>
      </c>
      <c r="FD12" s="9">
        <v>24.678999999999998</v>
      </c>
      <c r="FE12" s="9">
        <v>24.940999999999999</v>
      </c>
      <c r="FF12" s="9">
        <v>42.72</v>
      </c>
      <c r="FG12" s="9">
        <v>21.391999999999999</v>
      </c>
      <c r="FH12" s="9">
        <v>21.327999999999999</v>
      </c>
      <c r="FI12" s="9">
        <v>6.9</v>
      </c>
      <c r="FJ12" s="9">
        <v>3.2869999999999999</v>
      </c>
      <c r="FK12" s="9">
        <v>3.613</v>
      </c>
      <c r="FL12" s="9">
        <v>22.207000000000001</v>
      </c>
      <c r="FM12" s="9">
        <v>4.806</v>
      </c>
      <c r="FN12" s="9">
        <v>17.401</v>
      </c>
      <c r="FO12" s="9">
        <v>22.207000000000001</v>
      </c>
      <c r="FP12" s="9">
        <v>4.806</v>
      </c>
      <c r="FQ12" s="9">
        <v>17.401</v>
      </c>
      <c r="FR12" s="9">
        <v>15.53</v>
      </c>
      <c r="FS12" s="9">
        <v>2.6139999999999999</v>
      </c>
      <c r="FT12" s="9">
        <v>12.916</v>
      </c>
      <c r="FU12" s="9">
        <v>8.07</v>
      </c>
      <c r="FV12" s="9">
        <v>1.514</v>
      </c>
      <c r="FW12" s="9">
        <v>6.556</v>
      </c>
      <c r="FX12" s="9">
        <v>5.7949999999999999</v>
      </c>
      <c r="FY12" s="9">
        <v>1.018</v>
      </c>
      <c r="FZ12" s="9">
        <v>4.7770000000000001</v>
      </c>
      <c r="GA12" s="9">
        <v>1.806</v>
      </c>
      <c r="GB12" s="9">
        <v>0.496</v>
      </c>
      <c r="GC12" s="9">
        <v>1.31</v>
      </c>
      <c r="GD12" s="9">
        <v>0.46899999999999997</v>
      </c>
      <c r="GE12" s="9">
        <v>0</v>
      </c>
      <c r="GF12" s="9">
        <v>0.46899999999999997</v>
      </c>
      <c r="GG12" s="9">
        <v>7.46</v>
      </c>
      <c r="GH12" s="9">
        <v>1.1000000000000001</v>
      </c>
      <c r="GI12" s="9">
        <v>6.36</v>
      </c>
      <c r="GJ12" s="9">
        <v>7.46</v>
      </c>
      <c r="GK12" s="9">
        <v>1.1000000000000001</v>
      </c>
      <c r="GL12" s="9">
        <v>6.36</v>
      </c>
      <c r="GM12" s="9">
        <v>0</v>
      </c>
      <c r="GN12" s="9">
        <v>0</v>
      </c>
      <c r="GO12" s="9">
        <v>0</v>
      </c>
      <c r="GP12" s="9">
        <v>0.85199999999999998</v>
      </c>
      <c r="GQ12" s="9">
        <v>0</v>
      </c>
      <c r="GR12" s="9">
        <v>0.85199999999999998</v>
      </c>
      <c r="GS12" s="9">
        <v>0.46899999999999997</v>
      </c>
      <c r="GT12" s="9">
        <v>0</v>
      </c>
      <c r="GU12" s="9">
        <v>0.46899999999999997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0.46899999999999997</v>
      </c>
      <c r="HC12" s="9">
        <v>0</v>
      </c>
      <c r="HD12" s="9">
        <v>0.46899999999999997</v>
      </c>
      <c r="HE12" s="9">
        <v>0.38200000000000001</v>
      </c>
      <c r="HF12" s="9">
        <v>0</v>
      </c>
      <c r="HG12" s="9">
        <v>0.38200000000000001</v>
      </c>
      <c r="HH12" s="9">
        <v>0.38200000000000001</v>
      </c>
      <c r="HI12" s="9">
        <v>0</v>
      </c>
      <c r="HJ12" s="9">
        <v>0.38200000000000001</v>
      </c>
      <c r="HK12" s="9">
        <v>0</v>
      </c>
      <c r="HL12" s="9">
        <v>0</v>
      </c>
      <c r="HM12" s="9">
        <v>0</v>
      </c>
      <c r="HN12" s="9">
        <v>14.678000000000001</v>
      </c>
      <c r="HO12" s="9">
        <v>2.6139999999999999</v>
      </c>
      <c r="HP12" s="9">
        <v>12.065</v>
      </c>
      <c r="HQ12" s="9">
        <v>7.601</v>
      </c>
      <c r="HR12" s="9">
        <v>1.514</v>
      </c>
      <c r="HS12" s="9">
        <v>6.0869999999999997</v>
      </c>
      <c r="HT12" s="9">
        <v>5.7949999999999999</v>
      </c>
      <c r="HU12" s="9">
        <v>1.018</v>
      </c>
      <c r="HV12" s="9">
        <v>4.7770000000000001</v>
      </c>
      <c r="HW12" s="9">
        <v>1.806</v>
      </c>
      <c r="HX12" s="9">
        <v>0.496</v>
      </c>
      <c r="HY12" s="9">
        <v>1.31</v>
      </c>
      <c r="HZ12" s="9">
        <v>7.077</v>
      </c>
      <c r="IA12" s="9">
        <v>1.1000000000000001</v>
      </c>
      <c r="IB12" s="9">
        <v>5.9779999999999998</v>
      </c>
      <c r="IC12" s="9">
        <v>7.077</v>
      </c>
      <c r="ID12" s="9">
        <v>1.1000000000000001</v>
      </c>
      <c r="IE12" s="9">
        <v>5.9779999999999998</v>
      </c>
      <c r="IF12" s="9">
        <v>210.965</v>
      </c>
      <c r="IG12" s="9">
        <v>97.932000000000002</v>
      </c>
      <c r="IH12" s="9">
        <v>113.033</v>
      </c>
      <c r="II12" s="9">
        <v>158.21199999999999</v>
      </c>
      <c r="IJ12" s="9">
        <v>85.745999999999995</v>
      </c>
      <c r="IK12" s="9">
        <v>72.465000000000003</v>
      </c>
      <c r="IL12" s="9">
        <v>118.938</v>
      </c>
      <c r="IM12" s="9">
        <v>61.064</v>
      </c>
      <c r="IN12" s="9">
        <v>57.874000000000002</v>
      </c>
      <c r="IO12" s="9">
        <v>30.692</v>
      </c>
      <c r="IP12" s="9">
        <v>19.553000000000001</v>
      </c>
      <c r="IQ12" s="9">
        <v>11.138999999999999</v>
      </c>
    </row>
    <row r="13" spans="1:251">
      <c r="A13" s="10">
        <v>42767</v>
      </c>
      <c r="B13" s="9">
        <v>76.528999999999996</v>
      </c>
      <c r="C13" s="9">
        <v>32.921999999999997</v>
      </c>
      <c r="D13" s="9">
        <v>18.716000000000001</v>
      </c>
      <c r="E13" s="9">
        <v>14.206</v>
      </c>
      <c r="F13" s="9">
        <v>8.9369999999999994</v>
      </c>
      <c r="G13" s="9">
        <v>5.2640000000000002</v>
      </c>
      <c r="H13" s="9">
        <v>3.673</v>
      </c>
      <c r="I13" s="9">
        <v>63.963999999999999</v>
      </c>
      <c r="J13" s="9">
        <v>15.25</v>
      </c>
      <c r="K13" s="9">
        <v>48.713999999999999</v>
      </c>
      <c r="L13" s="9">
        <v>57.417000000000002</v>
      </c>
      <c r="M13" s="9">
        <v>13.433999999999999</v>
      </c>
      <c r="N13" s="9">
        <v>43.982999999999997</v>
      </c>
      <c r="O13" s="9">
        <v>6.5469999999999997</v>
      </c>
      <c r="P13" s="9">
        <v>1.8160000000000001</v>
      </c>
      <c r="Q13" s="9">
        <v>4.7309999999999999</v>
      </c>
      <c r="R13" s="9">
        <v>222.30799999999999</v>
      </c>
      <c r="S13" s="9">
        <v>109.242</v>
      </c>
      <c r="T13" s="9">
        <v>113.066</v>
      </c>
      <c r="U13" s="9">
        <v>170.88200000000001</v>
      </c>
      <c r="V13" s="9">
        <v>95.533000000000001</v>
      </c>
      <c r="W13" s="9">
        <v>75.349000000000004</v>
      </c>
      <c r="X13" s="9">
        <v>143.62799999999999</v>
      </c>
      <c r="Y13" s="9">
        <v>79.277000000000001</v>
      </c>
      <c r="Z13" s="9">
        <v>64.350999999999999</v>
      </c>
      <c r="AA13" s="9">
        <v>25.852</v>
      </c>
      <c r="AB13" s="9">
        <v>15.631</v>
      </c>
      <c r="AC13" s="9">
        <v>10.221</v>
      </c>
      <c r="AD13" s="9">
        <v>1.4019999999999999</v>
      </c>
      <c r="AE13" s="9">
        <v>0.626</v>
      </c>
      <c r="AF13" s="9">
        <v>0.77600000000000002</v>
      </c>
      <c r="AG13" s="9">
        <v>51.426000000000002</v>
      </c>
      <c r="AH13" s="9">
        <v>13.709</v>
      </c>
      <c r="AI13" s="9">
        <v>37.716999999999999</v>
      </c>
      <c r="AJ13" s="9">
        <v>48.453000000000003</v>
      </c>
      <c r="AK13" s="9">
        <v>12.647</v>
      </c>
      <c r="AL13" s="9">
        <v>35.805999999999997</v>
      </c>
      <c r="AM13" s="9">
        <v>2.9729999999999999</v>
      </c>
      <c r="AN13" s="9">
        <v>1.0609999999999999</v>
      </c>
      <c r="AO13" s="9">
        <v>1.9119999999999999</v>
      </c>
      <c r="AP13" s="9">
        <v>39.067</v>
      </c>
      <c r="AQ13" s="9">
        <v>16.664000000000001</v>
      </c>
      <c r="AR13" s="9">
        <v>22.402999999999999</v>
      </c>
      <c r="AS13" s="9">
        <v>27.77</v>
      </c>
      <c r="AT13" s="9">
        <v>15.122999999999999</v>
      </c>
      <c r="AU13" s="9">
        <v>12.647</v>
      </c>
      <c r="AV13" s="9">
        <v>16.701000000000001</v>
      </c>
      <c r="AW13" s="9">
        <v>8.8079999999999998</v>
      </c>
      <c r="AX13" s="9">
        <v>7.8929999999999998</v>
      </c>
      <c r="AY13" s="9">
        <v>4.6369999999999996</v>
      </c>
      <c r="AZ13" s="9">
        <v>2.2639999999999998</v>
      </c>
      <c r="BA13" s="9">
        <v>2.3730000000000002</v>
      </c>
      <c r="BB13" s="9">
        <v>6.4320000000000004</v>
      </c>
      <c r="BC13" s="9">
        <v>4.0510000000000002</v>
      </c>
      <c r="BD13" s="9">
        <v>2.3809999999999998</v>
      </c>
      <c r="BE13" s="9">
        <v>11.297000000000001</v>
      </c>
      <c r="BF13" s="9">
        <v>1.5409999999999999</v>
      </c>
      <c r="BG13" s="9">
        <v>9.7560000000000002</v>
      </c>
      <c r="BH13" s="9">
        <v>7.7220000000000004</v>
      </c>
      <c r="BI13" s="9">
        <v>0.78600000000000003</v>
      </c>
      <c r="BJ13" s="9">
        <v>6.9359999999999999</v>
      </c>
      <c r="BK13" s="9">
        <v>3.5739999999999998</v>
      </c>
      <c r="BL13" s="9">
        <v>0.755</v>
      </c>
      <c r="BM13" s="9">
        <v>2.819</v>
      </c>
      <c r="BN13" s="9">
        <v>13.340999999999999</v>
      </c>
      <c r="BO13" s="9">
        <v>5.6879999999999997</v>
      </c>
      <c r="BP13" s="9">
        <v>7.6529999999999996</v>
      </c>
      <c r="BQ13" s="9">
        <v>12.099</v>
      </c>
      <c r="BR13" s="9">
        <v>5.6879999999999997</v>
      </c>
      <c r="BS13" s="9">
        <v>6.4119999999999999</v>
      </c>
      <c r="BT13" s="9">
        <v>8.5630000000000006</v>
      </c>
      <c r="BU13" s="9">
        <v>4.2789999999999999</v>
      </c>
      <c r="BV13" s="9">
        <v>4.2850000000000001</v>
      </c>
      <c r="BW13" s="9">
        <v>2.4329999999999998</v>
      </c>
      <c r="BX13" s="9">
        <v>0.82199999999999995</v>
      </c>
      <c r="BY13" s="9">
        <v>1.611</v>
      </c>
      <c r="BZ13" s="9">
        <v>1.103</v>
      </c>
      <c r="CA13" s="9">
        <v>0.58699999999999997</v>
      </c>
      <c r="CB13" s="9">
        <v>0.51500000000000001</v>
      </c>
      <c r="CC13" s="9">
        <v>1.242</v>
      </c>
      <c r="CD13" s="9">
        <v>0</v>
      </c>
      <c r="CE13" s="9">
        <v>1.242</v>
      </c>
      <c r="CF13" s="9">
        <v>1.242</v>
      </c>
      <c r="CG13" s="9">
        <v>0</v>
      </c>
      <c r="CH13" s="9">
        <v>1.242</v>
      </c>
      <c r="CI13" s="9">
        <v>0</v>
      </c>
      <c r="CJ13" s="9">
        <v>0</v>
      </c>
      <c r="CK13" s="9">
        <v>0</v>
      </c>
      <c r="CL13" s="9">
        <v>251.76900000000001</v>
      </c>
      <c r="CM13" s="9">
        <v>121.33799999999999</v>
      </c>
      <c r="CN13" s="9">
        <v>130.43100000000001</v>
      </c>
      <c r="CO13" s="9">
        <v>194.172</v>
      </c>
      <c r="CP13" s="9">
        <v>107.56</v>
      </c>
      <c r="CQ13" s="9">
        <v>86.611999999999995</v>
      </c>
      <c r="CR13" s="9">
        <v>154.828</v>
      </c>
      <c r="CS13" s="9">
        <v>84.47</v>
      </c>
      <c r="CT13" s="9">
        <v>70.356999999999999</v>
      </c>
      <c r="CU13" s="9">
        <v>30.803000000000001</v>
      </c>
      <c r="CV13" s="9">
        <v>17.824999999999999</v>
      </c>
      <c r="CW13" s="9">
        <v>12.978</v>
      </c>
      <c r="CX13" s="9">
        <v>8.5419999999999998</v>
      </c>
      <c r="CY13" s="9">
        <v>5.2640000000000002</v>
      </c>
      <c r="CZ13" s="9">
        <v>3.2770000000000001</v>
      </c>
      <c r="DA13" s="9">
        <v>57.597000000000001</v>
      </c>
      <c r="DB13" s="9">
        <v>13.778</v>
      </c>
      <c r="DC13" s="9">
        <v>43.819000000000003</v>
      </c>
      <c r="DD13" s="9">
        <v>51.537999999999997</v>
      </c>
      <c r="DE13" s="9">
        <v>11.962</v>
      </c>
      <c r="DF13" s="9">
        <v>39.576000000000001</v>
      </c>
      <c r="DG13" s="9">
        <v>6.0590000000000002</v>
      </c>
      <c r="DH13" s="9">
        <v>1.8160000000000001</v>
      </c>
      <c r="DI13" s="9">
        <v>4.2430000000000003</v>
      </c>
      <c r="DJ13" s="9">
        <v>41.619</v>
      </c>
      <c r="DK13" s="9">
        <v>18.149999999999999</v>
      </c>
      <c r="DL13" s="9">
        <v>23.468</v>
      </c>
      <c r="DM13" s="9">
        <v>30.744</v>
      </c>
      <c r="DN13" s="9">
        <v>15.548</v>
      </c>
      <c r="DO13" s="9">
        <v>15.196</v>
      </c>
      <c r="DP13" s="9">
        <v>16.872</v>
      </c>
      <c r="DQ13" s="9">
        <v>7.9459999999999997</v>
      </c>
      <c r="DR13" s="9">
        <v>8.9260000000000002</v>
      </c>
      <c r="DS13" s="9">
        <v>5.3310000000000004</v>
      </c>
      <c r="DT13" s="9">
        <v>2.3380000000000001</v>
      </c>
      <c r="DU13" s="9">
        <v>2.9929999999999999</v>
      </c>
      <c r="DV13" s="9">
        <v>8.5419999999999998</v>
      </c>
      <c r="DW13" s="9">
        <v>5.2640000000000002</v>
      </c>
      <c r="DX13" s="9">
        <v>3.2770000000000001</v>
      </c>
      <c r="DY13" s="9">
        <v>10.874000000000001</v>
      </c>
      <c r="DZ13" s="9">
        <v>2.6019999999999999</v>
      </c>
      <c r="EA13" s="9">
        <v>8.2720000000000002</v>
      </c>
      <c r="EB13" s="9">
        <v>4.8159999999999998</v>
      </c>
      <c r="EC13" s="9">
        <v>0.78600000000000003</v>
      </c>
      <c r="ED13" s="9">
        <v>4.0289999999999999</v>
      </c>
      <c r="EE13" s="9">
        <v>6.0590000000000002</v>
      </c>
      <c r="EF13" s="9">
        <v>1.8160000000000001</v>
      </c>
      <c r="EG13" s="9">
        <v>4.2430000000000003</v>
      </c>
      <c r="EH13" s="9">
        <v>142.82599999999999</v>
      </c>
      <c r="EI13" s="9">
        <v>79.480999999999995</v>
      </c>
      <c r="EJ13" s="9">
        <v>63.344999999999999</v>
      </c>
      <c r="EK13" s="9">
        <v>116.054</v>
      </c>
      <c r="EL13" s="9">
        <v>71.513999999999996</v>
      </c>
      <c r="EM13" s="9">
        <v>44.54</v>
      </c>
      <c r="EN13" s="9">
        <v>95.543999999999997</v>
      </c>
      <c r="EO13" s="9">
        <v>58.734999999999999</v>
      </c>
      <c r="EP13" s="9">
        <v>36.808999999999997</v>
      </c>
      <c r="EQ13" s="9">
        <v>20.510999999999999</v>
      </c>
      <c r="ER13" s="9">
        <v>12.78</v>
      </c>
      <c r="ES13" s="9">
        <v>7.7309999999999999</v>
      </c>
      <c r="ET13" s="9">
        <v>26.771999999999998</v>
      </c>
      <c r="EU13" s="9">
        <v>7.9669999999999996</v>
      </c>
      <c r="EV13" s="9">
        <v>18.805</v>
      </c>
      <c r="EW13" s="9">
        <v>26.771999999999998</v>
      </c>
      <c r="EX13" s="9">
        <v>7.9669999999999996</v>
      </c>
      <c r="EY13" s="9">
        <v>18.805</v>
      </c>
      <c r="EZ13" s="9">
        <v>67.323999999999998</v>
      </c>
      <c r="FA13" s="9">
        <v>23.707000000000001</v>
      </c>
      <c r="FB13" s="9">
        <v>43.616999999999997</v>
      </c>
      <c r="FC13" s="9">
        <v>47.374000000000002</v>
      </c>
      <c r="FD13" s="9">
        <v>20.498000000000001</v>
      </c>
      <c r="FE13" s="9">
        <v>26.876000000000001</v>
      </c>
      <c r="FF13" s="9">
        <v>42.411999999999999</v>
      </c>
      <c r="FG13" s="9">
        <v>17.79</v>
      </c>
      <c r="FH13" s="9">
        <v>24.622</v>
      </c>
      <c r="FI13" s="9">
        <v>4.9619999999999997</v>
      </c>
      <c r="FJ13" s="9">
        <v>2.7080000000000002</v>
      </c>
      <c r="FK13" s="9">
        <v>2.254</v>
      </c>
      <c r="FL13" s="9">
        <v>19.95</v>
      </c>
      <c r="FM13" s="9">
        <v>3.2090000000000001</v>
      </c>
      <c r="FN13" s="9">
        <v>16.742000000000001</v>
      </c>
      <c r="FO13" s="9">
        <v>19.95</v>
      </c>
      <c r="FP13" s="9">
        <v>3.2090000000000001</v>
      </c>
      <c r="FQ13" s="9">
        <v>16.742000000000001</v>
      </c>
      <c r="FR13" s="9">
        <v>22.946999999999999</v>
      </c>
      <c r="FS13" s="9">
        <v>10.256</v>
      </c>
      <c r="FT13" s="9">
        <v>12.691000000000001</v>
      </c>
      <c r="FU13" s="9">
        <v>16.579000000000001</v>
      </c>
      <c r="FV13" s="9">
        <v>8.7829999999999995</v>
      </c>
      <c r="FW13" s="9">
        <v>7.7960000000000003</v>
      </c>
      <c r="FX13" s="9">
        <v>14.065</v>
      </c>
      <c r="FY13" s="9">
        <v>7.8920000000000003</v>
      </c>
      <c r="FZ13" s="9">
        <v>6.1719999999999997</v>
      </c>
      <c r="GA13" s="9">
        <v>2.1190000000000002</v>
      </c>
      <c r="GB13" s="9">
        <v>0.89100000000000001</v>
      </c>
      <c r="GC13" s="9">
        <v>1.228</v>
      </c>
      <c r="GD13" s="9">
        <v>0.39600000000000002</v>
      </c>
      <c r="GE13" s="9">
        <v>0</v>
      </c>
      <c r="GF13" s="9">
        <v>0.39600000000000002</v>
      </c>
      <c r="GG13" s="9">
        <v>6.367</v>
      </c>
      <c r="GH13" s="9">
        <v>1.472</v>
      </c>
      <c r="GI13" s="9">
        <v>4.8949999999999996</v>
      </c>
      <c r="GJ13" s="9">
        <v>5.8789999999999996</v>
      </c>
      <c r="GK13" s="9">
        <v>1.472</v>
      </c>
      <c r="GL13" s="9">
        <v>4.407</v>
      </c>
      <c r="GM13" s="9">
        <v>0.48799999999999999</v>
      </c>
      <c r="GN13" s="9">
        <v>0</v>
      </c>
      <c r="GO13" s="9">
        <v>0.48799999999999999</v>
      </c>
      <c r="GP13" s="9">
        <v>1.2849999999999999</v>
      </c>
      <c r="GQ13" s="9">
        <v>0</v>
      </c>
      <c r="GR13" s="9">
        <v>1.2849999999999999</v>
      </c>
      <c r="GS13" s="9">
        <v>0.79700000000000004</v>
      </c>
      <c r="GT13" s="9">
        <v>0</v>
      </c>
      <c r="GU13" s="9">
        <v>0.79700000000000004</v>
      </c>
      <c r="GV13" s="9">
        <v>0.40100000000000002</v>
      </c>
      <c r="GW13" s="9">
        <v>0</v>
      </c>
      <c r="GX13" s="9">
        <v>0.40100000000000002</v>
      </c>
      <c r="GY13" s="9">
        <v>0</v>
      </c>
      <c r="GZ13" s="9">
        <v>0</v>
      </c>
      <c r="HA13" s="9">
        <v>0</v>
      </c>
      <c r="HB13" s="9">
        <v>0.39600000000000002</v>
      </c>
      <c r="HC13" s="9">
        <v>0</v>
      </c>
      <c r="HD13" s="9">
        <v>0.39600000000000002</v>
      </c>
      <c r="HE13" s="9">
        <v>0.48799999999999999</v>
      </c>
      <c r="HF13" s="9">
        <v>0</v>
      </c>
      <c r="HG13" s="9">
        <v>0.48799999999999999</v>
      </c>
      <c r="HH13" s="9">
        <v>0</v>
      </c>
      <c r="HI13" s="9">
        <v>0</v>
      </c>
      <c r="HJ13" s="9">
        <v>0</v>
      </c>
      <c r="HK13" s="9">
        <v>0.48799999999999999</v>
      </c>
      <c r="HL13" s="9">
        <v>0</v>
      </c>
      <c r="HM13" s="9">
        <v>0.48799999999999999</v>
      </c>
      <c r="HN13" s="9">
        <v>21.661000000000001</v>
      </c>
      <c r="HO13" s="9">
        <v>10.256</v>
      </c>
      <c r="HP13" s="9">
        <v>11.406000000000001</v>
      </c>
      <c r="HQ13" s="9">
        <v>15.782</v>
      </c>
      <c r="HR13" s="9">
        <v>8.7829999999999995</v>
      </c>
      <c r="HS13" s="9">
        <v>6.9989999999999997</v>
      </c>
      <c r="HT13" s="9">
        <v>13.664</v>
      </c>
      <c r="HU13" s="9">
        <v>7.8920000000000003</v>
      </c>
      <c r="HV13" s="9">
        <v>5.7709999999999999</v>
      </c>
      <c r="HW13" s="9">
        <v>2.1190000000000002</v>
      </c>
      <c r="HX13" s="9">
        <v>0.89100000000000001</v>
      </c>
      <c r="HY13" s="9">
        <v>1.228</v>
      </c>
      <c r="HZ13" s="9">
        <v>5.8789999999999996</v>
      </c>
      <c r="IA13" s="9">
        <v>1.472</v>
      </c>
      <c r="IB13" s="9">
        <v>4.407</v>
      </c>
      <c r="IC13" s="9">
        <v>5.8789999999999996</v>
      </c>
      <c r="ID13" s="9">
        <v>1.472</v>
      </c>
      <c r="IE13" s="9">
        <v>4.407</v>
      </c>
      <c r="IF13" s="9">
        <v>217.36</v>
      </c>
      <c r="IG13" s="9">
        <v>101.06</v>
      </c>
      <c r="IH13" s="9">
        <v>116.3</v>
      </c>
      <c r="II13" s="9">
        <v>165.66900000000001</v>
      </c>
      <c r="IJ13" s="9">
        <v>89.582999999999998</v>
      </c>
      <c r="IK13" s="9">
        <v>76.087000000000003</v>
      </c>
      <c r="IL13" s="9">
        <v>127.741</v>
      </c>
      <c r="IM13" s="9">
        <v>67.828999999999994</v>
      </c>
      <c r="IN13" s="9">
        <v>59.911999999999999</v>
      </c>
      <c r="IO13" s="9">
        <v>28.991</v>
      </c>
      <c r="IP13" s="9">
        <v>16.489000000000001</v>
      </c>
      <c r="IQ13" s="9">
        <v>12.502000000000001</v>
      </c>
    </row>
    <row r="14" spans="1:251">
      <c r="A14" s="10">
        <v>43132</v>
      </c>
      <c r="B14" s="9">
        <v>73.995000000000005</v>
      </c>
      <c r="C14" s="9">
        <v>29.631</v>
      </c>
      <c r="D14" s="9">
        <v>18.945</v>
      </c>
      <c r="E14" s="9">
        <v>10.686</v>
      </c>
      <c r="F14" s="9">
        <v>5.9329999999999998</v>
      </c>
      <c r="G14" s="9">
        <v>3.6080000000000001</v>
      </c>
      <c r="H14" s="9">
        <v>2.3260000000000001</v>
      </c>
      <c r="I14" s="9">
        <v>57.085000000000001</v>
      </c>
      <c r="J14" s="9">
        <v>14.04</v>
      </c>
      <c r="K14" s="9">
        <v>43.045000000000002</v>
      </c>
      <c r="L14" s="9">
        <v>50.604999999999997</v>
      </c>
      <c r="M14" s="9">
        <v>13.010999999999999</v>
      </c>
      <c r="N14" s="9">
        <v>37.594000000000001</v>
      </c>
      <c r="O14" s="9">
        <v>6.48</v>
      </c>
      <c r="P14" s="9">
        <v>1.028</v>
      </c>
      <c r="Q14" s="9">
        <v>5.452</v>
      </c>
      <c r="R14" s="9">
        <v>219.37700000000001</v>
      </c>
      <c r="S14" s="9">
        <v>108.45</v>
      </c>
      <c r="T14" s="9">
        <v>110.92700000000001</v>
      </c>
      <c r="U14" s="9">
        <v>174.167</v>
      </c>
      <c r="V14" s="9">
        <v>97.706000000000003</v>
      </c>
      <c r="W14" s="9">
        <v>76.460999999999999</v>
      </c>
      <c r="X14" s="9">
        <v>144.71</v>
      </c>
      <c r="Y14" s="9">
        <v>79.176000000000002</v>
      </c>
      <c r="Z14" s="9">
        <v>65.534000000000006</v>
      </c>
      <c r="AA14" s="9">
        <v>27.518000000000001</v>
      </c>
      <c r="AB14" s="9">
        <v>17.350000000000001</v>
      </c>
      <c r="AC14" s="9">
        <v>10.167999999999999</v>
      </c>
      <c r="AD14" s="9">
        <v>1.9390000000000001</v>
      </c>
      <c r="AE14" s="9">
        <v>1.18</v>
      </c>
      <c r="AF14" s="9">
        <v>0.75900000000000001</v>
      </c>
      <c r="AG14" s="9">
        <v>45.21</v>
      </c>
      <c r="AH14" s="9">
        <v>10.744</v>
      </c>
      <c r="AI14" s="9">
        <v>34.466000000000001</v>
      </c>
      <c r="AJ14" s="9">
        <v>42.92</v>
      </c>
      <c r="AK14" s="9">
        <v>10.500999999999999</v>
      </c>
      <c r="AL14" s="9">
        <v>32.418999999999997</v>
      </c>
      <c r="AM14" s="9">
        <v>2.29</v>
      </c>
      <c r="AN14" s="9">
        <v>0.24299999999999999</v>
      </c>
      <c r="AO14" s="9">
        <v>2.0470000000000002</v>
      </c>
      <c r="AP14" s="9">
        <v>25.928000000000001</v>
      </c>
      <c r="AQ14" s="9">
        <v>10.747999999999999</v>
      </c>
      <c r="AR14" s="9">
        <v>15.18</v>
      </c>
      <c r="AS14" s="9">
        <v>16.431999999999999</v>
      </c>
      <c r="AT14" s="9">
        <v>8.2810000000000006</v>
      </c>
      <c r="AU14" s="9">
        <v>8.1519999999999992</v>
      </c>
      <c r="AV14" s="9">
        <v>12.698</v>
      </c>
      <c r="AW14" s="9">
        <v>6.5229999999999997</v>
      </c>
      <c r="AX14" s="9">
        <v>6.1749999999999998</v>
      </c>
      <c r="AY14" s="9">
        <v>0.51800000000000002</v>
      </c>
      <c r="AZ14" s="9">
        <v>0</v>
      </c>
      <c r="BA14" s="9">
        <v>0.51800000000000002</v>
      </c>
      <c r="BB14" s="9">
        <v>3.2160000000000002</v>
      </c>
      <c r="BC14" s="9">
        <v>1.7569999999999999</v>
      </c>
      <c r="BD14" s="9">
        <v>1.4590000000000001</v>
      </c>
      <c r="BE14" s="9">
        <v>9.4949999999999992</v>
      </c>
      <c r="BF14" s="9">
        <v>2.4670000000000001</v>
      </c>
      <c r="BG14" s="9">
        <v>7.0279999999999996</v>
      </c>
      <c r="BH14" s="9">
        <v>5.8369999999999997</v>
      </c>
      <c r="BI14" s="9">
        <v>1.6819999999999999</v>
      </c>
      <c r="BJ14" s="9">
        <v>4.1550000000000002</v>
      </c>
      <c r="BK14" s="9">
        <v>3.6579999999999999</v>
      </c>
      <c r="BL14" s="9">
        <v>0.78600000000000003</v>
      </c>
      <c r="BM14" s="9">
        <v>2.8730000000000002</v>
      </c>
      <c r="BN14" s="9">
        <v>9.1820000000000004</v>
      </c>
      <c r="BO14" s="9">
        <v>5.2380000000000004</v>
      </c>
      <c r="BP14" s="9">
        <v>3.9449999999999998</v>
      </c>
      <c r="BQ14" s="9">
        <v>6.8029999999999999</v>
      </c>
      <c r="BR14" s="9">
        <v>4.4089999999999998</v>
      </c>
      <c r="BS14" s="9">
        <v>2.3940000000000001</v>
      </c>
      <c r="BT14" s="9">
        <v>4.43</v>
      </c>
      <c r="BU14" s="9">
        <v>2.1440000000000001</v>
      </c>
      <c r="BV14" s="9">
        <v>2.286</v>
      </c>
      <c r="BW14" s="9">
        <v>1.595</v>
      </c>
      <c r="BX14" s="9">
        <v>1.595</v>
      </c>
      <c r="BY14" s="9">
        <v>0</v>
      </c>
      <c r="BZ14" s="9">
        <v>0.77800000000000002</v>
      </c>
      <c r="CA14" s="9">
        <v>0.67</v>
      </c>
      <c r="CB14" s="9">
        <v>0.108</v>
      </c>
      <c r="CC14" s="9">
        <v>2.38</v>
      </c>
      <c r="CD14" s="9">
        <v>0.82899999999999996</v>
      </c>
      <c r="CE14" s="9">
        <v>1.5509999999999999</v>
      </c>
      <c r="CF14" s="9">
        <v>1.8480000000000001</v>
      </c>
      <c r="CG14" s="9">
        <v>0.82899999999999996</v>
      </c>
      <c r="CH14" s="9">
        <v>1.0189999999999999</v>
      </c>
      <c r="CI14" s="9">
        <v>0.53200000000000003</v>
      </c>
      <c r="CJ14" s="9">
        <v>0</v>
      </c>
      <c r="CK14" s="9">
        <v>0.53200000000000003</v>
      </c>
      <c r="CL14" s="9">
        <v>240.26300000000001</v>
      </c>
      <c r="CM14" s="9">
        <v>119.703</v>
      </c>
      <c r="CN14" s="9">
        <v>120.56</v>
      </c>
      <c r="CO14" s="9">
        <v>186.636</v>
      </c>
      <c r="CP14" s="9">
        <v>106.254</v>
      </c>
      <c r="CQ14" s="9">
        <v>80.382000000000005</v>
      </c>
      <c r="CR14" s="9">
        <v>152.11699999999999</v>
      </c>
      <c r="CS14" s="9">
        <v>83.817999999999998</v>
      </c>
      <c r="CT14" s="9">
        <v>68.299000000000007</v>
      </c>
      <c r="CU14" s="9">
        <v>28.844999999999999</v>
      </c>
      <c r="CV14" s="9">
        <v>18.827999999999999</v>
      </c>
      <c r="CW14" s="9">
        <v>10.016999999999999</v>
      </c>
      <c r="CX14" s="9">
        <v>5.6740000000000004</v>
      </c>
      <c r="CY14" s="9">
        <v>3.6080000000000001</v>
      </c>
      <c r="CZ14" s="9">
        <v>2.0659999999999998</v>
      </c>
      <c r="DA14" s="9">
        <v>53.627000000000002</v>
      </c>
      <c r="DB14" s="9">
        <v>13.45</v>
      </c>
      <c r="DC14" s="9">
        <v>40.177999999999997</v>
      </c>
      <c r="DD14" s="9">
        <v>47.146999999999998</v>
      </c>
      <c r="DE14" s="9">
        <v>12.420999999999999</v>
      </c>
      <c r="DF14" s="9">
        <v>34.725999999999999</v>
      </c>
      <c r="DG14" s="9">
        <v>6.48</v>
      </c>
      <c r="DH14" s="9">
        <v>1.028</v>
      </c>
      <c r="DI14" s="9">
        <v>5.452</v>
      </c>
      <c r="DJ14" s="9">
        <v>31.518000000000001</v>
      </c>
      <c r="DK14" s="9">
        <v>13.22</v>
      </c>
      <c r="DL14" s="9">
        <v>18.297999999999998</v>
      </c>
      <c r="DM14" s="9">
        <v>18.658999999999999</v>
      </c>
      <c r="DN14" s="9">
        <v>10.106</v>
      </c>
      <c r="DO14" s="9">
        <v>8.5530000000000008</v>
      </c>
      <c r="DP14" s="9">
        <v>11.901</v>
      </c>
      <c r="DQ14" s="9">
        <v>5.4139999999999997</v>
      </c>
      <c r="DR14" s="9">
        <v>6.4870000000000001</v>
      </c>
      <c r="DS14" s="9">
        <v>1.0840000000000001</v>
      </c>
      <c r="DT14" s="9">
        <v>1.0840000000000001</v>
      </c>
      <c r="DU14" s="9">
        <v>0</v>
      </c>
      <c r="DV14" s="9">
        <v>5.6740000000000004</v>
      </c>
      <c r="DW14" s="9">
        <v>3.6080000000000001</v>
      </c>
      <c r="DX14" s="9">
        <v>2.0659999999999998</v>
      </c>
      <c r="DY14" s="9">
        <v>12.859</v>
      </c>
      <c r="DZ14" s="9">
        <v>3.1139999999999999</v>
      </c>
      <c r="EA14" s="9">
        <v>9.7449999999999992</v>
      </c>
      <c r="EB14" s="9">
        <v>6.3789999999999996</v>
      </c>
      <c r="EC14" s="9">
        <v>2.085</v>
      </c>
      <c r="ED14" s="9">
        <v>4.2930000000000001</v>
      </c>
      <c r="EE14" s="9">
        <v>6.48</v>
      </c>
      <c r="EF14" s="9">
        <v>1.028</v>
      </c>
      <c r="EG14" s="9">
        <v>5.452</v>
      </c>
      <c r="EH14" s="9">
        <v>138.15100000000001</v>
      </c>
      <c r="EI14" s="9">
        <v>74.423000000000002</v>
      </c>
      <c r="EJ14" s="9">
        <v>63.726999999999997</v>
      </c>
      <c r="EK14" s="9">
        <v>116.14400000000001</v>
      </c>
      <c r="EL14" s="9">
        <v>67.707999999999998</v>
      </c>
      <c r="EM14" s="9">
        <v>48.436</v>
      </c>
      <c r="EN14" s="9">
        <v>95.039000000000001</v>
      </c>
      <c r="EO14" s="9">
        <v>55.292000000000002</v>
      </c>
      <c r="EP14" s="9">
        <v>39.747</v>
      </c>
      <c r="EQ14" s="9">
        <v>21.105</v>
      </c>
      <c r="ER14" s="9">
        <v>12.417</v>
      </c>
      <c r="ES14" s="9">
        <v>8.6890000000000001</v>
      </c>
      <c r="ET14" s="9">
        <v>22.007000000000001</v>
      </c>
      <c r="EU14" s="9">
        <v>6.7149999999999999</v>
      </c>
      <c r="EV14" s="9">
        <v>15.292</v>
      </c>
      <c r="EW14" s="9">
        <v>22.007000000000001</v>
      </c>
      <c r="EX14" s="9">
        <v>6.7149999999999999</v>
      </c>
      <c r="EY14" s="9">
        <v>15.292</v>
      </c>
      <c r="EZ14" s="9">
        <v>70.594999999999999</v>
      </c>
      <c r="FA14" s="9">
        <v>32.06</v>
      </c>
      <c r="FB14" s="9">
        <v>38.534999999999997</v>
      </c>
      <c r="FC14" s="9">
        <v>51.832999999999998</v>
      </c>
      <c r="FD14" s="9">
        <v>28.44</v>
      </c>
      <c r="FE14" s="9">
        <v>23.393999999999998</v>
      </c>
      <c r="FF14" s="9">
        <v>45.177999999999997</v>
      </c>
      <c r="FG14" s="9">
        <v>23.111999999999998</v>
      </c>
      <c r="FH14" s="9">
        <v>22.065999999999999</v>
      </c>
      <c r="FI14" s="9">
        <v>6.6550000000000002</v>
      </c>
      <c r="FJ14" s="9">
        <v>5.327</v>
      </c>
      <c r="FK14" s="9">
        <v>1.3280000000000001</v>
      </c>
      <c r="FL14" s="9">
        <v>18.762</v>
      </c>
      <c r="FM14" s="9">
        <v>3.621</v>
      </c>
      <c r="FN14" s="9">
        <v>15.141</v>
      </c>
      <c r="FO14" s="9">
        <v>18.762</v>
      </c>
      <c r="FP14" s="9">
        <v>3.621</v>
      </c>
      <c r="FQ14" s="9">
        <v>15.141</v>
      </c>
      <c r="FR14" s="9">
        <v>14.224</v>
      </c>
      <c r="FS14" s="9">
        <v>4.7320000000000002</v>
      </c>
      <c r="FT14" s="9">
        <v>9.4920000000000009</v>
      </c>
      <c r="FU14" s="9">
        <v>10.766</v>
      </c>
      <c r="FV14" s="9">
        <v>4.1420000000000003</v>
      </c>
      <c r="FW14" s="9">
        <v>6.6239999999999997</v>
      </c>
      <c r="FX14" s="9">
        <v>9.7210000000000001</v>
      </c>
      <c r="FY14" s="9">
        <v>4.0250000000000004</v>
      </c>
      <c r="FZ14" s="9">
        <v>5.6950000000000003</v>
      </c>
      <c r="GA14" s="9">
        <v>0.78600000000000003</v>
      </c>
      <c r="GB14" s="9">
        <v>0.11700000000000001</v>
      </c>
      <c r="GC14" s="9">
        <v>0.67</v>
      </c>
      <c r="GD14" s="9">
        <v>0.25900000000000001</v>
      </c>
      <c r="GE14" s="9">
        <v>0</v>
      </c>
      <c r="GF14" s="9">
        <v>0.25900000000000001</v>
      </c>
      <c r="GG14" s="9">
        <v>3.4580000000000002</v>
      </c>
      <c r="GH14" s="9">
        <v>0.59</v>
      </c>
      <c r="GI14" s="9">
        <v>2.867</v>
      </c>
      <c r="GJ14" s="9">
        <v>3.4580000000000002</v>
      </c>
      <c r="GK14" s="9">
        <v>0.59</v>
      </c>
      <c r="GL14" s="9">
        <v>2.867</v>
      </c>
      <c r="GM14" s="9">
        <v>0</v>
      </c>
      <c r="GN14" s="9">
        <v>0</v>
      </c>
      <c r="GO14" s="9">
        <v>0</v>
      </c>
      <c r="GP14" s="9">
        <v>1.0640000000000001</v>
      </c>
      <c r="GQ14" s="9">
        <v>0</v>
      </c>
      <c r="GR14" s="9">
        <v>1.0640000000000001</v>
      </c>
      <c r="GS14" s="9">
        <v>0.25900000000000001</v>
      </c>
      <c r="GT14" s="9">
        <v>0</v>
      </c>
      <c r="GU14" s="9">
        <v>0.25900000000000001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0.25900000000000001</v>
      </c>
      <c r="HC14" s="9">
        <v>0</v>
      </c>
      <c r="HD14" s="9">
        <v>0.25900000000000001</v>
      </c>
      <c r="HE14" s="9">
        <v>0.80500000000000005</v>
      </c>
      <c r="HF14" s="9">
        <v>0</v>
      </c>
      <c r="HG14" s="9">
        <v>0.80500000000000005</v>
      </c>
      <c r="HH14" s="9">
        <v>0.80500000000000005</v>
      </c>
      <c r="HI14" s="9">
        <v>0</v>
      </c>
      <c r="HJ14" s="9">
        <v>0.80500000000000005</v>
      </c>
      <c r="HK14" s="9">
        <v>0</v>
      </c>
      <c r="HL14" s="9">
        <v>0</v>
      </c>
      <c r="HM14" s="9">
        <v>0</v>
      </c>
      <c r="HN14" s="9">
        <v>13.16</v>
      </c>
      <c r="HO14" s="9">
        <v>4.7320000000000002</v>
      </c>
      <c r="HP14" s="9">
        <v>8.4280000000000008</v>
      </c>
      <c r="HQ14" s="9">
        <v>10.507</v>
      </c>
      <c r="HR14" s="9">
        <v>4.1420000000000003</v>
      </c>
      <c r="HS14" s="9">
        <v>6.3650000000000002</v>
      </c>
      <c r="HT14" s="9">
        <v>9.7210000000000001</v>
      </c>
      <c r="HU14" s="9">
        <v>4.0250000000000004</v>
      </c>
      <c r="HV14" s="9">
        <v>5.6950000000000003</v>
      </c>
      <c r="HW14" s="9">
        <v>0.78600000000000003</v>
      </c>
      <c r="HX14" s="9">
        <v>0.11700000000000001</v>
      </c>
      <c r="HY14" s="9">
        <v>0.67</v>
      </c>
      <c r="HZ14" s="9">
        <v>2.653</v>
      </c>
      <c r="IA14" s="9">
        <v>0.59</v>
      </c>
      <c r="IB14" s="9">
        <v>2.0630000000000002</v>
      </c>
      <c r="IC14" s="9">
        <v>2.653</v>
      </c>
      <c r="ID14" s="9">
        <v>0.59</v>
      </c>
      <c r="IE14" s="9">
        <v>2.0630000000000002</v>
      </c>
      <c r="IF14" s="9">
        <v>194.31700000000001</v>
      </c>
      <c r="IG14" s="9">
        <v>89.203000000000003</v>
      </c>
      <c r="IH14" s="9">
        <v>105.114</v>
      </c>
      <c r="II14" s="9">
        <v>146.05199999999999</v>
      </c>
      <c r="IJ14" s="9">
        <v>77.613</v>
      </c>
      <c r="IK14" s="9">
        <v>68.438000000000002</v>
      </c>
      <c r="IL14" s="9">
        <v>115.22499999999999</v>
      </c>
      <c r="IM14" s="9">
        <v>58.845999999999997</v>
      </c>
      <c r="IN14" s="9">
        <v>56.378999999999998</v>
      </c>
      <c r="IO14" s="9">
        <v>25.338000000000001</v>
      </c>
      <c r="IP14" s="9">
        <v>15.605</v>
      </c>
      <c r="IQ14" s="9">
        <v>9.7330000000000005</v>
      </c>
    </row>
    <row r="15" spans="1:251">
      <c r="A15" s="10">
        <v>43497</v>
      </c>
      <c r="B15" s="9">
        <v>59.103999999999999</v>
      </c>
      <c r="C15" s="9">
        <v>42.94</v>
      </c>
      <c r="D15" s="9">
        <v>27.006</v>
      </c>
      <c r="E15" s="9">
        <v>15.933999999999999</v>
      </c>
      <c r="F15" s="9">
        <v>7.3680000000000003</v>
      </c>
      <c r="G15" s="9">
        <v>5.5620000000000003</v>
      </c>
      <c r="H15" s="9">
        <v>1.806</v>
      </c>
      <c r="I15" s="9">
        <v>59.314</v>
      </c>
      <c r="J15" s="9">
        <v>13.798999999999999</v>
      </c>
      <c r="K15" s="9">
        <v>45.515999999999998</v>
      </c>
      <c r="L15" s="9">
        <v>49.723999999999997</v>
      </c>
      <c r="M15" s="9">
        <v>12.204000000000001</v>
      </c>
      <c r="N15" s="9">
        <v>37.520000000000003</v>
      </c>
      <c r="O15" s="9">
        <v>9.59</v>
      </c>
      <c r="P15" s="9">
        <v>1.5940000000000001</v>
      </c>
      <c r="Q15" s="9">
        <v>7.9960000000000004</v>
      </c>
      <c r="R15" s="9">
        <v>205.565</v>
      </c>
      <c r="S15" s="9">
        <v>106.774</v>
      </c>
      <c r="T15" s="9">
        <v>98.792000000000002</v>
      </c>
      <c r="U15" s="9">
        <v>158.82</v>
      </c>
      <c r="V15" s="9">
        <v>93.936999999999998</v>
      </c>
      <c r="W15" s="9">
        <v>64.882999999999996</v>
      </c>
      <c r="X15" s="9">
        <v>121.303</v>
      </c>
      <c r="Y15" s="9">
        <v>70.146000000000001</v>
      </c>
      <c r="Z15" s="9">
        <v>51.155999999999999</v>
      </c>
      <c r="AA15" s="9">
        <v>35.234000000000002</v>
      </c>
      <c r="AB15" s="9">
        <v>22.623000000000001</v>
      </c>
      <c r="AC15" s="9">
        <v>12.611000000000001</v>
      </c>
      <c r="AD15" s="9">
        <v>2.2829999999999999</v>
      </c>
      <c r="AE15" s="9">
        <v>1.167</v>
      </c>
      <c r="AF15" s="9">
        <v>1.1160000000000001</v>
      </c>
      <c r="AG15" s="9">
        <v>46.744999999999997</v>
      </c>
      <c r="AH15" s="9">
        <v>12.837</v>
      </c>
      <c r="AI15" s="9">
        <v>33.908000000000001</v>
      </c>
      <c r="AJ15" s="9">
        <v>41.811</v>
      </c>
      <c r="AK15" s="9">
        <v>11.554</v>
      </c>
      <c r="AL15" s="9">
        <v>30.257000000000001</v>
      </c>
      <c r="AM15" s="9">
        <v>4.9340000000000002</v>
      </c>
      <c r="AN15" s="9">
        <v>1.2829999999999999</v>
      </c>
      <c r="AO15" s="9">
        <v>3.6520000000000001</v>
      </c>
      <c r="AP15" s="9">
        <v>35.33</v>
      </c>
      <c r="AQ15" s="9">
        <v>14.827999999999999</v>
      </c>
      <c r="AR15" s="9">
        <v>20.501000000000001</v>
      </c>
      <c r="AS15" s="9">
        <v>24.8</v>
      </c>
      <c r="AT15" s="9">
        <v>14.178000000000001</v>
      </c>
      <c r="AU15" s="9">
        <v>10.622</v>
      </c>
      <c r="AV15" s="9">
        <v>15.773999999999999</v>
      </c>
      <c r="AW15" s="9">
        <v>9.0449999999999999</v>
      </c>
      <c r="AX15" s="9">
        <v>6.7290000000000001</v>
      </c>
      <c r="AY15" s="9">
        <v>4.5330000000000004</v>
      </c>
      <c r="AZ15" s="9">
        <v>1.33</v>
      </c>
      <c r="BA15" s="9">
        <v>3.2029999999999998</v>
      </c>
      <c r="BB15" s="9">
        <v>4.4930000000000003</v>
      </c>
      <c r="BC15" s="9">
        <v>3.8029999999999999</v>
      </c>
      <c r="BD15" s="9">
        <v>0.69</v>
      </c>
      <c r="BE15" s="9">
        <v>10.529</v>
      </c>
      <c r="BF15" s="9">
        <v>0.65</v>
      </c>
      <c r="BG15" s="9">
        <v>9.8789999999999996</v>
      </c>
      <c r="BH15" s="9">
        <v>7.3230000000000004</v>
      </c>
      <c r="BI15" s="9">
        <v>0.65</v>
      </c>
      <c r="BJ15" s="9">
        <v>6.673</v>
      </c>
      <c r="BK15" s="9">
        <v>3.206</v>
      </c>
      <c r="BL15" s="9">
        <v>0</v>
      </c>
      <c r="BM15" s="9">
        <v>3.206</v>
      </c>
      <c r="BN15" s="9">
        <v>8.3539999999999992</v>
      </c>
      <c r="BO15" s="9">
        <v>5.2880000000000003</v>
      </c>
      <c r="BP15" s="9">
        <v>3.0670000000000002</v>
      </c>
      <c r="BQ15" s="9">
        <v>6.3140000000000001</v>
      </c>
      <c r="BR15" s="9">
        <v>4.976</v>
      </c>
      <c r="BS15" s="9">
        <v>1.3380000000000001</v>
      </c>
      <c r="BT15" s="9">
        <v>2.5499999999999998</v>
      </c>
      <c r="BU15" s="9">
        <v>1.331</v>
      </c>
      <c r="BV15" s="9">
        <v>1.2190000000000001</v>
      </c>
      <c r="BW15" s="9">
        <v>3.173</v>
      </c>
      <c r="BX15" s="9">
        <v>3.0529999999999999</v>
      </c>
      <c r="BY15" s="9">
        <v>0.12</v>
      </c>
      <c r="BZ15" s="9">
        <v>0.59199999999999997</v>
      </c>
      <c r="CA15" s="9">
        <v>0.59199999999999997</v>
      </c>
      <c r="CB15" s="9">
        <v>0</v>
      </c>
      <c r="CC15" s="9">
        <v>2.04</v>
      </c>
      <c r="CD15" s="9">
        <v>0.312</v>
      </c>
      <c r="CE15" s="9">
        <v>1.7290000000000001</v>
      </c>
      <c r="CF15" s="9">
        <v>0.59</v>
      </c>
      <c r="CG15" s="9">
        <v>0</v>
      </c>
      <c r="CH15" s="9">
        <v>0.59</v>
      </c>
      <c r="CI15" s="9">
        <v>1.45</v>
      </c>
      <c r="CJ15" s="9">
        <v>0.312</v>
      </c>
      <c r="CK15" s="9">
        <v>1.139</v>
      </c>
      <c r="CL15" s="9">
        <v>231.1</v>
      </c>
      <c r="CM15" s="9">
        <v>120.252</v>
      </c>
      <c r="CN15" s="9">
        <v>110.848</v>
      </c>
      <c r="CO15" s="9">
        <v>178.34399999999999</v>
      </c>
      <c r="CP15" s="9">
        <v>110.145</v>
      </c>
      <c r="CQ15" s="9">
        <v>68.198999999999998</v>
      </c>
      <c r="CR15" s="9">
        <v>129.233</v>
      </c>
      <c r="CS15" s="9">
        <v>78.774000000000001</v>
      </c>
      <c r="CT15" s="9">
        <v>50.459000000000003</v>
      </c>
      <c r="CU15" s="9">
        <v>42.106999999999999</v>
      </c>
      <c r="CV15" s="9">
        <v>26.172999999999998</v>
      </c>
      <c r="CW15" s="9">
        <v>15.933999999999999</v>
      </c>
      <c r="CX15" s="9">
        <v>7.0039999999999996</v>
      </c>
      <c r="CY15" s="9">
        <v>5.1980000000000004</v>
      </c>
      <c r="CZ15" s="9">
        <v>1.806</v>
      </c>
      <c r="DA15" s="9">
        <v>52.756</v>
      </c>
      <c r="DB15" s="9">
        <v>10.106999999999999</v>
      </c>
      <c r="DC15" s="9">
        <v>42.649000000000001</v>
      </c>
      <c r="DD15" s="9">
        <v>43.735999999999997</v>
      </c>
      <c r="DE15" s="9">
        <v>8.5129999999999999</v>
      </c>
      <c r="DF15" s="9">
        <v>35.222999999999999</v>
      </c>
      <c r="DG15" s="9">
        <v>9.02</v>
      </c>
      <c r="DH15" s="9">
        <v>1.5940000000000001</v>
      </c>
      <c r="DI15" s="9">
        <v>7.4260000000000002</v>
      </c>
      <c r="DJ15" s="9">
        <v>43.357999999999997</v>
      </c>
      <c r="DK15" s="9">
        <v>20.399000000000001</v>
      </c>
      <c r="DL15" s="9">
        <v>22.959</v>
      </c>
      <c r="DM15" s="9">
        <v>29.091000000000001</v>
      </c>
      <c r="DN15" s="9">
        <v>18.805</v>
      </c>
      <c r="DO15" s="9">
        <v>10.286</v>
      </c>
      <c r="DP15" s="9">
        <v>14.816000000000001</v>
      </c>
      <c r="DQ15" s="9">
        <v>9.3409999999999993</v>
      </c>
      <c r="DR15" s="9">
        <v>5.476</v>
      </c>
      <c r="DS15" s="9">
        <v>7.2709999999999999</v>
      </c>
      <c r="DT15" s="9">
        <v>4.266</v>
      </c>
      <c r="DU15" s="9">
        <v>3.004</v>
      </c>
      <c r="DV15" s="9">
        <v>7.0039999999999996</v>
      </c>
      <c r="DW15" s="9">
        <v>5.1980000000000004</v>
      </c>
      <c r="DX15" s="9">
        <v>1.806</v>
      </c>
      <c r="DY15" s="9">
        <v>14.266999999999999</v>
      </c>
      <c r="DZ15" s="9">
        <v>1.5940000000000001</v>
      </c>
      <c r="EA15" s="9">
        <v>12.673</v>
      </c>
      <c r="EB15" s="9">
        <v>5.2469999999999999</v>
      </c>
      <c r="EC15" s="9">
        <v>0</v>
      </c>
      <c r="ED15" s="9">
        <v>5.2469999999999999</v>
      </c>
      <c r="EE15" s="9">
        <v>9.02</v>
      </c>
      <c r="EF15" s="9">
        <v>1.5940000000000001</v>
      </c>
      <c r="EG15" s="9">
        <v>7.4260000000000002</v>
      </c>
      <c r="EH15" s="9">
        <v>129.25299999999999</v>
      </c>
      <c r="EI15" s="9">
        <v>72.650999999999996</v>
      </c>
      <c r="EJ15" s="9">
        <v>56.601999999999997</v>
      </c>
      <c r="EK15" s="9">
        <v>103.07299999999999</v>
      </c>
      <c r="EL15" s="9">
        <v>67.39</v>
      </c>
      <c r="EM15" s="9">
        <v>35.683</v>
      </c>
      <c r="EN15" s="9">
        <v>76.257000000000005</v>
      </c>
      <c r="EO15" s="9">
        <v>49.625</v>
      </c>
      <c r="EP15" s="9">
        <v>26.632000000000001</v>
      </c>
      <c r="EQ15" s="9">
        <v>26.815999999999999</v>
      </c>
      <c r="ER15" s="9">
        <v>17.765000000000001</v>
      </c>
      <c r="ES15" s="9">
        <v>9.0519999999999996</v>
      </c>
      <c r="ET15" s="9">
        <v>26.18</v>
      </c>
      <c r="EU15" s="9">
        <v>5.2610000000000001</v>
      </c>
      <c r="EV15" s="9">
        <v>20.919</v>
      </c>
      <c r="EW15" s="9">
        <v>26.18</v>
      </c>
      <c r="EX15" s="9">
        <v>5.2610000000000001</v>
      </c>
      <c r="EY15" s="9">
        <v>20.919</v>
      </c>
      <c r="EZ15" s="9">
        <v>58.488999999999997</v>
      </c>
      <c r="FA15" s="9">
        <v>27.202999999999999</v>
      </c>
      <c r="FB15" s="9">
        <v>31.286999999999999</v>
      </c>
      <c r="FC15" s="9">
        <v>46.18</v>
      </c>
      <c r="FD15" s="9">
        <v>23.951000000000001</v>
      </c>
      <c r="FE15" s="9">
        <v>22.228999999999999</v>
      </c>
      <c r="FF15" s="9">
        <v>38.159999999999997</v>
      </c>
      <c r="FG15" s="9">
        <v>19.808</v>
      </c>
      <c r="FH15" s="9">
        <v>18.352</v>
      </c>
      <c r="FI15" s="9">
        <v>8.02</v>
      </c>
      <c r="FJ15" s="9">
        <v>4.1420000000000003</v>
      </c>
      <c r="FK15" s="9">
        <v>3.8780000000000001</v>
      </c>
      <c r="FL15" s="9">
        <v>12.308999999999999</v>
      </c>
      <c r="FM15" s="9">
        <v>3.2519999999999998</v>
      </c>
      <c r="FN15" s="9">
        <v>9.0570000000000004</v>
      </c>
      <c r="FO15" s="9">
        <v>12.308999999999999</v>
      </c>
      <c r="FP15" s="9">
        <v>3.2519999999999998</v>
      </c>
      <c r="FQ15" s="9">
        <v>9.0570000000000004</v>
      </c>
      <c r="FR15" s="9">
        <v>18.149000000000001</v>
      </c>
      <c r="FS15" s="9">
        <v>6.6369999999999996</v>
      </c>
      <c r="FT15" s="9">
        <v>11.512</v>
      </c>
      <c r="FU15" s="9">
        <v>11.590999999999999</v>
      </c>
      <c r="FV15" s="9">
        <v>2.9460000000000002</v>
      </c>
      <c r="FW15" s="9">
        <v>8.6449999999999996</v>
      </c>
      <c r="FX15" s="9">
        <v>10.393000000000001</v>
      </c>
      <c r="FY15" s="9">
        <v>1.748</v>
      </c>
      <c r="FZ15" s="9">
        <v>8.6449999999999996</v>
      </c>
      <c r="GA15" s="9">
        <v>0.83299999999999996</v>
      </c>
      <c r="GB15" s="9">
        <v>0.83299999999999996</v>
      </c>
      <c r="GC15" s="9">
        <v>0</v>
      </c>
      <c r="GD15" s="9">
        <v>0.36399999999999999</v>
      </c>
      <c r="GE15" s="9">
        <v>0.36399999999999999</v>
      </c>
      <c r="GF15" s="9">
        <v>0</v>
      </c>
      <c r="GG15" s="9">
        <v>6.5579999999999998</v>
      </c>
      <c r="GH15" s="9">
        <v>3.6920000000000002</v>
      </c>
      <c r="GI15" s="9">
        <v>2.867</v>
      </c>
      <c r="GJ15" s="9">
        <v>5.9880000000000004</v>
      </c>
      <c r="GK15" s="9">
        <v>3.6920000000000002</v>
      </c>
      <c r="GL15" s="9">
        <v>2.2959999999999998</v>
      </c>
      <c r="GM15" s="9">
        <v>0.56999999999999995</v>
      </c>
      <c r="GN15" s="9">
        <v>0</v>
      </c>
      <c r="GO15" s="9">
        <v>0.56999999999999995</v>
      </c>
      <c r="GP15" s="9">
        <v>0.93500000000000005</v>
      </c>
      <c r="GQ15" s="9">
        <v>0.36399999999999999</v>
      </c>
      <c r="GR15" s="9">
        <v>0.56999999999999995</v>
      </c>
      <c r="GS15" s="9">
        <v>0.36399999999999999</v>
      </c>
      <c r="GT15" s="9">
        <v>0.36399999999999999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0.36399999999999999</v>
      </c>
      <c r="HC15" s="9">
        <v>0.36399999999999999</v>
      </c>
      <c r="HD15" s="9">
        <v>0</v>
      </c>
      <c r="HE15" s="9">
        <v>0.56999999999999995</v>
      </c>
      <c r="HF15" s="9">
        <v>0</v>
      </c>
      <c r="HG15" s="9">
        <v>0.56999999999999995</v>
      </c>
      <c r="HH15" s="9">
        <v>0</v>
      </c>
      <c r="HI15" s="9">
        <v>0</v>
      </c>
      <c r="HJ15" s="9">
        <v>0</v>
      </c>
      <c r="HK15" s="9">
        <v>0.56999999999999995</v>
      </c>
      <c r="HL15" s="9">
        <v>0</v>
      </c>
      <c r="HM15" s="9">
        <v>0.56999999999999995</v>
      </c>
      <c r="HN15" s="9">
        <v>17.213999999999999</v>
      </c>
      <c r="HO15" s="9">
        <v>6.2729999999999997</v>
      </c>
      <c r="HP15" s="9">
        <v>10.941000000000001</v>
      </c>
      <c r="HQ15" s="9">
        <v>11.226000000000001</v>
      </c>
      <c r="HR15" s="9">
        <v>2.581</v>
      </c>
      <c r="HS15" s="9">
        <v>8.6449999999999996</v>
      </c>
      <c r="HT15" s="9">
        <v>10.393000000000001</v>
      </c>
      <c r="HU15" s="9">
        <v>1.748</v>
      </c>
      <c r="HV15" s="9">
        <v>8.6449999999999996</v>
      </c>
      <c r="HW15" s="9">
        <v>0.83299999999999996</v>
      </c>
      <c r="HX15" s="9">
        <v>0.83299999999999996</v>
      </c>
      <c r="HY15" s="9">
        <v>0</v>
      </c>
      <c r="HZ15" s="9">
        <v>5.9880000000000004</v>
      </c>
      <c r="IA15" s="9">
        <v>3.6920000000000002</v>
      </c>
      <c r="IB15" s="9">
        <v>2.2959999999999998</v>
      </c>
      <c r="IC15" s="9">
        <v>5.9880000000000004</v>
      </c>
      <c r="ID15" s="9">
        <v>3.6920000000000002</v>
      </c>
      <c r="IE15" s="9">
        <v>2.2959999999999998</v>
      </c>
      <c r="IF15" s="9">
        <v>188.708</v>
      </c>
      <c r="IG15" s="9">
        <v>88.947999999999993</v>
      </c>
      <c r="IH15" s="9">
        <v>99.759</v>
      </c>
      <c r="II15" s="9">
        <v>135.226</v>
      </c>
      <c r="IJ15" s="9">
        <v>77.421999999999997</v>
      </c>
      <c r="IK15" s="9">
        <v>57.804000000000002</v>
      </c>
      <c r="IL15" s="9">
        <v>93.111999999999995</v>
      </c>
      <c r="IM15" s="9">
        <v>49.395000000000003</v>
      </c>
      <c r="IN15" s="9">
        <v>43.716999999999999</v>
      </c>
      <c r="IO15" s="9">
        <v>36.332999999999998</v>
      </c>
      <c r="IP15" s="9">
        <v>23.576000000000001</v>
      </c>
      <c r="IQ15" s="9">
        <v>12.757</v>
      </c>
    </row>
    <row r="16" spans="1:251">
      <c r="A16" s="10">
        <v>43862</v>
      </c>
      <c r="B16" s="9">
        <v>61.95</v>
      </c>
      <c r="C16" s="9">
        <v>34.805</v>
      </c>
      <c r="D16" s="9">
        <v>21.321999999999999</v>
      </c>
      <c r="E16" s="9">
        <v>13.483000000000001</v>
      </c>
      <c r="F16" s="9">
        <v>11.337</v>
      </c>
      <c r="G16" s="9">
        <v>6.5830000000000002</v>
      </c>
      <c r="H16" s="9">
        <v>4.7539999999999996</v>
      </c>
      <c r="I16" s="9">
        <v>48.298999999999999</v>
      </c>
      <c r="J16" s="9">
        <v>12.303000000000001</v>
      </c>
      <c r="K16" s="9">
        <v>35.994999999999997</v>
      </c>
      <c r="L16" s="9">
        <v>37.792000000000002</v>
      </c>
      <c r="M16" s="9">
        <v>8.9809999999999999</v>
      </c>
      <c r="N16" s="9">
        <v>28.811</v>
      </c>
      <c r="O16" s="9">
        <v>10.506</v>
      </c>
      <c r="P16" s="9">
        <v>3.3220000000000001</v>
      </c>
      <c r="Q16" s="9">
        <v>7.1849999999999996</v>
      </c>
      <c r="R16" s="9">
        <v>198.69399999999999</v>
      </c>
      <c r="S16" s="9">
        <v>102.83799999999999</v>
      </c>
      <c r="T16" s="9">
        <v>95.855999999999995</v>
      </c>
      <c r="U16" s="9">
        <v>159.614</v>
      </c>
      <c r="V16" s="9">
        <v>93.057000000000002</v>
      </c>
      <c r="W16" s="9">
        <v>66.555999999999997</v>
      </c>
      <c r="X16" s="9">
        <v>128.28899999999999</v>
      </c>
      <c r="Y16" s="9">
        <v>74.697000000000003</v>
      </c>
      <c r="Z16" s="9">
        <v>53.591999999999999</v>
      </c>
      <c r="AA16" s="9">
        <v>27.151</v>
      </c>
      <c r="AB16" s="9">
        <v>16.210999999999999</v>
      </c>
      <c r="AC16" s="9">
        <v>10.94</v>
      </c>
      <c r="AD16" s="9">
        <v>4.1740000000000004</v>
      </c>
      <c r="AE16" s="9">
        <v>2.149</v>
      </c>
      <c r="AF16" s="9">
        <v>2.024</v>
      </c>
      <c r="AG16" s="9">
        <v>39.08</v>
      </c>
      <c r="AH16" s="9">
        <v>9.7799999999999994</v>
      </c>
      <c r="AI16" s="9">
        <v>29.3</v>
      </c>
      <c r="AJ16" s="9">
        <v>34.029000000000003</v>
      </c>
      <c r="AK16" s="9">
        <v>8.3699999999999992</v>
      </c>
      <c r="AL16" s="9">
        <v>25.658999999999999</v>
      </c>
      <c r="AM16" s="9">
        <v>5.0510000000000002</v>
      </c>
      <c r="AN16" s="9">
        <v>1.41</v>
      </c>
      <c r="AO16" s="9">
        <v>3.641</v>
      </c>
      <c r="AP16" s="9">
        <v>30.872</v>
      </c>
      <c r="AQ16" s="9">
        <v>16.783999999999999</v>
      </c>
      <c r="AR16" s="9">
        <v>14.087999999999999</v>
      </c>
      <c r="AS16" s="9">
        <v>23.388000000000002</v>
      </c>
      <c r="AT16" s="9">
        <v>14.260999999999999</v>
      </c>
      <c r="AU16" s="9">
        <v>9.1270000000000007</v>
      </c>
      <c r="AV16" s="9">
        <v>14.161</v>
      </c>
      <c r="AW16" s="9">
        <v>7.6109999999999998</v>
      </c>
      <c r="AX16" s="9">
        <v>6.55</v>
      </c>
      <c r="AY16" s="9">
        <v>4.383</v>
      </c>
      <c r="AZ16" s="9">
        <v>3.2530000000000001</v>
      </c>
      <c r="BA16" s="9">
        <v>1.1299999999999999</v>
      </c>
      <c r="BB16" s="9">
        <v>4.8440000000000003</v>
      </c>
      <c r="BC16" s="9">
        <v>3.3969999999999998</v>
      </c>
      <c r="BD16" s="9">
        <v>1.4470000000000001</v>
      </c>
      <c r="BE16" s="9">
        <v>7.484</v>
      </c>
      <c r="BF16" s="9">
        <v>2.5230000000000001</v>
      </c>
      <c r="BG16" s="9">
        <v>4.9610000000000003</v>
      </c>
      <c r="BH16" s="9">
        <v>3.3119999999999998</v>
      </c>
      <c r="BI16" s="9">
        <v>0.61099999999999999</v>
      </c>
      <c r="BJ16" s="9">
        <v>2.7010000000000001</v>
      </c>
      <c r="BK16" s="9">
        <v>4.1719999999999997</v>
      </c>
      <c r="BL16" s="9">
        <v>1.9119999999999999</v>
      </c>
      <c r="BM16" s="9">
        <v>2.2599999999999998</v>
      </c>
      <c r="BN16" s="9">
        <v>11.420999999999999</v>
      </c>
      <c r="BO16" s="9">
        <v>5.1820000000000004</v>
      </c>
      <c r="BP16" s="9">
        <v>6.2389999999999999</v>
      </c>
      <c r="BQ16" s="9">
        <v>9.6869999999999994</v>
      </c>
      <c r="BR16" s="9">
        <v>5.1820000000000004</v>
      </c>
      <c r="BS16" s="9">
        <v>4.5039999999999996</v>
      </c>
      <c r="BT16" s="9">
        <v>4.0960000000000001</v>
      </c>
      <c r="BU16" s="9">
        <v>2.2879999999999998</v>
      </c>
      <c r="BV16" s="9">
        <v>1.8080000000000001</v>
      </c>
      <c r="BW16" s="9">
        <v>3.27</v>
      </c>
      <c r="BX16" s="9">
        <v>1.857</v>
      </c>
      <c r="BY16" s="9">
        <v>1.413</v>
      </c>
      <c r="BZ16" s="9">
        <v>2.3199999999999998</v>
      </c>
      <c r="CA16" s="9">
        <v>1.0369999999999999</v>
      </c>
      <c r="CB16" s="9">
        <v>1.2829999999999999</v>
      </c>
      <c r="CC16" s="9">
        <v>1.734</v>
      </c>
      <c r="CD16" s="9">
        <v>0</v>
      </c>
      <c r="CE16" s="9">
        <v>1.734</v>
      </c>
      <c r="CF16" s="9">
        <v>0.45100000000000001</v>
      </c>
      <c r="CG16" s="9">
        <v>0</v>
      </c>
      <c r="CH16" s="9">
        <v>0.45100000000000001</v>
      </c>
      <c r="CI16" s="9">
        <v>1.2829999999999999</v>
      </c>
      <c r="CJ16" s="9">
        <v>0</v>
      </c>
      <c r="CK16" s="9">
        <v>1.2829999999999999</v>
      </c>
      <c r="CL16" s="9">
        <v>227.541</v>
      </c>
      <c r="CM16" s="9">
        <v>120.301</v>
      </c>
      <c r="CN16" s="9">
        <v>107.24</v>
      </c>
      <c r="CO16" s="9">
        <v>181.59200000000001</v>
      </c>
      <c r="CP16" s="9">
        <v>107.998</v>
      </c>
      <c r="CQ16" s="9">
        <v>73.593999999999994</v>
      </c>
      <c r="CR16" s="9">
        <v>138.251</v>
      </c>
      <c r="CS16" s="9">
        <v>80.093999999999994</v>
      </c>
      <c r="CT16" s="9">
        <v>58.156999999999996</v>
      </c>
      <c r="CU16" s="9">
        <v>32.003999999999998</v>
      </c>
      <c r="CV16" s="9">
        <v>21.321999999999999</v>
      </c>
      <c r="CW16" s="9">
        <v>10.683</v>
      </c>
      <c r="CX16" s="9">
        <v>11.337</v>
      </c>
      <c r="CY16" s="9">
        <v>6.5830000000000002</v>
      </c>
      <c r="CZ16" s="9">
        <v>4.7539999999999996</v>
      </c>
      <c r="DA16" s="9">
        <v>45.948999999999998</v>
      </c>
      <c r="DB16" s="9">
        <v>12.303000000000001</v>
      </c>
      <c r="DC16" s="9">
        <v>33.646000000000001</v>
      </c>
      <c r="DD16" s="9">
        <v>35.442999999999998</v>
      </c>
      <c r="DE16" s="9">
        <v>8.9809999999999999</v>
      </c>
      <c r="DF16" s="9">
        <v>26.460999999999999</v>
      </c>
      <c r="DG16" s="9">
        <v>10.506</v>
      </c>
      <c r="DH16" s="9">
        <v>3.3220000000000001</v>
      </c>
      <c r="DI16" s="9">
        <v>7.1849999999999996</v>
      </c>
      <c r="DJ16" s="9">
        <v>41.363999999999997</v>
      </c>
      <c r="DK16" s="9">
        <v>21.289000000000001</v>
      </c>
      <c r="DL16" s="9">
        <v>20.074999999999999</v>
      </c>
      <c r="DM16" s="9">
        <v>26.631</v>
      </c>
      <c r="DN16" s="9">
        <v>16.795999999999999</v>
      </c>
      <c r="DO16" s="9">
        <v>9.8360000000000003</v>
      </c>
      <c r="DP16" s="9">
        <v>11.535</v>
      </c>
      <c r="DQ16" s="9">
        <v>7.3550000000000004</v>
      </c>
      <c r="DR16" s="9">
        <v>4.18</v>
      </c>
      <c r="DS16" s="9">
        <v>3.7589999999999999</v>
      </c>
      <c r="DT16" s="9">
        <v>2.8580000000000001</v>
      </c>
      <c r="DU16" s="9">
        <v>0.90100000000000002</v>
      </c>
      <c r="DV16" s="9">
        <v>11.337</v>
      </c>
      <c r="DW16" s="9">
        <v>6.5830000000000002</v>
      </c>
      <c r="DX16" s="9">
        <v>4.7539999999999996</v>
      </c>
      <c r="DY16" s="9">
        <v>14.733000000000001</v>
      </c>
      <c r="DZ16" s="9">
        <v>4.4930000000000003</v>
      </c>
      <c r="EA16" s="9">
        <v>10.239000000000001</v>
      </c>
      <c r="EB16" s="9">
        <v>4.226</v>
      </c>
      <c r="EC16" s="9">
        <v>1.171</v>
      </c>
      <c r="ED16" s="9">
        <v>3.0550000000000002</v>
      </c>
      <c r="EE16" s="9">
        <v>10.506</v>
      </c>
      <c r="EF16" s="9">
        <v>3.3220000000000001</v>
      </c>
      <c r="EG16" s="9">
        <v>7.1849999999999996</v>
      </c>
      <c r="EH16" s="9">
        <v>117.45699999999999</v>
      </c>
      <c r="EI16" s="9">
        <v>69.233999999999995</v>
      </c>
      <c r="EJ16" s="9">
        <v>48.222999999999999</v>
      </c>
      <c r="EK16" s="9">
        <v>101.58499999999999</v>
      </c>
      <c r="EL16" s="9">
        <v>64.734999999999999</v>
      </c>
      <c r="EM16" s="9">
        <v>36.848999999999997</v>
      </c>
      <c r="EN16" s="9">
        <v>78.917000000000002</v>
      </c>
      <c r="EO16" s="9">
        <v>50.256999999999998</v>
      </c>
      <c r="EP16" s="9">
        <v>28.658999999999999</v>
      </c>
      <c r="EQ16" s="9">
        <v>22.667999999999999</v>
      </c>
      <c r="ER16" s="9">
        <v>14.478</v>
      </c>
      <c r="ES16" s="9">
        <v>8.19</v>
      </c>
      <c r="ET16" s="9">
        <v>15.872999999999999</v>
      </c>
      <c r="EU16" s="9">
        <v>4.4989999999999997</v>
      </c>
      <c r="EV16" s="9">
        <v>11.374000000000001</v>
      </c>
      <c r="EW16" s="9">
        <v>15.872999999999999</v>
      </c>
      <c r="EX16" s="9">
        <v>4.4989999999999997</v>
      </c>
      <c r="EY16" s="9">
        <v>11.374000000000001</v>
      </c>
      <c r="EZ16" s="9">
        <v>68.72</v>
      </c>
      <c r="FA16" s="9">
        <v>29.777999999999999</v>
      </c>
      <c r="FB16" s="9">
        <v>38.941000000000003</v>
      </c>
      <c r="FC16" s="9">
        <v>53.375999999999998</v>
      </c>
      <c r="FD16" s="9">
        <v>26.466999999999999</v>
      </c>
      <c r="FE16" s="9">
        <v>26.908999999999999</v>
      </c>
      <c r="FF16" s="9">
        <v>47.798999999999999</v>
      </c>
      <c r="FG16" s="9">
        <v>22.481000000000002</v>
      </c>
      <c r="FH16" s="9">
        <v>25.318000000000001</v>
      </c>
      <c r="FI16" s="9">
        <v>5.577</v>
      </c>
      <c r="FJ16" s="9">
        <v>3.9860000000000002</v>
      </c>
      <c r="FK16" s="9">
        <v>1.591</v>
      </c>
      <c r="FL16" s="9">
        <v>15.343999999999999</v>
      </c>
      <c r="FM16" s="9">
        <v>3.3109999999999999</v>
      </c>
      <c r="FN16" s="9">
        <v>12.032</v>
      </c>
      <c r="FO16" s="9">
        <v>15.343999999999999</v>
      </c>
      <c r="FP16" s="9">
        <v>3.3109999999999999</v>
      </c>
      <c r="FQ16" s="9">
        <v>12.032</v>
      </c>
      <c r="FR16" s="9">
        <v>13.445</v>
      </c>
      <c r="FS16" s="9">
        <v>4.5019999999999998</v>
      </c>
      <c r="FT16" s="9">
        <v>8.9429999999999996</v>
      </c>
      <c r="FU16" s="9">
        <v>11.096</v>
      </c>
      <c r="FV16" s="9">
        <v>4.5019999999999998</v>
      </c>
      <c r="FW16" s="9">
        <v>6.5940000000000003</v>
      </c>
      <c r="FX16" s="9">
        <v>8.2949999999999999</v>
      </c>
      <c r="FY16" s="9">
        <v>4.5019999999999998</v>
      </c>
      <c r="FZ16" s="9">
        <v>3.7930000000000001</v>
      </c>
      <c r="GA16" s="9">
        <v>2.8010000000000002</v>
      </c>
      <c r="GB16" s="9">
        <v>0</v>
      </c>
      <c r="GC16" s="9">
        <v>2.8010000000000002</v>
      </c>
      <c r="GD16" s="9">
        <v>0</v>
      </c>
      <c r="GE16" s="9">
        <v>0</v>
      </c>
      <c r="GF16" s="9">
        <v>0</v>
      </c>
      <c r="GG16" s="9">
        <v>2.35</v>
      </c>
      <c r="GH16" s="9">
        <v>0</v>
      </c>
      <c r="GI16" s="9">
        <v>2.35</v>
      </c>
      <c r="GJ16" s="9">
        <v>2.35</v>
      </c>
      <c r="GK16" s="9">
        <v>0</v>
      </c>
      <c r="GL16" s="9">
        <v>2.35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13.445</v>
      </c>
      <c r="HO16" s="9">
        <v>4.5019999999999998</v>
      </c>
      <c r="HP16" s="9">
        <v>8.9429999999999996</v>
      </c>
      <c r="HQ16" s="9">
        <v>11.096</v>
      </c>
      <c r="HR16" s="9">
        <v>4.5019999999999998</v>
      </c>
      <c r="HS16" s="9">
        <v>6.5940000000000003</v>
      </c>
      <c r="HT16" s="9">
        <v>8.2949999999999999</v>
      </c>
      <c r="HU16" s="9">
        <v>4.5019999999999998</v>
      </c>
      <c r="HV16" s="9">
        <v>3.7930000000000001</v>
      </c>
      <c r="HW16" s="9">
        <v>2.8010000000000002</v>
      </c>
      <c r="HX16" s="9">
        <v>0</v>
      </c>
      <c r="HY16" s="9">
        <v>2.8010000000000002</v>
      </c>
      <c r="HZ16" s="9">
        <v>2.35</v>
      </c>
      <c r="IA16" s="9">
        <v>0</v>
      </c>
      <c r="IB16" s="9">
        <v>2.35</v>
      </c>
      <c r="IC16" s="9">
        <v>2.35</v>
      </c>
      <c r="ID16" s="9">
        <v>0</v>
      </c>
      <c r="IE16" s="9">
        <v>2.35</v>
      </c>
      <c r="IF16" s="9">
        <v>184.98</v>
      </c>
      <c r="IG16" s="9">
        <v>93.950999999999993</v>
      </c>
      <c r="IH16" s="9">
        <v>91.028999999999996</v>
      </c>
      <c r="II16" s="9">
        <v>146.197</v>
      </c>
      <c r="IJ16" s="9">
        <v>83.933000000000007</v>
      </c>
      <c r="IK16" s="9">
        <v>62.264000000000003</v>
      </c>
      <c r="IL16" s="9">
        <v>105.35899999999999</v>
      </c>
      <c r="IM16" s="9">
        <v>59.823999999999998</v>
      </c>
      <c r="IN16" s="9">
        <v>45.534999999999997</v>
      </c>
      <c r="IO16" s="9">
        <v>30.085000000000001</v>
      </c>
      <c r="IP16" s="9">
        <v>17.527000000000001</v>
      </c>
      <c r="IQ16" s="9">
        <v>12.558999999999999</v>
      </c>
    </row>
    <row r="17" spans="1:251">
      <c r="A17" s="10">
        <v>44228</v>
      </c>
      <c r="B17" s="9">
        <v>85.394000000000005</v>
      </c>
      <c r="C17" s="9">
        <v>47.8</v>
      </c>
      <c r="D17" s="9">
        <v>37.052999999999997</v>
      </c>
      <c r="E17" s="9">
        <v>10.747</v>
      </c>
      <c r="F17" s="9">
        <v>4.601</v>
      </c>
      <c r="G17" s="9">
        <v>2.9</v>
      </c>
      <c r="H17" s="9">
        <v>1.7010000000000001</v>
      </c>
      <c r="I17" s="9">
        <v>56.677</v>
      </c>
      <c r="J17" s="9">
        <v>20.16</v>
      </c>
      <c r="K17" s="9">
        <v>36.517000000000003</v>
      </c>
      <c r="L17" s="9">
        <v>48.262999999999998</v>
      </c>
      <c r="M17" s="9">
        <v>15.879</v>
      </c>
      <c r="N17" s="9">
        <v>32.384</v>
      </c>
      <c r="O17" s="9">
        <v>8.4139999999999997</v>
      </c>
      <c r="P17" s="9">
        <v>4.2809999999999997</v>
      </c>
      <c r="Q17" s="9">
        <v>4.133</v>
      </c>
      <c r="R17" s="9">
        <v>251.714</v>
      </c>
      <c r="S17" s="9">
        <v>139.62899999999999</v>
      </c>
      <c r="T17" s="9">
        <v>112.08499999999999</v>
      </c>
      <c r="U17" s="9">
        <v>205.59700000000001</v>
      </c>
      <c r="V17" s="9">
        <v>123.673</v>
      </c>
      <c r="W17" s="9">
        <v>81.924000000000007</v>
      </c>
      <c r="X17" s="9">
        <v>165.83500000000001</v>
      </c>
      <c r="Y17" s="9">
        <v>93.974000000000004</v>
      </c>
      <c r="Z17" s="9">
        <v>71.861000000000004</v>
      </c>
      <c r="AA17" s="9">
        <v>37.588000000000001</v>
      </c>
      <c r="AB17" s="9">
        <v>28.445</v>
      </c>
      <c r="AC17" s="9">
        <v>9.1430000000000007</v>
      </c>
      <c r="AD17" s="9">
        <v>2.1739999999999999</v>
      </c>
      <c r="AE17" s="9">
        <v>1.254</v>
      </c>
      <c r="AF17" s="9">
        <v>0.92100000000000004</v>
      </c>
      <c r="AG17" s="9">
        <v>46.116999999999997</v>
      </c>
      <c r="AH17" s="9">
        <v>15.956</v>
      </c>
      <c r="AI17" s="9">
        <v>30.16</v>
      </c>
      <c r="AJ17" s="9">
        <v>43.317</v>
      </c>
      <c r="AK17" s="9">
        <v>14.868</v>
      </c>
      <c r="AL17" s="9">
        <v>28.449000000000002</v>
      </c>
      <c r="AM17" s="9">
        <v>2.8</v>
      </c>
      <c r="AN17" s="9">
        <v>1.0880000000000001</v>
      </c>
      <c r="AO17" s="9">
        <v>1.712</v>
      </c>
      <c r="AP17" s="9">
        <v>37.395000000000003</v>
      </c>
      <c r="AQ17" s="9">
        <v>18.582000000000001</v>
      </c>
      <c r="AR17" s="9">
        <v>18.812999999999999</v>
      </c>
      <c r="AS17" s="9">
        <v>28.634</v>
      </c>
      <c r="AT17" s="9">
        <v>15.052</v>
      </c>
      <c r="AU17" s="9">
        <v>13.583</v>
      </c>
      <c r="AV17" s="9">
        <v>18.635000000000002</v>
      </c>
      <c r="AW17" s="9">
        <v>7.4370000000000003</v>
      </c>
      <c r="AX17" s="9">
        <v>11.198</v>
      </c>
      <c r="AY17" s="9">
        <v>8.0060000000000002</v>
      </c>
      <c r="AZ17" s="9">
        <v>6.4009999999999998</v>
      </c>
      <c r="BA17" s="9">
        <v>1.6040000000000001</v>
      </c>
      <c r="BB17" s="9">
        <v>1.994</v>
      </c>
      <c r="BC17" s="9">
        <v>1.214</v>
      </c>
      <c r="BD17" s="9">
        <v>0.78</v>
      </c>
      <c r="BE17" s="9">
        <v>8.7609999999999992</v>
      </c>
      <c r="BF17" s="9">
        <v>3.53</v>
      </c>
      <c r="BG17" s="9">
        <v>5.2309999999999999</v>
      </c>
      <c r="BH17" s="9">
        <v>4.6120000000000001</v>
      </c>
      <c r="BI17" s="9">
        <v>1.0109999999999999</v>
      </c>
      <c r="BJ17" s="9">
        <v>3.601</v>
      </c>
      <c r="BK17" s="9">
        <v>4.1479999999999997</v>
      </c>
      <c r="BL17" s="9">
        <v>2.5190000000000001</v>
      </c>
      <c r="BM17" s="9">
        <v>1.629</v>
      </c>
      <c r="BN17" s="9">
        <v>8.4610000000000003</v>
      </c>
      <c r="BO17" s="9">
        <v>5</v>
      </c>
      <c r="BP17" s="9">
        <v>3.4609999999999999</v>
      </c>
      <c r="BQ17" s="9">
        <v>6.6619999999999999</v>
      </c>
      <c r="BR17" s="9">
        <v>4.3259999999999996</v>
      </c>
      <c r="BS17" s="9">
        <v>2.3359999999999999</v>
      </c>
      <c r="BT17" s="9">
        <v>4.0229999999999997</v>
      </c>
      <c r="BU17" s="9">
        <v>1.6870000000000001</v>
      </c>
      <c r="BV17" s="9">
        <v>2.3359999999999999</v>
      </c>
      <c r="BW17" s="9">
        <v>2.206</v>
      </c>
      <c r="BX17" s="9">
        <v>2.206</v>
      </c>
      <c r="BY17" s="9">
        <v>0</v>
      </c>
      <c r="BZ17" s="9">
        <v>0.432</v>
      </c>
      <c r="CA17" s="9">
        <v>0.432</v>
      </c>
      <c r="CB17" s="9">
        <v>0</v>
      </c>
      <c r="CC17" s="9">
        <v>1.7989999999999999</v>
      </c>
      <c r="CD17" s="9">
        <v>0.67400000000000004</v>
      </c>
      <c r="CE17" s="9">
        <v>1.1259999999999999</v>
      </c>
      <c r="CF17" s="9">
        <v>0.33300000000000002</v>
      </c>
      <c r="CG17" s="9">
        <v>0</v>
      </c>
      <c r="CH17" s="9">
        <v>0.33300000000000002</v>
      </c>
      <c r="CI17" s="9">
        <v>1.466</v>
      </c>
      <c r="CJ17" s="9">
        <v>0.67400000000000004</v>
      </c>
      <c r="CK17" s="9">
        <v>0.79200000000000004</v>
      </c>
      <c r="CL17" s="9">
        <v>282.11900000000003</v>
      </c>
      <c r="CM17" s="9">
        <v>158.25899999999999</v>
      </c>
      <c r="CN17" s="9">
        <v>123.86</v>
      </c>
      <c r="CO17" s="9">
        <v>228.82</v>
      </c>
      <c r="CP17" s="9">
        <v>138.55699999999999</v>
      </c>
      <c r="CQ17" s="9">
        <v>90.263000000000005</v>
      </c>
      <c r="CR17" s="9">
        <v>179.411</v>
      </c>
      <c r="CS17" s="9">
        <v>100.98</v>
      </c>
      <c r="CT17" s="9">
        <v>78.430000000000007</v>
      </c>
      <c r="CU17" s="9">
        <v>44.808999999999997</v>
      </c>
      <c r="CV17" s="9">
        <v>34.677</v>
      </c>
      <c r="CW17" s="9">
        <v>10.132</v>
      </c>
      <c r="CX17" s="9">
        <v>4.601</v>
      </c>
      <c r="CY17" s="9">
        <v>2.9</v>
      </c>
      <c r="CZ17" s="9">
        <v>1.7010000000000001</v>
      </c>
      <c r="DA17" s="9">
        <v>53.298000000000002</v>
      </c>
      <c r="DB17" s="9">
        <v>19.702000000000002</v>
      </c>
      <c r="DC17" s="9">
        <v>33.595999999999997</v>
      </c>
      <c r="DD17" s="9">
        <v>44.884</v>
      </c>
      <c r="DE17" s="9">
        <v>15.420999999999999</v>
      </c>
      <c r="DF17" s="9">
        <v>29.463000000000001</v>
      </c>
      <c r="DG17" s="9">
        <v>8.4139999999999997</v>
      </c>
      <c r="DH17" s="9">
        <v>4.2809999999999997</v>
      </c>
      <c r="DI17" s="9">
        <v>4.133</v>
      </c>
      <c r="DJ17" s="9">
        <v>40.591999999999999</v>
      </c>
      <c r="DK17" s="9">
        <v>20.428999999999998</v>
      </c>
      <c r="DL17" s="9">
        <v>20.163</v>
      </c>
      <c r="DM17" s="9">
        <v>29.195</v>
      </c>
      <c r="DN17" s="9">
        <v>15.657999999999999</v>
      </c>
      <c r="DO17" s="9">
        <v>13.537000000000001</v>
      </c>
      <c r="DP17" s="9">
        <v>18.236999999999998</v>
      </c>
      <c r="DQ17" s="9">
        <v>6.8460000000000001</v>
      </c>
      <c r="DR17" s="9">
        <v>11.391</v>
      </c>
      <c r="DS17" s="9">
        <v>6.3570000000000002</v>
      </c>
      <c r="DT17" s="9">
        <v>5.9119999999999999</v>
      </c>
      <c r="DU17" s="9">
        <v>0.44500000000000001</v>
      </c>
      <c r="DV17" s="9">
        <v>4.601</v>
      </c>
      <c r="DW17" s="9">
        <v>2.9</v>
      </c>
      <c r="DX17" s="9">
        <v>1.7010000000000001</v>
      </c>
      <c r="DY17" s="9">
        <v>11.397</v>
      </c>
      <c r="DZ17" s="9">
        <v>4.7709999999999999</v>
      </c>
      <c r="EA17" s="9">
        <v>6.6260000000000003</v>
      </c>
      <c r="EB17" s="9">
        <v>2.9830000000000001</v>
      </c>
      <c r="EC17" s="9">
        <v>0.49</v>
      </c>
      <c r="ED17" s="9">
        <v>2.492</v>
      </c>
      <c r="EE17" s="9">
        <v>8.4139999999999997</v>
      </c>
      <c r="EF17" s="9">
        <v>4.2809999999999997</v>
      </c>
      <c r="EG17" s="9">
        <v>4.133</v>
      </c>
      <c r="EH17" s="9">
        <v>167.916</v>
      </c>
      <c r="EI17" s="9">
        <v>100.69799999999999</v>
      </c>
      <c r="EJ17" s="9">
        <v>67.216999999999999</v>
      </c>
      <c r="EK17" s="9">
        <v>141.06200000000001</v>
      </c>
      <c r="EL17" s="9">
        <v>92.611999999999995</v>
      </c>
      <c r="EM17" s="9">
        <v>48.451000000000001</v>
      </c>
      <c r="EN17" s="9">
        <v>109.363</v>
      </c>
      <c r="EO17" s="9">
        <v>67.397000000000006</v>
      </c>
      <c r="EP17" s="9">
        <v>41.966000000000001</v>
      </c>
      <c r="EQ17" s="9">
        <v>31.7</v>
      </c>
      <c r="ER17" s="9">
        <v>25.215</v>
      </c>
      <c r="ES17" s="9">
        <v>6.4850000000000003</v>
      </c>
      <c r="ET17" s="9">
        <v>26.853000000000002</v>
      </c>
      <c r="EU17" s="9">
        <v>8.0869999999999997</v>
      </c>
      <c r="EV17" s="9">
        <v>18.766999999999999</v>
      </c>
      <c r="EW17" s="9">
        <v>26.853000000000002</v>
      </c>
      <c r="EX17" s="9">
        <v>8.0869999999999997</v>
      </c>
      <c r="EY17" s="9">
        <v>18.766999999999999</v>
      </c>
      <c r="EZ17" s="9">
        <v>73.611000000000004</v>
      </c>
      <c r="FA17" s="9">
        <v>37.131</v>
      </c>
      <c r="FB17" s="9">
        <v>36.479999999999997</v>
      </c>
      <c r="FC17" s="9">
        <v>58.563000000000002</v>
      </c>
      <c r="FD17" s="9">
        <v>30.286999999999999</v>
      </c>
      <c r="FE17" s="9">
        <v>28.274999999999999</v>
      </c>
      <c r="FF17" s="9">
        <v>51.811</v>
      </c>
      <c r="FG17" s="9">
        <v>26.738</v>
      </c>
      <c r="FH17" s="9">
        <v>25.074000000000002</v>
      </c>
      <c r="FI17" s="9">
        <v>6.7519999999999998</v>
      </c>
      <c r="FJ17" s="9">
        <v>3.55</v>
      </c>
      <c r="FK17" s="9">
        <v>3.202</v>
      </c>
      <c r="FL17" s="9">
        <v>15.048</v>
      </c>
      <c r="FM17" s="9">
        <v>6.8440000000000003</v>
      </c>
      <c r="FN17" s="9">
        <v>8.2040000000000006</v>
      </c>
      <c r="FO17" s="9">
        <v>15.048</v>
      </c>
      <c r="FP17" s="9">
        <v>6.8440000000000003</v>
      </c>
      <c r="FQ17" s="9">
        <v>8.2040000000000006</v>
      </c>
      <c r="FR17" s="9">
        <v>15.452</v>
      </c>
      <c r="FS17" s="9">
        <v>4.952</v>
      </c>
      <c r="FT17" s="9">
        <v>10.5</v>
      </c>
      <c r="FU17" s="9">
        <v>12.073</v>
      </c>
      <c r="FV17" s="9">
        <v>4.4939999999999998</v>
      </c>
      <c r="FW17" s="9">
        <v>7.5789999999999997</v>
      </c>
      <c r="FX17" s="9">
        <v>9.0820000000000007</v>
      </c>
      <c r="FY17" s="9">
        <v>2.1179999999999999</v>
      </c>
      <c r="FZ17" s="9">
        <v>6.9640000000000004</v>
      </c>
      <c r="GA17" s="9">
        <v>2.9910000000000001</v>
      </c>
      <c r="GB17" s="9">
        <v>2.375</v>
      </c>
      <c r="GC17" s="9">
        <v>0.61499999999999999</v>
      </c>
      <c r="GD17" s="9">
        <v>0</v>
      </c>
      <c r="GE17" s="9">
        <v>0</v>
      </c>
      <c r="GF17" s="9">
        <v>0</v>
      </c>
      <c r="GG17" s="9">
        <v>3.3780000000000001</v>
      </c>
      <c r="GH17" s="9">
        <v>0.45800000000000002</v>
      </c>
      <c r="GI17" s="9">
        <v>2.9209999999999998</v>
      </c>
      <c r="GJ17" s="9">
        <v>3.3780000000000001</v>
      </c>
      <c r="GK17" s="9">
        <v>0.45800000000000002</v>
      </c>
      <c r="GL17" s="9">
        <v>2.9209999999999998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15.452</v>
      </c>
      <c r="HO17" s="9">
        <v>4.952</v>
      </c>
      <c r="HP17" s="9">
        <v>10.5</v>
      </c>
      <c r="HQ17" s="9">
        <v>12.073</v>
      </c>
      <c r="HR17" s="9">
        <v>4.4939999999999998</v>
      </c>
      <c r="HS17" s="9">
        <v>7.5789999999999997</v>
      </c>
      <c r="HT17" s="9">
        <v>9.0820000000000007</v>
      </c>
      <c r="HU17" s="9">
        <v>2.1179999999999999</v>
      </c>
      <c r="HV17" s="9">
        <v>6.9640000000000004</v>
      </c>
      <c r="HW17" s="9">
        <v>2.9910000000000001</v>
      </c>
      <c r="HX17" s="9">
        <v>2.375</v>
      </c>
      <c r="HY17" s="9">
        <v>0.61499999999999999</v>
      </c>
      <c r="HZ17" s="9">
        <v>3.3780000000000001</v>
      </c>
      <c r="IA17" s="9">
        <v>0.45800000000000002</v>
      </c>
      <c r="IB17" s="9">
        <v>2.9209999999999998</v>
      </c>
      <c r="IC17" s="9">
        <v>3.3780000000000001</v>
      </c>
      <c r="ID17" s="9">
        <v>0.45800000000000002</v>
      </c>
      <c r="IE17" s="9">
        <v>2.9209999999999998</v>
      </c>
      <c r="IF17" s="9">
        <v>223.49100000000001</v>
      </c>
      <c r="IG17" s="9">
        <v>120.634</v>
      </c>
      <c r="IH17" s="9">
        <v>102.85599999999999</v>
      </c>
      <c r="II17" s="9">
        <v>181.072</v>
      </c>
      <c r="IJ17" s="9">
        <v>107.054</v>
      </c>
      <c r="IK17" s="9">
        <v>74.018000000000001</v>
      </c>
      <c r="IL17" s="9">
        <v>135.21799999999999</v>
      </c>
      <c r="IM17" s="9">
        <v>72.167000000000002</v>
      </c>
      <c r="IN17" s="9">
        <v>63.051000000000002</v>
      </c>
      <c r="IO17" s="9">
        <v>41.253</v>
      </c>
      <c r="IP17" s="9">
        <v>31.986999999999998</v>
      </c>
      <c r="IQ17" s="9">
        <v>9.266</v>
      </c>
    </row>
    <row r="18" spans="1:251">
      <c r="A18" s="10">
        <v>44593</v>
      </c>
      <c r="B18" s="9">
        <v>53.218000000000004</v>
      </c>
      <c r="C18" s="9">
        <v>31.187999999999999</v>
      </c>
      <c r="D18" s="9">
        <v>20.844000000000001</v>
      </c>
      <c r="E18" s="9">
        <v>10.343999999999999</v>
      </c>
      <c r="F18" s="9">
        <v>10.234</v>
      </c>
      <c r="G18" s="9">
        <v>7.4249999999999998</v>
      </c>
      <c r="H18" s="9">
        <v>2.8090000000000002</v>
      </c>
      <c r="I18" s="9">
        <v>50.503999999999998</v>
      </c>
      <c r="J18" s="9">
        <v>13.981</v>
      </c>
      <c r="K18" s="9">
        <v>36.523000000000003</v>
      </c>
      <c r="L18" s="9">
        <v>41.415999999999997</v>
      </c>
      <c r="M18" s="9">
        <v>12.558</v>
      </c>
      <c r="N18" s="9">
        <v>28.856999999999999</v>
      </c>
      <c r="O18" s="9">
        <v>9.0879999999999992</v>
      </c>
      <c r="P18" s="9">
        <v>1.4219999999999999</v>
      </c>
      <c r="Q18" s="9">
        <v>7.6660000000000004</v>
      </c>
      <c r="R18" s="9">
        <v>162.93799999999999</v>
      </c>
      <c r="S18" s="9">
        <v>85.23</v>
      </c>
      <c r="T18" s="9">
        <v>77.707999999999998</v>
      </c>
      <c r="U18" s="9">
        <v>123.999</v>
      </c>
      <c r="V18" s="9">
        <v>73.087000000000003</v>
      </c>
      <c r="W18" s="9">
        <v>50.911999999999999</v>
      </c>
      <c r="X18" s="9">
        <v>94.468000000000004</v>
      </c>
      <c r="Y18" s="9">
        <v>52.783999999999999</v>
      </c>
      <c r="Z18" s="9">
        <v>41.683999999999997</v>
      </c>
      <c r="AA18" s="9">
        <v>23.463000000000001</v>
      </c>
      <c r="AB18" s="9">
        <v>16.655000000000001</v>
      </c>
      <c r="AC18" s="9">
        <v>6.8079999999999998</v>
      </c>
      <c r="AD18" s="9">
        <v>6.0679999999999996</v>
      </c>
      <c r="AE18" s="9">
        <v>3.6480000000000001</v>
      </c>
      <c r="AF18" s="9">
        <v>2.4209999999999998</v>
      </c>
      <c r="AG18" s="9">
        <v>38.938000000000002</v>
      </c>
      <c r="AH18" s="9">
        <v>12.143000000000001</v>
      </c>
      <c r="AI18" s="9">
        <v>26.795999999999999</v>
      </c>
      <c r="AJ18" s="9">
        <v>35.843000000000004</v>
      </c>
      <c r="AK18" s="9">
        <v>11.959</v>
      </c>
      <c r="AL18" s="9">
        <v>23.884</v>
      </c>
      <c r="AM18" s="9">
        <v>3.0960000000000001</v>
      </c>
      <c r="AN18" s="9">
        <v>0.184</v>
      </c>
      <c r="AO18" s="9">
        <v>2.9119999999999999</v>
      </c>
      <c r="AP18" s="9">
        <v>31.117000000000001</v>
      </c>
      <c r="AQ18" s="9">
        <v>12.000999999999999</v>
      </c>
      <c r="AR18" s="9">
        <v>19.116</v>
      </c>
      <c r="AS18" s="9">
        <v>20.904</v>
      </c>
      <c r="AT18" s="9">
        <v>10.163</v>
      </c>
      <c r="AU18" s="9">
        <v>10.741</v>
      </c>
      <c r="AV18" s="9">
        <v>13.927</v>
      </c>
      <c r="AW18" s="9">
        <v>4.2850000000000001</v>
      </c>
      <c r="AX18" s="9">
        <v>9.6419999999999995</v>
      </c>
      <c r="AY18" s="9">
        <v>3.3220000000000001</v>
      </c>
      <c r="AZ18" s="9">
        <v>2.427</v>
      </c>
      <c r="BA18" s="9">
        <v>0.89500000000000002</v>
      </c>
      <c r="BB18" s="9">
        <v>3.6539999999999999</v>
      </c>
      <c r="BC18" s="9">
        <v>3.45</v>
      </c>
      <c r="BD18" s="9">
        <v>0.20399999999999999</v>
      </c>
      <c r="BE18" s="9">
        <v>10.212999999999999</v>
      </c>
      <c r="BF18" s="9">
        <v>1.8380000000000001</v>
      </c>
      <c r="BG18" s="9">
        <v>8.375</v>
      </c>
      <c r="BH18" s="9">
        <v>5.1310000000000002</v>
      </c>
      <c r="BI18" s="9">
        <v>0.59899999999999998</v>
      </c>
      <c r="BJ18" s="9">
        <v>4.532</v>
      </c>
      <c r="BK18" s="9">
        <v>5.0819999999999999</v>
      </c>
      <c r="BL18" s="9">
        <v>1.238</v>
      </c>
      <c r="BM18" s="9">
        <v>3.8439999999999999</v>
      </c>
      <c r="BN18" s="9">
        <v>11.847</v>
      </c>
      <c r="BO18" s="9">
        <v>5.7759999999999998</v>
      </c>
      <c r="BP18" s="9">
        <v>6.0709999999999997</v>
      </c>
      <c r="BQ18" s="9">
        <v>10.494999999999999</v>
      </c>
      <c r="BR18" s="9">
        <v>5.7759999999999998</v>
      </c>
      <c r="BS18" s="9">
        <v>4.7190000000000003</v>
      </c>
      <c r="BT18" s="9">
        <v>5.5810000000000004</v>
      </c>
      <c r="BU18" s="9">
        <v>3.6880000000000002</v>
      </c>
      <c r="BV18" s="9">
        <v>1.893</v>
      </c>
      <c r="BW18" s="9">
        <v>4.4029999999999996</v>
      </c>
      <c r="BX18" s="9">
        <v>1.7609999999999999</v>
      </c>
      <c r="BY18" s="9">
        <v>2.641</v>
      </c>
      <c r="BZ18" s="9">
        <v>0.51100000000000001</v>
      </c>
      <c r="CA18" s="9">
        <v>0.32700000000000001</v>
      </c>
      <c r="CB18" s="9">
        <v>0.184</v>
      </c>
      <c r="CC18" s="9">
        <v>1.3520000000000001</v>
      </c>
      <c r="CD18" s="9">
        <v>0</v>
      </c>
      <c r="CE18" s="9">
        <v>1.3520000000000001</v>
      </c>
      <c r="CF18" s="9">
        <v>0.442</v>
      </c>
      <c r="CG18" s="9">
        <v>0</v>
      </c>
      <c r="CH18" s="9">
        <v>0.442</v>
      </c>
      <c r="CI18" s="9">
        <v>0.91100000000000003</v>
      </c>
      <c r="CJ18" s="9">
        <v>0</v>
      </c>
      <c r="CK18" s="9">
        <v>0.91100000000000003</v>
      </c>
      <c r="CL18" s="9">
        <v>194.892</v>
      </c>
      <c r="CM18" s="9">
        <v>98.230999999999995</v>
      </c>
      <c r="CN18" s="9">
        <v>96.661000000000001</v>
      </c>
      <c r="CO18" s="9">
        <v>146.27699999999999</v>
      </c>
      <c r="CP18" s="9">
        <v>84.918999999999997</v>
      </c>
      <c r="CQ18" s="9">
        <v>61.357999999999997</v>
      </c>
      <c r="CR18" s="9">
        <v>107.35599999999999</v>
      </c>
      <c r="CS18" s="9">
        <v>58.378</v>
      </c>
      <c r="CT18" s="9">
        <v>48.976999999999997</v>
      </c>
      <c r="CU18" s="9">
        <v>29.725999999999999</v>
      </c>
      <c r="CV18" s="9">
        <v>19.698</v>
      </c>
      <c r="CW18" s="9">
        <v>10.029</v>
      </c>
      <c r="CX18" s="9">
        <v>9.1959999999999997</v>
      </c>
      <c r="CY18" s="9">
        <v>6.843</v>
      </c>
      <c r="CZ18" s="9">
        <v>2.3519999999999999</v>
      </c>
      <c r="DA18" s="9">
        <v>48.613999999999997</v>
      </c>
      <c r="DB18" s="9">
        <v>13.311999999999999</v>
      </c>
      <c r="DC18" s="9">
        <v>35.302</v>
      </c>
      <c r="DD18" s="9">
        <v>39.526000000000003</v>
      </c>
      <c r="DE18" s="9">
        <v>11.89</v>
      </c>
      <c r="DF18" s="9">
        <v>27.635999999999999</v>
      </c>
      <c r="DG18" s="9">
        <v>9.0879999999999992</v>
      </c>
      <c r="DH18" s="9">
        <v>1.4219999999999999</v>
      </c>
      <c r="DI18" s="9">
        <v>7.6660000000000004</v>
      </c>
      <c r="DJ18" s="9">
        <v>42.777999999999999</v>
      </c>
      <c r="DK18" s="9">
        <v>16.016999999999999</v>
      </c>
      <c r="DL18" s="9">
        <v>26.762</v>
      </c>
      <c r="DM18" s="9">
        <v>29.91</v>
      </c>
      <c r="DN18" s="9">
        <v>14.278</v>
      </c>
      <c r="DO18" s="9">
        <v>15.631</v>
      </c>
      <c r="DP18" s="9">
        <v>14.286</v>
      </c>
      <c r="DQ18" s="9">
        <v>4.0339999999999998</v>
      </c>
      <c r="DR18" s="9">
        <v>10.253</v>
      </c>
      <c r="DS18" s="9">
        <v>6.4279999999999999</v>
      </c>
      <c r="DT18" s="9">
        <v>3.4009999999999998</v>
      </c>
      <c r="DU18" s="9">
        <v>3.0259999999999998</v>
      </c>
      <c r="DV18" s="9">
        <v>9.1959999999999997</v>
      </c>
      <c r="DW18" s="9">
        <v>6.843</v>
      </c>
      <c r="DX18" s="9">
        <v>2.3519999999999999</v>
      </c>
      <c r="DY18" s="9">
        <v>12.869</v>
      </c>
      <c r="DZ18" s="9">
        <v>1.738</v>
      </c>
      <c r="EA18" s="9">
        <v>11.131</v>
      </c>
      <c r="EB18" s="9">
        <v>3.7810000000000001</v>
      </c>
      <c r="EC18" s="9">
        <v>0.316</v>
      </c>
      <c r="ED18" s="9">
        <v>3.4649999999999999</v>
      </c>
      <c r="EE18" s="9">
        <v>9.0879999999999992</v>
      </c>
      <c r="EF18" s="9">
        <v>1.4219999999999999</v>
      </c>
      <c r="EG18" s="9">
        <v>7.6660000000000004</v>
      </c>
      <c r="EH18" s="9">
        <v>102.038</v>
      </c>
      <c r="EI18" s="9">
        <v>62.058</v>
      </c>
      <c r="EJ18" s="9">
        <v>39.979999999999997</v>
      </c>
      <c r="EK18" s="9">
        <v>81.043999999999997</v>
      </c>
      <c r="EL18" s="9">
        <v>52.731999999999999</v>
      </c>
      <c r="EM18" s="9">
        <v>28.312000000000001</v>
      </c>
      <c r="EN18" s="9">
        <v>61.36</v>
      </c>
      <c r="EO18" s="9">
        <v>38.271000000000001</v>
      </c>
      <c r="EP18" s="9">
        <v>23.088999999999999</v>
      </c>
      <c r="EQ18" s="9">
        <v>19.684000000000001</v>
      </c>
      <c r="ER18" s="9">
        <v>14.461</v>
      </c>
      <c r="ES18" s="9">
        <v>5.2229999999999999</v>
      </c>
      <c r="ET18" s="9">
        <v>20.992999999999999</v>
      </c>
      <c r="EU18" s="9">
        <v>9.3260000000000005</v>
      </c>
      <c r="EV18" s="9">
        <v>11.667999999999999</v>
      </c>
      <c r="EW18" s="9">
        <v>20.992999999999999</v>
      </c>
      <c r="EX18" s="9">
        <v>9.3260000000000005</v>
      </c>
      <c r="EY18" s="9">
        <v>11.667999999999999</v>
      </c>
      <c r="EZ18" s="9">
        <v>50.075000000000003</v>
      </c>
      <c r="FA18" s="9">
        <v>20.155999999999999</v>
      </c>
      <c r="FB18" s="9">
        <v>29.919</v>
      </c>
      <c r="FC18" s="9">
        <v>35.323</v>
      </c>
      <c r="FD18" s="9">
        <v>17.908000000000001</v>
      </c>
      <c r="FE18" s="9">
        <v>17.414999999999999</v>
      </c>
      <c r="FF18" s="9">
        <v>31.709</v>
      </c>
      <c r="FG18" s="9">
        <v>16.073</v>
      </c>
      <c r="FH18" s="9">
        <v>15.635999999999999</v>
      </c>
      <c r="FI18" s="9">
        <v>3.6150000000000002</v>
      </c>
      <c r="FJ18" s="9">
        <v>1.835</v>
      </c>
      <c r="FK18" s="9">
        <v>1.7789999999999999</v>
      </c>
      <c r="FL18" s="9">
        <v>14.752000000000001</v>
      </c>
      <c r="FM18" s="9">
        <v>2.2480000000000002</v>
      </c>
      <c r="FN18" s="9">
        <v>12.504</v>
      </c>
      <c r="FO18" s="9">
        <v>14.752000000000001</v>
      </c>
      <c r="FP18" s="9">
        <v>2.2480000000000002</v>
      </c>
      <c r="FQ18" s="9">
        <v>12.504</v>
      </c>
      <c r="FR18" s="9">
        <v>11.01</v>
      </c>
      <c r="FS18" s="9">
        <v>4.7759999999999998</v>
      </c>
      <c r="FT18" s="9">
        <v>6.234</v>
      </c>
      <c r="FU18" s="9">
        <v>9.1199999999999992</v>
      </c>
      <c r="FV18" s="9">
        <v>4.1070000000000002</v>
      </c>
      <c r="FW18" s="9">
        <v>5.0140000000000002</v>
      </c>
      <c r="FX18" s="9">
        <v>6.62</v>
      </c>
      <c r="FY18" s="9">
        <v>2.379</v>
      </c>
      <c r="FZ18" s="9">
        <v>4.2409999999999997</v>
      </c>
      <c r="GA18" s="9">
        <v>1.462</v>
      </c>
      <c r="GB18" s="9">
        <v>1.1459999999999999</v>
      </c>
      <c r="GC18" s="9">
        <v>0.316</v>
      </c>
      <c r="GD18" s="9">
        <v>1.038</v>
      </c>
      <c r="GE18" s="9">
        <v>0.58199999999999996</v>
      </c>
      <c r="GF18" s="9">
        <v>0.45700000000000002</v>
      </c>
      <c r="GG18" s="9">
        <v>1.89</v>
      </c>
      <c r="GH18" s="9">
        <v>0.66900000000000004</v>
      </c>
      <c r="GI18" s="9">
        <v>1.2210000000000001</v>
      </c>
      <c r="GJ18" s="9">
        <v>1.89</v>
      </c>
      <c r="GK18" s="9">
        <v>0.66900000000000004</v>
      </c>
      <c r="GL18" s="9">
        <v>1.2210000000000001</v>
      </c>
      <c r="GM18" s="9">
        <v>0</v>
      </c>
      <c r="GN18" s="9">
        <v>0</v>
      </c>
      <c r="GO18" s="9">
        <v>0</v>
      </c>
      <c r="GP18" s="9">
        <v>1.038</v>
      </c>
      <c r="GQ18" s="9">
        <v>0.58199999999999996</v>
      </c>
      <c r="GR18" s="9">
        <v>0.45700000000000002</v>
      </c>
      <c r="GS18" s="9">
        <v>1.038</v>
      </c>
      <c r="GT18" s="9">
        <v>0.58199999999999996</v>
      </c>
      <c r="GU18" s="9">
        <v>0.45700000000000002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1.038</v>
      </c>
      <c r="HC18" s="9">
        <v>0.58199999999999996</v>
      </c>
      <c r="HD18" s="9">
        <v>0.45700000000000002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9.9719999999999995</v>
      </c>
      <c r="HO18" s="9">
        <v>4.194</v>
      </c>
      <c r="HP18" s="9">
        <v>5.7779999999999996</v>
      </c>
      <c r="HQ18" s="9">
        <v>8.0820000000000007</v>
      </c>
      <c r="HR18" s="9">
        <v>3.5249999999999999</v>
      </c>
      <c r="HS18" s="9">
        <v>4.5570000000000004</v>
      </c>
      <c r="HT18" s="9">
        <v>6.62</v>
      </c>
      <c r="HU18" s="9">
        <v>2.379</v>
      </c>
      <c r="HV18" s="9">
        <v>4.2409999999999997</v>
      </c>
      <c r="HW18" s="9">
        <v>1.462</v>
      </c>
      <c r="HX18" s="9">
        <v>1.1459999999999999</v>
      </c>
      <c r="HY18" s="9">
        <v>0.316</v>
      </c>
      <c r="HZ18" s="9">
        <v>1.89</v>
      </c>
      <c r="IA18" s="9">
        <v>0.66900000000000004</v>
      </c>
      <c r="IB18" s="9">
        <v>1.2210000000000001</v>
      </c>
      <c r="IC18" s="9">
        <v>1.89</v>
      </c>
      <c r="ID18" s="9">
        <v>0.66900000000000004</v>
      </c>
      <c r="IE18" s="9">
        <v>1.2210000000000001</v>
      </c>
      <c r="IF18" s="9">
        <v>157.53800000000001</v>
      </c>
      <c r="IG18" s="9">
        <v>79.757999999999996</v>
      </c>
      <c r="IH18" s="9">
        <v>77.781000000000006</v>
      </c>
      <c r="II18" s="9">
        <v>117.63</v>
      </c>
      <c r="IJ18" s="9">
        <v>68.741</v>
      </c>
      <c r="IK18" s="9">
        <v>48.89</v>
      </c>
      <c r="IL18" s="9">
        <v>78.867999999999995</v>
      </c>
      <c r="IM18" s="9">
        <v>42.874000000000002</v>
      </c>
      <c r="IN18" s="9">
        <v>35.994</v>
      </c>
      <c r="IO18" s="9">
        <v>29.288</v>
      </c>
      <c r="IP18" s="9">
        <v>19.201000000000001</v>
      </c>
      <c r="IQ18" s="9">
        <v>10.087</v>
      </c>
    </row>
    <row r="19" spans="1:251">
      <c r="A19" s="10">
        <v>44958</v>
      </c>
      <c r="B19" s="9">
        <v>48.05</v>
      </c>
      <c r="C19" s="9">
        <v>27.934999999999999</v>
      </c>
      <c r="D19" s="9">
        <v>19.756</v>
      </c>
      <c r="E19" s="9">
        <v>8.1790000000000003</v>
      </c>
      <c r="F19" s="9">
        <v>13.086</v>
      </c>
      <c r="G19" s="9">
        <v>8.1340000000000003</v>
      </c>
      <c r="H19" s="9">
        <v>4.952</v>
      </c>
      <c r="I19" s="9">
        <v>37.656999999999996</v>
      </c>
      <c r="J19" s="9">
        <v>12.273</v>
      </c>
      <c r="K19" s="9">
        <v>25.384</v>
      </c>
      <c r="L19" s="9">
        <v>33.316000000000003</v>
      </c>
      <c r="M19" s="9">
        <v>12.273</v>
      </c>
      <c r="N19" s="9">
        <v>21.042999999999999</v>
      </c>
      <c r="O19" s="9">
        <v>4.3410000000000002</v>
      </c>
      <c r="P19" s="9">
        <v>0</v>
      </c>
      <c r="Q19" s="9">
        <v>4.3410000000000002</v>
      </c>
      <c r="R19" s="9">
        <v>128.57400000000001</v>
      </c>
      <c r="S19" s="9">
        <v>66.361000000000004</v>
      </c>
      <c r="T19" s="9">
        <v>62.213000000000001</v>
      </c>
      <c r="U19" s="9">
        <v>99.221999999999994</v>
      </c>
      <c r="V19" s="9">
        <v>54.65</v>
      </c>
      <c r="W19" s="9">
        <v>44.572000000000003</v>
      </c>
      <c r="X19" s="9">
        <v>76.721000000000004</v>
      </c>
      <c r="Y19" s="9">
        <v>39.009</v>
      </c>
      <c r="Z19" s="9">
        <v>37.712000000000003</v>
      </c>
      <c r="AA19" s="9">
        <v>19.091000000000001</v>
      </c>
      <c r="AB19" s="9">
        <v>13.709</v>
      </c>
      <c r="AC19" s="9">
        <v>5.3810000000000002</v>
      </c>
      <c r="AD19" s="9">
        <v>3.41</v>
      </c>
      <c r="AE19" s="9">
        <v>1.9319999999999999</v>
      </c>
      <c r="AF19" s="9">
        <v>1.478</v>
      </c>
      <c r="AG19" s="9">
        <v>29.352</v>
      </c>
      <c r="AH19" s="9">
        <v>11.711</v>
      </c>
      <c r="AI19" s="9">
        <v>17.641999999999999</v>
      </c>
      <c r="AJ19" s="9">
        <v>27.367000000000001</v>
      </c>
      <c r="AK19" s="9">
        <v>11.711</v>
      </c>
      <c r="AL19" s="9">
        <v>15.657</v>
      </c>
      <c r="AM19" s="9">
        <v>1.9850000000000001</v>
      </c>
      <c r="AN19" s="9">
        <v>0</v>
      </c>
      <c r="AO19" s="9">
        <v>1.9850000000000001</v>
      </c>
      <c r="AP19" s="9">
        <v>35.755000000000003</v>
      </c>
      <c r="AQ19" s="9">
        <v>15.686</v>
      </c>
      <c r="AR19" s="9">
        <v>20.068999999999999</v>
      </c>
      <c r="AS19" s="9">
        <v>29.187999999999999</v>
      </c>
      <c r="AT19" s="9">
        <v>15.259</v>
      </c>
      <c r="AU19" s="9">
        <v>13.93</v>
      </c>
      <c r="AV19" s="9">
        <v>16.552</v>
      </c>
      <c r="AW19" s="9">
        <v>7.8049999999999997</v>
      </c>
      <c r="AX19" s="9">
        <v>8.7469999999999999</v>
      </c>
      <c r="AY19" s="9">
        <v>4.9329999999999998</v>
      </c>
      <c r="AZ19" s="9">
        <v>2.7730000000000001</v>
      </c>
      <c r="BA19" s="9">
        <v>2.16</v>
      </c>
      <c r="BB19" s="9">
        <v>7.7030000000000003</v>
      </c>
      <c r="BC19" s="9">
        <v>4.68</v>
      </c>
      <c r="BD19" s="9">
        <v>3.0230000000000001</v>
      </c>
      <c r="BE19" s="9">
        <v>6.5670000000000002</v>
      </c>
      <c r="BF19" s="9">
        <v>0.42699999999999999</v>
      </c>
      <c r="BG19" s="9">
        <v>6.14</v>
      </c>
      <c r="BH19" s="9">
        <v>5.5819999999999999</v>
      </c>
      <c r="BI19" s="9">
        <v>0.42699999999999999</v>
      </c>
      <c r="BJ19" s="9">
        <v>5.1550000000000002</v>
      </c>
      <c r="BK19" s="9">
        <v>0.98499999999999999</v>
      </c>
      <c r="BL19" s="9">
        <v>0</v>
      </c>
      <c r="BM19" s="9">
        <v>0.98499999999999999</v>
      </c>
      <c r="BN19" s="9">
        <v>9.9610000000000003</v>
      </c>
      <c r="BO19" s="9">
        <v>5.6790000000000003</v>
      </c>
      <c r="BP19" s="9">
        <v>4.282</v>
      </c>
      <c r="BQ19" s="9">
        <v>8.2240000000000002</v>
      </c>
      <c r="BR19" s="9">
        <v>5.5439999999999996</v>
      </c>
      <c r="BS19" s="9">
        <v>2.68</v>
      </c>
      <c r="BT19" s="9">
        <v>2.34</v>
      </c>
      <c r="BU19" s="9">
        <v>0.748</v>
      </c>
      <c r="BV19" s="9">
        <v>1.5920000000000001</v>
      </c>
      <c r="BW19" s="9">
        <v>3.911</v>
      </c>
      <c r="BX19" s="9">
        <v>3.274</v>
      </c>
      <c r="BY19" s="9">
        <v>0.63700000000000001</v>
      </c>
      <c r="BZ19" s="9">
        <v>1.9730000000000001</v>
      </c>
      <c r="CA19" s="9">
        <v>1.522</v>
      </c>
      <c r="CB19" s="9">
        <v>0.45100000000000001</v>
      </c>
      <c r="CC19" s="9">
        <v>1.738</v>
      </c>
      <c r="CD19" s="9">
        <v>0.13500000000000001</v>
      </c>
      <c r="CE19" s="9">
        <v>1.603</v>
      </c>
      <c r="CF19" s="9">
        <v>0.36599999999999999</v>
      </c>
      <c r="CG19" s="9">
        <v>0.13500000000000001</v>
      </c>
      <c r="CH19" s="9">
        <v>0.23100000000000001</v>
      </c>
      <c r="CI19" s="9">
        <v>1.371</v>
      </c>
      <c r="CJ19" s="9">
        <v>0</v>
      </c>
      <c r="CK19" s="9">
        <v>1.371</v>
      </c>
      <c r="CL19" s="9">
        <v>166.09200000000001</v>
      </c>
      <c r="CM19" s="9">
        <v>85.981999999999999</v>
      </c>
      <c r="CN19" s="9">
        <v>80.11</v>
      </c>
      <c r="CO19" s="9">
        <v>129.036</v>
      </c>
      <c r="CP19" s="9">
        <v>73.709000000000003</v>
      </c>
      <c r="CQ19" s="9">
        <v>55.326999999999998</v>
      </c>
      <c r="CR19" s="9">
        <v>89.272999999999996</v>
      </c>
      <c r="CS19" s="9">
        <v>46.048999999999999</v>
      </c>
      <c r="CT19" s="9">
        <v>43.225000000000001</v>
      </c>
      <c r="CU19" s="9">
        <v>27.497</v>
      </c>
      <c r="CV19" s="9">
        <v>19.756</v>
      </c>
      <c r="CW19" s="9">
        <v>7.74</v>
      </c>
      <c r="CX19" s="9">
        <v>12.266</v>
      </c>
      <c r="CY19" s="9">
        <v>7.9039999999999999</v>
      </c>
      <c r="CZ19" s="9">
        <v>4.3620000000000001</v>
      </c>
      <c r="DA19" s="9">
        <v>37.055999999999997</v>
      </c>
      <c r="DB19" s="9">
        <v>12.273</v>
      </c>
      <c r="DC19" s="9">
        <v>24.783000000000001</v>
      </c>
      <c r="DD19" s="9">
        <v>32.715000000000003</v>
      </c>
      <c r="DE19" s="9">
        <v>12.273</v>
      </c>
      <c r="DF19" s="9">
        <v>20.442</v>
      </c>
      <c r="DG19" s="9">
        <v>4.3410000000000002</v>
      </c>
      <c r="DH19" s="9">
        <v>0</v>
      </c>
      <c r="DI19" s="9">
        <v>4.3410000000000002</v>
      </c>
      <c r="DJ19" s="9">
        <v>40.011000000000003</v>
      </c>
      <c r="DK19" s="9">
        <v>18.347999999999999</v>
      </c>
      <c r="DL19" s="9">
        <v>21.664000000000001</v>
      </c>
      <c r="DM19" s="9">
        <v>31.32</v>
      </c>
      <c r="DN19" s="9">
        <v>17.785</v>
      </c>
      <c r="DO19" s="9">
        <v>13.535</v>
      </c>
      <c r="DP19" s="9">
        <v>13.236000000000001</v>
      </c>
      <c r="DQ19" s="9">
        <v>6.0759999999999996</v>
      </c>
      <c r="DR19" s="9">
        <v>7.1609999999999996</v>
      </c>
      <c r="DS19" s="9">
        <v>5.8179999999999996</v>
      </c>
      <c r="DT19" s="9">
        <v>3.8050000000000002</v>
      </c>
      <c r="DU19" s="9">
        <v>2.0129999999999999</v>
      </c>
      <c r="DV19" s="9">
        <v>12.266</v>
      </c>
      <c r="DW19" s="9">
        <v>7.9039999999999999</v>
      </c>
      <c r="DX19" s="9">
        <v>4.3620000000000001</v>
      </c>
      <c r="DY19" s="9">
        <v>8.6910000000000007</v>
      </c>
      <c r="DZ19" s="9">
        <v>0.56200000000000006</v>
      </c>
      <c r="EA19" s="9">
        <v>8.1280000000000001</v>
      </c>
      <c r="EB19" s="9">
        <v>4.3499999999999996</v>
      </c>
      <c r="EC19" s="9">
        <v>0.56200000000000006</v>
      </c>
      <c r="ED19" s="9">
        <v>3.7869999999999999</v>
      </c>
      <c r="EE19" s="9">
        <v>4.3410000000000002</v>
      </c>
      <c r="EF19" s="9">
        <v>0</v>
      </c>
      <c r="EG19" s="9">
        <v>4.3410000000000002</v>
      </c>
      <c r="EH19" s="9">
        <v>87.046999999999997</v>
      </c>
      <c r="EI19" s="9">
        <v>50.664000000000001</v>
      </c>
      <c r="EJ19" s="9">
        <v>36.383000000000003</v>
      </c>
      <c r="EK19" s="9">
        <v>70.873000000000005</v>
      </c>
      <c r="EL19" s="9">
        <v>43.497</v>
      </c>
      <c r="EM19" s="9">
        <v>27.375</v>
      </c>
      <c r="EN19" s="9">
        <v>52.776000000000003</v>
      </c>
      <c r="EO19" s="9">
        <v>29.381</v>
      </c>
      <c r="EP19" s="9">
        <v>23.395</v>
      </c>
      <c r="EQ19" s="9">
        <v>18.097000000000001</v>
      </c>
      <c r="ER19" s="9">
        <v>14.116</v>
      </c>
      <c r="ES19" s="9">
        <v>3.9809999999999999</v>
      </c>
      <c r="ET19" s="9">
        <v>16.173999999999999</v>
      </c>
      <c r="EU19" s="9">
        <v>7.1669999999999998</v>
      </c>
      <c r="EV19" s="9">
        <v>9.0069999999999997</v>
      </c>
      <c r="EW19" s="9">
        <v>16.173999999999999</v>
      </c>
      <c r="EX19" s="9">
        <v>7.1669999999999998</v>
      </c>
      <c r="EY19" s="9">
        <v>9.0069999999999997</v>
      </c>
      <c r="EZ19" s="9">
        <v>39.033999999999999</v>
      </c>
      <c r="FA19" s="9">
        <v>16.97</v>
      </c>
      <c r="FB19" s="9">
        <v>22.064</v>
      </c>
      <c r="FC19" s="9">
        <v>26.843</v>
      </c>
      <c r="FD19" s="9">
        <v>12.426</v>
      </c>
      <c r="FE19" s="9">
        <v>14.416</v>
      </c>
      <c r="FF19" s="9">
        <v>23.260999999999999</v>
      </c>
      <c r="FG19" s="9">
        <v>10.590999999999999</v>
      </c>
      <c r="FH19" s="9">
        <v>12.669</v>
      </c>
      <c r="FI19" s="9">
        <v>3.5819999999999999</v>
      </c>
      <c r="FJ19" s="9">
        <v>1.835</v>
      </c>
      <c r="FK19" s="9">
        <v>1.7470000000000001</v>
      </c>
      <c r="FL19" s="9">
        <v>12.192</v>
      </c>
      <c r="FM19" s="9">
        <v>4.5439999999999996</v>
      </c>
      <c r="FN19" s="9">
        <v>7.6479999999999997</v>
      </c>
      <c r="FO19" s="9">
        <v>12.192</v>
      </c>
      <c r="FP19" s="9">
        <v>4.5439999999999996</v>
      </c>
      <c r="FQ19" s="9">
        <v>7.6479999999999997</v>
      </c>
      <c r="FR19" s="9">
        <v>8.1989999999999998</v>
      </c>
      <c r="FS19" s="9">
        <v>1.744</v>
      </c>
      <c r="FT19" s="9">
        <v>6.4550000000000001</v>
      </c>
      <c r="FU19" s="9">
        <v>7.5979999999999999</v>
      </c>
      <c r="FV19" s="9">
        <v>1.744</v>
      </c>
      <c r="FW19" s="9">
        <v>5.8540000000000001</v>
      </c>
      <c r="FX19" s="9">
        <v>6.34</v>
      </c>
      <c r="FY19" s="9">
        <v>1.514</v>
      </c>
      <c r="FZ19" s="9">
        <v>4.8250000000000002</v>
      </c>
      <c r="GA19" s="9">
        <v>0.438</v>
      </c>
      <c r="GB19" s="9">
        <v>0</v>
      </c>
      <c r="GC19" s="9">
        <v>0.438</v>
      </c>
      <c r="GD19" s="9">
        <v>0.82</v>
      </c>
      <c r="GE19" s="9">
        <v>0.22900000000000001</v>
      </c>
      <c r="GF19" s="9">
        <v>0.59</v>
      </c>
      <c r="GG19" s="9">
        <v>0.60099999999999998</v>
      </c>
      <c r="GH19" s="9">
        <v>0</v>
      </c>
      <c r="GI19" s="9">
        <v>0.60099999999999998</v>
      </c>
      <c r="GJ19" s="9">
        <v>0.60099999999999998</v>
      </c>
      <c r="GK19" s="9">
        <v>0</v>
      </c>
      <c r="GL19" s="9">
        <v>0.60099999999999998</v>
      </c>
      <c r="GM19" s="9">
        <v>0</v>
      </c>
      <c r="GN19" s="9">
        <v>0</v>
      </c>
      <c r="GO19" s="9">
        <v>0</v>
      </c>
      <c r="GP19" s="9">
        <v>0.82</v>
      </c>
      <c r="GQ19" s="9">
        <v>0.22900000000000001</v>
      </c>
      <c r="GR19" s="9">
        <v>0.59</v>
      </c>
      <c r="GS19" s="9">
        <v>0.82</v>
      </c>
      <c r="GT19" s="9">
        <v>0.22900000000000001</v>
      </c>
      <c r="GU19" s="9">
        <v>0.59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0.82</v>
      </c>
      <c r="HC19" s="9">
        <v>0.22900000000000001</v>
      </c>
      <c r="HD19" s="9">
        <v>0.59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7.3789999999999996</v>
      </c>
      <c r="HO19" s="9">
        <v>1.514</v>
      </c>
      <c r="HP19" s="9">
        <v>5.8650000000000002</v>
      </c>
      <c r="HQ19" s="9">
        <v>6.7779999999999996</v>
      </c>
      <c r="HR19" s="9">
        <v>1.514</v>
      </c>
      <c r="HS19" s="9">
        <v>5.2640000000000002</v>
      </c>
      <c r="HT19" s="9">
        <v>6.34</v>
      </c>
      <c r="HU19" s="9">
        <v>1.514</v>
      </c>
      <c r="HV19" s="9">
        <v>4.8250000000000002</v>
      </c>
      <c r="HW19" s="9">
        <v>0.438</v>
      </c>
      <c r="HX19" s="9">
        <v>0</v>
      </c>
      <c r="HY19" s="9">
        <v>0.438</v>
      </c>
      <c r="HZ19" s="9">
        <v>0.60099999999999998</v>
      </c>
      <c r="IA19" s="9">
        <v>0</v>
      </c>
      <c r="IB19" s="9">
        <v>0.60099999999999998</v>
      </c>
      <c r="IC19" s="9">
        <v>0.60099999999999998</v>
      </c>
      <c r="ID19" s="9">
        <v>0</v>
      </c>
      <c r="IE19" s="9">
        <v>0.60099999999999998</v>
      </c>
      <c r="IF19" s="9">
        <v>142.054</v>
      </c>
      <c r="IG19" s="9">
        <v>68.436999999999998</v>
      </c>
      <c r="IH19" s="9">
        <v>73.617000000000004</v>
      </c>
      <c r="II19" s="9">
        <v>111.419</v>
      </c>
      <c r="IJ19" s="9">
        <v>59.73</v>
      </c>
      <c r="IK19" s="9">
        <v>51.689</v>
      </c>
      <c r="IL19" s="9">
        <v>74.808000000000007</v>
      </c>
      <c r="IM19" s="9">
        <v>34.896000000000001</v>
      </c>
      <c r="IN19" s="9">
        <v>39.911999999999999</v>
      </c>
      <c r="IO19" s="9">
        <v>24.968</v>
      </c>
      <c r="IP19" s="9">
        <v>17.405999999999999</v>
      </c>
      <c r="IQ19" s="9">
        <v>7.5620000000000003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4.798</v>
      </c>
      <c r="C11" s="9">
        <v>3.2909999999999999</v>
      </c>
      <c r="D11" s="9">
        <v>1.506</v>
      </c>
      <c r="E11" s="9">
        <v>57.975000000000001</v>
      </c>
      <c r="F11" s="9">
        <v>15.590999999999999</v>
      </c>
      <c r="G11" s="9">
        <v>42.383000000000003</v>
      </c>
      <c r="H11" s="9">
        <v>48.996000000000002</v>
      </c>
      <c r="I11" s="9">
        <v>11.89</v>
      </c>
      <c r="J11" s="9">
        <v>37.106000000000002</v>
      </c>
      <c r="K11" s="9">
        <v>8.9789999999999992</v>
      </c>
      <c r="L11" s="9">
        <v>3.702</v>
      </c>
      <c r="M11" s="9">
        <v>5.2770000000000001</v>
      </c>
      <c r="N11" s="9">
        <v>58.506999999999998</v>
      </c>
      <c r="O11" s="9">
        <v>29.37</v>
      </c>
      <c r="P11" s="9">
        <v>29.137</v>
      </c>
      <c r="Q11" s="9">
        <v>37.051000000000002</v>
      </c>
      <c r="R11" s="9">
        <v>22.831</v>
      </c>
      <c r="S11" s="9">
        <v>14.22</v>
      </c>
      <c r="T11" s="9">
        <v>23.654</v>
      </c>
      <c r="U11" s="9">
        <v>12.577999999999999</v>
      </c>
      <c r="V11" s="9">
        <v>11.076000000000001</v>
      </c>
      <c r="W11" s="9">
        <v>11.629</v>
      </c>
      <c r="X11" s="9">
        <v>8.8480000000000008</v>
      </c>
      <c r="Y11" s="9">
        <v>2.78</v>
      </c>
      <c r="Z11" s="9">
        <v>1.768</v>
      </c>
      <c r="AA11" s="9">
        <v>1.405</v>
      </c>
      <c r="AB11" s="9">
        <v>0.36299999999999999</v>
      </c>
      <c r="AC11" s="9">
        <v>21.456</v>
      </c>
      <c r="AD11" s="9">
        <v>6.5389999999999997</v>
      </c>
      <c r="AE11" s="9">
        <v>14.917</v>
      </c>
      <c r="AF11" s="9">
        <v>17.782</v>
      </c>
      <c r="AG11" s="9">
        <v>4.3570000000000002</v>
      </c>
      <c r="AH11" s="9">
        <v>13.425000000000001</v>
      </c>
      <c r="AI11" s="9">
        <v>3.6739999999999999</v>
      </c>
      <c r="AJ11" s="9">
        <v>2.1819999999999999</v>
      </c>
      <c r="AK11" s="9">
        <v>1.492</v>
      </c>
      <c r="AL11" s="9">
        <v>88.05</v>
      </c>
      <c r="AM11" s="9">
        <v>45.616999999999997</v>
      </c>
      <c r="AN11" s="9">
        <v>42.433</v>
      </c>
      <c r="AO11" s="9">
        <v>68.382000000000005</v>
      </c>
      <c r="AP11" s="9">
        <v>39.398000000000003</v>
      </c>
      <c r="AQ11" s="9">
        <v>28.984000000000002</v>
      </c>
      <c r="AR11" s="9">
        <v>50.119</v>
      </c>
      <c r="AS11" s="9">
        <v>27.847999999999999</v>
      </c>
      <c r="AT11" s="9">
        <v>22.271999999999998</v>
      </c>
      <c r="AU11" s="9">
        <v>15.911</v>
      </c>
      <c r="AV11" s="9">
        <v>10.342000000000001</v>
      </c>
      <c r="AW11" s="9">
        <v>5.57</v>
      </c>
      <c r="AX11" s="9">
        <v>2.351</v>
      </c>
      <c r="AY11" s="9">
        <v>1.208</v>
      </c>
      <c r="AZ11" s="9">
        <v>1.143</v>
      </c>
      <c r="BA11" s="9">
        <v>19.667999999999999</v>
      </c>
      <c r="BB11" s="9">
        <v>6.2190000000000003</v>
      </c>
      <c r="BC11" s="9">
        <v>13.449</v>
      </c>
      <c r="BD11" s="9">
        <v>15.22</v>
      </c>
      <c r="BE11" s="9">
        <v>4.7</v>
      </c>
      <c r="BF11" s="9">
        <v>10.52</v>
      </c>
      <c r="BG11" s="9">
        <v>4.4489999999999998</v>
      </c>
      <c r="BH11" s="9">
        <v>1.5189999999999999</v>
      </c>
      <c r="BI11" s="9">
        <v>2.9289999999999998</v>
      </c>
      <c r="BJ11" s="9">
        <v>45.738999999999997</v>
      </c>
      <c r="BK11" s="9">
        <v>22.044</v>
      </c>
      <c r="BL11" s="9">
        <v>23.695</v>
      </c>
      <c r="BM11" s="9">
        <v>37.323999999999998</v>
      </c>
      <c r="BN11" s="9">
        <v>20.672000000000001</v>
      </c>
      <c r="BO11" s="9">
        <v>16.652000000000001</v>
      </c>
      <c r="BP11" s="9">
        <v>28.434000000000001</v>
      </c>
      <c r="BQ11" s="9">
        <v>14.103</v>
      </c>
      <c r="BR11" s="9">
        <v>14.331</v>
      </c>
      <c r="BS11" s="9">
        <v>8.4830000000000005</v>
      </c>
      <c r="BT11" s="9">
        <v>6.1619999999999999</v>
      </c>
      <c r="BU11" s="9">
        <v>2.3210000000000002</v>
      </c>
      <c r="BV11" s="9">
        <v>0.40799999999999997</v>
      </c>
      <c r="BW11" s="9">
        <v>0.40799999999999997</v>
      </c>
      <c r="BX11" s="9">
        <v>0</v>
      </c>
      <c r="BY11" s="9">
        <v>8.4149999999999991</v>
      </c>
      <c r="BZ11" s="9">
        <v>1.3720000000000001</v>
      </c>
      <c r="CA11" s="9">
        <v>7.0430000000000001</v>
      </c>
      <c r="CB11" s="9">
        <v>7.5590000000000002</v>
      </c>
      <c r="CC11" s="9">
        <v>1.3720000000000001</v>
      </c>
      <c r="CD11" s="9">
        <v>6.1870000000000003</v>
      </c>
      <c r="CE11" s="9">
        <v>0.85599999999999998</v>
      </c>
      <c r="CF11" s="9">
        <v>0</v>
      </c>
      <c r="CG11" s="9">
        <v>0.85599999999999998</v>
      </c>
      <c r="CH11" s="9">
        <v>34.729999999999997</v>
      </c>
      <c r="CI11" s="9">
        <v>18.236000000000001</v>
      </c>
      <c r="CJ11" s="9">
        <v>16.494</v>
      </c>
      <c r="CK11" s="9">
        <v>26.295000000000002</v>
      </c>
      <c r="CL11" s="9">
        <v>16.774000000000001</v>
      </c>
      <c r="CM11" s="9">
        <v>9.52</v>
      </c>
      <c r="CN11" s="9">
        <v>20.404</v>
      </c>
      <c r="CO11" s="9">
        <v>11.221</v>
      </c>
      <c r="CP11" s="9">
        <v>9.1829999999999998</v>
      </c>
      <c r="CQ11" s="9">
        <v>5.62</v>
      </c>
      <c r="CR11" s="9">
        <v>5.282</v>
      </c>
      <c r="CS11" s="9">
        <v>0.33800000000000002</v>
      </c>
      <c r="CT11" s="9">
        <v>0.27100000000000002</v>
      </c>
      <c r="CU11" s="9">
        <v>0.27100000000000002</v>
      </c>
      <c r="CV11" s="9">
        <v>0</v>
      </c>
      <c r="CW11" s="9">
        <v>8.4350000000000005</v>
      </c>
      <c r="CX11" s="9">
        <v>1.4610000000000001</v>
      </c>
      <c r="CY11" s="9">
        <v>6.9740000000000002</v>
      </c>
      <c r="CZ11" s="9">
        <v>8.4350000000000005</v>
      </c>
      <c r="DA11" s="9">
        <v>1.4610000000000001</v>
      </c>
      <c r="DB11" s="9">
        <v>6.9740000000000002</v>
      </c>
      <c r="DC11" s="9">
        <v>0</v>
      </c>
      <c r="DD11" s="9">
        <v>0</v>
      </c>
      <c r="DE11" s="9">
        <v>0</v>
      </c>
      <c r="DF11" s="9">
        <v>36.036999999999999</v>
      </c>
      <c r="DG11" s="9">
        <v>21.359000000000002</v>
      </c>
      <c r="DH11" s="9">
        <v>14.679</v>
      </c>
      <c r="DI11" s="9">
        <v>31.742000000000001</v>
      </c>
      <c r="DJ11" s="9">
        <v>19.782</v>
      </c>
      <c r="DK11" s="9">
        <v>11.96</v>
      </c>
      <c r="DL11" s="9">
        <v>28.234999999999999</v>
      </c>
      <c r="DM11" s="9">
        <v>17.234999999999999</v>
      </c>
      <c r="DN11" s="9">
        <v>11.000999999999999</v>
      </c>
      <c r="DO11" s="9">
        <v>3.5059999999999998</v>
      </c>
      <c r="DP11" s="9">
        <v>2.5470000000000002</v>
      </c>
      <c r="DQ11" s="9">
        <v>0.95899999999999996</v>
      </c>
      <c r="DR11" s="9">
        <v>0</v>
      </c>
      <c r="DS11" s="9">
        <v>0</v>
      </c>
      <c r="DT11" s="9">
        <v>0</v>
      </c>
      <c r="DU11" s="9">
        <v>4.2960000000000003</v>
      </c>
      <c r="DV11" s="9">
        <v>1.577</v>
      </c>
      <c r="DW11" s="9">
        <v>2.7189999999999999</v>
      </c>
      <c r="DX11" s="9">
        <v>3.8239999999999998</v>
      </c>
      <c r="DY11" s="9">
        <v>1.577</v>
      </c>
      <c r="DZ11" s="9">
        <v>2.2480000000000002</v>
      </c>
      <c r="EA11" s="9">
        <v>0.47099999999999997</v>
      </c>
      <c r="EB11" s="9">
        <v>0</v>
      </c>
      <c r="EC11" s="9">
        <v>0.47099999999999997</v>
      </c>
      <c r="ED11" s="9">
        <v>29.210999999999999</v>
      </c>
      <c r="EE11" s="9">
        <v>15.621</v>
      </c>
      <c r="EF11" s="9">
        <v>13.59</v>
      </c>
      <c r="EG11" s="9">
        <v>24.96</v>
      </c>
      <c r="EH11" s="9">
        <v>14.877000000000001</v>
      </c>
      <c r="EI11" s="9">
        <v>10.083</v>
      </c>
      <c r="EJ11" s="9">
        <v>23.573</v>
      </c>
      <c r="EK11" s="9">
        <v>13.997</v>
      </c>
      <c r="EL11" s="9">
        <v>9.5760000000000005</v>
      </c>
      <c r="EM11" s="9">
        <v>1.387</v>
      </c>
      <c r="EN11" s="9">
        <v>0.88</v>
      </c>
      <c r="EO11" s="9">
        <v>0.50600000000000001</v>
      </c>
      <c r="EP11" s="9">
        <v>0</v>
      </c>
      <c r="EQ11" s="9">
        <v>0</v>
      </c>
      <c r="ER11" s="9">
        <v>0</v>
      </c>
      <c r="ES11" s="9">
        <v>4.2519999999999998</v>
      </c>
      <c r="ET11" s="9">
        <v>0.74399999999999999</v>
      </c>
      <c r="EU11" s="9">
        <v>3.508</v>
      </c>
      <c r="EV11" s="9">
        <v>4.2519999999999998</v>
      </c>
      <c r="EW11" s="9">
        <v>0.74399999999999999</v>
      </c>
      <c r="EX11" s="9">
        <v>3.508</v>
      </c>
      <c r="EY11" s="9">
        <v>0</v>
      </c>
      <c r="EZ11" s="9">
        <v>0</v>
      </c>
      <c r="FA11" s="9">
        <v>0</v>
      </c>
      <c r="FB11" s="9">
        <v>170.74</v>
      </c>
      <c r="FC11" s="9">
        <v>95.444000000000003</v>
      </c>
      <c r="FD11" s="9">
        <v>75.296000000000006</v>
      </c>
      <c r="FE11" s="9">
        <v>130.85499999999999</v>
      </c>
      <c r="FF11" s="9">
        <v>85.608999999999995</v>
      </c>
      <c r="FG11" s="9">
        <v>45.246000000000002</v>
      </c>
      <c r="FH11" s="9">
        <v>107.476</v>
      </c>
      <c r="FI11" s="9">
        <v>67.495000000000005</v>
      </c>
      <c r="FJ11" s="9">
        <v>39.979999999999997</v>
      </c>
      <c r="FK11" s="9">
        <v>21.178999999999998</v>
      </c>
      <c r="FL11" s="9">
        <v>16.536999999999999</v>
      </c>
      <c r="FM11" s="9">
        <v>4.641</v>
      </c>
      <c r="FN11" s="9">
        <v>2.2010000000000001</v>
      </c>
      <c r="FO11" s="9">
        <v>1.577</v>
      </c>
      <c r="FP11" s="9">
        <v>0.624</v>
      </c>
      <c r="FQ11" s="9">
        <v>39.884999999999998</v>
      </c>
      <c r="FR11" s="9">
        <v>9.8350000000000009</v>
      </c>
      <c r="FS11" s="9">
        <v>30.05</v>
      </c>
      <c r="FT11" s="9">
        <v>34.606999999999999</v>
      </c>
      <c r="FU11" s="9">
        <v>8.8109999999999999</v>
      </c>
      <c r="FV11" s="9">
        <v>25.795999999999999</v>
      </c>
      <c r="FW11" s="9">
        <v>5.2779999999999996</v>
      </c>
      <c r="FX11" s="9">
        <v>1.024</v>
      </c>
      <c r="FY11" s="9">
        <v>4.2539999999999996</v>
      </c>
      <c r="FZ11" s="9">
        <v>147.97200000000001</v>
      </c>
      <c r="GA11" s="9">
        <v>83.998000000000005</v>
      </c>
      <c r="GB11" s="9">
        <v>63.973999999999997</v>
      </c>
      <c r="GC11" s="9">
        <v>115.74</v>
      </c>
      <c r="GD11" s="9">
        <v>75.430000000000007</v>
      </c>
      <c r="GE11" s="9">
        <v>40.311</v>
      </c>
      <c r="GF11" s="9">
        <v>95.909000000000006</v>
      </c>
      <c r="GG11" s="9">
        <v>59.472000000000001</v>
      </c>
      <c r="GH11" s="9">
        <v>36.436999999999998</v>
      </c>
      <c r="GI11" s="9">
        <v>19.332999999999998</v>
      </c>
      <c r="GJ11" s="9">
        <v>15.46</v>
      </c>
      <c r="GK11" s="9">
        <v>3.8740000000000001</v>
      </c>
      <c r="GL11" s="9">
        <v>0.498</v>
      </c>
      <c r="GM11" s="9">
        <v>0.498</v>
      </c>
      <c r="GN11" s="9">
        <v>0</v>
      </c>
      <c r="GO11" s="9">
        <v>32.231000000000002</v>
      </c>
      <c r="GP11" s="9">
        <v>8.5690000000000008</v>
      </c>
      <c r="GQ11" s="9">
        <v>23.663</v>
      </c>
      <c r="GR11" s="9">
        <v>29.94</v>
      </c>
      <c r="GS11" s="9">
        <v>7.9850000000000003</v>
      </c>
      <c r="GT11" s="9">
        <v>21.956</v>
      </c>
      <c r="GU11" s="9">
        <v>2.2909999999999999</v>
      </c>
      <c r="GV11" s="9">
        <v>0.58399999999999996</v>
      </c>
      <c r="GW11" s="9">
        <v>1.7070000000000001</v>
      </c>
      <c r="GX11" s="9">
        <v>17.681000000000001</v>
      </c>
      <c r="GY11" s="9">
        <v>7.9770000000000003</v>
      </c>
      <c r="GZ11" s="9">
        <v>9.7029999999999994</v>
      </c>
      <c r="HA11" s="9">
        <v>11.148999999999999</v>
      </c>
      <c r="HB11" s="9">
        <v>6.7110000000000003</v>
      </c>
      <c r="HC11" s="9">
        <v>4.4390000000000001</v>
      </c>
      <c r="HD11" s="9">
        <v>9.3350000000000009</v>
      </c>
      <c r="HE11" s="9">
        <v>6.0229999999999997</v>
      </c>
      <c r="HF11" s="9">
        <v>3.3119999999999998</v>
      </c>
      <c r="HG11" s="9">
        <v>1.19</v>
      </c>
      <c r="HH11" s="9">
        <v>0.68700000000000006</v>
      </c>
      <c r="HI11" s="9">
        <v>0.503</v>
      </c>
      <c r="HJ11" s="9">
        <v>0.624</v>
      </c>
      <c r="HK11" s="9">
        <v>0</v>
      </c>
      <c r="HL11" s="9">
        <v>0.624</v>
      </c>
      <c r="HM11" s="9">
        <v>6.5309999999999997</v>
      </c>
      <c r="HN11" s="9">
        <v>1.2669999999999999</v>
      </c>
      <c r="HO11" s="9">
        <v>5.2649999999999997</v>
      </c>
      <c r="HP11" s="9">
        <v>3.544</v>
      </c>
      <c r="HQ11" s="9">
        <v>0.82599999999999996</v>
      </c>
      <c r="HR11" s="9">
        <v>2.718</v>
      </c>
      <c r="HS11" s="9">
        <v>2.9870000000000001</v>
      </c>
      <c r="HT11" s="9">
        <v>0.441</v>
      </c>
      <c r="HU11" s="9">
        <v>2.5470000000000002</v>
      </c>
      <c r="HV11" s="9">
        <v>5.0880000000000001</v>
      </c>
      <c r="HW11" s="9">
        <v>3.4689999999999999</v>
      </c>
      <c r="HX11" s="9">
        <v>1.619</v>
      </c>
      <c r="HY11" s="9">
        <v>3.9649999999999999</v>
      </c>
      <c r="HZ11" s="9">
        <v>3.4689999999999999</v>
      </c>
      <c r="IA11" s="9">
        <v>0.496</v>
      </c>
      <c r="IB11" s="9">
        <v>2.2309999999999999</v>
      </c>
      <c r="IC11" s="9">
        <v>2</v>
      </c>
      <c r="ID11" s="9">
        <v>0.23200000000000001</v>
      </c>
      <c r="IE11" s="9">
        <v>0.65500000000000003</v>
      </c>
      <c r="IF11" s="9">
        <v>0.39</v>
      </c>
      <c r="IG11" s="9">
        <v>0.26500000000000001</v>
      </c>
      <c r="IH11" s="9">
        <v>1.079</v>
      </c>
      <c r="II11" s="9">
        <v>1.079</v>
      </c>
      <c r="IJ11" s="9">
        <v>0</v>
      </c>
      <c r="IK11" s="9">
        <v>1.1220000000000001</v>
      </c>
      <c r="IL11" s="9">
        <v>0</v>
      </c>
      <c r="IM11" s="9">
        <v>1.1220000000000001</v>
      </c>
      <c r="IN11" s="9">
        <v>1.1220000000000001</v>
      </c>
      <c r="IO11" s="9">
        <v>0</v>
      </c>
      <c r="IP11" s="9">
        <v>1.1220000000000001</v>
      </c>
      <c r="IQ11" s="9">
        <v>0</v>
      </c>
    </row>
    <row r="12" spans="1:251">
      <c r="A12" s="10">
        <v>42401</v>
      </c>
      <c r="B12" s="9">
        <v>8.5820000000000007</v>
      </c>
      <c r="C12" s="9">
        <v>5.1289999999999996</v>
      </c>
      <c r="D12" s="9">
        <v>3.4529999999999998</v>
      </c>
      <c r="E12" s="9">
        <v>52.753999999999998</v>
      </c>
      <c r="F12" s="9">
        <v>12.186</v>
      </c>
      <c r="G12" s="9">
        <v>40.567999999999998</v>
      </c>
      <c r="H12" s="9">
        <v>46.311999999999998</v>
      </c>
      <c r="I12" s="9">
        <v>9.2469999999999999</v>
      </c>
      <c r="J12" s="9">
        <v>37.064999999999998</v>
      </c>
      <c r="K12" s="9">
        <v>6.4420000000000002</v>
      </c>
      <c r="L12" s="9">
        <v>2.9390000000000001</v>
      </c>
      <c r="M12" s="9">
        <v>3.5030000000000001</v>
      </c>
      <c r="N12" s="9">
        <v>59.68</v>
      </c>
      <c r="O12" s="9">
        <v>22.405999999999999</v>
      </c>
      <c r="P12" s="9">
        <v>37.274999999999999</v>
      </c>
      <c r="Q12" s="9">
        <v>39.488999999999997</v>
      </c>
      <c r="R12" s="9">
        <v>17.940999999999999</v>
      </c>
      <c r="S12" s="9">
        <v>21.547999999999998</v>
      </c>
      <c r="T12" s="9">
        <v>25.312999999999999</v>
      </c>
      <c r="U12" s="9">
        <v>12.074</v>
      </c>
      <c r="V12" s="9">
        <v>13.239000000000001</v>
      </c>
      <c r="W12" s="9">
        <v>10.686999999999999</v>
      </c>
      <c r="X12" s="9">
        <v>4.1230000000000002</v>
      </c>
      <c r="Y12" s="9">
        <v>6.5640000000000001</v>
      </c>
      <c r="Z12" s="9">
        <v>3.4889999999999999</v>
      </c>
      <c r="AA12" s="9">
        <v>1.744</v>
      </c>
      <c r="AB12" s="9">
        <v>1.744</v>
      </c>
      <c r="AC12" s="9">
        <v>20.190999999999999</v>
      </c>
      <c r="AD12" s="9">
        <v>4.4649999999999999</v>
      </c>
      <c r="AE12" s="9">
        <v>15.727</v>
      </c>
      <c r="AF12" s="9">
        <v>16.353999999999999</v>
      </c>
      <c r="AG12" s="9">
        <v>1.903</v>
      </c>
      <c r="AH12" s="9">
        <v>14.451000000000001</v>
      </c>
      <c r="AI12" s="9">
        <v>3.8370000000000002</v>
      </c>
      <c r="AJ12" s="9">
        <v>2.5609999999999999</v>
      </c>
      <c r="AK12" s="9">
        <v>1.276</v>
      </c>
      <c r="AL12" s="9">
        <v>80.31</v>
      </c>
      <c r="AM12" s="9">
        <v>38.289000000000001</v>
      </c>
      <c r="AN12" s="9">
        <v>42.021000000000001</v>
      </c>
      <c r="AO12" s="9">
        <v>61.134</v>
      </c>
      <c r="AP12" s="9">
        <v>34.430999999999997</v>
      </c>
      <c r="AQ12" s="9">
        <v>26.702999999999999</v>
      </c>
      <c r="AR12" s="9">
        <v>47.427999999999997</v>
      </c>
      <c r="AS12" s="9">
        <v>23.056999999999999</v>
      </c>
      <c r="AT12" s="9">
        <v>24.370999999999999</v>
      </c>
      <c r="AU12" s="9">
        <v>10.801</v>
      </c>
      <c r="AV12" s="9">
        <v>9.0109999999999992</v>
      </c>
      <c r="AW12" s="9">
        <v>1.79</v>
      </c>
      <c r="AX12" s="9">
        <v>2.9049999999999998</v>
      </c>
      <c r="AY12" s="9">
        <v>2.3620000000000001</v>
      </c>
      <c r="AZ12" s="9">
        <v>0.54200000000000004</v>
      </c>
      <c r="BA12" s="9">
        <v>19.175999999999998</v>
      </c>
      <c r="BB12" s="9">
        <v>3.8580000000000001</v>
      </c>
      <c r="BC12" s="9">
        <v>15.318</v>
      </c>
      <c r="BD12" s="9">
        <v>18.015999999999998</v>
      </c>
      <c r="BE12" s="9">
        <v>3.8580000000000001</v>
      </c>
      <c r="BF12" s="9">
        <v>14.157999999999999</v>
      </c>
      <c r="BG12" s="9">
        <v>1.1599999999999999</v>
      </c>
      <c r="BH12" s="9">
        <v>0</v>
      </c>
      <c r="BI12" s="9">
        <v>1.1599999999999999</v>
      </c>
      <c r="BJ12" s="9">
        <v>36.707000000000001</v>
      </c>
      <c r="BK12" s="9">
        <v>19.745999999999999</v>
      </c>
      <c r="BL12" s="9">
        <v>16.962</v>
      </c>
      <c r="BM12" s="9">
        <v>27.736999999999998</v>
      </c>
      <c r="BN12" s="9">
        <v>17.094999999999999</v>
      </c>
      <c r="BO12" s="9">
        <v>10.641999999999999</v>
      </c>
      <c r="BP12" s="9">
        <v>21.202000000000002</v>
      </c>
      <c r="BQ12" s="9">
        <v>13.143000000000001</v>
      </c>
      <c r="BR12" s="9">
        <v>8.0589999999999993</v>
      </c>
      <c r="BS12" s="9">
        <v>4.3460000000000001</v>
      </c>
      <c r="BT12" s="9">
        <v>2.93</v>
      </c>
      <c r="BU12" s="9">
        <v>1.4159999999999999</v>
      </c>
      <c r="BV12" s="9">
        <v>2.1890000000000001</v>
      </c>
      <c r="BW12" s="9">
        <v>1.022</v>
      </c>
      <c r="BX12" s="9">
        <v>1.167</v>
      </c>
      <c r="BY12" s="9">
        <v>8.9710000000000001</v>
      </c>
      <c r="BZ12" s="9">
        <v>2.65</v>
      </c>
      <c r="CA12" s="9">
        <v>6.32</v>
      </c>
      <c r="CB12" s="9">
        <v>7.5259999999999998</v>
      </c>
      <c r="CC12" s="9">
        <v>2.2730000000000001</v>
      </c>
      <c r="CD12" s="9">
        <v>5.2539999999999996</v>
      </c>
      <c r="CE12" s="9">
        <v>1.444</v>
      </c>
      <c r="CF12" s="9">
        <v>0.378</v>
      </c>
      <c r="CG12" s="9">
        <v>1.0669999999999999</v>
      </c>
      <c r="CH12" s="9">
        <v>34.268000000000001</v>
      </c>
      <c r="CI12" s="9">
        <v>17.492000000000001</v>
      </c>
      <c r="CJ12" s="9">
        <v>16.774999999999999</v>
      </c>
      <c r="CK12" s="9">
        <v>29.852</v>
      </c>
      <c r="CL12" s="9">
        <v>16.279</v>
      </c>
      <c r="CM12" s="9">
        <v>13.573</v>
      </c>
      <c r="CN12" s="9">
        <v>24.994</v>
      </c>
      <c r="CO12" s="9">
        <v>12.79</v>
      </c>
      <c r="CP12" s="9">
        <v>12.204000000000001</v>
      </c>
      <c r="CQ12" s="9">
        <v>4.8579999999999997</v>
      </c>
      <c r="CR12" s="9">
        <v>3.4889999999999999</v>
      </c>
      <c r="CS12" s="9">
        <v>1.369</v>
      </c>
      <c r="CT12" s="9">
        <v>0</v>
      </c>
      <c r="CU12" s="9">
        <v>0</v>
      </c>
      <c r="CV12" s="9">
        <v>0</v>
      </c>
      <c r="CW12" s="9">
        <v>4.4160000000000004</v>
      </c>
      <c r="CX12" s="9">
        <v>1.2130000000000001</v>
      </c>
      <c r="CY12" s="9">
        <v>3.2029999999999998</v>
      </c>
      <c r="CZ12" s="9">
        <v>4.4160000000000004</v>
      </c>
      <c r="DA12" s="9">
        <v>1.2130000000000001</v>
      </c>
      <c r="DB12" s="9">
        <v>3.2029999999999998</v>
      </c>
      <c r="DC12" s="9">
        <v>0</v>
      </c>
      <c r="DD12" s="9">
        <v>0</v>
      </c>
      <c r="DE12" s="9">
        <v>0</v>
      </c>
      <c r="DF12" s="9">
        <v>37.85</v>
      </c>
      <c r="DG12" s="9">
        <v>21.08</v>
      </c>
      <c r="DH12" s="9">
        <v>16.771000000000001</v>
      </c>
      <c r="DI12" s="9">
        <v>30.248999999999999</v>
      </c>
      <c r="DJ12" s="9">
        <v>18.695</v>
      </c>
      <c r="DK12" s="9">
        <v>11.554</v>
      </c>
      <c r="DL12" s="9">
        <v>26.998000000000001</v>
      </c>
      <c r="DM12" s="9">
        <v>16.611999999999998</v>
      </c>
      <c r="DN12" s="9">
        <v>10.387</v>
      </c>
      <c r="DO12" s="9">
        <v>3.25</v>
      </c>
      <c r="DP12" s="9">
        <v>2.0830000000000002</v>
      </c>
      <c r="DQ12" s="9">
        <v>1.167</v>
      </c>
      <c r="DR12" s="9">
        <v>0</v>
      </c>
      <c r="DS12" s="9">
        <v>0</v>
      </c>
      <c r="DT12" s="9">
        <v>0</v>
      </c>
      <c r="DU12" s="9">
        <v>7.6020000000000003</v>
      </c>
      <c r="DV12" s="9">
        <v>2.3849999999999998</v>
      </c>
      <c r="DW12" s="9">
        <v>5.2169999999999996</v>
      </c>
      <c r="DX12" s="9">
        <v>7.6020000000000003</v>
      </c>
      <c r="DY12" s="9">
        <v>2.3849999999999998</v>
      </c>
      <c r="DZ12" s="9">
        <v>5.2169999999999996</v>
      </c>
      <c r="EA12" s="9">
        <v>0</v>
      </c>
      <c r="EB12" s="9">
        <v>0</v>
      </c>
      <c r="EC12" s="9">
        <v>0</v>
      </c>
      <c r="ED12" s="9">
        <v>32.036000000000001</v>
      </c>
      <c r="EE12" s="9">
        <v>16.373000000000001</v>
      </c>
      <c r="EF12" s="9">
        <v>15.663</v>
      </c>
      <c r="EG12" s="9">
        <v>26.864999999999998</v>
      </c>
      <c r="EH12" s="9">
        <v>14.949</v>
      </c>
      <c r="EI12" s="9">
        <v>11.916</v>
      </c>
      <c r="EJ12" s="9">
        <v>23.893999999999998</v>
      </c>
      <c r="EK12" s="9">
        <v>13.176</v>
      </c>
      <c r="EL12" s="9">
        <v>10.718</v>
      </c>
      <c r="EM12" s="9">
        <v>1.448</v>
      </c>
      <c r="EN12" s="9">
        <v>0.85899999999999999</v>
      </c>
      <c r="EO12" s="9">
        <v>0.58799999999999997</v>
      </c>
      <c r="EP12" s="9">
        <v>1.524</v>
      </c>
      <c r="EQ12" s="9">
        <v>0.91400000000000003</v>
      </c>
      <c r="ER12" s="9">
        <v>0.61</v>
      </c>
      <c r="ES12" s="9">
        <v>5.1710000000000003</v>
      </c>
      <c r="ET12" s="9">
        <v>1.4239999999999999</v>
      </c>
      <c r="EU12" s="9">
        <v>3.7469999999999999</v>
      </c>
      <c r="EV12" s="9">
        <v>5.1710000000000003</v>
      </c>
      <c r="EW12" s="9">
        <v>1.4239999999999999</v>
      </c>
      <c r="EX12" s="9">
        <v>3.7469999999999999</v>
      </c>
      <c r="EY12" s="9">
        <v>0</v>
      </c>
      <c r="EZ12" s="9">
        <v>0</v>
      </c>
      <c r="FA12" s="9">
        <v>0</v>
      </c>
      <c r="FB12" s="9">
        <v>180.214</v>
      </c>
      <c r="FC12" s="9">
        <v>98.855000000000004</v>
      </c>
      <c r="FD12" s="9">
        <v>81.358999999999995</v>
      </c>
      <c r="FE12" s="9">
        <v>144.155</v>
      </c>
      <c r="FF12" s="9">
        <v>88.721999999999994</v>
      </c>
      <c r="FG12" s="9">
        <v>55.433</v>
      </c>
      <c r="FH12" s="9">
        <v>115.22</v>
      </c>
      <c r="FI12" s="9">
        <v>69.751999999999995</v>
      </c>
      <c r="FJ12" s="9">
        <v>45.468000000000004</v>
      </c>
      <c r="FK12" s="9">
        <v>25.535</v>
      </c>
      <c r="FL12" s="9">
        <v>17.148</v>
      </c>
      <c r="FM12" s="9">
        <v>8.3870000000000005</v>
      </c>
      <c r="FN12" s="9">
        <v>3.4009999999999998</v>
      </c>
      <c r="FO12" s="9">
        <v>1.8220000000000001</v>
      </c>
      <c r="FP12" s="9">
        <v>1.579</v>
      </c>
      <c r="FQ12" s="9">
        <v>36.058</v>
      </c>
      <c r="FR12" s="9">
        <v>10.132999999999999</v>
      </c>
      <c r="FS12" s="9">
        <v>25.925000000000001</v>
      </c>
      <c r="FT12" s="9">
        <v>31.99</v>
      </c>
      <c r="FU12" s="9">
        <v>9.4969999999999999</v>
      </c>
      <c r="FV12" s="9">
        <v>22.492999999999999</v>
      </c>
      <c r="FW12" s="9">
        <v>4.0679999999999996</v>
      </c>
      <c r="FX12" s="9">
        <v>0.63600000000000001</v>
      </c>
      <c r="FY12" s="9">
        <v>3.4329999999999998</v>
      </c>
      <c r="FZ12" s="9">
        <v>155.779</v>
      </c>
      <c r="GA12" s="9">
        <v>86.852999999999994</v>
      </c>
      <c r="GB12" s="9">
        <v>68.926000000000002</v>
      </c>
      <c r="GC12" s="9">
        <v>126.312</v>
      </c>
      <c r="GD12" s="9">
        <v>78.188000000000002</v>
      </c>
      <c r="GE12" s="9">
        <v>48.124000000000002</v>
      </c>
      <c r="GF12" s="9">
        <v>103.04600000000001</v>
      </c>
      <c r="GG12" s="9">
        <v>63.116999999999997</v>
      </c>
      <c r="GH12" s="9">
        <v>39.929000000000002</v>
      </c>
      <c r="GI12" s="9">
        <v>22.623000000000001</v>
      </c>
      <c r="GJ12" s="9">
        <v>14.808</v>
      </c>
      <c r="GK12" s="9">
        <v>7.8150000000000004</v>
      </c>
      <c r="GL12" s="9">
        <v>0.64300000000000002</v>
      </c>
      <c r="GM12" s="9">
        <v>0.26400000000000001</v>
      </c>
      <c r="GN12" s="9">
        <v>0.379</v>
      </c>
      <c r="GO12" s="9">
        <v>29.466000000000001</v>
      </c>
      <c r="GP12" s="9">
        <v>8.6649999999999991</v>
      </c>
      <c r="GQ12" s="9">
        <v>20.802</v>
      </c>
      <c r="GR12" s="9">
        <v>28.358000000000001</v>
      </c>
      <c r="GS12" s="9">
        <v>8.58</v>
      </c>
      <c r="GT12" s="9">
        <v>19.777999999999999</v>
      </c>
      <c r="GU12" s="9">
        <v>1.1080000000000001</v>
      </c>
      <c r="GV12" s="9">
        <v>8.5000000000000006E-2</v>
      </c>
      <c r="GW12" s="9">
        <v>1.024</v>
      </c>
      <c r="GX12" s="9">
        <v>19.004000000000001</v>
      </c>
      <c r="GY12" s="9">
        <v>9.0139999999999993</v>
      </c>
      <c r="GZ12" s="9">
        <v>9.99</v>
      </c>
      <c r="HA12" s="9">
        <v>13.52</v>
      </c>
      <c r="HB12" s="9">
        <v>8.1959999999999997</v>
      </c>
      <c r="HC12" s="9">
        <v>5.3239999999999998</v>
      </c>
      <c r="HD12" s="9">
        <v>10.311</v>
      </c>
      <c r="HE12" s="9">
        <v>5.9169999999999998</v>
      </c>
      <c r="HF12" s="9">
        <v>4.3940000000000001</v>
      </c>
      <c r="HG12" s="9">
        <v>1.379</v>
      </c>
      <c r="HH12" s="9">
        <v>1.2370000000000001</v>
      </c>
      <c r="HI12" s="9">
        <v>0.14099999999999999</v>
      </c>
      <c r="HJ12" s="9">
        <v>1.83</v>
      </c>
      <c r="HK12" s="9">
        <v>1.042</v>
      </c>
      <c r="HL12" s="9">
        <v>0.78900000000000003</v>
      </c>
      <c r="HM12" s="9">
        <v>5.484</v>
      </c>
      <c r="HN12" s="9">
        <v>0.81799999999999995</v>
      </c>
      <c r="HO12" s="9">
        <v>4.6669999999999998</v>
      </c>
      <c r="HP12" s="9">
        <v>2.524</v>
      </c>
      <c r="HQ12" s="9">
        <v>0.26600000000000001</v>
      </c>
      <c r="HR12" s="9">
        <v>2.258</v>
      </c>
      <c r="HS12" s="9">
        <v>2.96</v>
      </c>
      <c r="HT12" s="9">
        <v>0.55100000000000005</v>
      </c>
      <c r="HU12" s="9">
        <v>2.4089999999999998</v>
      </c>
      <c r="HV12" s="9">
        <v>5.431</v>
      </c>
      <c r="HW12" s="9">
        <v>2.9889999999999999</v>
      </c>
      <c r="HX12" s="9">
        <v>2.4430000000000001</v>
      </c>
      <c r="HY12" s="9">
        <v>4.3230000000000004</v>
      </c>
      <c r="HZ12" s="9">
        <v>2.3380000000000001</v>
      </c>
      <c r="IA12" s="9">
        <v>1.986</v>
      </c>
      <c r="IB12" s="9">
        <v>1.863</v>
      </c>
      <c r="IC12" s="9">
        <v>0.71799999999999997</v>
      </c>
      <c r="ID12" s="9">
        <v>1.1439999999999999</v>
      </c>
      <c r="IE12" s="9">
        <v>1.534</v>
      </c>
      <c r="IF12" s="9">
        <v>1.103</v>
      </c>
      <c r="IG12" s="9">
        <v>0.43</v>
      </c>
      <c r="IH12" s="9">
        <v>0.92700000000000005</v>
      </c>
      <c r="II12" s="9">
        <v>0.51600000000000001</v>
      </c>
      <c r="IJ12" s="9">
        <v>0.41099999999999998</v>
      </c>
      <c r="IK12" s="9">
        <v>1.1080000000000001</v>
      </c>
      <c r="IL12" s="9">
        <v>0.65100000000000002</v>
      </c>
      <c r="IM12" s="9">
        <v>0.45700000000000002</v>
      </c>
      <c r="IN12" s="9">
        <v>1.1080000000000001</v>
      </c>
      <c r="IO12" s="9">
        <v>0.65100000000000002</v>
      </c>
      <c r="IP12" s="9">
        <v>0.45700000000000002</v>
      </c>
      <c r="IQ12" s="9">
        <v>0</v>
      </c>
    </row>
    <row r="13" spans="1:251">
      <c r="A13" s="10">
        <v>42767</v>
      </c>
      <c r="B13" s="9">
        <v>8.9369999999999994</v>
      </c>
      <c r="C13" s="9">
        <v>5.2640000000000002</v>
      </c>
      <c r="D13" s="9">
        <v>3.673</v>
      </c>
      <c r="E13" s="9">
        <v>51.691000000000003</v>
      </c>
      <c r="F13" s="9">
        <v>11.477</v>
      </c>
      <c r="G13" s="9">
        <v>40.213999999999999</v>
      </c>
      <c r="H13" s="9">
        <v>45.899000000000001</v>
      </c>
      <c r="I13" s="9">
        <v>10.416</v>
      </c>
      <c r="J13" s="9">
        <v>35.482999999999997</v>
      </c>
      <c r="K13" s="9">
        <v>5.7919999999999998</v>
      </c>
      <c r="L13" s="9">
        <v>1.0609999999999999</v>
      </c>
      <c r="M13" s="9">
        <v>4.7309999999999999</v>
      </c>
      <c r="N13" s="9">
        <v>61.591000000000001</v>
      </c>
      <c r="O13" s="9">
        <v>28.324999999999999</v>
      </c>
      <c r="P13" s="9">
        <v>33.265999999999998</v>
      </c>
      <c r="Q13" s="9">
        <v>39.843000000000004</v>
      </c>
      <c r="R13" s="9">
        <v>24.303000000000001</v>
      </c>
      <c r="S13" s="9">
        <v>15.54</v>
      </c>
      <c r="T13" s="9">
        <v>24.952999999999999</v>
      </c>
      <c r="U13" s="9">
        <v>15.741</v>
      </c>
      <c r="V13" s="9">
        <v>9.2110000000000003</v>
      </c>
      <c r="W13" s="9">
        <v>10.792999999999999</v>
      </c>
      <c r="X13" s="9">
        <v>6.4429999999999996</v>
      </c>
      <c r="Y13" s="9">
        <v>4.3499999999999996</v>
      </c>
      <c r="Z13" s="9">
        <v>4.0979999999999999</v>
      </c>
      <c r="AA13" s="9">
        <v>2.1190000000000002</v>
      </c>
      <c r="AB13" s="9">
        <v>1.9790000000000001</v>
      </c>
      <c r="AC13" s="9">
        <v>21.748000000000001</v>
      </c>
      <c r="AD13" s="9">
        <v>4.0220000000000002</v>
      </c>
      <c r="AE13" s="9">
        <v>17.725999999999999</v>
      </c>
      <c r="AF13" s="9">
        <v>17.594999999999999</v>
      </c>
      <c r="AG13" s="9">
        <v>2.9609999999999999</v>
      </c>
      <c r="AH13" s="9">
        <v>14.632999999999999</v>
      </c>
      <c r="AI13" s="9">
        <v>4.1529999999999996</v>
      </c>
      <c r="AJ13" s="9">
        <v>1.0609999999999999</v>
      </c>
      <c r="AK13" s="9">
        <v>3.0920000000000001</v>
      </c>
      <c r="AL13" s="9">
        <v>77.673000000000002</v>
      </c>
      <c r="AM13" s="9">
        <v>35.744999999999997</v>
      </c>
      <c r="AN13" s="9">
        <v>41.929000000000002</v>
      </c>
      <c r="AO13" s="9">
        <v>58.164000000000001</v>
      </c>
      <c r="AP13" s="9">
        <v>31.632000000000001</v>
      </c>
      <c r="AQ13" s="9">
        <v>26.532</v>
      </c>
      <c r="AR13" s="9">
        <v>44.759</v>
      </c>
      <c r="AS13" s="9">
        <v>23.978000000000002</v>
      </c>
      <c r="AT13" s="9">
        <v>20.782</v>
      </c>
      <c r="AU13" s="9">
        <v>10.484999999999999</v>
      </c>
      <c r="AV13" s="9">
        <v>5.9130000000000003</v>
      </c>
      <c r="AW13" s="9">
        <v>4.5730000000000004</v>
      </c>
      <c r="AX13" s="9">
        <v>2.919</v>
      </c>
      <c r="AY13" s="9">
        <v>1.742</v>
      </c>
      <c r="AZ13" s="9">
        <v>1.1779999999999999</v>
      </c>
      <c r="BA13" s="9">
        <v>19.509</v>
      </c>
      <c r="BB13" s="9">
        <v>4.1120000000000001</v>
      </c>
      <c r="BC13" s="9">
        <v>15.397</v>
      </c>
      <c r="BD13" s="9">
        <v>18.129000000000001</v>
      </c>
      <c r="BE13" s="9">
        <v>4.1120000000000001</v>
      </c>
      <c r="BF13" s="9">
        <v>14.016999999999999</v>
      </c>
      <c r="BG13" s="9">
        <v>1.38</v>
      </c>
      <c r="BH13" s="9">
        <v>0</v>
      </c>
      <c r="BI13" s="9">
        <v>1.38</v>
      </c>
      <c r="BJ13" s="9">
        <v>43.085000000000001</v>
      </c>
      <c r="BK13" s="9">
        <v>19.873000000000001</v>
      </c>
      <c r="BL13" s="9">
        <v>23.212</v>
      </c>
      <c r="BM13" s="9">
        <v>36.335999999999999</v>
      </c>
      <c r="BN13" s="9">
        <v>17.984000000000002</v>
      </c>
      <c r="BO13" s="9">
        <v>18.352</v>
      </c>
      <c r="BP13" s="9">
        <v>29.79</v>
      </c>
      <c r="BQ13" s="9">
        <v>14.802</v>
      </c>
      <c r="BR13" s="9">
        <v>14.987</v>
      </c>
      <c r="BS13" s="9">
        <v>5.0819999999999999</v>
      </c>
      <c r="BT13" s="9">
        <v>2.2330000000000001</v>
      </c>
      <c r="BU13" s="9">
        <v>2.8490000000000002</v>
      </c>
      <c r="BV13" s="9">
        <v>1.464</v>
      </c>
      <c r="BW13" s="9">
        <v>0.94799999999999995</v>
      </c>
      <c r="BX13" s="9">
        <v>0.51600000000000001</v>
      </c>
      <c r="BY13" s="9">
        <v>6.7489999999999997</v>
      </c>
      <c r="BZ13" s="9">
        <v>1.889</v>
      </c>
      <c r="CA13" s="9">
        <v>4.8600000000000003</v>
      </c>
      <c r="CB13" s="9">
        <v>6.7489999999999997</v>
      </c>
      <c r="CC13" s="9">
        <v>1.889</v>
      </c>
      <c r="CD13" s="9">
        <v>4.8600000000000003</v>
      </c>
      <c r="CE13" s="9">
        <v>0</v>
      </c>
      <c r="CF13" s="9">
        <v>0</v>
      </c>
      <c r="CG13" s="9">
        <v>0</v>
      </c>
      <c r="CH13" s="9">
        <v>35.011000000000003</v>
      </c>
      <c r="CI13" s="9">
        <v>17.117000000000001</v>
      </c>
      <c r="CJ13" s="9">
        <v>17.893000000000001</v>
      </c>
      <c r="CK13" s="9">
        <v>31.324999999999999</v>
      </c>
      <c r="CL13" s="9">
        <v>15.663</v>
      </c>
      <c r="CM13" s="9">
        <v>15.662000000000001</v>
      </c>
      <c r="CN13" s="9">
        <v>28.239000000000001</v>
      </c>
      <c r="CO13" s="9">
        <v>13.308</v>
      </c>
      <c r="CP13" s="9">
        <v>14.932</v>
      </c>
      <c r="CQ13" s="9">
        <v>2.63</v>
      </c>
      <c r="CR13" s="9">
        <v>1.9</v>
      </c>
      <c r="CS13" s="9">
        <v>0.73</v>
      </c>
      <c r="CT13" s="9">
        <v>0.45600000000000002</v>
      </c>
      <c r="CU13" s="9">
        <v>0.45600000000000002</v>
      </c>
      <c r="CV13" s="9">
        <v>0</v>
      </c>
      <c r="CW13" s="9">
        <v>3.6850000000000001</v>
      </c>
      <c r="CX13" s="9">
        <v>1.454</v>
      </c>
      <c r="CY13" s="9">
        <v>2.2309999999999999</v>
      </c>
      <c r="CZ13" s="9">
        <v>3.4260000000000002</v>
      </c>
      <c r="DA13" s="9">
        <v>1.454</v>
      </c>
      <c r="DB13" s="9">
        <v>1.972</v>
      </c>
      <c r="DC13" s="9">
        <v>0.25900000000000001</v>
      </c>
      <c r="DD13" s="9">
        <v>0</v>
      </c>
      <c r="DE13" s="9">
        <v>0.25900000000000001</v>
      </c>
      <c r="DF13" s="9">
        <v>25.768999999999998</v>
      </c>
      <c r="DG13" s="9">
        <v>10.943</v>
      </c>
      <c r="DH13" s="9">
        <v>14.826000000000001</v>
      </c>
      <c r="DI13" s="9">
        <v>19.715</v>
      </c>
      <c r="DJ13" s="9">
        <v>9.2119999999999997</v>
      </c>
      <c r="DK13" s="9">
        <v>10.502000000000001</v>
      </c>
      <c r="DL13" s="9">
        <v>19.039000000000001</v>
      </c>
      <c r="DM13" s="9">
        <v>9.2119999999999997</v>
      </c>
      <c r="DN13" s="9">
        <v>9.8260000000000005</v>
      </c>
      <c r="DO13" s="9">
        <v>0.67600000000000005</v>
      </c>
      <c r="DP13" s="9">
        <v>0</v>
      </c>
      <c r="DQ13" s="9">
        <v>0.67600000000000005</v>
      </c>
      <c r="DR13" s="9">
        <v>0</v>
      </c>
      <c r="DS13" s="9">
        <v>0</v>
      </c>
      <c r="DT13" s="9">
        <v>0</v>
      </c>
      <c r="DU13" s="9">
        <v>6.0540000000000003</v>
      </c>
      <c r="DV13" s="9">
        <v>1.73</v>
      </c>
      <c r="DW13" s="9">
        <v>4.3239999999999998</v>
      </c>
      <c r="DX13" s="9">
        <v>5.2990000000000004</v>
      </c>
      <c r="DY13" s="9">
        <v>0.97499999999999998</v>
      </c>
      <c r="DZ13" s="9">
        <v>4.3239999999999998</v>
      </c>
      <c r="EA13" s="9">
        <v>0.755</v>
      </c>
      <c r="EB13" s="9">
        <v>0.755</v>
      </c>
      <c r="EC13" s="9">
        <v>0</v>
      </c>
      <c r="ED13" s="9">
        <v>31.587</v>
      </c>
      <c r="EE13" s="9">
        <v>19.591000000000001</v>
      </c>
      <c r="EF13" s="9">
        <v>11.996</v>
      </c>
      <c r="EG13" s="9">
        <v>25.367999999999999</v>
      </c>
      <c r="EH13" s="9">
        <v>17.548999999999999</v>
      </c>
      <c r="EI13" s="9">
        <v>7.819</v>
      </c>
      <c r="EJ13" s="9">
        <v>22.113</v>
      </c>
      <c r="EK13" s="9">
        <v>15.321999999999999</v>
      </c>
      <c r="EL13" s="9">
        <v>6.7910000000000004</v>
      </c>
      <c r="EM13" s="9">
        <v>3.2549999999999999</v>
      </c>
      <c r="EN13" s="9">
        <v>2.2269999999999999</v>
      </c>
      <c r="EO13" s="9">
        <v>1.028</v>
      </c>
      <c r="EP13" s="9">
        <v>0</v>
      </c>
      <c r="EQ13" s="9">
        <v>0</v>
      </c>
      <c r="ER13" s="9">
        <v>0</v>
      </c>
      <c r="ES13" s="9">
        <v>6.2190000000000003</v>
      </c>
      <c r="ET13" s="9">
        <v>2.0419999999999998</v>
      </c>
      <c r="EU13" s="9">
        <v>4.1769999999999996</v>
      </c>
      <c r="EV13" s="9">
        <v>6.2190000000000003</v>
      </c>
      <c r="EW13" s="9">
        <v>2.0419999999999998</v>
      </c>
      <c r="EX13" s="9">
        <v>4.1769999999999996</v>
      </c>
      <c r="EY13" s="9">
        <v>0</v>
      </c>
      <c r="EZ13" s="9">
        <v>0</v>
      </c>
      <c r="FA13" s="9">
        <v>0</v>
      </c>
      <c r="FB13" s="9">
        <v>182.04499999999999</v>
      </c>
      <c r="FC13" s="9">
        <v>93.546000000000006</v>
      </c>
      <c r="FD13" s="9">
        <v>88.498999999999995</v>
      </c>
      <c r="FE13" s="9">
        <v>140.03299999999999</v>
      </c>
      <c r="FF13" s="9">
        <v>79.34</v>
      </c>
      <c r="FG13" s="9">
        <v>60.692999999999998</v>
      </c>
      <c r="FH13" s="9">
        <v>116.96</v>
      </c>
      <c r="FI13" s="9">
        <v>63.154000000000003</v>
      </c>
      <c r="FJ13" s="9">
        <v>53.807000000000002</v>
      </c>
      <c r="FK13" s="9">
        <v>22.056999999999999</v>
      </c>
      <c r="FL13" s="9">
        <v>15.327</v>
      </c>
      <c r="FM13" s="9">
        <v>6.73</v>
      </c>
      <c r="FN13" s="9">
        <v>1.016</v>
      </c>
      <c r="FO13" s="9">
        <v>0.86</v>
      </c>
      <c r="FP13" s="9">
        <v>0.156</v>
      </c>
      <c r="FQ13" s="9">
        <v>42.012</v>
      </c>
      <c r="FR13" s="9">
        <v>14.206</v>
      </c>
      <c r="FS13" s="9">
        <v>27.806000000000001</v>
      </c>
      <c r="FT13" s="9">
        <v>34.582999999999998</v>
      </c>
      <c r="FU13" s="9">
        <v>11.853</v>
      </c>
      <c r="FV13" s="9">
        <v>22.73</v>
      </c>
      <c r="FW13" s="9">
        <v>7.4290000000000003</v>
      </c>
      <c r="FX13" s="9">
        <v>2.3530000000000002</v>
      </c>
      <c r="FY13" s="9">
        <v>5.0750000000000002</v>
      </c>
      <c r="FZ13" s="9">
        <v>154.94999999999999</v>
      </c>
      <c r="GA13" s="9">
        <v>81.441000000000003</v>
      </c>
      <c r="GB13" s="9">
        <v>73.509</v>
      </c>
      <c r="GC13" s="9">
        <v>123.807</v>
      </c>
      <c r="GD13" s="9">
        <v>71.391999999999996</v>
      </c>
      <c r="GE13" s="9">
        <v>52.414000000000001</v>
      </c>
      <c r="GF13" s="9">
        <v>104.693</v>
      </c>
      <c r="GG13" s="9">
        <v>58.149000000000001</v>
      </c>
      <c r="GH13" s="9">
        <v>46.543999999999997</v>
      </c>
      <c r="GI13" s="9">
        <v>19.113</v>
      </c>
      <c r="GJ13" s="9">
        <v>13.243</v>
      </c>
      <c r="GK13" s="9">
        <v>5.87</v>
      </c>
      <c r="GL13" s="9">
        <v>0</v>
      </c>
      <c r="GM13" s="9">
        <v>0</v>
      </c>
      <c r="GN13" s="9">
        <v>0</v>
      </c>
      <c r="GO13" s="9">
        <v>31.143000000000001</v>
      </c>
      <c r="GP13" s="9">
        <v>10.048999999999999</v>
      </c>
      <c r="GQ13" s="9">
        <v>21.094999999999999</v>
      </c>
      <c r="GR13" s="9">
        <v>29.111000000000001</v>
      </c>
      <c r="GS13" s="9">
        <v>9.9209999999999994</v>
      </c>
      <c r="GT13" s="9">
        <v>19.190000000000001</v>
      </c>
      <c r="GU13" s="9">
        <v>2.0329999999999999</v>
      </c>
      <c r="GV13" s="9">
        <v>0.128</v>
      </c>
      <c r="GW13" s="9">
        <v>1.905</v>
      </c>
      <c r="GX13" s="9">
        <v>21.221</v>
      </c>
      <c r="GY13" s="9">
        <v>9.6639999999999997</v>
      </c>
      <c r="GZ13" s="9">
        <v>11.557</v>
      </c>
      <c r="HA13" s="9">
        <v>12.208</v>
      </c>
      <c r="HB13" s="9">
        <v>6.1180000000000003</v>
      </c>
      <c r="HC13" s="9">
        <v>6.09</v>
      </c>
      <c r="HD13" s="9">
        <v>9.5459999999999994</v>
      </c>
      <c r="HE13" s="9">
        <v>3.9940000000000002</v>
      </c>
      <c r="HF13" s="9">
        <v>5.5519999999999996</v>
      </c>
      <c r="HG13" s="9">
        <v>1.8029999999999999</v>
      </c>
      <c r="HH13" s="9">
        <v>1.2649999999999999</v>
      </c>
      <c r="HI13" s="9">
        <v>0.53800000000000003</v>
      </c>
      <c r="HJ13" s="9">
        <v>0.86</v>
      </c>
      <c r="HK13" s="9">
        <v>0.86</v>
      </c>
      <c r="HL13" s="9">
        <v>0</v>
      </c>
      <c r="HM13" s="9">
        <v>9.0120000000000005</v>
      </c>
      <c r="HN13" s="9">
        <v>3.5449999999999999</v>
      </c>
      <c r="HO13" s="9">
        <v>5.4669999999999996</v>
      </c>
      <c r="HP13" s="9">
        <v>4.3049999999999997</v>
      </c>
      <c r="HQ13" s="9">
        <v>1.32</v>
      </c>
      <c r="HR13" s="9">
        <v>2.9860000000000002</v>
      </c>
      <c r="HS13" s="9">
        <v>4.7069999999999999</v>
      </c>
      <c r="HT13" s="9">
        <v>2.226</v>
      </c>
      <c r="HU13" s="9">
        <v>2.4809999999999999</v>
      </c>
      <c r="HV13" s="9">
        <v>5.875</v>
      </c>
      <c r="HW13" s="9">
        <v>2.4409999999999998</v>
      </c>
      <c r="HX13" s="9">
        <v>3.4329999999999998</v>
      </c>
      <c r="HY13" s="9">
        <v>4.0190000000000001</v>
      </c>
      <c r="HZ13" s="9">
        <v>1.829</v>
      </c>
      <c r="IA13" s="9">
        <v>2.1890000000000001</v>
      </c>
      <c r="IB13" s="9">
        <v>2.7210000000000001</v>
      </c>
      <c r="IC13" s="9">
        <v>1.0109999999999999</v>
      </c>
      <c r="ID13" s="9">
        <v>1.71</v>
      </c>
      <c r="IE13" s="9">
        <v>1.141</v>
      </c>
      <c r="IF13" s="9">
        <v>0.81799999999999995</v>
      </c>
      <c r="IG13" s="9">
        <v>0.32300000000000001</v>
      </c>
      <c r="IH13" s="9">
        <v>0.156</v>
      </c>
      <c r="II13" s="9">
        <v>0</v>
      </c>
      <c r="IJ13" s="9">
        <v>0.156</v>
      </c>
      <c r="IK13" s="9">
        <v>1.8560000000000001</v>
      </c>
      <c r="IL13" s="9">
        <v>0.61199999999999999</v>
      </c>
      <c r="IM13" s="9">
        <v>1.244</v>
      </c>
      <c r="IN13" s="9">
        <v>1.167</v>
      </c>
      <c r="IO13" s="9">
        <v>0.61199999999999999</v>
      </c>
      <c r="IP13" s="9">
        <v>0.55500000000000005</v>
      </c>
      <c r="IQ13" s="9">
        <v>0.68899999999999995</v>
      </c>
    </row>
    <row r="14" spans="1:251">
      <c r="A14" s="10">
        <v>43132</v>
      </c>
      <c r="B14" s="9">
        <v>5.4880000000000004</v>
      </c>
      <c r="C14" s="9">
        <v>3.1619999999999999</v>
      </c>
      <c r="D14" s="9">
        <v>2.3260000000000001</v>
      </c>
      <c r="E14" s="9">
        <v>48.265000000000001</v>
      </c>
      <c r="F14" s="9">
        <v>11.589</v>
      </c>
      <c r="G14" s="9">
        <v>36.676000000000002</v>
      </c>
      <c r="H14" s="9">
        <v>41.942999999999998</v>
      </c>
      <c r="I14" s="9">
        <v>10.561</v>
      </c>
      <c r="J14" s="9">
        <v>31.382000000000001</v>
      </c>
      <c r="K14" s="9">
        <v>6.3230000000000004</v>
      </c>
      <c r="L14" s="9">
        <v>1.028</v>
      </c>
      <c r="M14" s="9">
        <v>5.2939999999999996</v>
      </c>
      <c r="N14" s="9">
        <v>49.255000000000003</v>
      </c>
      <c r="O14" s="9">
        <v>17.669</v>
      </c>
      <c r="P14" s="9">
        <v>31.585999999999999</v>
      </c>
      <c r="Q14" s="9">
        <v>35.204999999999998</v>
      </c>
      <c r="R14" s="9">
        <v>15.7</v>
      </c>
      <c r="S14" s="9">
        <v>19.506</v>
      </c>
      <c r="T14" s="9">
        <v>23.573</v>
      </c>
      <c r="U14" s="9">
        <v>10.553000000000001</v>
      </c>
      <c r="V14" s="9">
        <v>13.019</v>
      </c>
      <c r="W14" s="9">
        <v>7.76</v>
      </c>
      <c r="X14" s="9">
        <v>3.34</v>
      </c>
      <c r="Y14" s="9">
        <v>4.42</v>
      </c>
      <c r="Z14" s="9">
        <v>3.8730000000000002</v>
      </c>
      <c r="AA14" s="9">
        <v>1.8069999999999999</v>
      </c>
      <c r="AB14" s="9">
        <v>2.0659999999999998</v>
      </c>
      <c r="AC14" s="9">
        <v>14.048999999999999</v>
      </c>
      <c r="AD14" s="9">
        <v>1.9690000000000001</v>
      </c>
      <c r="AE14" s="9">
        <v>12.08</v>
      </c>
      <c r="AF14" s="9">
        <v>10.095000000000001</v>
      </c>
      <c r="AG14" s="9">
        <v>1.744</v>
      </c>
      <c r="AH14" s="9">
        <v>8.3510000000000009</v>
      </c>
      <c r="AI14" s="9">
        <v>3.9540000000000002</v>
      </c>
      <c r="AJ14" s="9">
        <v>0.22500000000000001</v>
      </c>
      <c r="AK14" s="9">
        <v>3.7290000000000001</v>
      </c>
      <c r="AL14" s="9">
        <v>75.945999999999998</v>
      </c>
      <c r="AM14" s="9">
        <v>32.398000000000003</v>
      </c>
      <c r="AN14" s="9">
        <v>43.548000000000002</v>
      </c>
      <c r="AO14" s="9">
        <v>55.37</v>
      </c>
      <c r="AP14" s="9">
        <v>27.347000000000001</v>
      </c>
      <c r="AQ14" s="9">
        <v>28.023</v>
      </c>
      <c r="AR14" s="9">
        <v>41.743000000000002</v>
      </c>
      <c r="AS14" s="9">
        <v>18.081</v>
      </c>
      <c r="AT14" s="9">
        <v>23.663</v>
      </c>
      <c r="AU14" s="9">
        <v>12.416</v>
      </c>
      <c r="AV14" s="9">
        <v>8.0559999999999992</v>
      </c>
      <c r="AW14" s="9">
        <v>4.3600000000000003</v>
      </c>
      <c r="AX14" s="9">
        <v>1.2110000000000001</v>
      </c>
      <c r="AY14" s="9">
        <v>1.2110000000000001</v>
      </c>
      <c r="AZ14" s="9">
        <v>0</v>
      </c>
      <c r="BA14" s="9">
        <v>20.576000000000001</v>
      </c>
      <c r="BB14" s="9">
        <v>5.0510000000000002</v>
      </c>
      <c r="BC14" s="9">
        <v>15.525</v>
      </c>
      <c r="BD14" s="9">
        <v>18.565999999999999</v>
      </c>
      <c r="BE14" s="9">
        <v>4.49</v>
      </c>
      <c r="BF14" s="9">
        <v>14.076000000000001</v>
      </c>
      <c r="BG14" s="9">
        <v>2.0099999999999998</v>
      </c>
      <c r="BH14" s="9">
        <v>0.56100000000000005</v>
      </c>
      <c r="BI14" s="9">
        <v>1.45</v>
      </c>
      <c r="BJ14" s="9">
        <v>35.564999999999998</v>
      </c>
      <c r="BK14" s="9">
        <v>17.555</v>
      </c>
      <c r="BL14" s="9">
        <v>18.010000000000002</v>
      </c>
      <c r="BM14" s="9">
        <v>29.931999999999999</v>
      </c>
      <c r="BN14" s="9">
        <v>16.899000000000001</v>
      </c>
      <c r="BO14" s="9">
        <v>13.032999999999999</v>
      </c>
      <c r="BP14" s="9">
        <v>27.321999999999999</v>
      </c>
      <c r="BQ14" s="9">
        <v>15.022</v>
      </c>
      <c r="BR14" s="9">
        <v>12.298999999999999</v>
      </c>
      <c r="BS14" s="9">
        <v>2.351</v>
      </c>
      <c r="BT14" s="9">
        <v>1.877</v>
      </c>
      <c r="BU14" s="9">
        <v>0.47399999999999998</v>
      </c>
      <c r="BV14" s="9">
        <v>0.25900000000000001</v>
      </c>
      <c r="BW14" s="9">
        <v>0</v>
      </c>
      <c r="BX14" s="9">
        <v>0.25900000000000001</v>
      </c>
      <c r="BY14" s="9">
        <v>5.633</v>
      </c>
      <c r="BZ14" s="9">
        <v>0.65600000000000003</v>
      </c>
      <c r="CA14" s="9">
        <v>4.9770000000000003</v>
      </c>
      <c r="CB14" s="9">
        <v>5.633</v>
      </c>
      <c r="CC14" s="9">
        <v>0.65600000000000003</v>
      </c>
      <c r="CD14" s="9">
        <v>4.9770000000000003</v>
      </c>
      <c r="CE14" s="9">
        <v>0</v>
      </c>
      <c r="CF14" s="9">
        <v>0</v>
      </c>
      <c r="CG14" s="9">
        <v>0</v>
      </c>
      <c r="CH14" s="9">
        <v>33.551000000000002</v>
      </c>
      <c r="CI14" s="9">
        <v>21.58</v>
      </c>
      <c r="CJ14" s="9">
        <v>11.971</v>
      </c>
      <c r="CK14" s="9">
        <v>25.544</v>
      </c>
      <c r="CL14" s="9">
        <v>17.667999999999999</v>
      </c>
      <c r="CM14" s="9">
        <v>7.8760000000000003</v>
      </c>
      <c r="CN14" s="9">
        <v>22.588000000000001</v>
      </c>
      <c r="CO14" s="9">
        <v>15.19</v>
      </c>
      <c r="CP14" s="9">
        <v>7.3979999999999997</v>
      </c>
      <c r="CQ14" s="9">
        <v>2.8109999999999999</v>
      </c>
      <c r="CR14" s="9">
        <v>2.3319999999999999</v>
      </c>
      <c r="CS14" s="9">
        <v>0.47899999999999998</v>
      </c>
      <c r="CT14" s="9">
        <v>0.14499999999999999</v>
      </c>
      <c r="CU14" s="9">
        <v>0.14499999999999999</v>
      </c>
      <c r="CV14" s="9">
        <v>0</v>
      </c>
      <c r="CW14" s="9">
        <v>8.0069999999999997</v>
      </c>
      <c r="CX14" s="9">
        <v>3.9129999999999998</v>
      </c>
      <c r="CY14" s="9">
        <v>4.0940000000000003</v>
      </c>
      <c r="CZ14" s="9">
        <v>7.6479999999999997</v>
      </c>
      <c r="DA14" s="9">
        <v>3.67</v>
      </c>
      <c r="DB14" s="9">
        <v>3.9780000000000002</v>
      </c>
      <c r="DC14" s="9">
        <v>0.35799999999999998</v>
      </c>
      <c r="DD14" s="9">
        <v>0.24299999999999999</v>
      </c>
      <c r="DE14" s="9">
        <v>0.11600000000000001</v>
      </c>
      <c r="DF14" s="9">
        <v>27.195</v>
      </c>
      <c r="DG14" s="9">
        <v>15.839</v>
      </c>
      <c r="DH14" s="9">
        <v>11.356</v>
      </c>
      <c r="DI14" s="9">
        <v>22.521000000000001</v>
      </c>
      <c r="DJ14" s="9">
        <v>14.590999999999999</v>
      </c>
      <c r="DK14" s="9">
        <v>7.93</v>
      </c>
      <c r="DL14" s="9">
        <v>19.745999999999999</v>
      </c>
      <c r="DM14" s="9">
        <v>12.77</v>
      </c>
      <c r="DN14" s="9">
        <v>6.9770000000000003</v>
      </c>
      <c r="DO14" s="9">
        <v>2.33</v>
      </c>
      <c r="DP14" s="9">
        <v>1.377</v>
      </c>
      <c r="DQ14" s="9">
        <v>0.95299999999999996</v>
      </c>
      <c r="DR14" s="9">
        <v>0.44500000000000001</v>
      </c>
      <c r="DS14" s="9">
        <v>0.44500000000000001</v>
      </c>
      <c r="DT14" s="9">
        <v>0</v>
      </c>
      <c r="DU14" s="9">
        <v>4.6740000000000004</v>
      </c>
      <c r="DV14" s="9">
        <v>1.248</v>
      </c>
      <c r="DW14" s="9">
        <v>3.4260000000000002</v>
      </c>
      <c r="DX14" s="9">
        <v>4.6740000000000004</v>
      </c>
      <c r="DY14" s="9">
        <v>1.248</v>
      </c>
      <c r="DZ14" s="9">
        <v>3.4260000000000002</v>
      </c>
      <c r="EA14" s="9">
        <v>0</v>
      </c>
      <c r="EB14" s="9">
        <v>0</v>
      </c>
      <c r="EC14" s="9">
        <v>0</v>
      </c>
      <c r="ED14" s="9">
        <v>32.975000000000001</v>
      </c>
      <c r="EE14" s="9">
        <v>19.393000000000001</v>
      </c>
      <c r="EF14" s="9">
        <v>13.582000000000001</v>
      </c>
      <c r="EG14" s="9">
        <v>28.83</v>
      </c>
      <c r="EH14" s="9">
        <v>18.190999999999999</v>
      </c>
      <c r="EI14" s="9">
        <v>10.638999999999999</v>
      </c>
      <c r="EJ14" s="9">
        <v>26.867000000000001</v>
      </c>
      <c r="EK14" s="9">
        <v>16.228000000000002</v>
      </c>
      <c r="EL14" s="9">
        <v>10.638999999999999</v>
      </c>
      <c r="EM14" s="9">
        <v>1.9630000000000001</v>
      </c>
      <c r="EN14" s="9">
        <v>1.9630000000000001</v>
      </c>
      <c r="EO14" s="9">
        <v>0</v>
      </c>
      <c r="EP14" s="9">
        <v>0</v>
      </c>
      <c r="EQ14" s="9">
        <v>0</v>
      </c>
      <c r="ER14" s="9">
        <v>0</v>
      </c>
      <c r="ES14" s="9">
        <v>4.1459999999999999</v>
      </c>
      <c r="ET14" s="9">
        <v>1.202</v>
      </c>
      <c r="EU14" s="9">
        <v>2.9430000000000001</v>
      </c>
      <c r="EV14" s="9">
        <v>3.988</v>
      </c>
      <c r="EW14" s="9">
        <v>1.202</v>
      </c>
      <c r="EX14" s="9">
        <v>2.786</v>
      </c>
      <c r="EY14" s="9">
        <v>0.157</v>
      </c>
      <c r="EZ14" s="9">
        <v>0</v>
      </c>
      <c r="FA14" s="9">
        <v>0.157</v>
      </c>
      <c r="FB14" s="9">
        <v>177.24199999999999</v>
      </c>
      <c r="FC14" s="9">
        <v>97.057000000000002</v>
      </c>
      <c r="FD14" s="9">
        <v>80.186000000000007</v>
      </c>
      <c r="FE14" s="9">
        <v>138.44499999999999</v>
      </c>
      <c r="FF14" s="9">
        <v>85.852999999999994</v>
      </c>
      <c r="FG14" s="9">
        <v>52.591999999999999</v>
      </c>
      <c r="FH14" s="9">
        <v>113.742</v>
      </c>
      <c r="FI14" s="9">
        <v>68.025000000000006</v>
      </c>
      <c r="FJ14" s="9">
        <v>45.716999999999999</v>
      </c>
      <c r="FK14" s="9">
        <v>21.44</v>
      </c>
      <c r="FL14" s="9">
        <v>15.775</v>
      </c>
      <c r="FM14" s="9">
        <v>5.665</v>
      </c>
      <c r="FN14" s="9">
        <v>3.2629999999999999</v>
      </c>
      <c r="FO14" s="9">
        <v>2.0529999999999999</v>
      </c>
      <c r="FP14" s="9">
        <v>1.2090000000000001</v>
      </c>
      <c r="FQ14" s="9">
        <v>38.798000000000002</v>
      </c>
      <c r="FR14" s="9">
        <v>11.204000000000001</v>
      </c>
      <c r="FS14" s="9">
        <v>27.594000000000001</v>
      </c>
      <c r="FT14" s="9">
        <v>32.674999999999997</v>
      </c>
      <c r="FU14" s="9">
        <v>8.8670000000000009</v>
      </c>
      <c r="FV14" s="9">
        <v>23.808</v>
      </c>
      <c r="FW14" s="9">
        <v>6.1230000000000002</v>
      </c>
      <c r="FX14" s="9">
        <v>2.3359999999999999</v>
      </c>
      <c r="FY14" s="9">
        <v>3.786</v>
      </c>
      <c r="FZ14" s="9">
        <v>147.48400000000001</v>
      </c>
      <c r="GA14" s="9">
        <v>80.968999999999994</v>
      </c>
      <c r="GB14" s="9">
        <v>66.516000000000005</v>
      </c>
      <c r="GC14" s="9">
        <v>119.673</v>
      </c>
      <c r="GD14" s="9">
        <v>72.400999999999996</v>
      </c>
      <c r="GE14" s="9">
        <v>47.271999999999998</v>
      </c>
      <c r="GF14" s="9">
        <v>101.34399999999999</v>
      </c>
      <c r="GG14" s="9">
        <v>58.692</v>
      </c>
      <c r="GH14" s="9">
        <v>42.652000000000001</v>
      </c>
      <c r="GI14" s="9">
        <v>17.245999999999999</v>
      </c>
      <c r="GJ14" s="9">
        <v>13.179</v>
      </c>
      <c r="GK14" s="9">
        <v>4.0670000000000002</v>
      </c>
      <c r="GL14" s="9">
        <v>1.083</v>
      </c>
      <c r="GM14" s="9">
        <v>0.53</v>
      </c>
      <c r="GN14" s="9">
        <v>0.55300000000000005</v>
      </c>
      <c r="GO14" s="9">
        <v>27.811</v>
      </c>
      <c r="GP14" s="9">
        <v>8.5679999999999996</v>
      </c>
      <c r="GQ14" s="9">
        <v>19.244</v>
      </c>
      <c r="GR14" s="9">
        <v>25.841999999999999</v>
      </c>
      <c r="GS14" s="9">
        <v>7.8789999999999996</v>
      </c>
      <c r="GT14" s="9">
        <v>17.963000000000001</v>
      </c>
      <c r="GU14" s="9">
        <v>1.9690000000000001</v>
      </c>
      <c r="GV14" s="9">
        <v>0.68799999999999994</v>
      </c>
      <c r="GW14" s="9">
        <v>1.28</v>
      </c>
      <c r="GX14" s="9">
        <v>22.332999999999998</v>
      </c>
      <c r="GY14" s="9">
        <v>12.025</v>
      </c>
      <c r="GZ14" s="9">
        <v>10.308</v>
      </c>
      <c r="HA14" s="9">
        <v>13.952</v>
      </c>
      <c r="HB14" s="9">
        <v>10.1</v>
      </c>
      <c r="HC14" s="9">
        <v>3.8519999999999999</v>
      </c>
      <c r="HD14" s="9">
        <v>9.3620000000000001</v>
      </c>
      <c r="HE14" s="9">
        <v>6.7430000000000003</v>
      </c>
      <c r="HF14" s="9">
        <v>2.6190000000000002</v>
      </c>
      <c r="HG14" s="9">
        <v>2.41</v>
      </c>
      <c r="HH14" s="9">
        <v>1.8340000000000001</v>
      </c>
      <c r="HI14" s="9">
        <v>0.57699999999999996</v>
      </c>
      <c r="HJ14" s="9">
        <v>2.1800000000000002</v>
      </c>
      <c r="HK14" s="9">
        <v>1.5229999999999999</v>
      </c>
      <c r="HL14" s="9">
        <v>0.65600000000000003</v>
      </c>
      <c r="HM14" s="9">
        <v>8.3810000000000002</v>
      </c>
      <c r="HN14" s="9">
        <v>1.925</v>
      </c>
      <c r="HO14" s="9">
        <v>6.4560000000000004</v>
      </c>
      <c r="HP14" s="9">
        <v>4.6630000000000003</v>
      </c>
      <c r="HQ14" s="9">
        <v>0.71299999999999997</v>
      </c>
      <c r="HR14" s="9">
        <v>3.95</v>
      </c>
      <c r="HS14" s="9">
        <v>3.718</v>
      </c>
      <c r="HT14" s="9">
        <v>1.212</v>
      </c>
      <c r="HU14" s="9">
        <v>2.5059999999999998</v>
      </c>
      <c r="HV14" s="9">
        <v>7.4249999999999998</v>
      </c>
      <c r="HW14" s="9">
        <v>4.0629999999999997</v>
      </c>
      <c r="HX14" s="9">
        <v>3.3620000000000001</v>
      </c>
      <c r="HY14" s="9">
        <v>4.819</v>
      </c>
      <c r="HZ14" s="9">
        <v>3.3519999999999999</v>
      </c>
      <c r="IA14" s="9">
        <v>1.468</v>
      </c>
      <c r="IB14" s="9">
        <v>3.0350000000000001</v>
      </c>
      <c r="IC14" s="9">
        <v>2.59</v>
      </c>
      <c r="ID14" s="9">
        <v>0.44600000000000001</v>
      </c>
      <c r="IE14" s="9">
        <v>1.784</v>
      </c>
      <c r="IF14" s="9">
        <v>0.76200000000000001</v>
      </c>
      <c r="IG14" s="9">
        <v>1.022</v>
      </c>
      <c r="IH14" s="9">
        <v>0</v>
      </c>
      <c r="II14" s="9">
        <v>0</v>
      </c>
      <c r="IJ14" s="9">
        <v>0</v>
      </c>
      <c r="IK14" s="9">
        <v>2.605</v>
      </c>
      <c r="IL14" s="9">
        <v>0.71099999999999997</v>
      </c>
      <c r="IM14" s="9">
        <v>1.8939999999999999</v>
      </c>
      <c r="IN14" s="9">
        <v>2.169</v>
      </c>
      <c r="IO14" s="9">
        <v>0.27500000000000002</v>
      </c>
      <c r="IP14" s="9">
        <v>1.8939999999999999</v>
      </c>
      <c r="IQ14" s="9">
        <v>0.436</v>
      </c>
    </row>
    <row r="15" spans="1:251">
      <c r="A15" s="10">
        <v>43497</v>
      </c>
      <c r="B15" s="9">
        <v>5.7809999999999997</v>
      </c>
      <c r="C15" s="9">
        <v>4.4509999999999996</v>
      </c>
      <c r="D15" s="9">
        <v>1.33</v>
      </c>
      <c r="E15" s="9">
        <v>53.481999999999999</v>
      </c>
      <c r="F15" s="9">
        <v>11.526</v>
      </c>
      <c r="G15" s="9">
        <v>41.956000000000003</v>
      </c>
      <c r="H15" s="9">
        <v>44.866</v>
      </c>
      <c r="I15" s="9">
        <v>10.54</v>
      </c>
      <c r="J15" s="9">
        <v>34.326000000000001</v>
      </c>
      <c r="K15" s="9">
        <v>8.6159999999999997</v>
      </c>
      <c r="L15" s="9">
        <v>0.98699999999999999</v>
      </c>
      <c r="M15" s="9">
        <v>7.6289999999999996</v>
      </c>
      <c r="N15" s="9">
        <v>58.030999999999999</v>
      </c>
      <c r="O15" s="9">
        <v>27.227</v>
      </c>
      <c r="P15" s="9">
        <v>30.803999999999998</v>
      </c>
      <c r="Q15" s="9">
        <v>39.500999999999998</v>
      </c>
      <c r="R15" s="9">
        <v>23.303000000000001</v>
      </c>
      <c r="S15" s="9">
        <v>16.198</v>
      </c>
      <c r="T15" s="9">
        <v>23.405999999999999</v>
      </c>
      <c r="U15" s="9">
        <v>11.615</v>
      </c>
      <c r="V15" s="9">
        <v>11.791</v>
      </c>
      <c r="W15" s="9">
        <v>12.423</v>
      </c>
      <c r="X15" s="9">
        <v>8.5890000000000004</v>
      </c>
      <c r="Y15" s="9">
        <v>3.8330000000000002</v>
      </c>
      <c r="Z15" s="9">
        <v>3.6720000000000002</v>
      </c>
      <c r="AA15" s="9">
        <v>3.0979999999999999</v>
      </c>
      <c r="AB15" s="9">
        <v>0.57299999999999995</v>
      </c>
      <c r="AC15" s="9">
        <v>18.53</v>
      </c>
      <c r="AD15" s="9">
        <v>3.9239999999999999</v>
      </c>
      <c r="AE15" s="9">
        <v>14.606</v>
      </c>
      <c r="AF15" s="9">
        <v>12.996</v>
      </c>
      <c r="AG15" s="9">
        <v>3.2490000000000001</v>
      </c>
      <c r="AH15" s="9">
        <v>9.7460000000000004</v>
      </c>
      <c r="AI15" s="9">
        <v>5.5339999999999998</v>
      </c>
      <c r="AJ15" s="9">
        <v>0.67500000000000004</v>
      </c>
      <c r="AK15" s="9">
        <v>4.859</v>
      </c>
      <c r="AL15" s="9">
        <v>79.064999999999998</v>
      </c>
      <c r="AM15" s="9">
        <v>37.335999999999999</v>
      </c>
      <c r="AN15" s="9">
        <v>41.728999999999999</v>
      </c>
      <c r="AO15" s="9">
        <v>57.381</v>
      </c>
      <c r="AP15" s="9">
        <v>33.040999999999997</v>
      </c>
      <c r="AQ15" s="9">
        <v>24.34</v>
      </c>
      <c r="AR15" s="9">
        <v>39.966999999999999</v>
      </c>
      <c r="AS15" s="9">
        <v>21.469000000000001</v>
      </c>
      <c r="AT15" s="9">
        <v>18.498000000000001</v>
      </c>
      <c r="AU15" s="9">
        <v>15.422000000000001</v>
      </c>
      <c r="AV15" s="9">
        <v>10.220000000000001</v>
      </c>
      <c r="AW15" s="9">
        <v>5.202</v>
      </c>
      <c r="AX15" s="9">
        <v>1.992</v>
      </c>
      <c r="AY15" s="9">
        <v>1.353</v>
      </c>
      <c r="AZ15" s="9">
        <v>0.63900000000000001</v>
      </c>
      <c r="BA15" s="9">
        <v>21.684000000000001</v>
      </c>
      <c r="BB15" s="9">
        <v>4.2939999999999996</v>
      </c>
      <c r="BC15" s="9">
        <v>17.388999999999999</v>
      </c>
      <c r="BD15" s="9">
        <v>19.545999999999999</v>
      </c>
      <c r="BE15" s="9">
        <v>3.9830000000000001</v>
      </c>
      <c r="BF15" s="9">
        <v>15.563000000000001</v>
      </c>
      <c r="BG15" s="9">
        <v>2.1379999999999999</v>
      </c>
      <c r="BH15" s="9">
        <v>0.312</v>
      </c>
      <c r="BI15" s="9">
        <v>1.8260000000000001</v>
      </c>
      <c r="BJ15" s="9">
        <v>28.56</v>
      </c>
      <c r="BK15" s="9">
        <v>14.496</v>
      </c>
      <c r="BL15" s="9">
        <v>14.064</v>
      </c>
      <c r="BM15" s="9">
        <v>21.065999999999999</v>
      </c>
      <c r="BN15" s="9">
        <v>11.964</v>
      </c>
      <c r="BO15" s="9">
        <v>9.1020000000000003</v>
      </c>
      <c r="BP15" s="9">
        <v>14.484</v>
      </c>
      <c r="BQ15" s="9">
        <v>8.5150000000000006</v>
      </c>
      <c r="BR15" s="9">
        <v>5.9690000000000003</v>
      </c>
      <c r="BS15" s="9">
        <v>6.4660000000000002</v>
      </c>
      <c r="BT15" s="9">
        <v>3.4489999999999998</v>
      </c>
      <c r="BU15" s="9">
        <v>3.016</v>
      </c>
      <c r="BV15" s="9">
        <v>0.11700000000000001</v>
      </c>
      <c r="BW15" s="9">
        <v>0</v>
      </c>
      <c r="BX15" s="9">
        <v>0.11700000000000001</v>
      </c>
      <c r="BY15" s="9">
        <v>7.4930000000000003</v>
      </c>
      <c r="BZ15" s="9">
        <v>2.532</v>
      </c>
      <c r="CA15" s="9">
        <v>4.9619999999999997</v>
      </c>
      <c r="CB15" s="9">
        <v>7.4930000000000003</v>
      </c>
      <c r="CC15" s="9">
        <v>2.532</v>
      </c>
      <c r="CD15" s="9">
        <v>4.9619999999999997</v>
      </c>
      <c r="CE15" s="9">
        <v>0</v>
      </c>
      <c r="CF15" s="9">
        <v>0</v>
      </c>
      <c r="CG15" s="9">
        <v>0</v>
      </c>
      <c r="CH15" s="9">
        <v>23.053000000000001</v>
      </c>
      <c r="CI15" s="9">
        <v>9.89</v>
      </c>
      <c r="CJ15" s="9">
        <v>13.163</v>
      </c>
      <c r="CK15" s="9">
        <v>17.277999999999999</v>
      </c>
      <c r="CL15" s="9">
        <v>9.1140000000000008</v>
      </c>
      <c r="CM15" s="9">
        <v>8.1639999999999997</v>
      </c>
      <c r="CN15" s="9">
        <v>15.256</v>
      </c>
      <c r="CO15" s="9">
        <v>7.7960000000000003</v>
      </c>
      <c r="CP15" s="9">
        <v>7.46</v>
      </c>
      <c r="CQ15" s="9">
        <v>2.0219999999999998</v>
      </c>
      <c r="CR15" s="9">
        <v>1.3180000000000001</v>
      </c>
      <c r="CS15" s="9">
        <v>0.70399999999999996</v>
      </c>
      <c r="CT15" s="9">
        <v>0</v>
      </c>
      <c r="CU15" s="9">
        <v>0</v>
      </c>
      <c r="CV15" s="9">
        <v>0</v>
      </c>
      <c r="CW15" s="9">
        <v>5.7750000000000004</v>
      </c>
      <c r="CX15" s="9">
        <v>0.77600000000000002</v>
      </c>
      <c r="CY15" s="9">
        <v>4.9989999999999997</v>
      </c>
      <c r="CZ15" s="9">
        <v>4.8310000000000004</v>
      </c>
      <c r="DA15" s="9">
        <v>0.77600000000000002</v>
      </c>
      <c r="DB15" s="9">
        <v>4.0549999999999997</v>
      </c>
      <c r="DC15" s="9">
        <v>0.94399999999999995</v>
      </c>
      <c r="DD15" s="9">
        <v>0</v>
      </c>
      <c r="DE15" s="9">
        <v>0.94399999999999995</v>
      </c>
      <c r="DF15" s="9">
        <v>27.422000000000001</v>
      </c>
      <c r="DG15" s="9">
        <v>18.513999999999999</v>
      </c>
      <c r="DH15" s="9">
        <v>8.9079999999999995</v>
      </c>
      <c r="DI15" s="9">
        <v>24.596</v>
      </c>
      <c r="DJ15" s="9">
        <v>17.292000000000002</v>
      </c>
      <c r="DK15" s="9">
        <v>7.3029999999999999</v>
      </c>
      <c r="DL15" s="9">
        <v>20.798999999999999</v>
      </c>
      <c r="DM15" s="9">
        <v>14.42</v>
      </c>
      <c r="DN15" s="9">
        <v>6.3789999999999996</v>
      </c>
      <c r="DO15" s="9">
        <v>2.2090000000000001</v>
      </c>
      <c r="DP15" s="9">
        <v>1.762</v>
      </c>
      <c r="DQ15" s="9">
        <v>0.44700000000000001</v>
      </c>
      <c r="DR15" s="9">
        <v>1.587</v>
      </c>
      <c r="DS15" s="9">
        <v>1.111</v>
      </c>
      <c r="DT15" s="9">
        <v>0.47599999999999998</v>
      </c>
      <c r="DU15" s="9">
        <v>2.8260000000000001</v>
      </c>
      <c r="DV15" s="9">
        <v>1.2210000000000001</v>
      </c>
      <c r="DW15" s="9">
        <v>1.605</v>
      </c>
      <c r="DX15" s="9">
        <v>1.8520000000000001</v>
      </c>
      <c r="DY15" s="9">
        <v>0.61299999999999999</v>
      </c>
      <c r="DZ15" s="9">
        <v>1.2390000000000001</v>
      </c>
      <c r="EA15" s="9">
        <v>0.97499999999999998</v>
      </c>
      <c r="EB15" s="9">
        <v>0.60799999999999998</v>
      </c>
      <c r="EC15" s="9">
        <v>0.36699999999999999</v>
      </c>
      <c r="ED15" s="9">
        <v>33.119</v>
      </c>
      <c r="EE15" s="9">
        <v>19.428000000000001</v>
      </c>
      <c r="EF15" s="9">
        <v>13.692</v>
      </c>
      <c r="EG15" s="9">
        <v>30.113</v>
      </c>
      <c r="EH15" s="9">
        <v>18.376000000000001</v>
      </c>
      <c r="EI15" s="9">
        <v>11.737</v>
      </c>
      <c r="EJ15" s="9">
        <v>25.716000000000001</v>
      </c>
      <c r="EK15" s="9">
        <v>16.709</v>
      </c>
      <c r="EL15" s="9">
        <v>9.0069999999999997</v>
      </c>
      <c r="EM15" s="9">
        <v>4.3979999999999997</v>
      </c>
      <c r="EN15" s="9">
        <v>1.6679999999999999</v>
      </c>
      <c r="EO15" s="9">
        <v>2.73</v>
      </c>
      <c r="EP15" s="9">
        <v>0</v>
      </c>
      <c r="EQ15" s="9">
        <v>0</v>
      </c>
      <c r="ER15" s="9">
        <v>0</v>
      </c>
      <c r="ES15" s="9">
        <v>3.0059999999999998</v>
      </c>
      <c r="ET15" s="9">
        <v>1.0509999999999999</v>
      </c>
      <c r="EU15" s="9">
        <v>1.9550000000000001</v>
      </c>
      <c r="EV15" s="9">
        <v>3.0059999999999998</v>
      </c>
      <c r="EW15" s="9">
        <v>1.0509999999999999</v>
      </c>
      <c r="EX15" s="9">
        <v>1.9550000000000001</v>
      </c>
      <c r="EY15" s="9">
        <v>0</v>
      </c>
      <c r="EZ15" s="9">
        <v>0</v>
      </c>
      <c r="FA15" s="9">
        <v>0</v>
      </c>
      <c r="FB15" s="9">
        <v>166.93799999999999</v>
      </c>
      <c r="FC15" s="9">
        <v>88.721999999999994</v>
      </c>
      <c r="FD15" s="9">
        <v>78.215000000000003</v>
      </c>
      <c r="FE15" s="9">
        <v>130.77699999999999</v>
      </c>
      <c r="FF15" s="9">
        <v>78.120999999999995</v>
      </c>
      <c r="FG15" s="9">
        <v>52.655999999999999</v>
      </c>
      <c r="FH15" s="9">
        <v>99.51</v>
      </c>
      <c r="FI15" s="9">
        <v>54.828000000000003</v>
      </c>
      <c r="FJ15" s="9">
        <v>44.682000000000002</v>
      </c>
      <c r="FK15" s="9">
        <v>28.007999999999999</v>
      </c>
      <c r="FL15" s="9">
        <v>20.742000000000001</v>
      </c>
      <c r="FM15" s="9">
        <v>7.266</v>
      </c>
      <c r="FN15" s="9">
        <v>3.2589999999999999</v>
      </c>
      <c r="FO15" s="9">
        <v>2.5510000000000002</v>
      </c>
      <c r="FP15" s="9">
        <v>0.70799999999999996</v>
      </c>
      <c r="FQ15" s="9">
        <v>36.161000000000001</v>
      </c>
      <c r="FR15" s="9">
        <v>10.601000000000001</v>
      </c>
      <c r="FS15" s="9">
        <v>25.559000000000001</v>
      </c>
      <c r="FT15" s="9">
        <v>32.273000000000003</v>
      </c>
      <c r="FU15" s="9">
        <v>9.2799999999999994</v>
      </c>
      <c r="FV15" s="9">
        <v>22.992999999999999</v>
      </c>
      <c r="FW15" s="9">
        <v>3.8879999999999999</v>
      </c>
      <c r="FX15" s="9">
        <v>1.321</v>
      </c>
      <c r="FY15" s="9">
        <v>2.5670000000000002</v>
      </c>
      <c r="FZ15" s="9">
        <v>138.90600000000001</v>
      </c>
      <c r="GA15" s="9">
        <v>71.701999999999998</v>
      </c>
      <c r="GB15" s="9">
        <v>67.203999999999994</v>
      </c>
      <c r="GC15" s="9">
        <v>109.40300000000001</v>
      </c>
      <c r="GD15" s="9">
        <v>64.471999999999994</v>
      </c>
      <c r="GE15" s="9">
        <v>44.932000000000002</v>
      </c>
      <c r="GF15" s="9">
        <v>89.825999999999993</v>
      </c>
      <c r="GG15" s="9">
        <v>50.603000000000002</v>
      </c>
      <c r="GH15" s="9">
        <v>39.222999999999999</v>
      </c>
      <c r="GI15" s="9">
        <v>19.577999999999999</v>
      </c>
      <c r="GJ15" s="9">
        <v>13.868</v>
      </c>
      <c r="GK15" s="9">
        <v>5.7089999999999996</v>
      </c>
      <c r="GL15" s="9">
        <v>0</v>
      </c>
      <c r="GM15" s="9">
        <v>0</v>
      </c>
      <c r="GN15" s="9">
        <v>0</v>
      </c>
      <c r="GO15" s="9">
        <v>29.503</v>
      </c>
      <c r="GP15" s="9">
        <v>7.23</v>
      </c>
      <c r="GQ15" s="9">
        <v>22.271999999999998</v>
      </c>
      <c r="GR15" s="9">
        <v>28.047000000000001</v>
      </c>
      <c r="GS15" s="9">
        <v>7.23</v>
      </c>
      <c r="GT15" s="9">
        <v>20.817</v>
      </c>
      <c r="GU15" s="9">
        <v>1.456</v>
      </c>
      <c r="GV15" s="9">
        <v>0</v>
      </c>
      <c r="GW15" s="9">
        <v>1.456</v>
      </c>
      <c r="GX15" s="9">
        <v>21.016999999999999</v>
      </c>
      <c r="GY15" s="9">
        <v>12.298</v>
      </c>
      <c r="GZ15" s="9">
        <v>8.7189999999999994</v>
      </c>
      <c r="HA15" s="9">
        <v>14.670999999999999</v>
      </c>
      <c r="HB15" s="9">
        <v>9.2390000000000008</v>
      </c>
      <c r="HC15" s="9">
        <v>5.4320000000000004</v>
      </c>
      <c r="HD15" s="9">
        <v>6.3140000000000001</v>
      </c>
      <c r="HE15" s="9">
        <v>2.093</v>
      </c>
      <c r="HF15" s="9">
        <v>4.2220000000000004</v>
      </c>
      <c r="HG15" s="9">
        <v>5.8419999999999996</v>
      </c>
      <c r="HH15" s="9">
        <v>5.3390000000000004</v>
      </c>
      <c r="HI15" s="9">
        <v>0.503</v>
      </c>
      <c r="HJ15" s="9">
        <v>2.5150000000000001</v>
      </c>
      <c r="HK15" s="9">
        <v>1.8069999999999999</v>
      </c>
      <c r="HL15" s="9">
        <v>0.70799999999999996</v>
      </c>
      <c r="HM15" s="9">
        <v>6.3460000000000001</v>
      </c>
      <c r="HN15" s="9">
        <v>3.0590000000000002</v>
      </c>
      <c r="HO15" s="9">
        <v>3.2869999999999999</v>
      </c>
      <c r="HP15" s="9">
        <v>3.9140000000000001</v>
      </c>
      <c r="HQ15" s="9">
        <v>1.738</v>
      </c>
      <c r="HR15" s="9">
        <v>2.1760000000000002</v>
      </c>
      <c r="HS15" s="9">
        <v>2.4319999999999999</v>
      </c>
      <c r="HT15" s="9">
        <v>1.321</v>
      </c>
      <c r="HU15" s="9">
        <v>1.111</v>
      </c>
      <c r="HV15" s="9">
        <v>7.0149999999999997</v>
      </c>
      <c r="HW15" s="9">
        <v>4.7220000000000004</v>
      </c>
      <c r="HX15" s="9">
        <v>2.2919999999999998</v>
      </c>
      <c r="HY15" s="9">
        <v>6.702</v>
      </c>
      <c r="HZ15" s="9">
        <v>4.41</v>
      </c>
      <c r="IA15" s="9">
        <v>2.2919999999999998</v>
      </c>
      <c r="IB15" s="9">
        <v>3.3690000000000002</v>
      </c>
      <c r="IC15" s="9">
        <v>2.1320000000000001</v>
      </c>
      <c r="ID15" s="9">
        <v>1.238</v>
      </c>
      <c r="IE15" s="9">
        <v>2.589</v>
      </c>
      <c r="IF15" s="9">
        <v>1.534</v>
      </c>
      <c r="IG15" s="9">
        <v>1.054</v>
      </c>
      <c r="IH15" s="9">
        <v>0.74399999999999999</v>
      </c>
      <c r="II15" s="9">
        <v>0.74399999999999999</v>
      </c>
      <c r="IJ15" s="9">
        <v>0</v>
      </c>
      <c r="IK15" s="9">
        <v>0.312</v>
      </c>
      <c r="IL15" s="9">
        <v>0.312</v>
      </c>
      <c r="IM15" s="9">
        <v>0</v>
      </c>
      <c r="IN15" s="9">
        <v>0.312</v>
      </c>
      <c r="IO15" s="9">
        <v>0.312</v>
      </c>
      <c r="IP15" s="9">
        <v>0</v>
      </c>
      <c r="IQ15" s="9">
        <v>0</v>
      </c>
    </row>
    <row r="16" spans="1:251">
      <c r="A16" s="10">
        <v>43862</v>
      </c>
      <c r="B16" s="9">
        <v>10.752000000000001</v>
      </c>
      <c r="C16" s="9">
        <v>6.5830000000000002</v>
      </c>
      <c r="D16" s="9">
        <v>4.1689999999999996</v>
      </c>
      <c r="E16" s="9">
        <v>38.783000000000001</v>
      </c>
      <c r="F16" s="9">
        <v>10.018000000000001</v>
      </c>
      <c r="G16" s="9">
        <v>28.765000000000001</v>
      </c>
      <c r="H16" s="9">
        <v>29.109000000000002</v>
      </c>
      <c r="I16" s="9">
        <v>6.6959999999999997</v>
      </c>
      <c r="J16" s="9">
        <v>22.413</v>
      </c>
      <c r="K16" s="9">
        <v>9.6739999999999995</v>
      </c>
      <c r="L16" s="9">
        <v>3.3220000000000001</v>
      </c>
      <c r="M16" s="9">
        <v>6.3529999999999998</v>
      </c>
      <c r="N16" s="9">
        <v>58.470999999999997</v>
      </c>
      <c r="O16" s="9">
        <v>27.744</v>
      </c>
      <c r="P16" s="9">
        <v>30.727</v>
      </c>
      <c r="Q16" s="9">
        <v>43.209000000000003</v>
      </c>
      <c r="R16" s="9">
        <v>25.181999999999999</v>
      </c>
      <c r="S16" s="9">
        <v>18.027000000000001</v>
      </c>
      <c r="T16" s="9">
        <v>26.146000000000001</v>
      </c>
      <c r="U16" s="9">
        <v>13.295999999999999</v>
      </c>
      <c r="V16" s="9">
        <v>12.85</v>
      </c>
      <c r="W16" s="9">
        <v>10.874000000000001</v>
      </c>
      <c r="X16" s="9">
        <v>7.39</v>
      </c>
      <c r="Y16" s="9">
        <v>3.484</v>
      </c>
      <c r="Z16" s="9">
        <v>6.1890000000000001</v>
      </c>
      <c r="AA16" s="9">
        <v>4.4960000000000004</v>
      </c>
      <c r="AB16" s="9">
        <v>1.6930000000000001</v>
      </c>
      <c r="AC16" s="9">
        <v>15.262</v>
      </c>
      <c r="AD16" s="9">
        <v>2.5609999999999999</v>
      </c>
      <c r="AE16" s="9">
        <v>12.701000000000001</v>
      </c>
      <c r="AF16" s="9">
        <v>10.967000000000001</v>
      </c>
      <c r="AG16" s="9">
        <v>2.1070000000000002</v>
      </c>
      <c r="AH16" s="9">
        <v>8.8610000000000007</v>
      </c>
      <c r="AI16" s="9">
        <v>4.2949999999999999</v>
      </c>
      <c r="AJ16" s="9">
        <v>0.45500000000000002</v>
      </c>
      <c r="AK16" s="9">
        <v>3.84</v>
      </c>
      <c r="AL16" s="9">
        <v>69.897000000000006</v>
      </c>
      <c r="AM16" s="9">
        <v>38.497999999999998</v>
      </c>
      <c r="AN16" s="9">
        <v>31.399000000000001</v>
      </c>
      <c r="AO16" s="9">
        <v>57.698999999999998</v>
      </c>
      <c r="AP16" s="9">
        <v>32.820999999999998</v>
      </c>
      <c r="AQ16" s="9">
        <v>24.878</v>
      </c>
      <c r="AR16" s="9">
        <v>43.481000000000002</v>
      </c>
      <c r="AS16" s="9">
        <v>24.876999999999999</v>
      </c>
      <c r="AT16" s="9">
        <v>18.603999999999999</v>
      </c>
      <c r="AU16" s="9">
        <v>11.406000000000001</v>
      </c>
      <c r="AV16" s="9">
        <v>6.9080000000000004</v>
      </c>
      <c r="AW16" s="9">
        <v>4.4980000000000002</v>
      </c>
      <c r="AX16" s="9">
        <v>2.8109999999999999</v>
      </c>
      <c r="AY16" s="9">
        <v>1.036</v>
      </c>
      <c r="AZ16" s="9">
        <v>1.7749999999999999</v>
      </c>
      <c r="BA16" s="9">
        <v>12.199</v>
      </c>
      <c r="BB16" s="9">
        <v>5.6779999999999999</v>
      </c>
      <c r="BC16" s="9">
        <v>6.5209999999999999</v>
      </c>
      <c r="BD16" s="9">
        <v>9.5950000000000006</v>
      </c>
      <c r="BE16" s="9">
        <v>3.4820000000000002</v>
      </c>
      <c r="BF16" s="9">
        <v>6.1130000000000004</v>
      </c>
      <c r="BG16" s="9">
        <v>2.6040000000000001</v>
      </c>
      <c r="BH16" s="9">
        <v>2.1949999999999998</v>
      </c>
      <c r="BI16" s="9">
        <v>0.40899999999999997</v>
      </c>
      <c r="BJ16" s="9">
        <v>30.248000000000001</v>
      </c>
      <c r="BK16" s="9">
        <v>13.079000000000001</v>
      </c>
      <c r="BL16" s="9">
        <v>17.169</v>
      </c>
      <c r="BM16" s="9">
        <v>22.766999999999999</v>
      </c>
      <c r="BN16" s="9">
        <v>11.742000000000001</v>
      </c>
      <c r="BO16" s="9">
        <v>11.025</v>
      </c>
      <c r="BP16" s="9">
        <v>16.777000000000001</v>
      </c>
      <c r="BQ16" s="9">
        <v>9.0820000000000007</v>
      </c>
      <c r="BR16" s="9">
        <v>7.6950000000000003</v>
      </c>
      <c r="BS16" s="9">
        <v>4.2370000000000001</v>
      </c>
      <c r="BT16" s="9">
        <v>1.6080000000000001</v>
      </c>
      <c r="BU16" s="9">
        <v>2.629</v>
      </c>
      <c r="BV16" s="9">
        <v>1.752</v>
      </c>
      <c r="BW16" s="9">
        <v>1.0509999999999999</v>
      </c>
      <c r="BX16" s="9">
        <v>0.70099999999999996</v>
      </c>
      <c r="BY16" s="9">
        <v>7.4809999999999999</v>
      </c>
      <c r="BZ16" s="9">
        <v>1.337</v>
      </c>
      <c r="CA16" s="9">
        <v>6.1440000000000001</v>
      </c>
      <c r="CB16" s="9">
        <v>5.4370000000000003</v>
      </c>
      <c r="CC16" s="9">
        <v>0.66500000000000004</v>
      </c>
      <c r="CD16" s="9">
        <v>4.7720000000000002</v>
      </c>
      <c r="CE16" s="9">
        <v>2.044</v>
      </c>
      <c r="CF16" s="9">
        <v>0.67200000000000004</v>
      </c>
      <c r="CG16" s="9">
        <v>1.3720000000000001</v>
      </c>
      <c r="CH16" s="9">
        <v>26.363</v>
      </c>
      <c r="CI16" s="9">
        <v>14.63</v>
      </c>
      <c r="CJ16" s="9">
        <v>11.733000000000001</v>
      </c>
      <c r="CK16" s="9">
        <v>22.521999999999998</v>
      </c>
      <c r="CL16" s="9">
        <v>14.188000000000001</v>
      </c>
      <c r="CM16" s="9">
        <v>8.3339999999999996</v>
      </c>
      <c r="CN16" s="9">
        <v>18.954000000000001</v>
      </c>
      <c r="CO16" s="9">
        <v>12.568</v>
      </c>
      <c r="CP16" s="9">
        <v>6.3860000000000001</v>
      </c>
      <c r="CQ16" s="9">
        <v>3.5680000000000001</v>
      </c>
      <c r="CR16" s="9">
        <v>1.62</v>
      </c>
      <c r="CS16" s="9">
        <v>1.9470000000000001</v>
      </c>
      <c r="CT16" s="9">
        <v>0</v>
      </c>
      <c r="CU16" s="9">
        <v>0</v>
      </c>
      <c r="CV16" s="9">
        <v>0</v>
      </c>
      <c r="CW16" s="9">
        <v>3.8420000000000001</v>
      </c>
      <c r="CX16" s="9">
        <v>0.442</v>
      </c>
      <c r="CY16" s="9">
        <v>3.4</v>
      </c>
      <c r="CZ16" s="9">
        <v>3.11</v>
      </c>
      <c r="DA16" s="9">
        <v>0.442</v>
      </c>
      <c r="DB16" s="9">
        <v>2.6680000000000001</v>
      </c>
      <c r="DC16" s="9">
        <v>0.73199999999999998</v>
      </c>
      <c r="DD16" s="9">
        <v>0</v>
      </c>
      <c r="DE16" s="9">
        <v>0.73199999999999998</v>
      </c>
      <c r="DF16" s="9">
        <v>22.07</v>
      </c>
      <c r="DG16" s="9">
        <v>10.788</v>
      </c>
      <c r="DH16" s="9">
        <v>11.282</v>
      </c>
      <c r="DI16" s="9">
        <v>17.914000000000001</v>
      </c>
      <c r="DJ16" s="9">
        <v>10.634</v>
      </c>
      <c r="DK16" s="9">
        <v>7.28</v>
      </c>
      <c r="DL16" s="9">
        <v>15.506</v>
      </c>
      <c r="DM16" s="9">
        <v>9.2509999999999994</v>
      </c>
      <c r="DN16" s="9">
        <v>6.2549999999999999</v>
      </c>
      <c r="DO16" s="9">
        <v>1.823</v>
      </c>
      <c r="DP16" s="9">
        <v>1.383</v>
      </c>
      <c r="DQ16" s="9">
        <v>0.44</v>
      </c>
      <c r="DR16" s="9">
        <v>0.58499999999999996</v>
      </c>
      <c r="DS16" s="9">
        <v>0</v>
      </c>
      <c r="DT16" s="9">
        <v>0.58499999999999996</v>
      </c>
      <c r="DU16" s="9">
        <v>4.1559999999999997</v>
      </c>
      <c r="DV16" s="9">
        <v>0.154</v>
      </c>
      <c r="DW16" s="9">
        <v>4.0019999999999998</v>
      </c>
      <c r="DX16" s="9">
        <v>3.508</v>
      </c>
      <c r="DY16" s="9">
        <v>0.154</v>
      </c>
      <c r="DZ16" s="9">
        <v>3.3540000000000001</v>
      </c>
      <c r="EA16" s="9">
        <v>0.64800000000000002</v>
      </c>
      <c r="EB16" s="9">
        <v>0</v>
      </c>
      <c r="EC16" s="9">
        <v>0.64800000000000002</v>
      </c>
      <c r="ED16" s="9">
        <v>33.936999999999998</v>
      </c>
      <c r="EE16" s="9">
        <v>20.065000000000001</v>
      </c>
      <c r="EF16" s="9">
        <v>13.872</v>
      </c>
      <c r="EG16" s="9">
        <v>28.577999999999999</v>
      </c>
      <c r="EH16" s="9">
        <v>17.933</v>
      </c>
      <c r="EI16" s="9">
        <v>10.645</v>
      </c>
      <c r="EJ16" s="9">
        <v>25.681000000000001</v>
      </c>
      <c r="EK16" s="9">
        <v>15.521000000000001</v>
      </c>
      <c r="EL16" s="9">
        <v>10.16</v>
      </c>
      <c r="EM16" s="9">
        <v>2.8969999999999998</v>
      </c>
      <c r="EN16" s="9">
        <v>2.4119999999999999</v>
      </c>
      <c r="EO16" s="9">
        <v>0.48499999999999999</v>
      </c>
      <c r="EP16" s="9">
        <v>0</v>
      </c>
      <c r="EQ16" s="9">
        <v>0</v>
      </c>
      <c r="ER16" s="9">
        <v>0</v>
      </c>
      <c r="ES16" s="9">
        <v>5.359</v>
      </c>
      <c r="ET16" s="9">
        <v>2.1320000000000001</v>
      </c>
      <c r="EU16" s="9">
        <v>3.2280000000000002</v>
      </c>
      <c r="EV16" s="9">
        <v>5.1749999999999998</v>
      </c>
      <c r="EW16" s="9">
        <v>2.1320000000000001</v>
      </c>
      <c r="EX16" s="9">
        <v>3.044</v>
      </c>
      <c r="EY16" s="9">
        <v>0.184</v>
      </c>
      <c r="EZ16" s="9">
        <v>0</v>
      </c>
      <c r="FA16" s="9">
        <v>0.184</v>
      </c>
      <c r="FB16" s="9">
        <v>170.48500000000001</v>
      </c>
      <c r="FC16" s="9">
        <v>87.515000000000001</v>
      </c>
      <c r="FD16" s="9">
        <v>82.97</v>
      </c>
      <c r="FE16" s="9">
        <v>122.295</v>
      </c>
      <c r="FF16" s="9">
        <v>73.039000000000001</v>
      </c>
      <c r="FG16" s="9">
        <v>49.256</v>
      </c>
      <c r="FH16" s="9">
        <v>99.381</v>
      </c>
      <c r="FI16" s="9">
        <v>54.619</v>
      </c>
      <c r="FJ16" s="9">
        <v>44.762</v>
      </c>
      <c r="FK16" s="9">
        <v>20.292999999999999</v>
      </c>
      <c r="FL16" s="9">
        <v>15.88</v>
      </c>
      <c r="FM16" s="9">
        <v>4.4130000000000003</v>
      </c>
      <c r="FN16" s="9">
        <v>2.621</v>
      </c>
      <c r="FO16" s="9">
        <v>2.54</v>
      </c>
      <c r="FP16" s="9">
        <v>8.1000000000000003E-2</v>
      </c>
      <c r="FQ16" s="9">
        <v>48.189</v>
      </c>
      <c r="FR16" s="9">
        <v>14.476000000000001</v>
      </c>
      <c r="FS16" s="9">
        <v>33.713000000000001</v>
      </c>
      <c r="FT16" s="9">
        <v>40.389000000000003</v>
      </c>
      <c r="FU16" s="9">
        <v>12.01</v>
      </c>
      <c r="FV16" s="9">
        <v>28.378</v>
      </c>
      <c r="FW16" s="9">
        <v>7.8010000000000002</v>
      </c>
      <c r="FX16" s="9">
        <v>2.4660000000000002</v>
      </c>
      <c r="FY16" s="9">
        <v>5.335</v>
      </c>
      <c r="FZ16" s="9">
        <v>146.40100000000001</v>
      </c>
      <c r="GA16" s="9">
        <v>77.117000000000004</v>
      </c>
      <c r="GB16" s="9">
        <v>69.284000000000006</v>
      </c>
      <c r="GC16" s="9">
        <v>106.723</v>
      </c>
      <c r="GD16" s="9">
        <v>65.528000000000006</v>
      </c>
      <c r="GE16" s="9">
        <v>41.195</v>
      </c>
      <c r="GF16" s="9">
        <v>88.05</v>
      </c>
      <c r="GG16" s="9">
        <v>50.148000000000003</v>
      </c>
      <c r="GH16" s="9">
        <v>37.902000000000001</v>
      </c>
      <c r="GI16" s="9">
        <v>17.678000000000001</v>
      </c>
      <c r="GJ16" s="9">
        <v>14.384</v>
      </c>
      <c r="GK16" s="9">
        <v>3.294</v>
      </c>
      <c r="GL16" s="9">
        <v>0.996</v>
      </c>
      <c r="GM16" s="9">
        <v>0.996</v>
      </c>
      <c r="GN16" s="9">
        <v>0</v>
      </c>
      <c r="GO16" s="9">
        <v>39.677999999999997</v>
      </c>
      <c r="GP16" s="9">
        <v>11.589</v>
      </c>
      <c r="GQ16" s="9">
        <v>28.088999999999999</v>
      </c>
      <c r="GR16" s="9">
        <v>35.845999999999997</v>
      </c>
      <c r="GS16" s="9">
        <v>10.481</v>
      </c>
      <c r="GT16" s="9">
        <v>25.366</v>
      </c>
      <c r="GU16" s="9">
        <v>3.8319999999999999</v>
      </c>
      <c r="GV16" s="9">
        <v>1.1080000000000001</v>
      </c>
      <c r="GW16" s="9">
        <v>2.7229999999999999</v>
      </c>
      <c r="GX16" s="9">
        <v>21.428999999999998</v>
      </c>
      <c r="GY16" s="9">
        <v>9.8789999999999996</v>
      </c>
      <c r="GZ16" s="9">
        <v>11.55</v>
      </c>
      <c r="HA16" s="9">
        <v>13.666</v>
      </c>
      <c r="HB16" s="9">
        <v>6.992</v>
      </c>
      <c r="HC16" s="9">
        <v>6.673</v>
      </c>
      <c r="HD16" s="9">
        <v>10.287000000000001</v>
      </c>
      <c r="HE16" s="9">
        <v>4.2389999999999999</v>
      </c>
      <c r="HF16" s="9">
        <v>6.048</v>
      </c>
      <c r="HG16" s="9">
        <v>1.7529999999999999</v>
      </c>
      <c r="HH16" s="9">
        <v>1.2090000000000001</v>
      </c>
      <c r="HI16" s="9">
        <v>0.54400000000000004</v>
      </c>
      <c r="HJ16" s="9">
        <v>1.625</v>
      </c>
      <c r="HK16" s="9">
        <v>1.544</v>
      </c>
      <c r="HL16" s="9">
        <v>8.1000000000000003E-2</v>
      </c>
      <c r="HM16" s="9">
        <v>7.7640000000000002</v>
      </c>
      <c r="HN16" s="9">
        <v>2.887</v>
      </c>
      <c r="HO16" s="9">
        <v>4.8769999999999998</v>
      </c>
      <c r="HP16" s="9">
        <v>4.2610000000000001</v>
      </c>
      <c r="HQ16" s="9">
        <v>1.53</v>
      </c>
      <c r="HR16" s="9">
        <v>2.7309999999999999</v>
      </c>
      <c r="HS16" s="9">
        <v>3.5019999999999998</v>
      </c>
      <c r="HT16" s="9">
        <v>1.357</v>
      </c>
      <c r="HU16" s="9">
        <v>2.145</v>
      </c>
      <c r="HV16" s="9">
        <v>2.6539999999999999</v>
      </c>
      <c r="HW16" s="9">
        <v>0.51900000000000002</v>
      </c>
      <c r="HX16" s="9">
        <v>2.1349999999999998</v>
      </c>
      <c r="HY16" s="9">
        <v>1.9059999999999999</v>
      </c>
      <c r="HZ16" s="9">
        <v>0.51900000000000002</v>
      </c>
      <c r="IA16" s="9">
        <v>1.3879999999999999</v>
      </c>
      <c r="IB16" s="9">
        <v>1.044</v>
      </c>
      <c r="IC16" s="9">
        <v>0.23200000000000001</v>
      </c>
      <c r="ID16" s="9">
        <v>0.81299999999999994</v>
      </c>
      <c r="IE16" s="9">
        <v>0.86199999999999999</v>
      </c>
      <c r="IF16" s="9">
        <v>0.28699999999999998</v>
      </c>
      <c r="IG16" s="9">
        <v>0.57499999999999996</v>
      </c>
      <c r="IH16" s="9">
        <v>0</v>
      </c>
      <c r="II16" s="9">
        <v>0</v>
      </c>
      <c r="IJ16" s="9">
        <v>0</v>
      </c>
      <c r="IK16" s="9">
        <v>0.748</v>
      </c>
      <c r="IL16" s="9">
        <v>0</v>
      </c>
      <c r="IM16" s="9">
        <v>0.748</v>
      </c>
      <c r="IN16" s="9">
        <v>0.28100000000000003</v>
      </c>
      <c r="IO16" s="9">
        <v>0</v>
      </c>
      <c r="IP16" s="9">
        <v>0.28100000000000003</v>
      </c>
      <c r="IQ16" s="9">
        <v>0.46600000000000003</v>
      </c>
    </row>
    <row r="17" spans="1:251">
      <c r="A17" s="10">
        <v>44228</v>
      </c>
      <c r="B17" s="9">
        <v>4.601</v>
      </c>
      <c r="C17" s="9">
        <v>2.9</v>
      </c>
      <c r="D17" s="9">
        <v>1.7010000000000001</v>
      </c>
      <c r="E17" s="9">
        <v>42.418999999999997</v>
      </c>
      <c r="F17" s="9">
        <v>13.581</v>
      </c>
      <c r="G17" s="9">
        <v>28.838000000000001</v>
      </c>
      <c r="H17" s="9">
        <v>34.466999999999999</v>
      </c>
      <c r="I17" s="9">
        <v>9.3000000000000007</v>
      </c>
      <c r="J17" s="9">
        <v>25.167000000000002</v>
      </c>
      <c r="K17" s="9">
        <v>7.952</v>
      </c>
      <c r="L17" s="9">
        <v>4.2809999999999997</v>
      </c>
      <c r="M17" s="9">
        <v>3.6709999999999998</v>
      </c>
      <c r="N17" s="9">
        <v>45.493000000000002</v>
      </c>
      <c r="O17" s="9">
        <v>21.158999999999999</v>
      </c>
      <c r="P17" s="9">
        <v>24.334</v>
      </c>
      <c r="Q17" s="9">
        <v>35.869</v>
      </c>
      <c r="R17" s="9">
        <v>19.146000000000001</v>
      </c>
      <c r="S17" s="9">
        <v>16.722999999999999</v>
      </c>
      <c r="T17" s="9">
        <v>23.48</v>
      </c>
      <c r="U17" s="9">
        <v>10.968999999999999</v>
      </c>
      <c r="V17" s="9">
        <v>12.51</v>
      </c>
      <c r="W17" s="9">
        <v>10.135</v>
      </c>
      <c r="X17" s="9">
        <v>6.843</v>
      </c>
      <c r="Y17" s="9">
        <v>3.2919999999999998</v>
      </c>
      <c r="Z17" s="9">
        <v>2.254</v>
      </c>
      <c r="AA17" s="9">
        <v>1.3340000000000001</v>
      </c>
      <c r="AB17" s="9">
        <v>0.92100000000000004</v>
      </c>
      <c r="AC17" s="9">
        <v>9.6240000000000006</v>
      </c>
      <c r="AD17" s="9">
        <v>2.012</v>
      </c>
      <c r="AE17" s="9">
        <v>7.6109999999999998</v>
      </c>
      <c r="AF17" s="9">
        <v>6.718</v>
      </c>
      <c r="AG17" s="9">
        <v>0.84099999999999997</v>
      </c>
      <c r="AH17" s="9">
        <v>5.8760000000000003</v>
      </c>
      <c r="AI17" s="9">
        <v>2.9060000000000001</v>
      </c>
      <c r="AJ17" s="9">
        <v>1.171</v>
      </c>
      <c r="AK17" s="9">
        <v>1.7350000000000001</v>
      </c>
      <c r="AL17" s="9">
        <v>73.650000000000006</v>
      </c>
      <c r="AM17" s="9">
        <v>39.311</v>
      </c>
      <c r="AN17" s="9">
        <v>34.340000000000003</v>
      </c>
      <c r="AO17" s="9">
        <v>55.563000000000002</v>
      </c>
      <c r="AP17" s="9">
        <v>32.854999999999997</v>
      </c>
      <c r="AQ17" s="9">
        <v>22.707999999999998</v>
      </c>
      <c r="AR17" s="9">
        <v>37.728000000000002</v>
      </c>
      <c r="AS17" s="9">
        <v>18.273</v>
      </c>
      <c r="AT17" s="9">
        <v>19.454999999999998</v>
      </c>
      <c r="AU17" s="9">
        <v>16.082000000000001</v>
      </c>
      <c r="AV17" s="9">
        <v>13.61</v>
      </c>
      <c r="AW17" s="9">
        <v>2.4729999999999999</v>
      </c>
      <c r="AX17" s="9">
        <v>1.752</v>
      </c>
      <c r="AY17" s="9">
        <v>0.97199999999999998</v>
      </c>
      <c r="AZ17" s="9">
        <v>0.78</v>
      </c>
      <c r="BA17" s="9">
        <v>18.088000000000001</v>
      </c>
      <c r="BB17" s="9">
        <v>6.4560000000000004</v>
      </c>
      <c r="BC17" s="9">
        <v>11.632</v>
      </c>
      <c r="BD17" s="9">
        <v>14.497999999999999</v>
      </c>
      <c r="BE17" s="9">
        <v>4.3449999999999998</v>
      </c>
      <c r="BF17" s="9">
        <v>10.153</v>
      </c>
      <c r="BG17" s="9">
        <v>3.589</v>
      </c>
      <c r="BH17" s="9">
        <v>2.1110000000000002</v>
      </c>
      <c r="BI17" s="9">
        <v>1.4790000000000001</v>
      </c>
      <c r="BJ17" s="9">
        <v>41.698</v>
      </c>
      <c r="BK17" s="9">
        <v>24.715</v>
      </c>
      <c r="BL17" s="9">
        <v>16.983000000000001</v>
      </c>
      <c r="BM17" s="9">
        <v>36.692999999999998</v>
      </c>
      <c r="BN17" s="9">
        <v>22.552</v>
      </c>
      <c r="BO17" s="9">
        <v>14.141</v>
      </c>
      <c r="BP17" s="9">
        <v>29.803999999999998</v>
      </c>
      <c r="BQ17" s="9">
        <v>18.457999999999998</v>
      </c>
      <c r="BR17" s="9">
        <v>11.346</v>
      </c>
      <c r="BS17" s="9">
        <v>6.5339999999999998</v>
      </c>
      <c r="BT17" s="9">
        <v>3.7389999999999999</v>
      </c>
      <c r="BU17" s="9">
        <v>2.7949999999999999</v>
      </c>
      <c r="BV17" s="9">
        <v>0.35499999999999998</v>
      </c>
      <c r="BW17" s="9">
        <v>0.35499999999999998</v>
      </c>
      <c r="BX17" s="9">
        <v>0</v>
      </c>
      <c r="BY17" s="9">
        <v>5.0049999999999999</v>
      </c>
      <c r="BZ17" s="9">
        <v>2.1629999999999998</v>
      </c>
      <c r="CA17" s="9">
        <v>2.8420000000000001</v>
      </c>
      <c r="CB17" s="9">
        <v>4.0119999999999996</v>
      </c>
      <c r="CC17" s="9">
        <v>1.6279999999999999</v>
      </c>
      <c r="CD17" s="9">
        <v>2.3839999999999999</v>
      </c>
      <c r="CE17" s="9">
        <v>0.99299999999999999</v>
      </c>
      <c r="CF17" s="9">
        <v>0.53600000000000003</v>
      </c>
      <c r="CG17" s="9">
        <v>0.45800000000000002</v>
      </c>
      <c r="CH17" s="9">
        <v>62.649000000000001</v>
      </c>
      <c r="CI17" s="9">
        <v>35.450000000000003</v>
      </c>
      <c r="CJ17" s="9">
        <v>27.2</v>
      </c>
      <c r="CK17" s="9">
        <v>52.947000000000003</v>
      </c>
      <c r="CL17" s="9">
        <v>32.5</v>
      </c>
      <c r="CM17" s="9">
        <v>20.446999999999999</v>
      </c>
      <c r="CN17" s="9">
        <v>44.206000000000003</v>
      </c>
      <c r="CO17" s="9">
        <v>24.466000000000001</v>
      </c>
      <c r="CP17" s="9">
        <v>19.739999999999998</v>
      </c>
      <c r="CQ17" s="9">
        <v>8.5020000000000007</v>
      </c>
      <c r="CR17" s="9">
        <v>7.7960000000000003</v>
      </c>
      <c r="CS17" s="9">
        <v>0.70599999999999996</v>
      </c>
      <c r="CT17" s="9">
        <v>0.23899999999999999</v>
      </c>
      <c r="CU17" s="9">
        <v>0.23899999999999999</v>
      </c>
      <c r="CV17" s="9">
        <v>0</v>
      </c>
      <c r="CW17" s="9">
        <v>9.702</v>
      </c>
      <c r="CX17" s="9">
        <v>2.9489999999999998</v>
      </c>
      <c r="CY17" s="9">
        <v>6.7530000000000001</v>
      </c>
      <c r="CZ17" s="9">
        <v>9.2390000000000008</v>
      </c>
      <c r="DA17" s="9">
        <v>2.4860000000000002</v>
      </c>
      <c r="DB17" s="9">
        <v>6.7530000000000001</v>
      </c>
      <c r="DC17" s="9">
        <v>0.46300000000000002</v>
      </c>
      <c r="DD17" s="9">
        <v>0.46300000000000002</v>
      </c>
      <c r="DE17" s="9">
        <v>0</v>
      </c>
      <c r="DF17" s="9">
        <v>37.749000000000002</v>
      </c>
      <c r="DG17" s="9">
        <v>19.318999999999999</v>
      </c>
      <c r="DH17" s="9">
        <v>18.43</v>
      </c>
      <c r="DI17" s="9">
        <v>30.439</v>
      </c>
      <c r="DJ17" s="9">
        <v>16.387</v>
      </c>
      <c r="DK17" s="9">
        <v>14.052</v>
      </c>
      <c r="DL17" s="9">
        <v>26.241</v>
      </c>
      <c r="DM17" s="9">
        <v>13.67</v>
      </c>
      <c r="DN17" s="9">
        <v>12.571</v>
      </c>
      <c r="DO17" s="9">
        <v>4.1980000000000004</v>
      </c>
      <c r="DP17" s="9">
        <v>2.7170000000000001</v>
      </c>
      <c r="DQ17" s="9">
        <v>1.4810000000000001</v>
      </c>
      <c r="DR17" s="9">
        <v>0</v>
      </c>
      <c r="DS17" s="9">
        <v>0</v>
      </c>
      <c r="DT17" s="9">
        <v>0</v>
      </c>
      <c r="DU17" s="9">
        <v>7.3109999999999999</v>
      </c>
      <c r="DV17" s="9">
        <v>2.9329999999999998</v>
      </c>
      <c r="DW17" s="9">
        <v>4.3780000000000001</v>
      </c>
      <c r="DX17" s="9">
        <v>6.8490000000000002</v>
      </c>
      <c r="DY17" s="9">
        <v>2.9329999999999998</v>
      </c>
      <c r="DZ17" s="9">
        <v>3.9159999999999999</v>
      </c>
      <c r="EA17" s="9">
        <v>0.46200000000000002</v>
      </c>
      <c r="EB17" s="9">
        <v>0</v>
      </c>
      <c r="EC17" s="9">
        <v>0.46200000000000002</v>
      </c>
      <c r="ED17" s="9">
        <v>36.33</v>
      </c>
      <c r="EE17" s="9">
        <v>23.257000000000001</v>
      </c>
      <c r="EF17" s="9">
        <v>13.073</v>
      </c>
      <c r="EG17" s="9">
        <v>29.382999999999999</v>
      </c>
      <c r="EH17" s="9">
        <v>19.611000000000001</v>
      </c>
      <c r="EI17" s="9">
        <v>9.7720000000000002</v>
      </c>
      <c r="EJ17" s="9">
        <v>27.035</v>
      </c>
      <c r="EK17" s="9">
        <v>17.262</v>
      </c>
      <c r="EL17" s="9">
        <v>9.7720000000000002</v>
      </c>
      <c r="EM17" s="9">
        <v>2.3479999999999999</v>
      </c>
      <c r="EN17" s="9">
        <v>2.3479999999999999</v>
      </c>
      <c r="EO17" s="9">
        <v>0</v>
      </c>
      <c r="EP17" s="9">
        <v>0</v>
      </c>
      <c r="EQ17" s="9">
        <v>0</v>
      </c>
      <c r="ER17" s="9">
        <v>0</v>
      </c>
      <c r="ES17" s="9">
        <v>6.9470000000000001</v>
      </c>
      <c r="ET17" s="9">
        <v>3.6459999999999999</v>
      </c>
      <c r="EU17" s="9">
        <v>3.3010000000000002</v>
      </c>
      <c r="EV17" s="9">
        <v>6.9470000000000001</v>
      </c>
      <c r="EW17" s="9">
        <v>3.6459999999999999</v>
      </c>
      <c r="EX17" s="9">
        <v>3.3010000000000002</v>
      </c>
      <c r="EY17" s="9">
        <v>0</v>
      </c>
      <c r="EZ17" s="9">
        <v>0</v>
      </c>
      <c r="FA17" s="9">
        <v>0</v>
      </c>
      <c r="FB17" s="9">
        <v>220.28299999999999</v>
      </c>
      <c r="FC17" s="9">
        <v>120.602</v>
      </c>
      <c r="FD17" s="9">
        <v>99.680999999999997</v>
      </c>
      <c r="FE17" s="9">
        <v>171.88200000000001</v>
      </c>
      <c r="FF17" s="9">
        <v>102.583</v>
      </c>
      <c r="FG17" s="9">
        <v>69.299000000000007</v>
      </c>
      <c r="FH17" s="9">
        <v>132.523</v>
      </c>
      <c r="FI17" s="9">
        <v>73.866</v>
      </c>
      <c r="FJ17" s="9">
        <v>58.656999999999996</v>
      </c>
      <c r="FK17" s="9">
        <v>32.762999999999998</v>
      </c>
      <c r="FL17" s="9">
        <v>24.44</v>
      </c>
      <c r="FM17" s="9">
        <v>8.3230000000000004</v>
      </c>
      <c r="FN17" s="9">
        <v>6.5960000000000001</v>
      </c>
      <c r="FO17" s="9">
        <v>4.2779999999999996</v>
      </c>
      <c r="FP17" s="9">
        <v>2.3180000000000001</v>
      </c>
      <c r="FQ17" s="9">
        <v>48.401000000000003</v>
      </c>
      <c r="FR17" s="9">
        <v>18.018999999999998</v>
      </c>
      <c r="FS17" s="9">
        <v>30.382000000000001</v>
      </c>
      <c r="FT17" s="9">
        <v>43.665999999999997</v>
      </c>
      <c r="FU17" s="9">
        <v>15.974</v>
      </c>
      <c r="FV17" s="9">
        <v>27.693000000000001</v>
      </c>
      <c r="FW17" s="9">
        <v>4.734</v>
      </c>
      <c r="FX17" s="9">
        <v>2.0449999999999999</v>
      </c>
      <c r="FY17" s="9">
        <v>2.6890000000000001</v>
      </c>
      <c r="FZ17" s="9">
        <v>195.66300000000001</v>
      </c>
      <c r="GA17" s="9">
        <v>107.40900000000001</v>
      </c>
      <c r="GB17" s="9">
        <v>88.254999999999995</v>
      </c>
      <c r="GC17" s="9">
        <v>150.411</v>
      </c>
      <c r="GD17" s="9">
        <v>90.320999999999998</v>
      </c>
      <c r="GE17" s="9">
        <v>60.09</v>
      </c>
      <c r="GF17" s="9">
        <v>118.684</v>
      </c>
      <c r="GG17" s="9">
        <v>67.798000000000002</v>
      </c>
      <c r="GH17" s="9">
        <v>50.886000000000003</v>
      </c>
      <c r="GI17" s="9">
        <v>27.991</v>
      </c>
      <c r="GJ17" s="9">
        <v>20.516999999999999</v>
      </c>
      <c r="GK17" s="9">
        <v>7.4729999999999999</v>
      </c>
      <c r="GL17" s="9">
        <v>3.7370000000000001</v>
      </c>
      <c r="GM17" s="9">
        <v>2.0059999999999998</v>
      </c>
      <c r="GN17" s="9">
        <v>1.7310000000000001</v>
      </c>
      <c r="GO17" s="9">
        <v>45.253</v>
      </c>
      <c r="GP17" s="9">
        <v>17.088000000000001</v>
      </c>
      <c r="GQ17" s="9">
        <v>28.164999999999999</v>
      </c>
      <c r="GR17" s="9">
        <v>42.04</v>
      </c>
      <c r="GS17" s="9">
        <v>15.042</v>
      </c>
      <c r="GT17" s="9">
        <v>26.997</v>
      </c>
      <c r="GU17" s="9">
        <v>3.2130000000000001</v>
      </c>
      <c r="GV17" s="9">
        <v>2.0449999999999999</v>
      </c>
      <c r="GW17" s="9">
        <v>1.1679999999999999</v>
      </c>
      <c r="GX17" s="9">
        <v>20.035</v>
      </c>
      <c r="GY17" s="9">
        <v>9.7330000000000005</v>
      </c>
      <c r="GZ17" s="9">
        <v>10.302</v>
      </c>
      <c r="HA17" s="9">
        <v>16.885999999999999</v>
      </c>
      <c r="HB17" s="9">
        <v>8.8019999999999996</v>
      </c>
      <c r="HC17" s="9">
        <v>8.0839999999999996</v>
      </c>
      <c r="HD17" s="9">
        <v>9.9019999999999992</v>
      </c>
      <c r="HE17" s="9">
        <v>3.2549999999999999</v>
      </c>
      <c r="HF17" s="9">
        <v>6.6470000000000002</v>
      </c>
      <c r="HG17" s="9">
        <v>4.125</v>
      </c>
      <c r="HH17" s="9">
        <v>3.2749999999999999</v>
      </c>
      <c r="HI17" s="9">
        <v>0.85</v>
      </c>
      <c r="HJ17" s="9">
        <v>2.859</v>
      </c>
      <c r="HK17" s="9">
        <v>2.2719999999999998</v>
      </c>
      <c r="HL17" s="9">
        <v>0.58699999999999997</v>
      </c>
      <c r="HM17" s="9">
        <v>3.1480000000000001</v>
      </c>
      <c r="HN17" s="9">
        <v>0.93100000000000005</v>
      </c>
      <c r="HO17" s="9">
        <v>2.2170000000000001</v>
      </c>
      <c r="HP17" s="9">
        <v>1.627</v>
      </c>
      <c r="HQ17" s="9">
        <v>0.93100000000000005</v>
      </c>
      <c r="HR17" s="9">
        <v>0.69599999999999995</v>
      </c>
      <c r="HS17" s="9">
        <v>1.522</v>
      </c>
      <c r="HT17" s="9">
        <v>0</v>
      </c>
      <c r="HU17" s="9">
        <v>1.522</v>
      </c>
      <c r="HV17" s="9">
        <v>4.585</v>
      </c>
      <c r="HW17" s="9">
        <v>3.46</v>
      </c>
      <c r="HX17" s="9">
        <v>1.1240000000000001</v>
      </c>
      <c r="HY17" s="9">
        <v>4.585</v>
      </c>
      <c r="HZ17" s="9">
        <v>3.46</v>
      </c>
      <c r="IA17" s="9">
        <v>1.1240000000000001</v>
      </c>
      <c r="IB17" s="9">
        <v>3.9380000000000002</v>
      </c>
      <c r="IC17" s="9">
        <v>2.8130000000000002</v>
      </c>
      <c r="ID17" s="9">
        <v>1.1240000000000001</v>
      </c>
      <c r="IE17" s="9">
        <v>0.64700000000000002</v>
      </c>
      <c r="IF17" s="9">
        <v>0.64700000000000002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9.4749999999999996</v>
      </c>
      <c r="C18" s="9">
        <v>6.665</v>
      </c>
      <c r="D18" s="9">
        <v>2.8090000000000002</v>
      </c>
      <c r="E18" s="9">
        <v>39.908000000000001</v>
      </c>
      <c r="F18" s="9">
        <v>11.016999999999999</v>
      </c>
      <c r="G18" s="9">
        <v>28.890999999999998</v>
      </c>
      <c r="H18" s="9">
        <v>31.620999999999999</v>
      </c>
      <c r="I18" s="9">
        <v>9.5950000000000006</v>
      </c>
      <c r="J18" s="9">
        <v>22.027000000000001</v>
      </c>
      <c r="K18" s="9">
        <v>8.2870000000000008</v>
      </c>
      <c r="L18" s="9">
        <v>1.4219999999999999</v>
      </c>
      <c r="M18" s="9">
        <v>6.8639999999999999</v>
      </c>
      <c r="N18" s="9">
        <v>49.308999999999997</v>
      </c>
      <c r="O18" s="9">
        <v>22.978000000000002</v>
      </c>
      <c r="P18" s="9">
        <v>26.331</v>
      </c>
      <c r="Q18" s="9">
        <v>34.600999999999999</v>
      </c>
      <c r="R18" s="9">
        <v>21.129000000000001</v>
      </c>
      <c r="S18" s="9">
        <v>13.472</v>
      </c>
      <c r="T18" s="9">
        <v>16.152000000000001</v>
      </c>
      <c r="U18" s="9">
        <v>9.5649999999999995</v>
      </c>
      <c r="V18" s="9">
        <v>6.5869999999999997</v>
      </c>
      <c r="W18" s="9">
        <v>11.493</v>
      </c>
      <c r="X18" s="9">
        <v>7.0289999999999999</v>
      </c>
      <c r="Y18" s="9">
        <v>4.4640000000000004</v>
      </c>
      <c r="Z18" s="9">
        <v>6.9560000000000004</v>
      </c>
      <c r="AA18" s="9">
        <v>4.5350000000000001</v>
      </c>
      <c r="AB18" s="9">
        <v>2.4209999999999998</v>
      </c>
      <c r="AC18" s="9">
        <v>14.708</v>
      </c>
      <c r="AD18" s="9">
        <v>1.8480000000000001</v>
      </c>
      <c r="AE18" s="9">
        <v>12.86</v>
      </c>
      <c r="AF18" s="9">
        <v>11.106999999999999</v>
      </c>
      <c r="AG18" s="9">
        <v>1.347</v>
      </c>
      <c r="AH18" s="9">
        <v>9.76</v>
      </c>
      <c r="AI18" s="9">
        <v>3.6019999999999999</v>
      </c>
      <c r="AJ18" s="9">
        <v>0.502</v>
      </c>
      <c r="AK18" s="9">
        <v>3.1</v>
      </c>
      <c r="AL18" s="9">
        <v>56.893999999999998</v>
      </c>
      <c r="AM18" s="9">
        <v>26.690999999999999</v>
      </c>
      <c r="AN18" s="9">
        <v>30.204000000000001</v>
      </c>
      <c r="AO18" s="9">
        <v>39.79</v>
      </c>
      <c r="AP18" s="9">
        <v>20.23</v>
      </c>
      <c r="AQ18" s="9">
        <v>19.561</v>
      </c>
      <c r="AR18" s="9">
        <v>29.917000000000002</v>
      </c>
      <c r="AS18" s="9">
        <v>13.89</v>
      </c>
      <c r="AT18" s="9">
        <v>16.027999999999999</v>
      </c>
      <c r="AU18" s="9">
        <v>8.4450000000000003</v>
      </c>
      <c r="AV18" s="9">
        <v>5.0960000000000001</v>
      </c>
      <c r="AW18" s="9">
        <v>3.3479999999999999</v>
      </c>
      <c r="AX18" s="9">
        <v>1.4279999999999999</v>
      </c>
      <c r="AY18" s="9">
        <v>1.244</v>
      </c>
      <c r="AZ18" s="9">
        <v>0.184</v>
      </c>
      <c r="BA18" s="9">
        <v>17.103999999999999</v>
      </c>
      <c r="BB18" s="9">
        <v>6.4610000000000003</v>
      </c>
      <c r="BC18" s="9">
        <v>10.643000000000001</v>
      </c>
      <c r="BD18" s="9">
        <v>14.56</v>
      </c>
      <c r="BE18" s="9">
        <v>6.4610000000000003</v>
      </c>
      <c r="BF18" s="9">
        <v>8.0990000000000002</v>
      </c>
      <c r="BG18" s="9">
        <v>2.544</v>
      </c>
      <c r="BH18" s="9">
        <v>0</v>
      </c>
      <c r="BI18" s="9">
        <v>2.544</v>
      </c>
      <c r="BJ18" s="9">
        <v>22.940999999999999</v>
      </c>
      <c r="BK18" s="9">
        <v>13.427</v>
      </c>
      <c r="BL18" s="9">
        <v>9.5139999999999993</v>
      </c>
      <c r="BM18" s="9">
        <v>20.148</v>
      </c>
      <c r="BN18" s="9">
        <v>12.606</v>
      </c>
      <c r="BO18" s="9">
        <v>7.5419999999999998</v>
      </c>
      <c r="BP18" s="9">
        <v>13.792999999999999</v>
      </c>
      <c r="BQ18" s="9">
        <v>7.5570000000000004</v>
      </c>
      <c r="BR18" s="9">
        <v>6.2359999999999998</v>
      </c>
      <c r="BS18" s="9">
        <v>6.0469999999999997</v>
      </c>
      <c r="BT18" s="9">
        <v>4.9459999999999997</v>
      </c>
      <c r="BU18" s="9">
        <v>1.1020000000000001</v>
      </c>
      <c r="BV18" s="9">
        <v>0.307</v>
      </c>
      <c r="BW18" s="9">
        <v>0.104</v>
      </c>
      <c r="BX18" s="9">
        <v>0.20399999999999999</v>
      </c>
      <c r="BY18" s="9">
        <v>2.7919999999999998</v>
      </c>
      <c r="BZ18" s="9">
        <v>0.82099999999999995</v>
      </c>
      <c r="CA18" s="9">
        <v>1.972</v>
      </c>
      <c r="CB18" s="9">
        <v>2.6080000000000001</v>
      </c>
      <c r="CC18" s="9">
        <v>0.63700000000000001</v>
      </c>
      <c r="CD18" s="9">
        <v>1.972</v>
      </c>
      <c r="CE18" s="9">
        <v>0.184</v>
      </c>
      <c r="CF18" s="9">
        <v>0.184</v>
      </c>
      <c r="CG18" s="9">
        <v>0</v>
      </c>
      <c r="CH18" s="9">
        <v>28.393999999999998</v>
      </c>
      <c r="CI18" s="9">
        <v>16.661999999999999</v>
      </c>
      <c r="CJ18" s="9">
        <v>11.731999999999999</v>
      </c>
      <c r="CK18" s="9">
        <v>23.091000000000001</v>
      </c>
      <c r="CL18" s="9">
        <v>14.775</v>
      </c>
      <c r="CM18" s="9">
        <v>8.3149999999999995</v>
      </c>
      <c r="CN18" s="9">
        <v>19.004999999999999</v>
      </c>
      <c r="CO18" s="9">
        <v>11.862</v>
      </c>
      <c r="CP18" s="9">
        <v>7.1420000000000003</v>
      </c>
      <c r="CQ18" s="9">
        <v>3.3039999999999998</v>
      </c>
      <c r="CR18" s="9">
        <v>2.1309999999999998</v>
      </c>
      <c r="CS18" s="9">
        <v>1.173</v>
      </c>
      <c r="CT18" s="9">
        <v>0.78200000000000003</v>
      </c>
      <c r="CU18" s="9">
        <v>0.78200000000000003</v>
      </c>
      <c r="CV18" s="9">
        <v>0</v>
      </c>
      <c r="CW18" s="9">
        <v>5.3029999999999999</v>
      </c>
      <c r="CX18" s="9">
        <v>1.887</v>
      </c>
      <c r="CY18" s="9">
        <v>3.4169999999999998</v>
      </c>
      <c r="CZ18" s="9">
        <v>3.347</v>
      </c>
      <c r="DA18" s="9">
        <v>1.1499999999999999</v>
      </c>
      <c r="DB18" s="9">
        <v>2.1970000000000001</v>
      </c>
      <c r="DC18" s="9">
        <v>1.9570000000000001</v>
      </c>
      <c r="DD18" s="9">
        <v>0.73699999999999999</v>
      </c>
      <c r="DE18" s="9">
        <v>1.22</v>
      </c>
      <c r="DF18" s="9">
        <v>23.138999999999999</v>
      </c>
      <c r="DG18" s="9">
        <v>10.34</v>
      </c>
      <c r="DH18" s="9">
        <v>12.798999999999999</v>
      </c>
      <c r="DI18" s="9">
        <v>16.71</v>
      </c>
      <c r="DJ18" s="9">
        <v>9.2050000000000001</v>
      </c>
      <c r="DK18" s="9">
        <v>7.5039999999999996</v>
      </c>
      <c r="DL18" s="9">
        <v>14.36</v>
      </c>
      <c r="DM18" s="9">
        <v>7.1139999999999999</v>
      </c>
      <c r="DN18" s="9">
        <v>7.2469999999999999</v>
      </c>
      <c r="DO18" s="9">
        <v>1.59</v>
      </c>
      <c r="DP18" s="9">
        <v>1.3320000000000001</v>
      </c>
      <c r="DQ18" s="9">
        <v>0.25800000000000001</v>
      </c>
      <c r="DR18" s="9">
        <v>0.75900000000000001</v>
      </c>
      <c r="DS18" s="9">
        <v>0.75900000000000001</v>
      </c>
      <c r="DT18" s="9">
        <v>0</v>
      </c>
      <c r="DU18" s="9">
        <v>6.4290000000000003</v>
      </c>
      <c r="DV18" s="9">
        <v>1.135</v>
      </c>
      <c r="DW18" s="9">
        <v>5.2939999999999996</v>
      </c>
      <c r="DX18" s="9">
        <v>5.8949999999999996</v>
      </c>
      <c r="DY18" s="9">
        <v>1.135</v>
      </c>
      <c r="DZ18" s="9">
        <v>4.76</v>
      </c>
      <c r="EA18" s="9">
        <v>0.53400000000000003</v>
      </c>
      <c r="EB18" s="9">
        <v>0</v>
      </c>
      <c r="EC18" s="9">
        <v>0.53400000000000003</v>
      </c>
      <c r="ED18" s="9">
        <v>25.224</v>
      </c>
      <c r="EE18" s="9">
        <v>12.909000000000001</v>
      </c>
      <c r="EF18" s="9">
        <v>12.316000000000001</v>
      </c>
      <c r="EG18" s="9">
        <v>21.058</v>
      </c>
      <c r="EH18" s="9">
        <v>11.08</v>
      </c>
      <c r="EI18" s="9">
        <v>9.9779999999999998</v>
      </c>
      <c r="EJ18" s="9">
        <v>20.748000000000001</v>
      </c>
      <c r="EK18" s="9">
        <v>10.77</v>
      </c>
      <c r="EL18" s="9">
        <v>9.9779999999999998</v>
      </c>
      <c r="EM18" s="9">
        <v>0.31</v>
      </c>
      <c r="EN18" s="9">
        <v>0.31</v>
      </c>
      <c r="EO18" s="9">
        <v>0</v>
      </c>
      <c r="EP18" s="9">
        <v>0</v>
      </c>
      <c r="EQ18" s="9">
        <v>0</v>
      </c>
      <c r="ER18" s="9">
        <v>0</v>
      </c>
      <c r="ES18" s="9">
        <v>4.1669999999999998</v>
      </c>
      <c r="ET18" s="9">
        <v>1.829</v>
      </c>
      <c r="EU18" s="9">
        <v>2.3380000000000001</v>
      </c>
      <c r="EV18" s="9">
        <v>3.899</v>
      </c>
      <c r="EW18" s="9">
        <v>1.829</v>
      </c>
      <c r="EX18" s="9">
        <v>2.0699999999999998</v>
      </c>
      <c r="EY18" s="9">
        <v>0.26800000000000002</v>
      </c>
      <c r="EZ18" s="9">
        <v>0</v>
      </c>
      <c r="FA18" s="9">
        <v>0.26800000000000002</v>
      </c>
      <c r="FB18" s="9">
        <v>136.10599999999999</v>
      </c>
      <c r="FC18" s="9">
        <v>69.656000000000006</v>
      </c>
      <c r="FD18" s="9">
        <v>66.45</v>
      </c>
      <c r="FE18" s="9">
        <v>102.602</v>
      </c>
      <c r="FF18" s="9">
        <v>57.412999999999997</v>
      </c>
      <c r="FG18" s="9">
        <v>45.189</v>
      </c>
      <c r="FH18" s="9">
        <v>79.350999999999999</v>
      </c>
      <c r="FI18" s="9">
        <v>40.728999999999999</v>
      </c>
      <c r="FJ18" s="9">
        <v>38.622999999999998</v>
      </c>
      <c r="FK18" s="9">
        <v>17.474</v>
      </c>
      <c r="FL18" s="9">
        <v>12.766999999999999</v>
      </c>
      <c r="FM18" s="9">
        <v>4.7069999999999999</v>
      </c>
      <c r="FN18" s="9">
        <v>5.7770000000000001</v>
      </c>
      <c r="FO18" s="9">
        <v>3.9180000000000001</v>
      </c>
      <c r="FP18" s="9">
        <v>1.859</v>
      </c>
      <c r="FQ18" s="9">
        <v>33.503999999999998</v>
      </c>
      <c r="FR18" s="9">
        <v>12.243</v>
      </c>
      <c r="FS18" s="9">
        <v>21.260999999999999</v>
      </c>
      <c r="FT18" s="9">
        <v>28.393000000000001</v>
      </c>
      <c r="FU18" s="9">
        <v>11.26</v>
      </c>
      <c r="FV18" s="9">
        <v>17.132000000000001</v>
      </c>
      <c r="FW18" s="9">
        <v>5.1109999999999998</v>
      </c>
      <c r="FX18" s="9">
        <v>0.98299999999999998</v>
      </c>
      <c r="FY18" s="9">
        <v>4.1280000000000001</v>
      </c>
      <c r="FZ18" s="9">
        <v>106.901</v>
      </c>
      <c r="GA18" s="9">
        <v>54.298000000000002</v>
      </c>
      <c r="GB18" s="9">
        <v>52.601999999999997</v>
      </c>
      <c r="GC18" s="9">
        <v>82.338999999999999</v>
      </c>
      <c r="GD18" s="9">
        <v>45.381999999999998</v>
      </c>
      <c r="GE18" s="9">
        <v>36.957000000000001</v>
      </c>
      <c r="GF18" s="9">
        <v>66.849999999999994</v>
      </c>
      <c r="GG18" s="9">
        <v>33.530999999999999</v>
      </c>
      <c r="GH18" s="9">
        <v>33.319000000000003</v>
      </c>
      <c r="GI18" s="9">
        <v>12.87</v>
      </c>
      <c r="GJ18" s="9">
        <v>10.11</v>
      </c>
      <c r="GK18" s="9">
        <v>2.76</v>
      </c>
      <c r="GL18" s="9">
        <v>2.6190000000000002</v>
      </c>
      <c r="GM18" s="9">
        <v>1.742</v>
      </c>
      <c r="GN18" s="9">
        <v>0.877</v>
      </c>
      <c r="GO18" s="9">
        <v>24.561</v>
      </c>
      <c r="GP18" s="9">
        <v>8.9160000000000004</v>
      </c>
      <c r="GQ18" s="9">
        <v>15.646000000000001</v>
      </c>
      <c r="GR18" s="9">
        <v>22.834</v>
      </c>
      <c r="GS18" s="9">
        <v>8.6080000000000005</v>
      </c>
      <c r="GT18" s="9">
        <v>14.225</v>
      </c>
      <c r="GU18" s="9">
        <v>1.728</v>
      </c>
      <c r="GV18" s="9">
        <v>0.307</v>
      </c>
      <c r="GW18" s="9">
        <v>1.42</v>
      </c>
      <c r="GX18" s="9">
        <v>20.024000000000001</v>
      </c>
      <c r="GY18" s="9">
        <v>9.4960000000000004</v>
      </c>
      <c r="GZ18" s="9">
        <v>10.528</v>
      </c>
      <c r="HA18" s="9">
        <v>12.222</v>
      </c>
      <c r="HB18" s="9">
        <v>6.5019999999999998</v>
      </c>
      <c r="HC18" s="9">
        <v>5.72</v>
      </c>
      <c r="HD18" s="9">
        <v>6.4340000000000002</v>
      </c>
      <c r="HE18" s="9">
        <v>3.222</v>
      </c>
      <c r="HF18" s="9">
        <v>3.2120000000000002</v>
      </c>
      <c r="HG18" s="9">
        <v>3.399</v>
      </c>
      <c r="HH18" s="9">
        <v>1.873</v>
      </c>
      <c r="HI18" s="9">
        <v>1.526</v>
      </c>
      <c r="HJ18" s="9">
        <v>2.3889999999999998</v>
      </c>
      <c r="HK18" s="9">
        <v>1.407</v>
      </c>
      <c r="HL18" s="9">
        <v>0.98199999999999998</v>
      </c>
      <c r="HM18" s="9">
        <v>7.8019999999999996</v>
      </c>
      <c r="HN18" s="9">
        <v>2.9940000000000002</v>
      </c>
      <c r="HO18" s="9">
        <v>4.8079999999999998</v>
      </c>
      <c r="HP18" s="9">
        <v>5.1829999999999998</v>
      </c>
      <c r="HQ18" s="9">
        <v>2.6520000000000001</v>
      </c>
      <c r="HR18" s="9">
        <v>2.5310000000000001</v>
      </c>
      <c r="HS18" s="9">
        <v>2.6190000000000002</v>
      </c>
      <c r="HT18" s="9">
        <v>0.34300000000000003</v>
      </c>
      <c r="HU18" s="9">
        <v>2.2770000000000001</v>
      </c>
      <c r="HV18" s="9">
        <v>9.1820000000000004</v>
      </c>
      <c r="HW18" s="9">
        <v>5.8620000000000001</v>
      </c>
      <c r="HX18" s="9">
        <v>3.32</v>
      </c>
      <c r="HY18" s="9">
        <v>8.0410000000000004</v>
      </c>
      <c r="HZ18" s="9">
        <v>5.5289999999999999</v>
      </c>
      <c r="IA18" s="9">
        <v>2.5129999999999999</v>
      </c>
      <c r="IB18" s="9">
        <v>6.0670000000000002</v>
      </c>
      <c r="IC18" s="9">
        <v>3.976</v>
      </c>
      <c r="ID18" s="9">
        <v>2.0910000000000002</v>
      </c>
      <c r="IE18" s="9">
        <v>1.2050000000000001</v>
      </c>
      <c r="IF18" s="9">
        <v>0.78400000000000003</v>
      </c>
      <c r="IG18" s="9">
        <v>0.42099999999999999</v>
      </c>
      <c r="IH18" s="9">
        <v>0.76900000000000002</v>
      </c>
      <c r="II18" s="9">
        <v>0.76900000000000002</v>
      </c>
      <c r="IJ18" s="9">
        <v>0</v>
      </c>
      <c r="IK18" s="9">
        <v>1.1399999999999999</v>
      </c>
      <c r="IL18" s="9">
        <v>0.33300000000000002</v>
      </c>
      <c r="IM18" s="9">
        <v>0.80800000000000005</v>
      </c>
      <c r="IN18" s="9">
        <v>0.376</v>
      </c>
      <c r="IO18" s="9">
        <v>0</v>
      </c>
      <c r="IP18" s="9">
        <v>0.376</v>
      </c>
      <c r="IQ18" s="9">
        <v>0.76500000000000001</v>
      </c>
    </row>
    <row r="19" spans="1:251">
      <c r="A19" s="10">
        <v>44958</v>
      </c>
      <c r="B19" s="9">
        <v>11.643000000000001</v>
      </c>
      <c r="C19" s="9">
        <v>7.4279999999999999</v>
      </c>
      <c r="D19" s="9">
        <v>4.2149999999999999</v>
      </c>
      <c r="E19" s="9">
        <v>30.635999999999999</v>
      </c>
      <c r="F19" s="9">
        <v>8.7070000000000007</v>
      </c>
      <c r="G19" s="9">
        <v>21.928000000000001</v>
      </c>
      <c r="H19" s="9">
        <v>27.032</v>
      </c>
      <c r="I19" s="9">
        <v>8.7070000000000007</v>
      </c>
      <c r="J19" s="9">
        <v>18.324999999999999</v>
      </c>
      <c r="K19" s="9">
        <v>3.6040000000000001</v>
      </c>
      <c r="L19" s="9">
        <v>0</v>
      </c>
      <c r="M19" s="9">
        <v>3.6040000000000001</v>
      </c>
      <c r="N19" s="9">
        <v>44.392000000000003</v>
      </c>
      <c r="O19" s="9">
        <v>21.571999999999999</v>
      </c>
      <c r="P19" s="9">
        <v>22.82</v>
      </c>
      <c r="Q19" s="9">
        <v>34.984000000000002</v>
      </c>
      <c r="R19" s="9">
        <v>18.844000000000001</v>
      </c>
      <c r="S19" s="9">
        <v>16.14</v>
      </c>
      <c r="T19" s="9">
        <v>18.721</v>
      </c>
      <c r="U19" s="9">
        <v>9.1219999999999999</v>
      </c>
      <c r="V19" s="9">
        <v>9.6</v>
      </c>
      <c r="W19" s="9">
        <v>7.9059999999999997</v>
      </c>
      <c r="X19" s="9">
        <v>4.5209999999999999</v>
      </c>
      <c r="Y19" s="9">
        <v>3.3849999999999998</v>
      </c>
      <c r="Z19" s="9">
        <v>8.3559999999999999</v>
      </c>
      <c r="AA19" s="9">
        <v>5.2009999999999996</v>
      </c>
      <c r="AB19" s="9">
        <v>3.1560000000000001</v>
      </c>
      <c r="AC19" s="9">
        <v>9.4079999999999995</v>
      </c>
      <c r="AD19" s="9">
        <v>2.7280000000000002</v>
      </c>
      <c r="AE19" s="9">
        <v>6.68</v>
      </c>
      <c r="AF19" s="9">
        <v>7.5030000000000001</v>
      </c>
      <c r="AG19" s="9">
        <v>2.7280000000000002</v>
      </c>
      <c r="AH19" s="9">
        <v>4.7750000000000004</v>
      </c>
      <c r="AI19" s="9">
        <v>1.905</v>
      </c>
      <c r="AJ19" s="9">
        <v>0</v>
      </c>
      <c r="AK19" s="9">
        <v>1.905</v>
      </c>
      <c r="AL19" s="9">
        <v>60.292999999999999</v>
      </c>
      <c r="AM19" s="9">
        <v>27.445</v>
      </c>
      <c r="AN19" s="9">
        <v>32.847999999999999</v>
      </c>
      <c r="AO19" s="9">
        <v>45.482999999999997</v>
      </c>
      <c r="AP19" s="9">
        <v>24.66</v>
      </c>
      <c r="AQ19" s="9">
        <v>20.824000000000002</v>
      </c>
      <c r="AR19" s="9">
        <v>33.283000000000001</v>
      </c>
      <c r="AS19" s="9">
        <v>15.454000000000001</v>
      </c>
      <c r="AT19" s="9">
        <v>17.829000000000001</v>
      </c>
      <c r="AU19" s="9">
        <v>10.731</v>
      </c>
      <c r="AV19" s="9">
        <v>8.3439999999999994</v>
      </c>
      <c r="AW19" s="9">
        <v>2.387</v>
      </c>
      <c r="AX19" s="9">
        <v>1.4690000000000001</v>
      </c>
      <c r="AY19" s="9">
        <v>0.86099999999999999</v>
      </c>
      <c r="AZ19" s="9">
        <v>0.60799999999999998</v>
      </c>
      <c r="BA19" s="9">
        <v>14.808999999999999</v>
      </c>
      <c r="BB19" s="9">
        <v>2.7850000000000001</v>
      </c>
      <c r="BC19" s="9">
        <v>12.023999999999999</v>
      </c>
      <c r="BD19" s="9">
        <v>13.894</v>
      </c>
      <c r="BE19" s="9">
        <v>2.7850000000000001</v>
      </c>
      <c r="BF19" s="9">
        <v>11.109</v>
      </c>
      <c r="BG19" s="9">
        <v>0.91600000000000004</v>
      </c>
      <c r="BH19" s="9">
        <v>0</v>
      </c>
      <c r="BI19" s="9">
        <v>0.91600000000000004</v>
      </c>
      <c r="BJ19" s="9">
        <v>24.774000000000001</v>
      </c>
      <c r="BK19" s="9">
        <v>13.037000000000001</v>
      </c>
      <c r="BL19" s="9">
        <v>11.737</v>
      </c>
      <c r="BM19" s="9">
        <v>19.588999999999999</v>
      </c>
      <c r="BN19" s="9">
        <v>10.808999999999999</v>
      </c>
      <c r="BO19" s="9">
        <v>8.7789999999999999</v>
      </c>
      <c r="BP19" s="9">
        <v>13.111000000000001</v>
      </c>
      <c r="BQ19" s="9">
        <v>6.4249999999999998</v>
      </c>
      <c r="BR19" s="9">
        <v>6.6859999999999999</v>
      </c>
      <c r="BS19" s="9">
        <v>5.4470000000000001</v>
      </c>
      <c r="BT19" s="9">
        <v>3.8050000000000002</v>
      </c>
      <c r="BU19" s="9">
        <v>1.6419999999999999</v>
      </c>
      <c r="BV19" s="9">
        <v>1.0309999999999999</v>
      </c>
      <c r="BW19" s="9">
        <v>0.57899999999999996</v>
      </c>
      <c r="BX19" s="9">
        <v>0.45100000000000001</v>
      </c>
      <c r="BY19" s="9">
        <v>5.1849999999999996</v>
      </c>
      <c r="BZ19" s="9">
        <v>2.2280000000000002</v>
      </c>
      <c r="CA19" s="9">
        <v>2.9569999999999999</v>
      </c>
      <c r="CB19" s="9">
        <v>4.6689999999999996</v>
      </c>
      <c r="CC19" s="9">
        <v>2.2280000000000002</v>
      </c>
      <c r="CD19" s="9">
        <v>2.4409999999999998</v>
      </c>
      <c r="CE19" s="9">
        <v>0.51600000000000001</v>
      </c>
      <c r="CF19" s="9">
        <v>0</v>
      </c>
      <c r="CG19" s="9">
        <v>0.51600000000000001</v>
      </c>
      <c r="CH19" s="9">
        <v>12.596</v>
      </c>
      <c r="CI19" s="9">
        <v>6.383</v>
      </c>
      <c r="CJ19" s="9">
        <v>6.2130000000000001</v>
      </c>
      <c r="CK19" s="9">
        <v>11.363</v>
      </c>
      <c r="CL19" s="9">
        <v>5.4169999999999998</v>
      </c>
      <c r="CM19" s="9">
        <v>5.9459999999999997</v>
      </c>
      <c r="CN19" s="9">
        <v>9.6920000000000002</v>
      </c>
      <c r="CO19" s="9">
        <v>3.895</v>
      </c>
      <c r="CP19" s="9">
        <v>5.798</v>
      </c>
      <c r="CQ19" s="9">
        <v>0.88400000000000001</v>
      </c>
      <c r="CR19" s="9">
        <v>0.73599999999999999</v>
      </c>
      <c r="CS19" s="9">
        <v>0.14799999999999999</v>
      </c>
      <c r="CT19" s="9">
        <v>0.78600000000000003</v>
      </c>
      <c r="CU19" s="9">
        <v>0.78600000000000003</v>
      </c>
      <c r="CV19" s="9">
        <v>0</v>
      </c>
      <c r="CW19" s="9">
        <v>1.2330000000000001</v>
      </c>
      <c r="CX19" s="9">
        <v>0.96599999999999997</v>
      </c>
      <c r="CY19" s="9">
        <v>0.26700000000000002</v>
      </c>
      <c r="CZ19" s="9">
        <v>0.96599999999999997</v>
      </c>
      <c r="DA19" s="9">
        <v>0.96599999999999997</v>
      </c>
      <c r="DB19" s="9">
        <v>0</v>
      </c>
      <c r="DC19" s="9">
        <v>0.26700000000000002</v>
      </c>
      <c r="DD19" s="9">
        <v>0</v>
      </c>
      <c r="DE19" s="9">
        <v>0.26700000000000002</v>
      </c>
      <c r="DF19" s="9">
        <v>12.465</v>
      </c>
      <c r="DG19" s="9">
        <v>6.7329999999999997</v>
      </c>
      <c r="DH19" s="9">
        <v>5.7329999999999997</v>
      </c>
      <c r="DI19" s="9">
        <v>9.15</v>
      </c>
      <c r="DJ19" s="9">
        <v>4.9969999999999999</v>
      </c>
      <c r="DK19" s="9">
        <v>4.1529999999999996</v>
      </c>
      <c r="DL19" s="9">
        <v>6.3890000000000002</v>
      </c>
      <c r="DM19" s="9">
        <v>2.9729999999999999</v>
      </c>
      <c r="DN19" s="9">
        <v>3.415</v>
      </c>
      <c r="DO19" s="9">
        <v>1.3180000000000001</v>
      </c>
      <c r="DP19" s="9">
        <v>1.3180000000000001</v>
      </c>
      <c r="DQ19" s="9">
        <v>0</v>
      </c>
      <c r="DR19" s="9">
        <v>1.4430000000000001</v>
      </c>
      <c r="DS19" s="9">
        <v>0.70599999999999996</v>
      </c>
      <c r="DT19" s="9">
        <v>0.73699999999999999</v>
      </c>
      <c r="DU19" s="9">
        <v>3.3159999999999998</v>
      </c>
      <c r="DV19" s="9">
        <v>1.736</v>
      </c>
      <c r="DW19" s="9">
        <v>1.58</v>
      </c>
      <c r="DX19" s="9">
        <v>3.3159999999999998</v>
      </c>
      <c r="DY19" s="9">
        <v>1.736</v>
      </c>
      <c r="DZ19" s="9">
        <v>1.58</v>
      </c>
      <c r="EA19" s="9">
        <v>0</v>
      </c>
      <c r="EB19" s="9">
        <v>0</v>
      </c>
      <c r="EC19" s="9">
        <v>0</v>
      </c>
      <c r="ED19" s="9">
        <v>19.771000000000001</v>
      </c>
      <c r="EE19" s="9">
        <v>12.555999999999999</v>
      </c>
      <c r="EF19" s="9">
        <v>7.2149999999999999</v>
      </c>
      <c r="EG19" s="9">
        <v>16.065000000000001</v>
      </c>
      <c r="EH19" s="9">
        <v>10.726000000000001</v>
      </c>
      <c r="EI19" s="9">
        <v>5.3390000000000004</v>
      </c>
      <c r="EJ19" s="9">
        <v>14.417</v>
      </c>
      <c r="EK19" s="9">
        <v>9.6940000000000008</v>
      </c>
      <c r="EL19" s="9">
        <v>4.7229999999999999</v>
      </c>
      <c r="EM19" s="9">
        <v>1.649</v>
      </c>
      <c r="EN19" s="9">
        <v>1.032</v>
      </c>
      <c r="EO19" s="9">
        <v>0.61599999999999999</v>
      </c>
      <c r="EP19" s="9">
        <v>0</v>
      </c>
      <c r="EQ19" s="9">
        <v>0</v>
      </c>
      <c r="ER19" s="9">
        <v>0</v>
      </c>
      <c r="ES19" s="9">
        <v>3.7050000000000001</v>
      </c>
      <c r="ET19" s="9">
        <v>1.83</v>
      </c>
      <c r="EU19" s="9">
        <v>1.875</v>
      </c>
      <c r="EV19" s="9">
        <v>2.968</v>
      </c>
      <c r="EW19" s="9">
        <v>1.83</v>
      </c>
      <c r="EX19" s="9">
        <v>1.1379999999999999</v>
      </c>
      <c r="EY19" s="9">
        <v>0.73699999999999999</v>
      </c>
      <c r="EZ19" s="9">
        <v>0</v>
      </c>
      <c r="FA19" s="9">
        <v>0.73699999999999999</v>
      </c>
      <c r="FB19" s="9">
        <v>135.46600000000001</v>
      </c>
      <c r="FC19" s="9">
        <v>71.42</v>
      </c>
      <c r="FD19" s="9">
        <v>64.046000000000006</v>
      </c>
      <c r="FE19" s="9">
        <v>97.590999999999994</v>
      </c>
      <c r="FF19" s="9">
        <v>59.756999999999998</v>
      </c>
      <c r="FG19" s="9">
        <v>37.834000000000003</v>
      </c>
      <c r="FH19" s="9">
        <v>71.694999999999993</v>
      </c>
      <c r="FI19" s="9">
        <v>42.256</v>
      </c>
      <c r="FJ19" s="9">
        <v>29.439</v>
      </c>
      <c r="FK19" s="9">
        <v>18.216999999999999</v>
      </c>
      <c r="FL19" s="9">
        <v>12.254</v>
      </c>
      <c r="FM19" s="9">
        <v>5.9630000000000001</v>
      </c>
      <c r="FN19" s="9">
        <v>7.6779999999999999</v>
      </c>
      <c r="FO19" s="9">
        <v>5.2460000000000004</v>
      </c>
      <c r="FP19" s="9">
        <v>2.4319999999999999</v>
      </c>
      <c r="FQ19" s="9">
        <v>37.875</v>
      </c>
      <c r="FR19" s="9">
        <v>11.663</v>
      </c>
      <c r="FS19" s="9">
        <v>26.212</v>
      </c>
      <c r="FT19" s="9">
        <v>30.425000000000001</v>
      </c>
      <c r="FU19" s="9">
        <v>9.8160000000000007</v>
      </c>
      <c r="FV19" s="9">
        <v>20.609000000000002</v>
      </c>
      <c r="FW19" s="9">
        <v>7.45</v>
      </c>
      <c r="FX19" s="9">
        <v>1.8480000000000001</v>
      </c>
      <c r="FY19" s="9">
        <v>5.6029999999999998</v>
      </c>
      <c r="FZ19" s="9">
        <v>108.89400000000001</v>
      </c>
      <c r="GA19" s="9">
        <v>56.752000000000002</v>
      </c>
      <c r="GB19" s="9">
        <v>52.142000000000003</v>
      </c>
      <c r="GC19" s="9">
        <v>79.754999999999995</v>
      </c>
      <c r="GD19" s="9">
        <v>48.423999999999999</v>
      </c>
      <c r="GE19" s="9">
        <v>31.332000000000001</v>
      </c>
      <c r="GF19" s="9">
        <v>63.512</v>
      </c>
      <c r="GG19" s="9">
        <v>37.188000000000002</v>
      </c>
      <c r="GH19" s="9">
        <v>26.324000000000002</v>
      </c>
      <c r="GI19" s="9">
        <v>15.112</v>
      </c>
      <c r="GJ19" s="9">
        <v>10.648999999999999</v>
      </c>
      <c r="GK19" s="9">
        <v>4.4640000000000004</v>
      </c>
      <c r="GL19" s="9">
        <v>1.131</v>
      </c>
      <c r="GM19" s="9">
        <v>0.58699999999999997</v>
      </c>
      <c r="GN19" s="9">
        <v>0.54500000000000004</v>
      </c>
      <c r="GO19" s="9">
        <v>29.138000000000002</v>
      </c>
      <c r="GP19" s="9">
        <v>8.3279999999999994</v>
      </c>
      <c r="GQ19" s="9">
        <v>20.81</v>
      </c>
      <c r="GR19" s="9">
        <v>26.294</v>
      </c>
      <c r="GS19" s="9">
        <v>7.883</v>
      </c>
      <c r="GT19" s="9">
        <v>18.411000000000001</v>
      </c>
      <c r="GU19" s="9">
        <v>2.8439999999999999</v>
      </c>
      <c r="GV19" s="9">
        <v>0.44500000000000001</v>
      </c>
      <c r="GW19" s="9">
        <v>2.399</v>
      </c>
      <c r="GX19" s="9">
        <v>20.632999999999999</v>
      </c>
      <c r="GY19" s="9">
        <v>11.058999999999999</v>
      </c>
      <c r="GZ19" s="9">
        <v>9.5730000000000004</v>
      </c>
      <c r="HA19" s="9">
        <v>13.952999999999999</v>
      </c>
      <c r="HB19" s="9">
        <v>8.4559999999999995</v>
      </c>
      <c r="HC19" s="9">
        <v>5.4960000000000004</v>
      </c>
      <c r="HD19" s="9">
        <v>6.7389999999999999</v>
      </c>
      <c r="HE19" s="9">
        <v>4.4930000000000003</v>
      </c>
      <c r="HF19" s="9">
        <v>2.246</v>
      </c>
      <c r="HG19" s="9">
        <v>2.081</v>
      </c>
      <c r="HH19" s="9">
        <v>0.58099999999999996</v>
      </c>
      <c r="HI19" s="9">
        <v>1.5</v>
      </c>
      <c r="HJ19" s="9">
        <v>5.133</v>
      </c>
      <c r="HK19" s="9">
        <v>3.3820000000000001</v>
      </c>
      <c r="HL19" s="9">
        <v>1.7509999999999999</v>
      </c>
      <c r="HM19" s="9">
        <v>6.68</v>
      </c>
      <c r="HN19" s="9">
        <v>2.6030000000000002</v>
      </c>
      <c r="HO19" s="9">
        <v>4.077</v>
      </c>
      <c r="HP19" s="9">
        <v>2.7509999999999999</v>
      </c>
      <c r="HQ19" s="9">
        <v>1.8129999999999999</v>
      </c>
      <c r="HR19" s="9">
        <v>0.93899999999999995</v>
      </c>
      <c r="HS19" s="9">
        <v>3.9279999999999999</v>
      </c>
      <c r="HT19" s="9">
        <v>0.79</v>
      </c>
      <c r="HU19" s="9">
        <v>3.1379999999999999</v>
      </c>
      <c r="HV19" s="9">
        <v>5.94</v>
      </c>
      <c r="HW19" s="9">
        <v>3.609</v>
      </c>
      <c r="HX19" s="9">
        <v>2.331</v>
      </c>
      <c r="HY19" s="9">
        <v>3.883</v>
      </c>
      <c r="HZ19" s="9">
        <v>2.8769999999999998</v>
      </c>
      <c r="IA19" s="9">
        <v>1.006</v>
      </c>
      <c r="IB19" s="9">
        <v>1.4450000000000001</v>
      </c>
      <c r="IC19" s="9">
        <v>0.57499999999999996</v>
      </c>
      <c r="ID19" s="9">
        <v>0.87</v>
      </c>
      <c r="IE19" s="9">
        <v>1.024</v>
      </c>
      <c r="IF19" s="9">
        <v>1.024</v>
      </c>
      <c r="IG19" s="9">
        <v>0</v>
      </c>
      <c r="IH19" s="9">
        <v>1.4139999999999999</v>
      </c>
      <c r="II19" s="9">
        <v>1.278</v>
      </c>
      <c r="IJ19" s="9">
        <v>0.13600000000000001</v>
      </c>
      <c r="IK19" s="9">
        <v>2.0569999999999999</v>
      </c>
      <c r="IL19" s="9">
        <v>0.73199999999999998</v>
      </c>
      <c r="IM19" s="9">
        <v>1.325</v>
      </c>
      <c r="IN19" s="9">
        <v>1.38</v>
      </c>
      <c r="IO19" s="9">
        <v>0.12</v>
      </c>
      <c r="IP19" s="9">
        <v>1.26</v>
      </c>
      <c r="IQ19" s="9">
        <v>0.67800000000000005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0</v>
      </c>
      <c r="C11" s="9">
        <v>0</v>
      </c>
      <c r="D11" s="9">
        <v>169.74600000000001</v>
      </c>
      <c r="E11" s="9">
        <v>94.995000000000005</v>
      </c>
      <c r="F11" s="9">
        <v>74.751000000000005</v>
      </c>
      <c r="G11" s="9">
        <v>130.85499999999999</v>
      </c>
      <c r="H11" s="9">
        <v>85.608999999999995</v>
      </c>
      <c r="I11" s="9">
        <v>45.246000000000002</v>
      </c>
      <c r="J11" s="9">
        <v>107.476</v>
      </c>
      <c r="K11" s="9">
        <v>67.495000000000005</v>
      </c>
      <c r="L11" s="9">
        <v>39.979999999999997</v>
      </c>
      <c r="M11" s="9">
        <v>21.178999999999998</v>
      </c>
      <c r="N11" s="9">
        <v>16.536999999999999</v>
      </c>
      <c r="O11" s="9">
        <v>4.641</v>
      </c>
      <c r="P11" s="9">
        <v>2.2010000000000001</v>
      </c>
      <c r="Q11" s="9">
        <v>1.577</v>
      </c>
      <c r="R11" s="9">
        <v>0.624</v>
      </c>
      <c r="S11" s="9">
        <v>38.890999999999998</v>
      </c>
      <c r="T11" s="9">
        <v>9.3859999999999992</v>
      </c>
      <c r="U11" s="9">
        <v>29.504999999999999</v>
      </c>
      <c r="V11" s="9">
        <v>33.612000000000002</v>
      </c>
      <c r="W11" s="9">
        <v>8.3610000000000007</v>
      </c>
      <c r="X11" s="9">
        <v>25.251000000000001</v>
      </c>
      <c r="Y11" s="9">
        <v>5.2779999999999996</v>
      </c>
      <c r="Z11" s="9">
        <v>1.024</v>
      </c>
      <c r="AA11" s="9">
        <v>4.2539999999999996</v>
      </c>
      <c r="AB11" s="9">
        <v>20.777999999999999</v>
      </c>
      <c r="AC11" s="9">
        <v>10.202999999999999</v>
      </c>
      <c r="AD11" s="9">
        <v>10.574999999999999</v>
      </c>
      <c r="AE11" s="9">
        <v>12.034000000000001</v>
      </c>
      <c r="AF11" s="9">
        <v>8.3520000000000003</v>
      </c>
      <c r="AG11" s="9">
        <v>3.6819999999999999</v>
      </c>
      <c r="AH11" s="9">
        <v>8.8290000000000006</v>
      </c>
      <c r="AI11" s="9">
        <v>6.2729999999999997</v>
      </c>
      <c r="AJ11" s="9">
        <v>2.5550000000000002</v>
      </c>
      <c r="AK11" s="9">
        <v>1.0049999999999999</v>
      </c>
      <c r="AL11" s="9">
        <v>0.502</v>
      </c>
      <c r="AM11" s="9">
        <v>0.503</v>
      </c>
      <c r="AN11" s="9">
        <v>2.2010000000000001</v>
      </c>
      <c r="AO11" s="9">
        <v>1.577</v>
      </c>
      <c r="AP11" s="9">
        <v>0.624</v>
      </c>
      <c r="AQ11" s="9">
        <v>8.7430000000000003</v>
      </c>
      <c r="AR11" s="9">
        <v>1.851</v>
      </c>
      <c r="AS11" s="9">
        <v>6.8929999999999998</v>
      </c>
      <c r="AT11" s="9">
        <v>3.4649999999999999</v>
      </c>
      <c r="AU11" s="9">
        <v>0.82599999999999996</v>
      </c>
      <c r="AV11" s="9">
        <v>2.6389999999999998</v>
      </c>
      <c r="AW11" s="9">
        <v>5.2779999999999996</v>
      </c>
      <c r="AX11" s="9">
        <v>1.024</v>
      </c>
      <c r="AY11" s="9">
        <v>4.2539999999999996</v>
      </c>
      <c r="AZ11" s="9">
        <v>93.995000000000005</v>
      </c>
      <c r="BA11" s="9">
        <v>56.061999999999998</v>
      </c>
      <c r="BB11" s="9">
        <v>37.933</v>
      </c>
      <c r="BC11" s="9">
        <v>77.296999999999997</v>
      </c>
      <c r="BD11" s="9">
        <v>52.645000000000003</v>
      </c>
      <c r="BE11" s="9">
        <v>24.652000000000001</v>
      </c>
      <c r="BF11" s="9">
        <v>61.667000000000002</v>
      </c>
      <c r="BG11" s="9">
        <v>40.606999999999999</v>
      </c>
      <c r="BH11" s="9">
        <v>21.059000000000001</v>
      </c>
      <c r="BI11" s="9">
        <v>15.63</v>
      </c>
      <c r="BJ11" s="9">
        <v>12.037000000000001</v>
      </c>
      <c r="BK11" s="9">
        <v>3.593</v>
      </c>
      <c r="BL11" s="9">
        <v>16.699000000000002</v>
      </c>
      <c r="BM11" s="9">
        <v>3.4169999999999998</v>
      </c>
      <c r="BN11" s="9">
        <v>13.281000000000001</v>
      </c>
      <c r="BO11" s="9">
        <v>16.699000000000002</v>
      </c>
      <c r="BP11" s="9">
        <v>3.4169999999999998</v>
      </c>
      <c r="BQ11" s="9">
        <v>13.281000000000001</v>
      </c>
      <c r="BR11" s="9">
        <v>54.972000000000001</v>
      </c>
      <c r="BS11" s="9">
        <v>28.73</v>
      </c>
      <c r="BT11" s="9">
        <v>26.242000000000001</v>
      </c>
      <c r="BU11" s="9">
        <v>41.524000000000001</v>
      </c>
      <c r="BV11" s="9">
        <v>24.613</v>
      </c>
      <c r="BW11" s="9">
        <v>16.911000000000001</v>
      </c>
      <c r="BX11" s="9">
        <v>36.979999999999997</v>
      </c>
      <c r="BY11" s="9">
        <v>20.614999999999998</v>
      </c>
      <c r="BZ11" s="9">
        <v>16.366</v>
      </c>
      <c r="CA11" s="9">
        <v>4.5439999999999996</v>
      </c>
      <c r="CB11" s="9">
        <v>3.9980000000000002</v>
      </c>
      <c r="CC11" s="9">
        <v>0.54600000000000004</v>
      </c>
      <c r="CD11" s="9">
        <v>13.448</v>
      </c>
      <c r="CE11" s="9">
        <v>4.1180000000000003</v>
      </c>
      <c r="CF11" s="9">
        <v>9.3309999999999995</v>
      </c>
      <c r="CG11" s="9">
        <v>13.448</v>
      </c>
      <c r="CH11" s="9">
        <v>4.1180000000000003</v>
      </c>
      <c r="CI11" s="9">
        <v>9.3309999999999995</v>
      </c>
      <c r="CJ11" s="9">
        <v>0.995</v>
      </c>
      <c r="CK11" s="9">
        <v>0.45</v>
      </c>
      <c r="CL11" s="9">
        <v>0.54500000000000004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0.995</v>
      </c>
      <c r="CZ11" s="9">
        <v>0.45</v>
      </c>
      <c r="DA11" s="9">
        <v>0.54500000000000004</v>
      </c>
      <c r="DB11" s="9">
        <v>0.995</v>
      </c>
      <c r="DC11" s="9">
        <v>0.45</v>
      </c>
      <c r="DD11" s="9">
        <v>0.54500000000000004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0.995</v>
      </c>
      <c r="EG11" s="9">
        <v>0.45</v>
      </c>
      <c r="EH11" s="9">
        <v>0.54500000000000004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0.995</v>
      </c>
      <c r="ES11" s="9">
        <v>0.45</v>
      </c>
      <c r="ET11" s="9">
        <v>0.54500000000000004</v>
      </c>
      <c r="EU11" s="9">
        <v>0.995</v>
      </c>
      <c r="EV11" s="9">
        <v>0.45</v>
      </c>
      <c r="EW11" s="9">
        <v>0.54500000000000004</v>
      </c>
      <c r="EX11" s="9">
        <v>108.319</v>
      </c>
      <c r="EY11" s="9">
        <v>59.597999999999999</v>
      </c>
      <c r="EZ11" s="9">
        <v>48.722000000000001</v>
      </c>
      <c r="FA11" s="9">
        <v>80.977000000000004</v>
      </c>
      <c r="FB11" s="9">
        <v>53.901000000000003</v>
      </c>
      <c r="FC11" s="9">
        <v>27.074999999999999</v>
      </c>
      <c r="FD11" s="9">
        <v>63.212000000000003</v>
      </c>
      <c r="FE11" s="9">
        <v>40.743000000000002</v>
      </c>
      <c r="FF11" s="9">
        <v>22.469000000000001</v>
      </c>
      <c r="FG11" s="9">
        <v>15.74</v>
      </c>
      <c r="FH11" s="9">
        <v>11.582000000000001</v>
      </c>
      <c r="FI11" s="9">
        <v>4.1580000000000004</v>
      </c>
      <c r="FJ11" s="9">
        <v>2.0249999999999999</v>
      </c>
      <c r="FK11" s="9">
        <v>1.577</v>
      </c>
      <c r="FL11" s="9">
        <v>0.44900000000000001</v>
      </c>
      <c r="FM11" s="9">
        <v>27.341999999999999</v>
      </c>
      <c r="FN11" s="9">
        <v>5.6959999999999997</v>
      </c>
      <c r="FO11" s="9">
        <v>21.646000000000001</v>
      </c>
      <c r="FP11" s="9">
        <v>22.306000000000001</v>
      </c>
      <c r="FQ11" s="9">
        <v>4.6719999999999997</v>
      </c>
      <c r="FR11" s="9">
        <v>17.635000000000002</v>
      </c>
      <c r="FS11" s="9">
        <v>5.0359999999999996</v>
      </c>
      <c r="FT11" s="9">
        <v>1.024</v>
      </c>
      <c r="FU11" s="9">
        <v>4.0119999999999996</v>
      </c>
      <c r="FV11" s="9">
        <v>30.12</v>
      </c>
      <c r="FW11" s="9">
        <v>12.226000000000001</v>
      </c>
      <c r="FX11" s="9">
        <v>17.893999999999998</v>
      </c>
      <c r="FY11" s="9">
        <v>19.488</v>
      </c>
      <c r="FZ11" s="9">
        <v>8.7629999999999999</v>
      </c>
      <c r="GA11" s="9">
        <v>10.725</v>
      </c>
      <c r="GB11" s="9">
        <v>15.44</v>
      </c>
      <c r="GC11" s="9">
        <v>6.5620000000000003</v>
      </c>
      <c r="GD11" s="9">
        <v>8.8789999999999996</v>
      </c>
      <c r="GE11" s="9">
        <v>3.6</v>
      </c>
      <c r="GF11" s="9">
        <v>2.2010000000000001</v>
      </c>
      <c r="GG11" s="9">
        <v>1.3979999999999999</v>
      </c>
      <c r="GH11" s="9">
        <v>0.44900000000000001</v>
      </c>
      <c r="GI11" s="9">
        <v>0</v>
      </c>
      <c r="GJ11" s="9">
        <v>0.44900000000000001</v>
      </c>
      <c r="GK11" s="9">
        <v>10.632</v>
      </c>
      <c r="GL11" s="9">
        <v>3.4630000000000001</v>
      </c>
      <c r="GM11" s="9">
        <v>7.1689999999999996</v>
      </c>
      <c r="GN11" s="9">
        <v>7.4539999999999997</v>
      </c>
      <c r="GO11" s="9">
        <v>2.879</v>
      </c>
      <c r="GP11" s="9">
        <v>4.5750000000000002</v>
      </c>
      <c r="GQ11" s="9">
        <v>3.1779999999999999</v>
      </c>
      <c r="GR11" s="9">
        <v>0.58399999999999996</v>
      </c>
      <c r="GS11" s="9">
        <v>2.5939999999999999</v>
      </c>
      <c r="GT11" s="9">
        <v>39.210999999999999</v>
      </c>
      <c r="GU11" s="9">
        <v>20.690999999999999</v>
      </c>
      <c r="GV11" s="9">
        <v>18.52</v>
      </c>
      <c r="GW11" s="9">
        <v>28.503</v>
      </c>
      <c r="GX11" s="9">
        <v>19.279</v>
      </c>
      <c r="GY11" s="9">
        <v>9.2249999999999996</v>
      </c>
      <c r="GZ11" s="9">
        <v>20.837</v>
      </c>
      <c r="HA11" s="9">
        <v>13.707000000000001</v>
      </c>
      <c r="HB11" s="9">
        <v>7.13</v>
      </c>
      <c r="HC11" s="9">
        <v>6.7930000000000001</v>
      </c>
      <c r="HD11" s="9">
        <v>4.6989999999999998</v>
      </c>
      <c r="HE11" s="9">
        <v>2.0939999999999999</v>
      </c>
      <c r="HF11" s="9">
        <v>0.873</v>
      </c>
      <c r="HG11" s="9">
        <v>0.873</v>
      </c>
      <c r="HH11" s="9">
        <v>0</v>
      </c>
      <c r="HI11" s="9">
        <v>10.708</v>
      </c>
      <c r="HJ11" s="9">
        <v>1.4119999999999999</v>
      </c>
      <c r="HK11" s="9">
        <v>9.2959999999999994</v>
      </c>
      <c r="HL11" s="9">
        <v>9.4369999999999994</v>
      </c>
      <c r="HM11" s="9">
        <v>0.97199999999999998</v>
      </c>
      <c r="HN11" s="9">
        <v>8.4649999999999999</v>
      </c>
      <c r="HO11" s="9">
        <v>1.2709999999999999</v>
      </c>
      <c r="HP11" s="9">
        <v>0.441</v>
      </c>
      <c r="HQ11" s="9">
        <v>0.83099999999999996</v>
      </c>
      <c r="HR11" s="9">
        <v>21.51</v>
      </c>
      <c r="HS11" s="9">
        <v>16.048999999999999</v>
      </c>
      <c r="HT11" s="9">
        <v>5.4610000000000003</v>
      </c>
      <c r="HU11" s="9">
        <v>18.821000000000002</v>
      </c>
      <c r="HV11" s="9">
        <v>15.49</v>
      </c>
      <c r="HW11" s="9">
        <v>3.331</v>
      </c>
      <c r="HX11" s="9">
        <v>14.045</v>
      </c>
      <c r="HY11" s="9">
        <v>10.978999999999999</v>
      </c>
      <c r="HZ11" s="9">
        <v>3.0659999999999998</v>
      </c>
      <c r="IA11" s="9">
        <v>4.0720000000000001</v>
      </c>
      <c r="IB11" s="9">
        <v>3.8079999999999998</v>
      </c>
      <c r="IC11" s="9">
        <v>0.26500000000000001</v>
      </c>
      <c r="ID11" s="9">
        <v>0.70299999999999996</v>
      </c>
      <c r="IE11" s="9">
        <v>0.70299999999999996</v>
      </c>
      <c r="IF11" s="9">
        <v>0</v>
      </c>
      <c r="IG11" s="9">
        <v>2.6890000000000001</v>
      </c>
      <c r="IH11" s="9">
        <v>0.55900000000000005</v>
      </c>
      <c r="II11" s="9">
        <v>2.13</v>
      </c>
      <c r="IJ11" s="9">
        <v>2.1019999999999999</v>
      </c>
      <c r="IK11" s="9">
        <v>0.55900000000000005</v>
      </c>
      <c r="IL11" s="9">
        <v>1.544</v>
      </c>
      <c r="IM11" s="9">
        <v>0.58699999999999997</v>
      </c>
      <c r="IN11" s="9">
        <v>0</v>
      </c>
      <c r="IO11" s="9">
        <v>0.58699999999999997</v>
      </c>
      <c r="IP11" s="9">
        <v>17.478000000000002</v>
      </c>
      <c r="IQ11" s="9">
        <v>10.632</v>
      </c>
    </row>
    <row r="12" spans="1:251">
      <c r="A12" s="10">
        <v>42401</v>
      </c>
      <c r="B12" s="9">
        <v>0</v>
      </c>
      <c r="C12" s="9">
        <v>0</v>
      </c>
      <c r="D12" s="9">
        <v>174.322</v>
      </c>
      <c r="E12" s="9">
        <v>96.474000000000004</v>
      </c>
      <c r="F12" s="9">
        <v>77.847999999999999</v>
      </c>
      <c r="G12" s="9">
        <v>139.46799999999999</v>
      </c>
      <c r="H12" s="9">
        <v>86.340999999999994</v>
      </c>
      <c r="I12" s="9">
        <v>53.127000000000002</v>
      </c>
      <c r="J12" s="9">
        <v>111.048</v>
      </c>
      <c r="K12" s="9">
        <v>67.887</v>
      </c>
      <c r="L12" s="9">
        <v>43.161000000000001</v>
      </c>
      <c r="M12" s="9">
        <v>25.535</v>
      </c>
      <c r="N12" s="9">
        <v>17.148</v>
      </c>
      <c r="O12" s="9">
        <v>8.3870000000000005</v>
      </c>
      <c r="P12" s="9">
        <v>2.8849999999999998</v>
      </c>
      <c r="Q12" s="9">
        <v>1.306</v>
      </c>
      <c r="R12" s="9">
        <v>1.579</v>
      </c>
      <c r="S12" s="9">
        <v>34.853999999999999</v>
      </c>
      <c r="T12" s="9">
        <v>10.132999999999999</v>
      </c>
      <c r="U12" s="9">
        <v>24.721</v>
      </c>
      <c r="V12" s="9">
        <v>30.786000000000001</v>
      </c>
      <c r="W12" s="9">
        <v>9.4969999999999999</v>
      </c>
      <c r="X12" s="9">
        <v>21.288</v>
      </c>
      <c r="Y12" s="9">
        <v>4.0679999999999996</v>
      </c>
      <c r="Z12" s="9">
        <v>0.63600000000000001</v>
      </c>
      <c r="AA12" s="9">
        <v>3.4329999999999998</v>
      </c>
      <c r="AB12" s="9">
        <v>23.356000000000002</v>
      </c>
      <c r="AC12" s="9">
        <v>10.378</v>
      </c>
      <c r="AD12" s="9">
        <v>12.978</v>
      </c>
      <c r="AE12" s="9">
        <v>16.065999999999999</v>
      </c>
      <c r="AF12" s="9">
        <v>8.8249999999999993</v>
      </c>
      <c r="AG12" s="9">
        <v>7.2409999999999997</v>
      </c>
      <c r="AH12" s="9">
        <v>10.849</v>
      </c>
      <c r="AI12" s="9">
        <v>5.76</v>
      </c>
      <c r="AJ12" s="9">
        <v>5.09</v>
      </c>
      <c r="AK12" s="9">
        <v>2.3319999999999999</v>
      </c>
      <c r="AL12" s="9">
        <v>1.76</v>
      </c>
      <c r="AM12" s="9">
        <v>0.57199999999999995</v>
      </c>
      <c r="AN12" s="9">
        <v>2.8849999999999998</v>
      </c>
      <c r="AO12" s="9">
        <v>1.306</v>
      </c>
      <c r="AP12" s="9">
        <v>1.579</v>
      </c>
      <c r="AQ12" s="9">
        <v>7.29</v>
      </c>
      <c r="AR12" s="9">
        <v>1.5529999999999999</v>
      </c>
      <c r="AS12" s="9">
        <v>5.7370000000000001</v>
      </c>
      <c r="AT12" s="9">
        <v>3.222</v>
      </c>
      <c r="AU12" s="9">
        <v>0.91700000000000004</v>
      </c>
      <c r="AV12" s="9">
        <v>2.3039999999999998</v>
      </c>
      <c r="AW12" s="9">
        <v>4.0679999999999996</v>
      </c>
      <c r="AX12" s="9">
        <v>0.63600000000000001</v>
      </c>
      <c r="AY12" s="9">
        <v>3.4329999999999998</v>
      </c>
      <c r="AZ12" s="9">
        <v>104.6</v>
      </c>
      <c r="BA12" s="9">
        <v>61.914000000000001</v>
      </c>
      <c r="BB12" s="9">
        <v>42.686</v>
      </c>
      <c r="BC12" s="9">
        <v>87.757999999999996</v>
      </c>
      <c r="BD12" s="9">
        <v>56.375</v>
      </c>
      <c r="BE12" s="9">
        <v>31.382999999999999</v>
      </c>
      <c r="BF12" s="9">
        <v>68.603999999999999</v>
      </c>
      <c r="BG12" s="9">
        <v>44.13</v>
      </c>
      <c r="BH12" s="9">
        <v>24.474</v>
      </c>
      <c r="BI12" s="9">
        <v>19.154</v>
      </c>
      <c r="BJ12" s="9">
        <v>12.244999999999999</v>
      </c>
      <c r="BK12" s="9">
        <v>6.9089999999999998</v>
      </c>
      <c r="BL12" s="9">
        <v>16.841999999999999</v>
      </c>
      <c r="BM12" s="9">
        <v>5.5389999999999997</v>
      </c>
      <c r="BN12" s="9">
        <v>11.303000000000001</v>
      </c>
      <c r="BO12" s="9">
        <v>16.841999999999999</v>
      </c>
      <c r="BP12" s="9">
        <v>5.5389999999999997</v>
      </c>
      <c r="BQ12" s="9">
        <v>11.303000000000001</v>
      </c>
      <c r="BR12" s="9">
        <v>46.365000000000002</v>
      </c>
      <c r="BS12" s="9">
        <v>24.181000000000001</v>
      </c>
      <c r="BT12" s="9">
        <v>22.184000000000001</v>
      </c>
      <c r="BU12" s="9">
        <v>35.643000000000001</v>
      </c>
      <c r="BV12" s="9">
        <v>21.14</v>
      </c>
      <c r="BW12" s="9">
        <v>14.503</v>
      </c>
      <c r="BX12" s="9">
        <v>31.594000000000001</v>
      </c>
      <c r="BY12" s="9">
        <v>17.997</v>
      </c>
      <c r="BZ12" s="9">
        <v>13.597</v>
      </c>
      <c r="CA12" s="9">
        <v>4.0490000000000004</v>
      </c>
      <c r="CB12" s="9">
        <v>3.1429999999999998</v>
      </c>
      <c r="CC12" s="9">
        <v>0.90600000000000003</v>
      </c>
      <c r="CD12" s="9">
        <v>10.722</v>
      </c>
      <c r="CE12" s="9">
        <v>3.0409999999999999</v>
      </c>
      <c r="CF12" s="9">
        <v>7.681</v>
      </c>
      <c r="CG12" s="9">
        <v>10.722</v>
      </c>
      <c r="CH12" s="9">
        <v>3.0409999999999999</v>
      </c>
      <c r="CI12" s="9">
        <v>7.681</v>
      </c>
      <c r="CJ12" s="9">
        <v>5.8920000000000003</v>
      </c>
      <c r="CK12" s="9">
        <v>2.3809999999999998</v>
      </c>
      <c r="CL12" s="9">
        <v>3.5110000000000001</v>
      </c>
      <c r="CM12" s="9">
        <v>4.6879999999999997</v>
      </c>
      <c r="CN12" s="9">
        <v>2.3809999999999998</v>
      </c>
      <c r="CO12" s="9">
        <v>2.3069999999999999</v>
      </c>
      <c r="CP12" s="9">
        <v>4.1710000000000003</v>
      </c>
      <c r="CQ12" s="9">
        <v>1.865</v>
      </c>
      <c r="CR12" s="9">
        <v>2.3069999999999999</v>
      </c>
      <c r="CS12" s="9">
        <v>0</v>
      </c>
      <c r="CT12" s="9">
        <v>0</v>
      </c>
      <c r="CU12" s="9">
        <v>0</v>
      </c>
      <c r="CV12" s="9">
        <v>0.51600000000000001</v>
      </c>
      <c r="CW12" s="9">
        <v>0.51600000000000001</v>
      </c>
      <c r="CX12" s="9">
        <v>0</v>
      </c>
      <c r="CY12" s="9">
        <v>1.204</v>
      </c>
      <c r="CZ12" s="9">
        <v>0</v>
      </c>
      <c r="DA12" s="9">
        <v>1.204</v>
      </c>
      <c r="DB12" s="9">
        <v>1.204</v>
      </c>
      <c r="DC12" s="9">
        <v>0</v>
      </c>
      <c r="DD12" s="9">
        <v>1.204</v>
      </c>
      <c r="DE12" s="9">
        <v>0</v>
      </c>
      <c r="DF12" s="9">
        <v>0</v>
      </c>
      <c r="DG12" s="9">
        <v>0</v>
      </c>
      <c r="DH12" s="9">
        <v>0.51600000000000001</v>
      </c>
      <c r="DI12" s="9">
        <v>0.51600000000000001</v>
      </c>
      <c r="DJ12" s="9">
        <v>0</v>
      </c>
      <c r="DK12" s="9">
        <v>0.51600000000000001</v>
      </c>
      <c r="DL12" s="9">
        <v>0.51600000000000001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0.51600000000000001</v>
      </c>
      <c r="DU12" s="9">
        <v>0.51600000000000001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5.3760000000000003</v>
      </c>
      <c r="EG12" s="9">
        <v>1.865</v>
      </c>
      <c r="EH12" s="9">
        <v>3.5110000000000001</v>
      </c>
      <c r="EI12" s="9">
        <v>4.1710000000000003</v>
      </c>
      <c r="EJ12" s="9">
        <v>1.865</v>
      </c>
      <c r="EK12" s="9">
        <v>2.3069999999999999</v>
      </c>
      <c r="EL12" s="9">
        <v>4.1710000000000003</v>
      </c>
      <c r="EM12" s="9">
        <v>1.865</v>
      </c>
      <c r="EN12" s="9">
        <v>2.3069999999999999</v>
      </c>
      <c r="EO12" s="9">
        <v>0</v>
      </c>
      <c r="EP12" s="9">
        <v>0</v>
      </c>
      <c r="EQ12" s="9">
        <v>0</v>
      </c>
      <c r="ER12" s="9">
        <v>1.204</v>
      </c>
      <c r="ES12" s="9">
        <v>0</v>
      </c>
      <c r="ET12" s="9">
        <v>1.204</v>
      </c>
      <c r="EU12" s="9">
        <v>1.204</v>
      </c>
      <c r="EV12" s="9">
        <v>0</v>
      </c>
      <c r="EW12" s="9">
        <v>1.204</v>
      </c>
      <c r="EX12" s="9">
        <v>118.163</v>
      </c>
      <c r="EY12" s="9">
        <v>61.365000000000002</v>
      </c>
      <c r="EZ12" s="9">
        <v>56.798000000000002</v>
      </c>
      <c r="FA12" s="9">
        <v>93.119</v>
      </c>
      <c r="FB12" s="9">
        <v>55.024999999999999</v>
      </c>
      <c r="FC12" s="9">
        <v>38.094000000000001</v>
      </c>
      <c r="FD12" s="9">
        <v>70.905000000000001</v>
      </c>
      <c r="FE12" s="9">
        <v>41.399000000000001</v>
      </c>
      <c r="FF12" s="9">
        <v>29.507000000000001</v>
      </c>
      <c r="FG12" s="9">
        <v>18.853000000000002</v>
      </c>
      <c r="FH12" s="9">
        <v>11.805</v>
      </c>
      <c r="FI12" s="9">
        <v>7.048</v>
      </c>
      <c r="FJ12" s="9">
        <v>3.3610000000000002</v>
      </c>
      <c r="FK12" s="9">
        <v>1.8220000000000001</v>
      </c>
      <c r="FL12" s="9">
        <v>1.5389999999999999</v>
      </c>
      <c r="FM12" s="9">
        <v>25.044</v>
      </c>
      <c r="FN12" s="9">
        <v>6.34</v>
      </c>
      <c r="FO12" s="9">
        <v>18.704000000000001</v>
      </c>
      <c r="FP12" s="9">
        <v>20.975999999999999</v>
      </c>
      <c r="FQ12" s="9">
        <v>5.7039999999999997</v>
      </c>
      <c r="FR12" s="9">
        <v>15.271000000000001</v>
      </c>
      <c r="FS12" s="9">
        <v>4.0679999999999996</v>
      </c>
      <c r="FT12" s="9">
        <v>0.63600000000000001</v>
      </c>
      <c r="FU12" s="9">
        <v>3.4329999999999998</v>
      </c>
      <c r="FV12" s="9">
        <v>32.588000000000001</v>
      </c>
      <c r="FW12" s="9">
        <v>15.513999999999999</v>
      </c>
      <c r="FX12" s="9">
        <v>17.074000000000002</v>
      </c>
      <c r="FY12" s="9">
        <v>22.861000000000001</v>
      </c>
      <c r="FZ12" s="9">
        <v>13.667</v>
      </c>
      <c r="GA12" s="9">
        <v>9.1929999999999996</v>
      </c>
      <c r="GB12" s="9">
        <v>14.904</v>
      </c>
      <c r="GC12" s="9">
        <v>8.56</v>
      </c>
      <c r="GD12" s="9">
        <v>6.3440000000000003</v>
      </c>
      <c r="GE12" s="9">
        <v>5.359</v>
      </c>
      <c r="GF12" s="9">
        <v>3.5230000000000001</v>
      </c>
      <c r="GG12" s="9">
        <v>1.835</v>
      </c>
      <c r="GH12" s="9">
        <v>2.5979999999999999</v>
      </c>
      <c r="GI12" s="9">
        <v>1.5840000000000001</v>
      </c>
      <c r="GJ12" s="9">
        <v>1.014</v>
      </c>
      <c r="GK12" s="9">
        <v>9.7270000000000003</v>
      </c>
      <c r="GL12" s="9">
        <v>1.847</v>
      </c>
      <c r="GM12" s="9">
        <v>7.88</v>
      </c>
      <c r="GN12" s="9">
        <v>7.6929999999999996</v>
      </c>
      <c r="GO12" s="9">
        <v>1.7629999999999999</v>
      </c>
      <c r="GP12" s="9">
        <v>5.931</v>
      </c>
      <c r="GQ12" s="9">
        <v>2.0339999999999998</v>
      </c>
      <c r="GR12" s="9">
        <v>8.5000000000000006E-2</v>
      </c>
      <c r="GS12" s="9">
        <v>1.95</v>
      </c>
      <c r="GT12" s="9">
        <v>37.295000000000002</v>
      </c>
      <c r="GU12" s="9">
        <v>19.390999999999998</v>
      </c>
      <c r="GV12" s="9">
        <v>17.904</v>
      </c>
      <c r="GW12" s="9">
        <v>30.29</v>
      </c>
      <c r="GX12" s="9">
        <v>16.715</v>
      </c>
      <c r="GY12" s="9">
        <v>13.574999999999999</v>
      </c>
      <c r="GZ12" s="9">
        <v>24.161000000000001</v>
      </c>
      <c r="HA12" s="9">
        <v>13.648</v>
      </c>
      <c r="HB12" s="9">
        <v>10.513999999999999</v>
      </c>
      <c r="HC12" s="9">
        <v>5.6029999999999998</v>
      </c>
      <c r="HD12" s="9">
        <v>3.0670000000000002</v>
      </c>
      <c r="HE12" s="9">
        <v>2.536</v>
      </c>
      <c r="HF12" s="9">
        <v>0.52500000000000002</v>
      </c>
      <c r="HG12" s="9">
        <v>0</v>
      </c>
      <c r="HH12" s="9">
        <v>0.52500000000000002</v>
      </c>
      <c r="HI12" s="9">
        <v>7.0049999999999999</v>
      </c>
      <c r="HJ12" s="9">
        <v>2.6760000000000002</v>
      </c>
      <c r="HK12" s="9">
        <v>4.3289999999999997</v>
      </c>
      <c r="HL12" s="9">
        <v>5.5220000000000002</v>
      </c>
      <c r="HM12" s="9">
        <v>2.6760000000000002</v>
      </c>
      <c r="HN12" s="9">
        <v>2.8460000000000001</v>
      </c>
      <c r="HO12" s="9">
        <v>1.4830000000000001</v>
      </c>
      <c r="HP12" s="9">
        <v>0</v>
      </c>
      <c r="HQ12" s="9">
        <v>1.4830000000000001</v>
      </c>
      <c r="HR12" s="9">
        <v>24.923999999999999</v>
      </c>
      <c r="HS12" s="9">
        <v>14.058</v>
      </c>
      <c r="HT12" s="9">
        <v>10.866</v>
      </c>
      <c r="HU12" s="9">
        <v>20.096</v>
      </c>
      <c r="HV12" s="9">
        <v>12.728999999999999</v>
      </c>
      <c r="HW12" s="9">
        <v>7.3680000000000003</v>
      </c>
      <c r="HX12" s="9">
        <v>16.728000000000002</v>
      </c>
      <c r="HY12" s="9">
        <v>10.446999999999999</v>
      </c>
      <c r="HZ12" s="9">
        <v>6.28</v>
      </c>
      <c r="IA12" s="9">
        <v>3.1309999999999998</v>
      </c>
      <c r="IB12" s="9">
        <v>2.044</v>
      </c>
      <c r="IC12" s="9">
        <v>1.087</v>
      </c>
      <c r="ID12" s="9">
        <v>0.23799999999999999</v>
      </c>
      <c r="IE12" s="9">
        <v>0.23799999999999999</v>
      </c>
      <c r="IF12" s="9">
        <v>0</v>
      </c>
      <c r="IG12" s="9">
        <v>4.8280000000000003</v>
      </c>
      <c r="IH12" s="9">
        <v>1.329</v>
      </c>
      <c r="II12" s="9">
        <v>3.4990000000000001</v>
      </c>
      <c r="IJ12" s="9">
        <v>4.2759999999999998</v>
      </c>
      <c r="IK12" s="9">
        <v>0.77800000000000002</v>
      </c>
      <c r="IL12" s="9">
        <v>3.4990000000000001</v>
      </c>
      <c r="IM12" s="9">
        <v>0.55100000000000005</v>
      </c>
      <c r="IN12" s="9">
        <v>0.55100000000000005</v>
      </c>
      <c r="IO12" s="9">
        <v>0</v>
      </c>
      <c r="IP12" s="9">
        <v>23.356000000000002</v>
      </c>
      <c r="IQ12" s="9">
        <v>12.403</v>
      </c>
    </row>
    <row r="13" spans="1:251">
      <c r="A13" s="10">
        <v>42767</v>
      </c>
      <c r="B13" s="9">
        <v>0</v>
      </c>
      <c r="C13" s="9">
        <v>0.68899999999999995</v>
      </c>
      <c r="D13" s="9">
        <v>178.04499999999999</v>
      </c>
      <c r="E13" s="9">
        <v>91.403000000000006</v>
      </c>
      <c r="F13" s="9">
        <v>86.641999999999996</v>
      </c>
      <c r="G13" s="9">
        <v>136.03299999999999</v>
      </c>
      <c r="H13" s="9">
        <v>77.197000000000003</v>
      </c>
      <c r="I13" s="9">
        <v>58.835999999999999</v>
      </c>
      <c r="J13" s="9">
        <v>114.121</v>
      </c>
      <c r="K13" s="9">
        <v>62.171999999999997</v>
      </c>
      <c r="L13" s="9">
        <v>51.948999999999998</v>
      </c>
      <c r="M13" s="9">
        <v>20.896999999999998</v>
      </c>
      <c r="N13" s="9">
        <v>14.166</v>
      </c>
      <c r="O13" s="9">
        <v>6.73</v>
      </c>
      <c r="P13" s="9">
        <v>1.016</v>
      </c>
      <c r="Q13" s="9">
        <v>0.86</v>
      </c>
      <c r="R13" s="9">
        <v>0.156</v>
      </c>
      <c r="S13" s="9">
        <v>42.012</v>
      </c>
      <c r="T13" s="9">
        <v>14.206</v>
      </c>
      <c r="U13" s="9">
        <v>27.806000000000001</v>
      </c>
      <c r="V13" s="9">
        <v>34.582999999999998</v>
      </c>
      <c r="W13" s="9">
        <v>11.853</v>
      </c>
      <c r="X13" s="9">
        <v>22.73</v>
      </c>
      <c r="Y13" s="9">
        <v>7.4290000000000003</v>
      </c>
      <c r="Z13" s="9">
        <v>2.3530000000000002</v>
      </c>
      <c r="AA13" s="9">
        <v>5.0750000000000002</v>
      </c>
      <c r="AB13" s="9">
        <v>24.917999999999999</v>
      </c>
      <c r="AC13" s="9">
        <v>10.731</v>
      </c>
      <c r="AD13" s="9">
        <v>14.186999999999999</v>
      </c>
      <c r="AE13" s="9">
        <v>12.180999999999999</v>
      </c>
      <c r="AF13" s="9">
        <v>6.6870000000000003</v>
      </c>
      <c r="AG13" s="9">
        <v>5.4939999999999998</v>
      </c>
      <c r="AH13" s="9">
        <v>9.391</v>
      </c>
      <c r="AI13" s="9">
        <v>4.851</v>
      </c>
      <c r="AJ13" s="9">
        <v>4.54</v>
      </c>
      <c r="AK13" s="9">
        <v>1.774</v>
      </c>
      <c r="AL13" s="9">
        <v>0.97699999999999998</v>
      </c>
      <c r="AM13" s="9">
        <v>0.79800000000000004</v>
      </c>
      <c r="AN13" s="9">
        <v>1.016</v>
      </c>
      <c r="AO13" s="9">
        <v>0.86</v>
      </c>
      <c r="AP13" s="9">
        <v>0.156</v>
      </c>
      <c r="AQ13" s="9">
        <v>12.737</v>
      </c>
      <c r="AR13" s="9">
        <v>4.0439999999999996</v>
      </c>
      <c r="AS13" s="9">
        <v>8.6929999999999996</v>
      </c>
      <c r="AT13" s="9">
        <v>5.3079999999999998</v>
      </c>
      <c r="AU13" s="9">
        <v>1.69</v>
      </c>
      <c r="AV13" s="9">
        <v>3.6179999999999999</v>
      </c>
      <c r="AW13" s="9">
        <v>7.4290000000000003</v>
      </c>
      <c r="AX13" s="9">
        <v>2.3530000000000002</v>
      </c>
      <c r="AY13" s="9">
        <v>5.0750000000000002</v>
      </c>
      <c r="AZ13" s="9">
        <v>95.46</v>
      </c>
      <c r="BA13" s="9">
        <v>53.186999999999998</v>
      </c>
      <c r="BB13" s="9">
        <v>42.274000000000001</v>
      </c>
      <c r="BC13" s="9">
        <v>80.245000000000005</v>
      </c>
      <c r="BD13" s="9">
        <v>47.212000000000003</v>
      </c>
      <c r="BE13" s="9">
        <v>33.033000000000001</v>
      </c>
      <c r="BF13" s="9">
        <v>63.125999999999998</v>
      </c>
      <c r="BG13" s="9">
        <v>34.896999999999998</v>
      </c>
      <c r="BH13" s="9">
        <v>28.228999999999999</v>
      </c>
      <c r="BI13" s="9">
        <v>17.119</v>
      </c>
      <c r="BJ13" s="9">
        <v>12.315</v>
      </c>
      <c r="BK13" s="9">
        <v>4.8040000000000003</v>
      </c>
      <c r="BL13" s="9">
        <v>15.215</v>
      </c>
      <c r="BM13" s="9">
        <v>5.9740000000000002</v>
      </c>
      <c r="BN13" s="9">
        <v>9.2409999999999997</v>
      </c>
      <c r="BO13" s="9">
        <v>15.215</v>
      </c>
      <c r="BP13" s="9">
        <v>5.9740000000000002</v>
      </c>
      <c r="BQ13" s="9">
        <v>9.2409999999999997</v>
      </c>
      <c r="BR13" s="9">
        <v>57.667000000000002</v>
      </c>
      <c r="BS13" s="9">
        <v>27.486000000000001</v>
      </c>
      <c r="BT13" s="9">
        <v>30.181000000000001</v>
      </c>
      <c r="BU13" s="9">
        <v>43.607999999999997</v>
      </c>
      <c r="BV13" s="9">
        <v>23.297999999999998</v>
      </c>
      <c r="BW13" s="9">
        <v>20.309000000000001</v>
      </c>
      <c r="BX13" s="9">
        <v>41.604999999999997</v>
      </c>
      <c r="BY13" s="9">
        <v>22.423999999999999</v>
      </c>
      <c r="BZ13" s="9">
        <v>19.18</v>
      </c>
      <c r="CA13" s="9">
        <v>2.0030000000000001</v>
      </c>
      <c r="CB13" s="9">
        <v>0.874</v>
      </c>
      <c r="CC13" s="9">
        <v>1.129</v>
      </c>
      <c r="CD13" s="9">
        <v>14.06</v>
      </c>
      <c r="CE13" s="9">
        <v>4.1879999999999997</v>
      </c>
      <c r="CF13" s="9">
        <v>9.8710000000000004</v>
      </c>
      <c r="CG13" s="9">
        <v>14.06</v>
      </c>
      <c r="CH13" s="9">
        <v>4.1879999999999997</v>
      </c>
      <c r="CI13" s="9">
        <v>9.8710000000000004</v>
      </c>
      <c r="CJ13" s="9">
        <v>4</v>
      </c>
      <c r="CK13" s="9">
        <v>2.1429999999999998</v>
      </c>
      <c r="CL13" s="9">
        <v>1.857</v>
      </c>
      <c r="CM13" s="9">
        <v>4</v>
      </c>
      <c r="CN13" s="9">
        <v>2.1429999999999998</v>
      </c>
      <c r="CO13" s="9">
        <v>1.857</v>
      </c>
      <c r="CP13" s="9">
        <v>2.839</v>
      </c>
      <c r="CQ13" s="9">
        <v>0.98199999999999998</v>
      </c>
      <c r="CR13" s="9">
        <v>1.857</v>
      </c>
      <c r="CS13" s="9">
        <v>1.161</v>
      </c>
      <c r="CT13" s="9">
        <v>1.161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4</v>
      </c>
      <c r="EG13" s="9">
        <v>2.1429999999999998</v>
      </c>
      <c r="EH13" s="9">
        <v>1.857</v>
      </c>
      <c r="EI13" s="9">
        <v>4</v>
      </c>
      <c r="EJ13" s="9">
        <v>2.1429999999999998</v>
      </c>
      <c r="EK13" s="9">
        <v>1.857</v>
      </c>
      <c r="EL13" s="9">
        <v>2.839</v>
      </c>
      <c r="EM13" s="9">
        <v>0.98199999999999998</v>
      </c>
      <c r="EN13" s="9">
        <v>1.857</v>
      </c>
      <c r="EO13" s="9">
        <v>1.161</v>
      </c>
      <c r="EP13" s="9">
        <v>1.161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122.31</v>
      </c>
      <c r="EY13" s="9">
        <v>61.841000000000001</v>
      </c>
      <c r="EZ13" s="9">
        <v>60.468000000000004</v>
      </c>
      <c r="FA13" s="9">
        <v>91.843000000000004</v>
      </c>
      <c r="FB13" s="9">
        <v>52.781999999999996</v>
      </c>
      <c r="FC13" s="9">
        <v>39.061999999999998</v>
      </c>
      <c r="FD13" s="9">
        <v>70.938999999999993</v>
      </c>
      <c r="FE13" s="9">
        <v>37.841999999999999</v>
      </c>
      <c r="FF13" s="9">
        <v>33.097000000000001</v>
      </c>
      <c r="FG13" s="9">
        <v>19.888999999999999</v>
      </c>
      <c r="FH13" s="9">
        <v>14.08</v>
      </c>
      <c r="FI13" s="9">
        <v>5.8090000000000002</v>
      </c>
      <c r="FJ13" s="9">
        <v>1.016</v>
      </c>
      <c r="FK13" s="9">
        <v>0.86</v>
      </c>
      <c r="FL13" s="9">
        <v>0.156</v>
      </c>
      <c r="FM13" s="9">
        <v>30.466000000000001</v>
      </c>
      <c r="FN13" s="9">
        <v>9.0589999999999993</v>
      </c>
      <c r="FO13" s="9">
        <v>21.407</v>
      </c>
      <c r="FP13" s="9">
        <v>23.036999999999999</v>
      </c>
      <c r="FQ13" s="9">
        <v>6.7060000000000004</v>
      </c>
      <c r="FR13" s="9">
        <v>16.331</v>
      </c>
      <c r="FS13" s="9">
        <v>7.4290000000000003</v>
      </c>
      <c r="FT13" s="9">
        <v>2.3530000000000002</v>
      </c>
      <c r="FU13" s="9">
        <v>5.0750000000000002</v>
      </c>
      <c r="FV13" s="9">
        <v>31.841999999999999</v>
      </c>
      <c r="FW13" s="9">
        <v>15.840999999999999</v>
      </c>
      <c r="FX13" s="9">
        <v>16.001000000000001</v>
      </c>
      <c r="FY13" s="9">
        <v>25.315000000000001</v>
      </c>
      <c r="FZ13" s="9">
        <v>14.45</v>
      </c>
      <c r="GA13" s="9">
        <v>10.865</v>
      </c>
      <c r="GB13" s="9">
        <v>19.260999999999999</v>
      </c>
      <c r="GC13" s="9">
        <v>10.776</v>
      </c>
      <c r="GD13" s="9">
        <v>8.4849999999999994</v>
      </c>
      <c r="GE13" s="9">
        <v>5.7119999999999997</v>
      </c>
      <c r="GF13" s="9">
        <v>3.3319999999999999</v>
      </c>
      <c r="GG13" s="9">
        <v>2.38</v>
      </c>
      <c r="GH13" s="9">
        <v>0.34200000000000003</v>
      </c>
      <c r="GI13" s="9">
        <v>0.34200000000000003</v>
      </c>
      <c r="GJ13" s="9">
        <v>0</v>
      </c>
      <c r="GK13" s="9">
        <v>6.5259999999999998</v>
      </c>
      <c r="GL13" s="9">
        <v>1.391</v>
      </c>
      <c r="GM13" s="9">
        <v>5.1360000000000001</v>
      </c>
      <c r="GN13" s="9">
        <v>3.2759999999999998</v>
      </c>
      <c r="GO13" s="9">
        <v>1.0489999999999999</v>
      </c>
      <c r="GP13" s="9">
        <v>2.2269999999999999</v>
      </c>
      <c r="GQ13" s="9">
        <v>3.25</v>
      </c>
      <c r="GR13" s="9">
        <v>0.34200000000000003</v>
      </c>
      <c r="GS13" s="9">
        <v>2.9079999999999999</v>
      </c>
      <c r="GT13" s="9">
        <v>45.161000000000001</v>
      </c>
      <c r="GU13" s="9">
        <v>23.978999999999999</v>
      </c>
      <c r="GV13" s="9">
        <v>21.181999999999999</v>
      </c>
      <c r="GW13" s="9">
        <v>31.93</v>
      </c>
      <c r="GX13" s="9">
        <v>18.89</v>
      </c>
      <c r="GY13" s="9">
        <v>13.039</v>
      </c>
      <c r="GZ13" s="9">
        <v>23.38</v>
      </c>
      <c r="HA13" s="9">
        <v>11.595000000000001</v>
      </c>
      <c r="HB13" s="9">
        <v>11.785</v>
      </c>
      <c r="HC13" s="9">
        <v>7.8760000000000003</v>
      </c>
      <c r="HD13" s="9">
        <v>6.7779999999999996</v>
      </c>
      <c r="HE13" s="9">
        <v>1.0980000000000001</v>
      </c>
      <c r="HF13" s="9">
        <v>0.67400000000000004</v>
      </c>
      <c r="HG13" s="9">
        <v>0.51800000000000002</v>
      </c>
      <c r="HH13" s="9">
        <v>0.156</v>
      </c>
      <c r="HI13" s="9">
        <v>13.231</v>
      </c>
      <c r="HJ13" s="9">
        <v>5.0890000000000004</v>
      </c>
      <c r="HK13" s="9">
        <v>8.1419999999999995</v>
      </c>
      <c r="HL13" s="9">
        <v>9.5559999999999992</v>
      </c>
      <c r="HM13" s="9">
        <v>3.077</v>
      </c>
      <c r="HN13" s="9">
        <v>6.4790000000000001</v>
      </c>
      <c r="HO13" s="9">
        <v>3.6749999999999998</v>
      </c>
      <c r="HP13" s="9">
        <v>2.012</v>
      </c>
      <c r="HQ13" s="9">
        <v>1.663</v>
      </c>
      <c r="HR13" s="9">
        <v>26.361999999999998</v>
      </c>
      <c r="HS13" s="9">
        <v>12.56</v>
      </c>
      <c r="HT13" s="9">
        <v>13.802</v>
      </c>
      <c r="HU13" s="9">
        <v>19.001999999999999</v>
      </c>
      <c r="HV13" s="9">
        <v>11.175000000000001</v>
      </c>
      <c r="HW13" s="9">
        <v>7.827</v>
      </c>
      <c r="HX13" s="9">
        <v>14.691000000000001</v>
      </c>
      <c r="HY13" s="9">
        <v>8.1340000000000003</v>
      </c>
      <c r="HZ13" s="9">
        <v>6.5570000000000004</v>
      </c>
      <c r="IA13" s="9">
        <v>4.3120000000000003</v>
      </c>
      <c r="IB13" s="9">
        <v>3.0409999999999999</v>
      </c>
      <c r="IC13" s="9">
        <v>1.27</v>
      </c>
      <c r="ID13" s="9">
        <v>0</v>
      </c>
      <c r="IE13" s="9">
        <v>0</v>
      </c>
      <c r="IF13" s="9">
        <v>0</v>
      </c>
      <c r="IG13" s="9">
        <v>7.36</v>
      </c>
      <c r="IH13" s="9">
        <v>1.3839999999999999</v>
      </c>
      <c r="II13" s="9">
        <v>5.9749999999999996</v>
      </c>
      <c r="IJ13" s="9">
        <v>6.8559999999999999</v>
      </c>
      <c r="IK13" s="9">
        <v>1.3839999999999999</v>
      </c>
      <c r="IL13" s="9">
        <v>5.4720000000000004</v>
      </c>
      <c r="IM13" s="9">
        <v>0.504</v>
      </c>
      <c r="IN13" s="9">
        <v>0</v>
      </c>
      <c r="IO13" s="9">
        <v>0.504</v>
      </c>
      <c r="IP13" s="9">
        <v>18.945</v>
      </c>
      <c r="IQ13" s="9">
        <v>9.4610000000000003</v>
      </c>
    </row>
    <row r="14" spans="1:251">
      <c r="A14" s="10">
        <v>43132</v>
      </c>
      <c r="B14" s="9">
        <v>0.436</v>
      </c>
      <c r="C14" s="9">
        <v>0</v>
      </c>
      <c r="D14" s="9">
        <v>171.708</v>
      </c>
      <c r="E14" s="9">
        <v>95.893000000000001</v>
      </c>
      <c r="F14" s="9">
        <v>75.816000000000003</v>
      </c>
      <c r="G14" s="9">
        <v>133.929</v>
      </c>
      <c r="H14" s="9">
        <v>84.688999999999993</v>
      </c>
      <c r="I14" s="9">
        <v>49.24</v>
      </c>
      <c r="J14" s="9">
        <v>109.226</v>
      </c>
      <c r="K14" s="9">
        <v>66.861000000000004</v>
      </c>
      <c r="L14" s="9">
        <v>42.365000000000002</v>
      </c>
      <c r="M14" s="9">
        <v>21.44</v>
      </c>
      <c r="N14" s="9">
        <v>15.775</v>
      </c>
      <c r="O14" s="9">
        <v>5.665</v>
      </c>
      <c r="P14" s="9">
        <v>3.2629999999999999</v>
      </c>
      <c r="Q14" s="9">
        <v>2.0529999999999999</v>
      </c>
      <c r="R14" s="9">
        <v>1.2090000000000001</v>
      </c>
      <c r="S14" s="9">
        <v>37.78</v>
      </c>
      <c r="T14" s="9">
        <v>11.204000000000001</v>
      </c>
      <c r="U14" s="9">
        <v>26.576000000000001</v>
      </c>
      <c r="V14" s="9">
        <v>31.657</v>
      </c>
      <c r="W14" s="9">
        <v>8.8670000000000009</v>
      </c>
      <c r="X14" s="9">
        <v>22.79</v>
      </c>
      <c r="Y14" s="9">
        <v>6.1230000000000002</v>
      </c>
      <c r="Z14" s="9">
        <v>2.3359999999999999</v>
      </c>
      <c r="AA14" s="9">
        <v>3.786</v>
      </c>
      <c r="AB14" s="9">
        <v>27.173999999999999</v>
      </c>
      <c r="AC14" s="9">
        <v>13.743</v>
      </c>
      <c r="AD14" s="9">
        <v>13.43</v>
      </c>
      <c r="AE14" s="9">
        <v>15.818</v>
      </c>
      <c r="AF14" s="9">
        <v>11.132</v>
      </c>
      <c r="AG14" s="9">
        <v>4.6859999999999999</v>
      </c>
      <c r="AH14" s="9">
        <v>8.7780000000000005</v>
      </c>
      <c r="AI14" s="9">
        <v>6.3730000000000002</v>
      </c>
      <c r="AJ14" s="9">
        <v>2.4049999999999998</v>
      </c>
      <c r="AK14" s="9">
        <v>3.7770000000000001</v>
      </c>
      <c r="AL14" s="9">
        <v>2.7050000000000001</v>
      </c>
      <c r="AM14" s="9">
        <v>1.0720000000000001</v>
      </c>
      <c r="AN14" s="9">
        <v>3.2629999999999999</v>
      </c>
      <c r="AO14" s="9">
        <v>2.0529999999999999</v>
      </c>
      <c r="AP14" s="9">
        <v>1.2090000000000001</v>
      </c>
      <c r="AQ14" s="9">
        <v>11.356</v>
      </c>
      <c r="AR14" s="9">
        <v>2.6120000000000001</v>
      </c>
      <c r="AS14" s="9">
        <v>8.7449999999999992</v>
      </c>
      <c r="AT14" s="9">
        <v>5.2329999999999997</v>
      </c>
      <c r="AU14" s="9">
        <v>0.27500000000000002</v>
      </c>
      <c r="AV14" s="9">
        <v>4.9580000000000002</v>
      </c>
      <c r="AW14" s="9">
        <v>6.1230000000000002</v>
      </c>
      <c r="AX14" s="9">
        <v>2.3359999999999999</v>
      </c>
      <c r="AY14" s="9">
        <v>3.786</v>
      </c>
      <c r="AZ14" s="9">
        <v>86.088999999999999</v>
      </c>
      <c r="BA14" s="9">
        <v>49.822000000000003</v>
      </c>
      <c r="BB14" s="9">
        <v>36.268000000000001</v>
      </c>
      <c r="BC14" s="9">
        <v>71.367999999999995</v>
      </c>
      <c r="BD14" s="9">
        <v>46.829000000000001</v>
      </c>
      <c r="BE14" s="9">
        <v>24.539000000000001</v>
      </c>
      <c r="BF14" s="9">
        <v>56.509</v>
      </c>
      <c r="BG14" s="9">
        <v>35.609000000000002</v>
      </c>
      <c r="BH14" s="9">
        <v>20.9</v>
      </c>
      <c r="BI14" s="9">
        <v>14.859</v>
      </c>
      <c r="BJ14" s="9">
        <v>11.218999999999999</v>
      </c>
      <c r="BK14" s="9">
        <v>3.64</v>
      </c>
      <c r="BL14" s="9">
        <v>14.721</v>
      </c>
      <c r="BM14" s="9">
        <v>2.9929999999999999</v>
      </c>
      <c r="BN14" s="9">
        <v>11.728</v>
      </c>
      <c r="BO14" s="9">
        <v>14.721</v>
      </c>
      <c r="BP14" s="9">
        <v>2.9929999999999999</v>
      </c>
      <c r="BQ14" s="9">
        <v>11.728</v>
      </c>
      <c r="BR14" s="9">
        <v>58.445</v>
      </c>
      <c r="BS14" s="9">
        <v>32.328000000000003</v>
      </c>
      <c r="BT14" s="9">
        <v>26.117000000000001</v>
      </c>
      <c r="BU14" s="9">
        <v>46.743000000000002</v>
      </c>
      <c r="BV14" s="9">
        <v>26.728999999999999</v>
      </c>
      <c r="BW14" s="9">
        <v>20.013999999999999</v>
      </c>
      <c r="BX14" s="9">
        <v>43.939</v>
      </c>
      <c r="BY14" s="9">
        <v>24.878</v>
      </c>
      <c r="BZ14" s="9">
        <v>19.061</v>
      </c>
      <c r="CA14" s="9">
        <v>2.8039999999999998</v>
      </c>
      <c r="CB14" s="9">
        <v>1.85</v>
      </c>
      <c r="CC14" s="9">
        <v>0.95399999999999996</v>
      </c>
      <c r="CD14" s="9">
        <v>11.702</v>
      </c>
      <c r="CE14" s="9">
        <v>5.5990000000000002</v>
      </c>
      <c r="CF14" s="9">
        <v>6.1029999999999998</v>
      </c>
      <c r="CG14" s="9">
        <v>11.702</v>
      </c>
      <c r="CH14" s="9">
        <v>5.5990000000000002</v>
      </c>
      <c r="CI14" s="9">
        <v>6.1029999999999998</v>
      </c>
      <c r="CJ14" s="9">
        <v>5.5339999999999998</v>
      </c>
      <c r="CK14" s="9">
        <v>1.1639999999999999</v>
      </c>
      <c r="CL14" s="9">
        <v>4.37</v>
      </c>
      <c r="CM14" s="9">
        <v>4.516</v>
      </c>
      <c r="CN14" s="9">
        <v>1.1639999999999999</v>
      </c>
      <c r="CO14" s="9">
        <v>3.3519999999999999</v>
      </c>
      <c r="CP14" s="9">
        <v>4.516</v>
      </c>
      <c r="CQ14" s="9">
        <v>1.1639999999999999</v>
      </c>
      <c r="CR14" s="9">
        <v>3.3519999999999999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1.018</v>
      </c>
      <c r="CZ14" s="9">
        <v>0</v>
      </c>
      <c r="DA14" s="9">
        <v>1.018</v>
      </c>
      <c r="DB14" s="9">
        <v>1.018</v>
      </c>
      <c r="DC14" s="9">
        <v>0</v>
      </c>
      <c r="DD14" s="9">
        <v>1.018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5.5339999999999998</v>
      </c>
      <c r="EG14" s="9">
        <v>1.1639999999999999</v>
      </c>
      <c r="EH14" s="9">
        <v>4.37</v>
      </c>
      <c r="EI14" s="9">
        <v>4.516</v>
      </c>
      <c r="EJ14" s="9">
        <v>1.1639999999999999</v>
      </c>
      <c r="EK14" s="9">
        <v>3.3519999999999999</v>
      </c>
      <c r="EL14" s="9">
        <v>4.516</v>
      </c>
      <c r="EM14" s="9">
        <v>1.1639999999999999</v>
      </c>
      <c r="EN14" s="9">
        <v>3.3519999999999999</v>
      </c>
      <c r="EO14" s="9">
        <v>0</v>
      </c>
      <c r="EP14" s="9">
        <v>0</v>
      </c>
      <c r="EQ14" s="9">
        <v>0</v>
      </c>
      <c r="ER14" s="9">
        <v>1.018</v>
      </c>
      <c r="ES14" s="9">
        <v>0</v>
      </c>
      <c r="ET14" s="9">
        <v>1.018</v>
      </c>
      <c r="EU14" s="9">
        <v>1.018</v>
      </c>
      <c r="EV14" s="9">
        <v>0</v>
      </c>
      <c r="EW14" s="9">
        <v>1.018</v>
      </c>
      <c r="EX14" s="9">
        <v>113.29300000000001</v>
      </c>
      <c r="EY14" s="9">
        <v>58.573</v>
      </c>
      <c r="EZ14" s="9">
        <v>54.72</v>
      </c>
      <c r="FA14" s="9">
        <v>84.165999999999997</v>
      </c>
      <c r="FB14" s="9">
        <v>51.378999999999998</v>
      </c>
      <c r="FC14" s="9">
        <v>32.786000000000001</v>
      </c>
      <c r="FD14" s="9">
        <v>64.251000000000005</v>
      </c>
      <c r="FE14" s="9">
        <v>37.844000000000001</v>
      </c>
      <c r="FF14" s="9">
        <v>26.407</v>
      </c>
      <c r="FG14" s="9">
        <v>17.074999999999999</v>
      </c>
      <c r="FH14" s="9">
        <v>11.904999999999999</v>
      </c>
      <c r="FI14" s="9">
        <v>5.17</v>
      </c>
      <c r="FJ14" s="9">
        <v>2.84</v>
      </c>
      <c r="FK14" s="9">
        <v>1.63</v>
      </c>
      <c r="FL14" s="9">
        <v>1.2090000000000001</v>
      </c>
      <c r="FM14" s="9">
        <v>29.126999999999999</v>
      </c>
      <c r="FN14" s="9">
        <v>7.1929999999999996</v>
      </c>
      <c r="FO14" s="9">
        <v>21.934000000000001</v>
      </c>
      <c r="FP14" s="9">
        <v>23.495000000000001</v>
      </c>
      <c r="FQ14" s="9">
        <v>5.3479999999999999</v>
      </c>
      <c r="FR14" s="9">
        <v>18.146999999999998</v>
      </c>
      <c r="FS14" s="9">
        <v>5.6319999999999997</v>
      </c>
      <c r="FT14" s="9">
        <v>1.845</v>
      </c>
      <c r="FU14" s="9">
        <v>3.786</v>
      </c>
      <c r="FV14" s="9">
        <v>32.424999999999997</v>
      </c>
      <c r="FW14" s="9">
        <v>16.992000000000001</v>
      </c>
      <c r="FX14" s="9">
        <v>15.433</v>
      </c>
      <c r="FY14" s="9">
        <v>24.652000000000001</v>
      </c>
      <c r="FZ14" s="9">
        <v>15.272</v>
      </c>
      <c r="GA14" s="9">
        <v>9.3789999999999996</v>
      </c>
      <c r="GB14" s="9">
        <v>17.234000000000002</v>
      </c>
      <c r="GC14" s="9">
        <v>10.840999999999999</v>
      </c>
      <c r="GD14" s="9">
        <v>6.3920000000000003</v>
      </c>
      <c r="GE14" s="9">
        <v>5.0149999999999997</v>
      </c>
      <c r="GF14" s="9">
        <v>3.2370000000000001</v>
      </c>
      <c r="GG14" s="9">
        <v>1.778</v>
      </c>
      <c r="GH14" s="9">
        <v>2.4039999999999999</v>
      </c>
      <c r="GI14" s="9">
        <v>1.194</v>
      </c>
      <c r="GJ14" s="9">
        <v>1.2090000000000001</v>
      </c>
      <c r="GK14" s="9">
        <v>7.7729999999999997</v>
      </c>
      <c r="GL14" s="9">
        <v>1.72</v>
      </c>
      <c r="GM14" s="9">
        <v>6.0540000000000003</v>
      </c>
      <c r="GN14" s="9">
        <v>4.5869999999999997</v>
      </c>
      <c r="GO14" s="9">
        <v>0.63200000000000001</v>
      </c>
      <c r="GP14" s="9">
        <v>3.9550000000000001</v>
      </c>
      <c r="GQ14" s="9">
        <v>3.1869999999999998</v>
      </c>
      <c r="GR14" s="9">
        <v>1.0880000000000001</v>
      </c>
      <c r="GS14" s="9">
        <v>2.0990000000000002</v>
      </c>
      <c r="GT14" s="9">
        <v>35.781999999999996</v>
      </c>
      <c r="GU14" s="9">
        <v>18.475999999999999</v>
      </c>
      <c r="GV14" s="9">
        <v>17.306000000000001</v>
      </c>
      <c r="GW14" s="9">
        <v>24.731000000000002</v>
      </c>
      <c r="GX14" s="9">
        <v>16.492000000000001</v>
      </c>
      <c r="GY14" s="9">
        <v>8.2390000000000008</v>
      </c>
      <c r="GZ14" s="9">
        <v>18.492000000000001</v>
      </c>
      <c r="HA14" s="9">
        <v>10.962999999999999</v>
      </c>
      <c r="HB14" s="9">
        <v>7.5289999999999999</v>
      </c>
      <c r="HC14" s="9">
        <v>5.8029999999999999</v>
      </c>
      <c r="HD14" s="9">
        <v>5.0919999999999996</v>
      </c>
      <c r="HE14" s="9">
        <v>0.71</v>
      </c>
      <c r="HF14" s="9">
        <v>0.436</v>
      </c>
      <c r="HG14" s="9">
        <v>0.436</v>
      </c>
      <c r="HH14" s="9">
        <v>0</v>
      </c>
      <c r="HI14" s="9">
        <v>11.051</v>
      </c>
      <c r="HJ14" s="9">
        <v>1.9850000000000001</v>
      </c>
      <c r="HK14" s="9">
        <v>9.0670000000000002</v>
      </c>
      <c r="HL14" s="9">
        <v>9.657</v>
      </c>
      <c r="HM14" s="9">
        <v>1.4390000000000001</v>
      </c>
      <c r="HN14" s="9">
        <v>8.2170000000000005</v>
      </c>
      <c r="HO14" s="9">
        <v>1.3939999999999999</v>
      </c>
      <c r="HP14" s="9">
        <v>0.54500000000000004</v>
      </c>
      <c r="HQ14" s="9">
        <v>0.84899999999999998</v>
      </c>
      <c r="HR14" s="9">
        <v>20.876999999999999</v>
      </c>
      <c r="HS14" s="9">
        <v>13.074999999999999</v>
      </c>
      <c r="HT14" s="9">
        <v>7.8010000000000002</v>
      </c>
      <c r="HU14" s="9">
        <v>15.762</v>
      </c>
      <c r="HV14" s="9">
        <v>10.884</v>
      </c>
      <c r="HW14" s="9">
        <v>4.8780000000000001</v>
      </c>
      <c r="HX14" s="9">
        <v>12.991</v>
      </c>
      <c r="HY14" s="9">
        <v>9.1989999999999998</v>
      </c>
      <c r="HZ14" s="9">
        <v>3.7919999999999998</v>
      </c>
      <c r="IA14" s="9">
        <v>2.7719999999999998</v>
      </c>
      <c r="IB14" s="9">
        <v>1.6859999999999999</v>
      </c>
      <c r="IC14" s="9">
        <v>1.0860000000000001</v>
      </c>
      <c r="ID14" s="9">
        <v>0</v>
      </c>
      <c r="IE14" s="9">
        <v>0</v>
      </c>
      <c r="IF14" s="9">
        <v>0</v>
      </c>
      <c r="IG14" s="9">
        <v>5.1139999999999999</v>
      </c>
      <c r="IH14" s="9">
        <v>2.1909999999999998</v>
      </c>
      <c r="II14" s="9">
        <v>2.923</v>
      </c>
      <c r="IJ14" s="9">
        <v>5.1139999999999999</v>
      </c>
      <c r="IK14" s="9">
        <v>2.1909999999999998</v>
      </c>
      <c r="IL14" s="9">
        <v>2.923</v>
      </c>
      <c r="IM14" s="9">
        <v>0</v>
      </c>
      <c r="IN14" s="9">
        <v>0</v>
      </c>
      <c r="IO14" s="9">
        <v>0</v>
      </c>
      <c r="IP14" s="9">
        <v>24.207999999999998</v>
      </c>
      <c r="IQ14" s="9">
        <v>10.029</v>
      </c>
    </row>
    <row r="15" spans="1:251">
      <c r="A15" s="10">
        <v>43497</v>
      </c>
      <c r="B15" s="9">
        <v>0</v>
      </c>
      <c r="C15" s="9">
        <v>0</v>
      </c>
      <c r="D15" s="9">
        <v>161.511</v>
      </c>
      <c r="E15" s="9">
        <v>87.966999999999999</v>
      </c>
      <c r="F15" s="9">
        <v>73.543000000000006</v>
      </c>
      <c r="G15" s="9">
        <v>128.25399999999999</v>
      </c>
      <c r="H15" s="9">
        <v>78.120999999999995</v>
      </c>
      <c r="I15" s="9">
        <v>50.133000000000003</v>
      </c>
      <c r="J15" s="9">
        <v>98.006</v>
      </c>
      <c r="K15" s="9">
        <v>54.828000000000003</v>
      </c>
      <c r="L15" s="9">
        <v>43.177999999999997</v>
      </c>
      <c r="M15" s="9">
        <v>26.988</v>
      </c>
      <c r="N15" s="9">
        <v>20.742000000000001</v>
      </c>
      <c r="O15" s="9">
        <v>6.2469999999999999</v>
      </c>
      <c r="P15" s="9">
        <v>3.2589999999999999</v>
      </c>
      <c r="Q15" s="9">
        <v>2.5510000000000002</v>
      </c>
      <c r="R15" s="9">
        <v>0.70799999999999996</v>
      </c>
      <c r="S15" s="9">
        <v>33.256999999999998</v>
      </c>
      <c r="T15" s="9">
        <v>9.8469999999999995</v>
      </c>
      <c r="U15" s="9">
        <v>23.41</v>
      </c>
      <c r="V15" s="9">
        <v>29.369</v>
      </c>
      <c r="W15" s="9">
        <v>8.5250000000000004</v>
      </c>
      <c r="X15" s="9">
        <v>20.844000000000001</v>
      </c>
      <c r="Y15" s="9">
        <v>3.8879999999999999</v>
      </c>
      <c r="Z15" s="9">
        <v>1.321</v>
      </c>
      <c r="AA15" s="9">
        <v>2.5670000000000002</v>
      </c>
      <c r="AB15" s="9">
        <v>21.321000000000002</v>
      </c>
      <c r="AC15" s="9">
        <v>13.334</v>
      </c>
      <c r="AD15" s="9">
        <v>7.9870000000000001</v>
      </c>
      <c r="AE15" s="9">
        <v>16.056999999999999</v>
      </c>
      <c r="AF15" s="9">
        <v>11.127000000000001</v>
      </c>
      <c r="AG15" s="9">
        <v>4.93</v>
      </c>
      <c r="AH15" s="9">
        <v>6.4820000000000002</v>
      </c>
      <c r="AI15" s="9">
        <v>3.3140000000000001</v>
      </c>
      <c r="AJ15" s="9">
        <v>3.1680000000000001</v>
      </c>
      <c r="AK15" s="9">
        <v>6.3159999999999998</v>
      </c>
      <c r="AL15" s="9">
        <v>5.2610000000000001</v>
      </c>
      <c r="AM15" s="9">
        <v>1.054</v>
      </c>
      <c r="AN15" s="9">
        <v>3.2589999999999999</v>
      </c>
      <c r="AO15" s="9">
        <v>2.5510000000000002</v>
      </c>
      <c r="AP15" s="9">
        <v>0.70799999999999996</v>
      </c>
      <c r="AQ15" s="9">
        <v>5.2640000000000002</v>
      </c>
      <c r="AR15" s="9">
        <v>2.2069999999999999</v>
      </c>
      <c r="AS15" s="9">
        <v>3.0569999999999999</v>
      </c>
      <c r="AT15" s="9">
        <v>1.3759999999999999</v>
      </c>
      <c r="AU15" s="9">
        <v>0.88600000000000001</v>
      </c>
      <c r="AV15" s="9">
        <v>0.49</v>
      </c>
      <c r="AW15" s="9">
        <v>3.8879999999999999</v>
      </c>
      <c r="AX15" s="9">
        <v>1.321</v>
      </c>
      <c r="AY15" s="9">
        <v>2.5670000000000002</v>
      </c>
      <c r="AZ15" s="9">
        <v>90.372</v>
      </c>
      <c r="BA15" s="9">
        <v>50.703000000000003</v>
      </c>
      <c r="BB15" s="9">
        <v>39.668999999999997</v>
      </c>
      <c r="BC15" s="9">
        <v>76.527000000000001</v>
      </c>
      <c r="BD15" s="9">
        <v>47.064</v>
      </c>
      <c r="BE15" s="9">
        <v>29.462</v>
      </c>
      <c r="BF15" s="9">
        <v>59.595999999999997</v>
      </c>
      <c r="BG15" s="9">
        <v>34.151000000000003</v>
      </c>
      <c r="BH15" s="9">
        <v>25.445</v>
      </c>
      <c r="BI15" s="9">
        <v>16.93</v>
      </c>
      <c r="BJ15" s="9">
        <v>12.913</v>
      </c>
      <c r="BK15" s="9">
        <v>4.0170000000000003</v>
      </c>
      <c r="BL15" s="9">
        <v>13.846</v>
      </c>
      <c r="BM15" s="9">
        <v>3.6389999999999998</v>
      </c>
      <c r="BN15" s="9">
        <v>10.207000000000001</v>
      </c>
      <c r="BO15" s="9">
        <v>13.846</v>
      </c>
      <c r="BP15" s="9">
        <v>3.6389999999999998</v>
      </c>
      <c r="BQ15" s="9">
        <v>10.207000000000001</v>
      </c>
      <c r="BR15" s="9">
        <v>49.817</v>
      </c>
      <c r="BS15" s="9">
        <v>23.93</v>
      </c>
      <c r="BT15" s="9">
        <v>25.887</v>
      </c>
      <c r="BU15" s="9">
        <v>35.67</v>
      </c>
      <c r="BV15" s="9">
        <v>19.93</v>
      </c>
      <c r="BW15" s="9">
        <v>15.74</v>
      </c>
      <c r="BX15" s="9">
        <v>31.928000000000001</v>
      </c>
      <c r="BY15" s="9">
        <v>17.361999999999998</v>
      </c>
      <c r="BZ15" s="9">
        <v>14.565</v>
      </c>
      <c r="CA15" s="9">
        <v>3.742</v>
      </c>
      <c r="CB15" s="9">
        <v>2.5670000000000002</v>
      </c>
      <c r="CC15" s="9">
        <v>1.175</v>
      </c>
      <c r="CD15" s="9">
        <v>14.147</v>
      </c>
      <c r="CE15" s="9">
        <v>4</v>
      </c>
      <c r="CF15" s="9">
        <v>10.147</v>
      </c>
      <c r="CG15" s="9">
        <v>14.147</v>
      </c>
      <c r="CH15" s="9">
        <v>4</v>
      </c>
      <c r="CI15" s="9">
        <v>10.147</v>
      </c>
      <c r="CJ15" s="9">
        <v>5.4269999999999996</v>
      </c>
      <c r="CK15" s="9">
        <v>0.755</v>
      </c>
      <c r="CL15" s="9">
        <v>4.6719999999999997</v>
      </c>
      <c r="CM15" s="9">
        <v>2.5230000000000001</v>
      </c>
      <c r="CN15" s="9">
        <v>0</v>
      </c>
      <c r="CO15" s="9">
        <v>2.5230000000000001</v>
      </c>
      <c r="CP15" s="9">
        <v>1.504</v>
      </c>
      <c r="CQ15" s="9">
        <v>0</v>
      </c>
      <c r="CR15" s="9">
        <v>1.504</v>
      </c>
      <c r="CS15" s="9">
        <v>1.02</v>
      </c>
      <c r="CT15" s="9">
        <v>0</v>
      </c>
      <c r="CU15" s="9">
        <v>1.02</v>
      </c>
      <c r="CV15" s="9">
        <v>0</v>
      </c>
      <c r="CW15" s="9">
        <v>0</v>
      </c>
      <c r="CX15" s="9">
        <v>0</v>
      </c>
      <c r="CY15" s="9">
        <v>2.9039999999999999</v>
      </c>
      <c r="CZ15" s="9">
        <v>0.755</v>
      </c>
      <c r="DA15" s="9">
        <v>2.149</v>
      </c>
      <c r="DB15" s="9">
        <v>2.9039999999999999</v>
      </c>
      <c r="DC15" s="9">
        <v>0.755</v>
      </c>
      <c r="DD15" s="9">
        <v>2.149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5.4269999999999996</v>
      </c>
      <c r="EG15" s="9">
        <v>0.755</v>
      </c>
      <c r="EH15" s="9">
        <v>4.6719999999999997</v>
      </c>
      <c r="EI15" s="9">
        <v>2.5230000000000001</v>
      </c>
      <c r="EJ15" s="9">
        <v>0</v>
      </c>
      <c r="EK15" s="9">
        <v>2.5230000000000001</v>
      </c>
      <c r="EL15" s="9">
        <v>1.504</v>
      </c>
      <c r="EM15" s="9">
        <v>0</v>
      </c>
      <c r="EN15" s="9">
        <v>1.504</v>
      </c>
      <c r="EO15" s="9">
        <v>1.02</v>
      </c>
      <c r="EP15" s="9">
        <v>0</v>
      </c>
      <c r="EQ15" s="9">
        <v>1.02</v>
      </c>
      <c r="ER15" s="9">
        <v>2.9039999999999999</v>
      </c>
      <c r="ES15" s="9">
        <v>0.755</v>
      </c>
      <c r="ET15" s="9">
        <v>2.149</v>
      </c>
      <c r="EU15" s="9">
        <v>2.9039999999999999</v>
      </c>
      <c r="EV15" s="9">
        <v>0.755</v>
      </c>
      <c r="EW15" s="9">
        <v>2.149</v>
      </c>
      <c r="EX15" s="9">
        <v>111.917</v>
      </c>
      <c r="EY15" s="9">
        <v>61.186</v>
      </c>
      <c r="EZ15" s="9">
        <v>50.731000000000002</v>
      </c>
      <c r="FA15" s="9">
        <v>89.578000000000003</v>
      </c>
      <c r="FB15" s="9">
        <v>54.212000000000003</v>
      </c>
      <c r="FC15" s="9">
        <v>35.366</v>
      </c>
      <c r="FD15" s="9">
        <v>64.581999999999994</v>
      </c>
      <c r="FE15" s="9">
        <v>34.942999999999998</v>
      </c>
      <c r="FF15" s="9">
        <v>29.638999999999999</v>
      </c>
      <c r="FG15" s="9">
        <v>21.736999999999998</v>
      </c>
      <c r="FH15" s="9">
        <v>16.718</v>
      </c>
      <c r="FI15" s="9">
        <v>5.0179999999999998</v>
      </c>
      <c r="FJ15" s="9">
        <v>3.2589999999999999</v>
      </c>
      <c r="FK15" s="9">
        <v>2.5510000000000002</v>
      </c>
      <c r="FL15" s="9">
        <v>0.70799999999999996</v>
      </c>
      <c r="FM15" s="9">
        <v>22.338999999999999</v>
      </c>
      <c r="FN15" s="9">
        <v>6.9740000000000002</v>
      </c>
      <c r="FO15" s="9">
        <v>15.366</v>
      </c>
      <c r="FP15" s="9">
        <v>18.66</v>
      </c>
      <c r="FQ15" s="9">
        <v>5.6529999999999996</v>
      </c>
      <c r="FR15" s="9">
        <v>13.007</v>
      </c>
      <c r="FS15" s="9">
        <v>3.68</v>
      </c>
      <c r="FT15" s="9">
        <v>1.321</v>
      </c>
      <c r="FU15" s="9">
        <v>2.359</v>
      </c>
      <c r="FV15" s="9">
        <v>24.148</v>
      </c>
      <c r="FW15" s="9">
        <v>13.672000000000001</v>
      </c>
      <c r="FX15" s="9">
        <v>10.475</v>
      </c>
      <c r="FY15" s="9">
        <v>18.812999999999999</v>
      </c>
      <c r="FZ15" s="9">
        <v>12.32</v>
      </c>
      <c r="GA15" s="9">
        <v>6.492</v>
      </c>
      <c r="GB15" s="9">
        <v>12.021000000000001</v>
      </c>
      <c r="GC15" s="9">
        <v>6.2720000000000002</v>
      </c>
      <c r="GD15" s="9">
        <v>5.7489999999999997</v>
      </c>
      <c r="GE15" s="9">
        <v>4.9850000000000003</v>
      </c>
      <c r="GF15" s="9">
        <v>4.2409999999999997</v>
      </c>
      <c r="GG15" s="9">
        <v>0.74399999999999999</v>
      </c>
      <c r="GH15" s="9">
        <v>1.8069999999999999</v>
      </c>
      <c r="GI15" s="9">
        <v>1.8069999999999999</v>
      </c>
      <c r="GJ15" s="9">
        <v>0</v>
      </c>
      <c r="GK15" s="9">
        <v>5.335</v>
      </c>
      <c r="GL15" s="9">
        <v>1.3520000000000001</v>
      </c>
      <c r="GM15" s="9">
        <v>3.9830000000000001</v>
      </c>
      <c r="GN15" s="9">
        <v>3.008</v>
      </c>
      <c r="GO15" s="9">
        <v>0.49299999999999999</v>
      </c>
      <c r="GP15" s="9">
        <v>2.5139999999999998</v>
      </c>
      <c r="GQ15" s="9">
        <v>2.327</v>
      </c>
      <c r="GR15" s="9">
        <v>0.85899999999999999</v>
      </c>
      <c r="GS15" s="9">
        <v>1.4690000000000001</v>
      </c>
      <c r="GT15" s="9">
        <v>49.93</v>
      </c>
      <c r="GU15" s="9">
        <v>28.23</v>
      </c>
      <c r="GV15" s="9">
        <v>21.701000000000001</v>
      </c>
      <c r="GW15" s="9">
        <v>40.573</v>
      </c>
      <c r="GX15" s="9">
        <v>25.055</v>
      </c>
      <c r="GY15" s="9">
        <v>15.519</v>
      </c>
      <c r="GZ15" s="9">
        <v>27.561</v>
      </c>
      <c r="HA15" s="9">
        <v>15.395</v>
      </c>
      <c r="HB15" s="9">
        <v>12.164999999999999</v>
      </c>
      <c r="HC15" s="9">
        <v>11.938000000000001</v>
      </c>
      <c r="HD15" s="9">
        <v>8.9149999999999991</v>
      </c>
      <c r="HE15" s="9">
        <v>3.0230000000000001</v>
      </c>
      <c r="HF15" s="9">
        <v>1.075</v>
      </c>
      <c r="HG15" s="9">
        <v>0.74399999999999999</v>
      </c>
      <c r="HH15" s="9">
        <v>0.33100000000000002</v>
      </c>
      <c r="HI15" s="9">
        <v>9.3569999999999993</v>
      </c>
      <c r="HJ15" s="9">
        <v>3.1749999999999998</v>
      </c>
      <c r="HK15" s="9">
        <v>6.1820000000000004</v>
      </c>
      <c r="HL15" s="9">
        <v>9.0340000000000007</v>
      </c>
      <c r="HM15" s="9">
        <v>3.1749999999999998</v>
      </c>
      <c r="HN15" s="9">
        <v>5.859</v>
      </c>
      <c r="HO15" s="9">
        <v>0.32300000000000001</v>
      </c>
      <c r="HP15" s="9">
        <v>0</v>
      </c>
      <c r="HQ15" s="9">
        <v>0.32300000000000001</v>
      </c>
      <c r="HR15" s="9">
        <v>17.393000000000001</v>
      </c>
      <c r="HS15" s="9">
        <v>10.077999999999999</v>
      </c>
      <c r="HT15" s="9">
        <v>7.3150000000000004</v>
      </c>
      <c r="HU15" s="9">
        <v>13.268000000000001</v>
      </c>
      <c r="HV15" s="9">
        <v>8.0980000000000008</v>
      </c>
      <c r="HW15" s="9">
        <v>5.17</v>
      </c>
      <c r="HX15" s="9">
        <v>10.542</v>
      </c>
      <c r="HY15" s="9">
        <v>6.625</v>
      </c>
      <c r="HZ15" s="9">
        <v>3.9169999999999998</v>
      </c>
      <c r="IA15" s="9">
        <v>2.726</v>
      </c>
      <c r="IB15" s="9">
        <v>1.474</v>
      </c>
      <c r="IC15" s="9">
        <v>1.252</v>
      </c>
      <c r="ID15" s="9">
        <v>0</v>
      </c>
      <c r="IE15" s="9">
        <v>0</v>
      </c>
      <c r="IF15" s="9">
        <v>0</v>
      </c>
      <c r="IG15" s="9">
        <v>4.125</v>
      </c>
      <c r="IH15" s="9">
        <v>1.98</v>
      </c>
      <c r="II15" s="9">
        <v>2.145</v>
      </c>
      <c r="IJ15" s="9">
        <v>3.0960000000000001</v>
      </c>
      <c r="IK15" s="9">
        <v>1.518</v>
      </c>
      <c r="IL15" s="9">
        <v>1.579</v>
      </c>
      <c r="IM15" s="9">
        <v>1.0289999999999999</v>
      </c>
      <c r="IN15" s="9">
        <v>0.46200000000000002</v>
      </c>
      <c r="IO15" s="9">
        <v>0.56699999999999995</v>
      </c>
      <c r="IP15" s="9">
        <v>20.446000000000002</v>
      </c>
      <c r="IQ15" s="9">
        <v>9.2059999999999995</v>
      </c>
    </row>
    <row r="16" spans="1:251">
      <c r="A16" s="10">
        <v>43862</v>
      </c>
      <c r="B16" s="9">
        <v>0</v>
      </c>
      <c r="C16" s="9">
        <v>0.46600000000000003</v>
      </c>
      <c r="D16" s="9">
        <v>167.191</v>
      </c>
      <c r="E16" s="9">
        <v>86.712999999999994</v>
      </c>
      <c r="F16" s="9">
        <v>80.477999999999994</v>
      </c>
      <c r="G16" s="9">
        <v>120.32599999999999</v>
      </c>
      <c r="H16" s="9">
        <v>72.31</v>
      </c>
      <c r="I16" s="9">
        <v>48.015999999999998</v>
      </c>
      <c r="J16" s="9">
        <v>97.997</v>
      </c>
      <c r="K16" s="9">
        <v>54.475000000000001</v>
      </c>
      <c r="L16" s="9">
        <v>43.521999999999998</v>
      </c>
      <c r="M16" s="9">
        <v>19.707999999999998</v>
      </c>
      <c r="N16" s="9">
        <v>15.295</v>
      </c>
      <c r="O16" s="9">
        <v>4.4130000000000003</v>
      </c>
      <c r="P16" s="9">
        <v>2.621</v>
      </c>
      <c r="Q16" s="9">
        <v>2.54</v>
      </c>
      <c r="R16" s="9">
        <v>8.1000000000000003E-2</v>
      </c>
      <c r="S16" s="9">
        <v>46.865000000000002</v>
      </c>
      <c r="T16" s="9">
        <v>14.403</v>
      </c>
      <c r="U16" s="9">
        <v>32.462000000000003</v>
      </c>
      <c r="V16" s="9">
        <v>39.064</v>
      </c>
      <c r="W16" s="9">
        <v>11.938000000000001</v>
      </c>
      <c r="X16" s="9">
        <v>27.126999999999999</v>
      </c>
      <c r="Y16" s="9">
        <v>7.8010000000000002</v>
      </c>
      <c r="Z16" s="9">
        <v>2.4660000000000002</v>
      </c>
      <c r="AA16" s="9">
        <v>5.335</v>
      </c>
      <c r="AB16" s="9">
        <v>24.704000000000001</v>
      </c>
      <c r="AC16" s="9">
        <v>10.798</v>
      </c>
      <c r="AD16" s="9">
        <v>13.906000000000001</v>
      </c>
      <c r="AE16" s="9">
        <v>12.314</v>
      </c>
      <c r="AF16" s="9">
        <v>7.0570000000000004</v>
      </c>
      <c r="AG16" s="9">
        <v>5.2569999999999997</v>
      </c>
      <c r="AH16" s="9">
        <v>8.2940000000000005</v>
      </c>
      <c r="AI16" s="9">
        <v>3.1179999999999999</v>
      </c>
      <c r="AJ16" s="9">
        <v>5.1760000000000002</v>
      </c>
      <c r="AK16" s="9">
        <v>1.4</v>
      </c>
      <c r="AL16" s="9">
        <v>1.4</v>
      </c>
      <c r="AM16" s="9">
        <v>0</v>
      </c>
      <c r="AN16" s="9">
        <v>2.621</v>
      </c>
      <c r="AO16" s="9">
        <v>2.54</v>
      </c>
      <c r="AP16" s="9">
        <v>8.1000000000000003E-2</v>
      </c>
      <c r="AQ16" s="9">
        <v>12.39</v>
      </c>
      <c r="AR16" s="9">
        <v>3.7410000000000001</v>
      </c>
      <c r="AS16" s="9">
        <v>8.6489999999999991</v>
      </c>
      <c r="AT16" s="9">
        <v>4.5890000000000004</v>
      </c>
      <c r="AU16" s="9">
        <v>1.2749999999999999</v>
      </c>
      <c r="AV16" s="9">
        <v>3.3140000000000001</v>
      </c>
      <c r="AW16" s="9">
        <v>7.8010000000000002</v>
      </c>
      <c r="AX16" s="9">
        <v>2.4660000000000002</v>
      </c>
      <c r="AY16" s="9">
        <v>5.335</v>
      </c>
      <c r="AZ16" s="9">
        <v>93.941999999999993</v>
      </c>
      <c r="BA16" s="9">
        <v>55.475999999999999</v>
      </c>
      <c r="BB16" s="9">
        <v>38.466000000000001</v>
      </c>
      <c r="BC16" s="9">
        <v>76.69</v>
      </c>
      <c r="BD16" s="9">
        <v>50.442</v>
      </c>
      <c r="BE16" s="9">
        <v>26.248000000000001</v>
      </c>
      <c r="BF16" s="9">
        <v>60.396999999999998</v>
      </c>
      <c r="BG16" s="9">
        <v>38.134999999999998</v>
      </c>
      <c r="BH16" s="9">
        <v>22.262</v>
      </c>
      <c r="BI16" s="9">
        <v>16.292000000000002</v>
      </c>
      <c r="BJ16" s="9">
        <v>12.305999999999999</v>
      </c>
      <c r="BK16" s="9">
        <v>3.9860000000000002</v>
      </c>
      <c r="BL16" s="9">
        <v>17.253</v>
      </c>
      <c r="BM16" s="9">
        <v>5.0339999999999998</v>
      </c>
      <c r="BN16" s="9">
        <v>12.218</v>
      </c>
      <c r="BO16" s="9">
        <v>17.253</v>
      </c>
      <c r="BP16" s="9">
        <v>5.0339999999999998</v>
      </c>
      <c r="BQ16" s="9">
        <v>12.218</v>
      </c>
      <c r="BR16" s="9">
        <v>48.543999999999997</v>
      </c>
      <c r="BS16" s="9">
        <v>20.439</v>
      </c>
      <c r="BT16" s="9">
        <v>28.105</v>
      </c>
      <c r="BU16" s="9">
        <v>31.321999999999999</v>
      </c>
      <c r="BV16" s="9">
        <v>14.811</v>
      </c>
      <c r="BW16" s="9">
        <v>16.510999999999999</v>
      </c>
      <c r="BX16" s="9">
        <v>29.306000000000001</v>
      </c>
      <c r="BY16" s="9">
        <v>13.222</v>
      </c>
      <c r="BZ16" s="9">
        <v>16.085000000000001</v>
      </c>
      <c r="CA16" s="9">
        <v>2.016</v>
      </c>
      <c r="CB16" s="9">
        <v>1.589</v>
      </c>
      <c r="CC16" s="9">
        <v>0.42699999999999999</v>
      </c>
      <c r="CD16" s="9">
        <v>17.222000000000001</v>
      </c>
      <c r="CE16" s="9">
        <v>5.6280000000000001</v>
      </c>
      <c r="CF16" s="9">
        <v>11.593999999999999</v>
      </c>
      <c r="CG16" s="9">
        <v>17.222000000000001</v>
      </c>
      <c r="CH16" s="9">
        <v>5.6280000000000001</v>
      </c>
      <c r="CI16" s="9">
        <v>11.593999999999999</v>
      </c>
      <c r="CJ16" s="9">
        <v>3.294</v>
      </c>
      <c r="CK16" s="9">
        <v>0.80200000000000005</v>
      </c>
      <c r="CL16" s="9">
        <v>2.492</v>
      </c>
      <c r="CM16" s="9">
        <v>1.9690000000000001</v>
      </c>
      <c r="CN16" s="9">
        <v>0.72899999999999998</v>
      </c>
      <c r="CO16" s="9">
        <v>1.24</v>
      </c>
      <c r="CP16" s="9">
        <v>1.3839999999999999</v>
      </c>
      <c r="CQ16" s="9">
        <v>0.14399999999999999</v>
      </c>
      <c r="CR16" s="9">
        <v>1.24</v>
      </c>
      <c r="CS16" s="9">
        <v>0.58499999999999996</v>
      </c>
      <c r="CT16" s="9">
        <v>0.58499999999999996</v>
      </c>
      <c r="CU16" s="9">
        <v>0</v>
      </c>
      <c r="CV16" s="9">
        <v>0</v>
      </c>
      <c r="CW16" s="9">
        <v>0</v>
      </c>
      <c r="CX16" s="9">
        <v>0</v>
      </c>
      <c r="CY16" s="9">
        <v>1.3240000000000001</v>
      </c>
      <c r="CZ16" s="9">
        <v>7.2999999999999995E-2</v>
      </c>
      <c r="DA16" s="9">
        <v>1.252</v>
      </c>
      <c r="DB16" s="9">
        <v>1.3240000000000001</v>
      </c>
      <c r="DC16" s="9">
        <v>7.2999999999999995E-2</v>
      </c>
      <c r="DD16" s="9">
        <v>1.252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3.294</v>
      </c>
      <c r="EG16" s="9">
        <v>0.80200000000000005</v>
      </c>
      <c r="EH16" s="9">
        <v>2.492</v>
      </c>
      <c r="EI16" s="9">
        <v>1.9690000000000001</v>
      </c>
      <c r="EJ16" s="9">
        <v>0.72899999999999998</v>
      </c>
      <c r="EK16" s="9">
        <v>1.24</v>
      </c>
      <c r="EL16" s="9">
        <v>1.3839999999999999</v>
      </c>
      <c r="EM16" s="9">
        <v>0.14399999999999999</v>
      </c>
      <c r="EN16" s="9">
        <v>1.24</v>
      </c>
      <c r="EO16" s="9">
        <v>0.58499999999999996</v>
      </c>
      <c r="EP16" s="9">
        <v>0.58499999999999996</v>
      </c>
      <c r="EQ16" s="9">
        <v>0</v>
      </c>
      <c r="ER16" s="9">
        <v>1.3240000000000001</v>
      </c>
      <c r="ES16" s="9">
        <v>7.2999999999999995E-2</v>
      </c>
      <c r="ET16" s="9">
        <v>1.252</v>
      </c>
      <c r="EU16" s="9">
        <v>1.3240000000000001</v>
      </c>
      <c r="EV16" s="9">
        <v>7.2999999999999995E-2</v>
      </c>
      <c r="EW16" s="9">
        <v>1.252</v>
      </c>
      <c r="EX16" s="9">
        <v>113.83799999999999</v>
      </c>
      <c r="EY16" s="9">
        <v>63.603000000000002</v>
      </c>
      <c r="EZ16" s="9">
        <v>50.234999999999999</v>
      </c>
      <c r="FA16" s="9">
        <v>82.186999999999998</v>
      </c>
      <c r="FB16" s="9">
        <v>54.07</v>
      </c>
      <c r="FC16" s="9">
        <v>28.117999999999999</v>
      </c>
      <c r="FD16" s="9">
        <v>63.235999999999997</v>
      </c>
      <c r="FE16" s="9">
        <v>38.497</v>
      </c>
      <c r="FF16" s="9">
        <v>24.739000000000001</v>
      </c>
      <c r="FG16" s="9">
        <v>16.329999999999998</v>
      </c>
      <c r="FH16" s="9">
        <v>13.032999999999999</v>
      </c>
      <c r="FI16" s="9">
        <v>3.2970000000000002</v>
      </c>
      <c r="FJ16" s="9">
        <v>2.621</v>
      </c>
      <c r="FK16" s="9">
        <v>2.54</v>
      </c>
      <c r="FL16" s="9">
        <v>8.1000000000000003E-2</v>
      </c>
      <c r="FM16" s="9">
        <v>31.651</v>
      </c>
      <c r="FN16" s="9">
        <v>9.5340000000000007</v>
      </c>
      <c r="FO16" s="9">
        <v>22.117000000000001</v>
      </c>
      <c r="FP16" s="9">
        <v>24.219000000000001</v>
      </c>
      <c r="FQ16" s="9">
        <v>7.0679999999999996</v>
      </c>
      <c r="FR16" s="9">
        <v>17.151</v>
      </c>
      <c r="FS16" s="9">
        <v>7.4320000000000004</v>
      </c>
      <c r="FT16" s="9">
        <v>2.4660000000000002</v>
      </c>
      <c r="FU16" s="9">
        <v>4.9660000000000002</v>
      </c>
      <c r="FV16" s="9">
        <v>33.380000000000003</v>
      </c>
      <c r="FW16" s="9">
        <v>18.326000000000001</v>
      </c>
      <c r="FX16" s="9">
        <v>15.054</v>
      </c>
      <c r="FY16" s="9">
        <v>22.385000000000002</v>
      </c>
      <c r="FZ16" s="9">
        <v>15.776999999999999</v>
      </c>
      <c r="GA16" s="9">
        <v>6.6079999999999997</v>
      </c>
      <c r="GB16" s="9">
        <v>14.759</v>
      </c>
      <c r="GC16" s="9">
        <v>8.8770000000000007</v>
      </c>
      <c r="GD16" s="9">
        <v>5.8819999999999997</v>
      </c>
      <c r="GE16" s="9">
        <v>5.4589999999999996</v>
      </c>
      <c r="GF16" s="9">
        <v>4.8140000000000001</v>
      </c>
      <c r="GG16" s="9">
        <v>0.64500000000000002</v>
      </c>
      <c r="GH16" s="9">
        <v>2.1680000000000001</v>
      </c>
      <c r="GI16" s="9">
        <v>2.0859999999999999</v>
      </c>
      <c r="GJ16" s="9">
        <v>8.1000000000000003E-2</v>
      </c>
      <c r="GK16" s="9">
        <v>10.994999999999999</v>
      </c>
      <c r="GL16" s="9">
        <v>2.5489999999999999</v>
      </c>
      <c r="GM16" s="9">
        <v>8.4459999999999997</v>
      </c>
      <c r="GN16" s="9">
        <v>5.33</v>
      </c>
      <c r="GO16" s="9">
        <v>0.499</v>
      </c>
      <c r="GP16" s="9">
        <v>4.8310000000000004</v>
      </c>
      <c r="GQ16" s="9">
        <v>5.665</v>
      </c>
      <c r="GR16" s="9">
        <v>2.0499999999999998</v>
      </c>
      <c r="GS16" s="9">
        <v>3.6139999999999999</v>
      </c>
      <c r="GT16" s="9">
        <v>41.215000000000003</v>
      </c>
      <c r="GU16" s="9">
        <v>23.146000000000001</v>
      </c>
      <c r="GV16" s="9">
        <v>18.068000000000001</v>
      </c>
      <c r="GW16" s="9">
        <v>28.222000000000001</v>
      </c>
      <c r="GX16" s="9">
        <v>18.885000000000002</v>
      </c>
      <c r="GY16" s="9">
        <v>9.3369999999999997</v>
      </c>
      <c r="GZ16" s="9">
        <v>22.140999999999998</v>
      </c>
      <c r="HA16" s="9">
        <v>14.223000000000001</v>
      </c>
      <c r="HB16" s="9">
        <v>7.9180000000000001</v>
      </c>
      <c r="HC16" s="9">
        <v>6.0810000000000004</v>
      </c>
      <c r="HD16" s="9">
        <v>4.6619999999999999</v>
      </c>
      <c r="HE16" s="9">
        <v>1.419</v>
      </c>
      <c r="HF16" s="9">
        <v>0</v>
      </c>
      <c r="HG16" s="9">
        <v>0</v>
      </c>
      <c r="HH16" s="9">
        <v>0</v>
      </c>
      <c r="HI16" s="9">
        <v>12.993</v>
      </c>
      <c r="HJ16" s="9">
        <v>4.2619999999999996</v>
      </c>
      <c r="HK16" s="9">
        <v>8.7309999999999999</v>
      </c>
      <c r="HL16" s="9">
        <v>11.226000000000001</v>
      </c>
      <c r="HM16" s="9">
        <v>3.8460000000000001</v>
      </c>
      <c r="HN16" s="9">
        <v>7.38</v>
      </c>
      <c r="HO16" s="9">
        <v>1.7669999999999999</v>
      </c>
      <c r="HP16" s="9">
        <v>0.41499999999999998</v>
      </c>
      <c r="HQ16" s="9">
        <v>1.3520000000000001</v>
      </c>
      <c r="HR16" s="9">
        <v>13.836</v>
      </c>
      <c r="HS16" s="9">
        <v>8.7810000000000006</v>
      </c>
      <c r="HT16" s="9">
        <v>5.0540000000000003</v>
      </c>
      <c r="HU16" s="9">
        <v>11.919</v>
      </c>
      <c r="HV16" s="9">
        <v>8.1679999999999993</v>
      </c>
      <c r="HW16" s="9">
        <v>3.7509999999999999</v>
      </c>
      <c r="HX16" s="9">
        <v>9.2210000000000001</v>
      </c>
      <c r="HY16" s="9">
        <v>6.0449999999999999</v>
      </c>
      <c r="HZ16" s="9">
        <v>3.177</v>
      </c>
      <c r="IA16" s="9">
        <v>2.698</v>
      </c>
      <c r="IB16" s="9">
        <v>2.1230000000000002</v>
      </c>
      <c r="IC16" s="9">
        <v>0.57399999999999995</v>
      </c>
      <c r="ID16" s="9">
        <v>0</v>
      </c>
      <c r="IE16" s="9">
        <v>0</v>
      </c>
      <c r="IF16" s="9">
        <v>0</v>
      </c>
      <c r="IG16" s="9">
        <v>1.9159999999999999</v>
      </c>
      <c r="IH16" s="9">
        <v>0.61299999999999999</v>
      </c>
      <c r="II16" s="9">
        <v>1.3029999999999999</v>
      </c>
      <c r="IJ16" s="9">
        <v>1.9159999999999999</v>
      </c>
      <c r="IK16" s="9">
        <v>0.61299999999999999</v>
      </c>
      <c r="IL16" s="9">
        <v>1.3029999999999999</v>
      </c>
      <c r="IM16" s="9">
        <v>0</v>
      </c>
      <c r="IN16" s="9">
        <v>0</v>
      </c>
      <c r="IO16" s="9">
        <v>0</v>
      </c>
      <c r="IP16" s="9">
        <v>25.408000000000001</v>
      </c>
      <c r="IQ16" s="9">
        <v>13.349</v>
      </c>
    </row>
    <row r="17" spans="1:251">
      <c r="A17" s="10">
        <v>44228</v>
      </c>
      <c r="B17" s="9">
        <v>0</v>
      </c>
      <c r="C17" s="9">
        <v>0</v>
      </c>
      <c r="D17" s="9">
        <v>212.28800000000001</v>
      </c>
      <c r="E17" s="9">
        <v>118.613</v>
      </c>
      <c r="F17" s="9">
        <v>93.674999999999997</v>
      </c>
      <c r="G17" s="9">
        <v>166.21199999999999</v>
      </c>
      <c r="H17" s="9">
        <v>101.059</v>
      </c>
      <c r="I17" s="9">
        <v>65.153999999999996</v>
      </c>
      <c r="J17" s="9">
        <v>128.602</v>
      </c>
      <c r="K17" s="9">
        <v>73.33</v>
      </c>
      <c r="L17" s="9">
        <v>55.273000000000003</v>
      </c>
      <c r="M17" s="9">
        <v>31.513999999999999</v>
      </c>
      <c r="N17" s="9">
        <v>23.951000000000001</v>
      </c>
      <c r="O17" s="9">
        <v>7.5629999999999997</v>
      </c>
      <c r="P17" s="9">
        <v>6.0960000000000001</v>
      </c>
      <c r="Q17" s="9">
        <v>3.778</v>
      </c>
      <c r="R17" s="9">
        <v>2.3180000000000001</v>
      </c>
      <c r="S17" s="9">
        <v>46.076000000000001</v>
      </c>
      <c r="T17" s="9">
        <v>17.553999999999998</v>
      </c>
      <c r="U17" s="9">
        <v>28.521000000000001</v>
      </c>
      <c r="V17" s="9">
        <v>41.341000000000001</v>
      </c>
      <c r="W17" s="9">
        <v>15.509</v>
      </c>
      <c r="X17" s="9">
        <v>25.832000000000001</v>
      </c>
      <c r="Y17" s="9">
        <v>4.734</v>
      </c>
      <c r="Z17" s="9">
        <v>2.0449999999999999</v>
      </c>
      <c r="AA17" s="9">
        <v>2.6890000000000001</v>
      </c>
      <c r="AB17" s="9">
        <v>28.902000000000001</v>
      </c>
      <c r="AC17" s="9">
        <v>13.821</v>
      </c>
      <c r="AD17" s="9">
        <v>15.08</v>
      </c>
      <c r="AE17" s="9">
        <v>21.661999999999999</v>
      </c>
      <c r="AF17" s="9">
        <v>11.183</v>
      </c>
      <c r="AG17" s="9">
        <v>10.48</v>
      </c>
      <c r="AH17" s="9">
        <v>10.712999999999999</v>
      </c>
      <c r="AI17" s="9">
        <v>3.4009999999999998</v>
      </c>
      <c r="AJ17" s="9">
        <v>7.3120000000000003</v>
      </c>
      <c r="AK17" s="9">
        <v>4.8529999999999998</v>
      </c>
      <c r="AL17" s="9">
        <v>4.0030000000000001</v>
      </c>
      <c r="AM17" s="9">
        <v>0.85</v>
      </c>
      <c r="AN17" s="9">
        <v>6.0960000000000001</v>
      </c>
      <c r="AO17" s="9">
        <v>3.778</v>
      </c>
      <c r="AP17" s="9">
        <v>2.3180000000000001</v>
      </c>
      <c r="AQ17" s="9">
        <v>7.2389999999999999</v>
      </c>
      <c r="AR17" s="9">
        <v>2.6389999999999998</v>
      </c>
      <c r="AS17" s="9">
        <v>4.5999999999999996</v>
      </c>
      <c r="AT17" s="9">
        <v>2.5049999999999999</v>
      </c>
      <c r="AU17" s="9">
        <v>0.59399999999999997</v>
      </c>
      <c r="AV17" s="9">
        <v>1.911</v>
      </c>
      <c r="AW17" s="9">
        <v>4.734</v>
      </c>
      <c r="AX17" s="9">
        <v>2.0449999999999999</v>
      </c>
      <c r="AY17" s="9">
        <v>2.6890000000000001</v>
      </c>
      <c r="AZ17" s="9">
        <v>112.72799999999999</v>
      </c>
      <c r="BA17" s="9">
        <v>69.075000000000003</v>
      </c>
      <c r="BB17" s="9">
        <v>43.652999999999999</v>
      </c>
      <c r="BC17" s="9">
        <v>94.484999999999999</v>
      </c>
      <c r="BD17" s="9">
        <v>61.738</v>
      </c>
      <c r="BE17" s="9">
        <v>32.747</v>
      </c>
      <c r="BF17" s="9">
        <v>72.623999999999995</v>
      </c>
      <c r="BG17" s="9">
        <v>46.164000000000001</v>
      </c>
      <c r="BH17" s="9">
        <v>26.46</v>
      </c>
      <c r="BI17" s="9">
        <v>21.861000000000001</v>
      </c>
      <c r="BJ17" s="9">
        <v>15.574</v>
      </c>
      <c r="BK17" s="9">
        <v>6.2869999999999999</v>
      </c>
      <c r="BL17" s="9">
        <v>18.242000000000001</v>
      </c>
      <c r="BM17" s="9">
        <v>7.3360000000000003</v>
      </c>
      <c r="BN17" s="9">
        <v>10.906000000000001</v>
      </c>
      <c r="BO17" s="9">
        <v>18.242000000000001</v>
      </c>
      <c r="BP17" s="9">
        <v>7.3360000000000003</v>
      </c>
      <c r="BQ17" s="9">
        <v>10.906000000000001</v>
      </c>
      <c r="BR17" s="9">
        <v>70.658000000000001</v>
      </c>
      <c r="BS17" s="9">
        <v>35.716999999999999</v>
      </c>
      <c r="BT17" s="9">
        <v>34.942</v>
      </c>
      <c r="BU17" s="9">
        <v>50.064999999999998</v>
      </c>
      <c r="BV17" s="9">
        <v>28.138000000000002</v>
      </c>
      <c r="BW17" s="9">
        <v>21.927</v>
      </c>
      <c r="BX17" s="9">
        <v>45.265000000000001</v>
      </c>
      <c r="BY17" s="9">
        <v>23.763999999999999</v>
      </c>
      <c r="BZ17" s="9">
        <v>21.5</v>
      </c>
      <c r="CA17" s="9">
        <v>4.8</v>
      </c>
      <c r="CB17" s="9">
        <v>4.3739999999999997</v>
      </c>
      <c r="CC17" s="9">
        <v>0.42599999999999999</v>
      </c>
      <c r="CD17" s="9">
        <v>20.594000000000001</v>
      </c>
      <c r="CE17" s="9">
        <v>7.5789999999999997</v>
      </c>
      <c r="CF17" s="9">
        <v>13.015000000000001</v>
      </c>
      <c r="CG17" s="9">
        <v>20.594000000000001</v>
      </c>
      <c r="CH17" s="9">
        <v>7.5789999999999997</v>
      </c>
      <c r="CI17" s="9">
        <v>13.015000000000001</v>
      </c>
      <c r="CJ17" s="9">
        <v>7.9950000000000001</v>
      </c>
      <c r="CK17" s="9">
        <v>1.99</v>
      </c>
      <c r="CL17" s="9">
        <v>6.0049999999999999</v>
      </c>
      <c r="CM17" s="9">
        <v>5.67</v>
      </c>
      <c r="CN17" s="9">
        <v>1.5249999999999999</v>
      </c>
      <c r="CO17" s="9">
        <v>4.1449999999999996</v>
      </c>
      <c r="CP17" s="9">
        <v>3.9209999999999998</v>
      </c>
      <c r="CQ17" s="9">
        <v>0.53600000000000003</v>
      </c>
      <c r="CR17" s="9">
        <v>3.3839999999999999</v>
      </c>
      <c r="CS17" s="9">
        <v>1.2490000000000001</v>
      </c>
      <c r="CT17" s="9">
        <v>0.48899999999999999</v>
      </c>
      <c r="CU17" s="9">
        <v>0.76</v>
      </c>
      <c r="CV17" s="9">
        <v>0.499</v>
      </c>
      <c r="CW17" s="9">
        <v>0.499</v>
      </c>
      <c r="CX17" s="9">
        <v>0</v>
      </c>
      <c r="CY17" s="9">
        <v>2.3250000000000002</v>
      </c>
      <c r="CZ17" s="9">
        <v>0.46500000000000002</v>
      </c>
      <c r="DA17" s="9">
        <v>1.861</v>
      </c>
      <c r="DB17" s="9">
        <v>2.3250000000000002</v>
      </c>
      <c r="DC17" s="9">
        <v>0.46500000000000002</v>
      </c>
      <c r="DD17" s="9">
        <v>1.861</v>
      </c>
      <c r="DE17" s="9">
        <v>0</v>
      </c>
      <c r="DF17" s="9">
        <v>0</v>
      </c>
      <c r="DG17" s="9">
        <v>0</v>
      </c>
      <c r="DH17" s="9">
        <v>0.499</v>
      </c>
      <c r="DI17" s="9">
        <v>0.499</v>
      </c>
      <c r="DJ17" s="9">
        <v>0</v>
      </c>
      <c r="DK17" s="9">
        <v>0.499</v>
      </c>
      <c r="DL17" s="9">
        <v>0.499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0.499</v>
      </c>
      <c r="DU17" s="9">
        <v>0.499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7.4960000000000004</v>
      </c>
      <c r="EG17" s="9">
        <v>1.49</v>
      </c>
      <c r="EH17" s="9">
        <v>6.0049999999999999</v>
      </c>
      <c r="EI17" s="9">
        <v>5.17</v>
      </c>
      <c r="EJ17" s="9">
        <v>1.0249999999999999</v>
      </c>
      <c r="EK17" s="9">
        <v>4.1449999999999996</v>
      </c>
      <c r="EL17" s="9">
        <v>3.9209999999999998</v>
      </c>
      <c r="EM17" s="9">
        <v>0.53600000000000003</v>
      </c>
      <c r="EN17" s="9">
        <v>3.3839999999999999</v>
      </c>
      <c r="EO17" s="9">
        <v>1.2490000000000001</v>
      </c>
      <c r="EP17" s="9">
        <v>0.48899999999999999</v>
      </c>
      <c r="EQ17" s="9">
        <v>0.76</v>
      </c>
      <c r="ER17" s="9">
        <v>2.3250000000000002</v>
      </c>
      <c r="ES17" s="9">
        <v>0.46500000000000002</v>
      </c>
      <c r="ET17" s="9">
        <v>1.861</v>
      </c>
      <c r="EU17" s="9">
        <v>2.3250000000000002</v>
      </c>
      <c r="EV17" s="9">
        <v>0.46500000000000002</v>
      </c>
      <c r="EW17" s="9">
        <v>1.861</v>
      </c>
      <c r="EX17" s="9">
        <v>138.71199999999999</v>
      </c>
      <c r="EY17" s="9">
        <v>73.756</v>
      </c>
      <c r="EZ17" s="9">
        <v>64.956000000000003</v>
      </c>
      <c r="FA17" s="9">
        <v>106.07299999999999</v>
      </c>
      <c r="FB17" s="9">
        <v>61.484999999999999</v>
      </c>
      <c r="FC17" s="9">
        <v>44.588000000000001</v>
      </c>
      <c r="FD17" s="9">
        <v>74.036000000000001</v>
      </c>
      <c r="FE17" s="9">
        <v>40.088999999999999</v>
      </c>
      <c r="FF17" s="9">
        <v>33.947000000000003</v>
      </c>
      <c r="FG17" s="9">
        <v>26.678000000000001</v>
      </c>
      <c r="FH17" s="9">
        <v>18.355</v>
      </c>
      <c r="FI17" s="9">
        <v>8.3230000000000004</v>
      </c>
      <c r="FJ17" s="9">
        <v>5.359</v>
      </c>
      <c r="FK17" s="9">
        <v>3.0409999999999999</v>
      </c>
      <c r="FL17" s="9">
        <v>2.3180000000000001</v>
      </c>
      <c r="FM17" s="9">
        <v>32.639000000000003</v>
      </c>
      <c r="FN17" s="9">
        <v>12.271000000000001</v>
      </c>
      <c r="FO17" s="9">
        <v>20.367999999999999</v>
      </c>
      <c r="FP17" s="9">
        <v>27.904</v>
      </c>
      <c r="FQ17" s="9">
        <v>10.226000000000001</v>
      </c>
      <c r="FR17" s="9">
        <v>17.678999999999998</v>
      </c>
      <c r="FS17" s="9">
        <v>4.734</v>
      </c>
      <c r="FT17" s="9">
        <v>2.0449999999999999</v>
      </c>
      <c r="FU17" s="9">
        <v>2.6890000000000001</v>
      </c>
      <c r="FV17" s="9">
        <v>32.048999999999999</v>
      </c>
      <c r="FW17" s="9">
        <v>16.713999999999999</v>
      </c>
      <c r="FX17" s="9">
        <v>15.335000000000001</v>
      </c>
      <c r="FY17" s="9">
        <v>19.074000000000002</v>
      </c>
      <c r="FZ17" s="9">
        <v>11.875</v>
      </c>
      <c r="GA17" s="9">
        <v>7.1989999999999998</v>
      </c>
      <c r="GB17" s="9">
        <v>11.231</v>
      </c>
      <c r="GC17" s="9">
        <v>7.0819999999999999</v>
      </c>
      <c r="GD17" s="9">
        <v>4.1479999999999997</v>
      </c>
      <c r="GE17" s="9">
        <v>3.427</v>
      </c>
      <c r="GF17" s="9">
        <v>2.1070000000000002</v>
      </c>
      <c r="GG17" s="9">
        <v>1.32</v>
      </c>
      <c r="GH17" s="9">
        <v>4.4160000000000004</v>
      </c>
      <c r="GI17" s="9">
        <v>2.6850000000000001</v>
      </c>
      <c r="GJ17" s="9">
        <v>1.7310000000000001</v>
      </c>
      <c r="GK17" s="9">
        <v>12.975</v>
      </c>
      <c r="GL17" s="9">
        <v>4.8390000000000004</v>
      </c>
      <c r="GM17" s="9">
        <v>8.1359999999999992</v>
      </c>
      <c r="GN17" s="9">
        <v>10.102</v>
      </c>
      <c r="GO17" s="9">
        <v>3.5019999999999998</v>
      </c>
      <c r="GP17" s="9">
        <v>6.601</v>
      </c>
      <c r="GQ17" s="9">
        <v>2.8719999999999999</v>
      </c>
      <c r="GR17" s="9">
        <v>1.3380000000000001</v>
      </c>
      <c r="GS17" s="9">
        <v>1.5349999999999999</v>
      </c>
      <c r="GT17" s="9">
        <v>33.890999999999998</v>
      </c>
      <c r="GU17" s="9">
        <v>19.596</v>
      </c>
      <c r="GV17" s="9">
        <v>14.295</v>
      </c>
      <c r="GW17" s="9">
        <v>27.765999999999998</v>
      </c>
      <c r="GX17" s="9">
        <v>17.021999999999998</v>
      </c>
      <c r="GY17" s="9">
        <v>10.744</v>
      </c>
      <c r="GZ17" s="9">
        <v>17.46</v>
      </c>
      <c r="HA17" s="9">
        <v>10.250999999999999</v>
      </c>
      <c r="HB17" s="9">
        <v>7.2089999999999996</v>
      </c>
      <c r="HC17" s="9">
        <v>9.3629999999999995</v>
      </c>
      <c r="HD17" s="9">
        <v>6.4160000000000004</v>
      </c>
      <c r="HE17" s="9">
        <v>2.9470000000000001</v>
      </c>
      <c r="HF17" s="9">
        <v>0.94299999999999995</v>
      </c>
      <c r="HG17" s="9">
        <v>0.35499999999999998</v>
      </c>
      <c r="HH17" s="9">
        <v>0.58699999999999997</v>
      </c>
      <c r="HI17" s="9">
        <v>6.125</v>
      </c>
      <c r="HJ17" s="9">
        <v>2.5739999999999998</v>
      </c>
      <c r="HK17" s="9">
        <v>3.5510000000000002</v>
      </c>
      <c r="HL17" s="9">
        <v>5.726</v>
      </c>
      <c r="HM17" s="9">
        <v>2.1749999999999998</v>
      </c>
      <c r="HN17" s="9">
        <v>3.5510000000000002</v>
      </c>
      <c r="HO17" s="9">
        <v>0.39900000000000002</v>
      </c>
      <c r="HP17" s="9">
        <v>0.39900000000000002</v>
      </c>
      <c r="HQ17" s="9">
        <v>0</v>
      </c>
      <c r="HR17" s="9">
        <v>24.832999999999998</v>
      </c>
      <c r="HS17" s="9">
        <v>12.004</v>
      </c>
      <c r="HT17" s="9">
        <v>12.829000000000001</v>
      </c>
      <c r="HU17" s="9">
        <v>19.838999999999999</v>
      </c>
      <c r="HV17" s="9">
        <v>10.648999999999999</v>
      </c>
      <c r="HW17" s="9">
        <v>9.1890000000000001</v>
      </c>
      <c r="HX17" s="9">
        <v>14.875</v>
      </c>
      <c r="HY17" s="9">
        <v>7.7</v>
      </c>
      <c r="HZ17" s="9">
        <v>7.1749999999999998</v>
      </c>
      <c r="IA17" s="9">
        <v>4.9630000000000001</v>
      </c>
      <c r="IB17" s="9">
        <v>2.9489999999999998</v>
      </c>
      <c r="IC17" s="9">
        <v>2.0139999999999998</v>
      </c>
      <c r="ID17" s="9">
        <v>0</v>
      </c>
      <c r="IE17" s="9">
        <v>0</v>
      </c>
      <c r="IF17" s="9">
        <v>0</v>
      </c>
      <c r="IG17" s="9">
        <v>4.9939999999999998</v>
      </c>
      <c r="IH17" s="9">
        <v>1.355</v>
      </c>
      <c r="II17" s="9">
        <v>3.64</v>
      </c>
      <c r="IJ17" s="9">
        <v>4.0170000000000003</v>
      </c>
      <c r="IK17" s="9">
        <v>1.046</v>
      </c>
      <c r="IL17" s="9">
        <v>2.972</v>
      </c>
      <c r="IM17" s="9">
        <v>0.97699999999999998</v>
      </c>
      <c r="IN17" s="9">
        <v>0.309</v>
      </c>
      <c r="IO17" s="9">
        <v>0.66800000000000004</v>
      </c>
      <c r="IP17" s="9">
        <v>47.939</v>
      </c>
      <c r="IQ17" s="9">
        <v>25.442</v>
      </c>
    </row>
    <row r="18" spans="1:251">
      <c r="A18" s="10">
        <v>44593</v>
      </c>
      <c r="B18" s="9">
        <v>0.33300000000000002</v>
      </c>
      <c r="C18" s="9">
        <v>0.432</v>
      </c>
      <c r="D18" s="9">
        <v>131.73699999999999</v>
      </c>
      <c r="E18" s="9">
        <v>67.444999999999993</v>
      </c>
      <c r="F18" s="9">
        <v>64.292000000000002</v>
      </c>
      <c r="G18" s="9">
        <v>100.523</v>
      </c>
      <c r="H18" s="9">
        <v>57.021999999999998</v>
      </c>
      <c r="I18" s="9">
        <v>43.500999999999998</v>
      </c>
      <c r="J18" s="9">
        <v>77.662999999999997</v>
      </c>
      <c r="K18" s="9">
        <v>40.728999999999999</v>
      </c>
      <c r="L18" s="9">
        <v>36.933999999999997</v>
      </c>
      <c r="M18" s="9">
        <v>17.474</v>
      </c>
      <c r="N18" s="9">
        <v>12.766999999999999</v>
      </c>
      <c r="O18" s="9">
        <v>4.7069999999999999</v>
      </c>
      <c r="P18" s="9">
        <v>5.3849999999999998</v>
      </c>
      <c r="Q18" s="9">
        <v>3.5259999999999998</v>
      </c>
      <c r="R18" s="9">
        <v>1.859</v>
      </c>
      <c r="S18" s="9">
        <v>31.213999999999999</v>
      </c>
      <c r="T18" s="9">
        <v>10.423999999999999</v>
      </c>
      <c r="U18" s="9">
        <v>20.791</v>
      </c>
      <c r="V18" s="9">
        <v>26.103000000000002</v>
      </c>
      <c r="W18" s="9">
        <v>9.4410000000000007</v>
      </c>
      <c r="X18" s="9">
        <v>16.661999999999999</v>
      </c>
      <c r="Y18" s="9">
        <v>5.1109999999999998</v>
      </c>
      <c r="Z18" s="9">
        <v>0.98299999999999998</v>
      </c>
      <c r="AA18" s="9">
        <v>4.1280000000000001</v>
      </c>
      <c r="AB18" s="9">
        <v>25.225999999999999</v>
      </c>
      <c r="AC18" s="9">
        <v>12.436999999999999</v>
      </c>
      <c r="AD18" s="9">
        <v>12.79</v>
      </c>
      <c r="AE18" s="9">
        <v>18.335000000000001</v>
      </c>
      <c r="AF18" s="9">
        <v>10.81</v>
      </c>
      <c r="AG18" s="9">
        <v>7.5250000000000004</v>
      </c>
      <c r="AH18" s="9">
        <v>10.228999999999999</v>
      </c>
      <c r="AI18" s="9">
        <v>5.6470000000000002</v>
      </c>
      <c r="AJ18" s="9">
        <v>4.5810000000000004</v>
      </c>
      <c r="AK18" s="9">
        <v>2.7210000000000001</v>
      </c>
      <c r="AL18" s="9">
        <v>1.637</v>
      </c>
      <c r="AM18" s="9">
        <v>1.085</v>
      </c>
      <c r="AN18" s="9">
        <v>5.3849999999999998</v>
      </c>
      <c r="AO18" s="9">
        <v>3.5259999999999998</v>
      </c>
      <c r="AP18" s="9">
        <v>1.859</v>
      </c>
      <c r="AQ18" s="9">
        <v>6.891</v>
      </c>
      <c r="AR18" s="9">
        <v>1.6259999999999999</v>
      </c>
      <c r="AS18" s="9">
        <v>5.2649999999999997</v>
      </c>
      <c r="AT18" s="9">
        <v>1.78</v>
      </c>
      <c r="AU18" s="9">
        <v>0.64300000000000002</v>
      </c>
      <c r="AV18" s="9">
        <v>1.1359999999999999</v>
      </c>
      <c r="AW18" s="9">
        <v>5.1109999999999998</v>
      </c>
      <c r="AX18" s="9">
        <v>0.98299999999999998</v>
      </c>
      <c r="AY18" s="9">
        <v>4.1280000000000001</v>
      </c>
      <c r="AZ18" s="9">
        <v>58.078000000000003</v>
      </c>
      <c r="BA18" s="9">
        <v>30.858000000000001</v>
      </c>
      <c r="BB18" s="9">
        <v>27.22</v>
      </c>
      <c r="BC18" s="9">
        <v>44.652000000000001</v>
      </c>
      <c r="BD18" s="9">
        <v>25.401</v>
      </c>
      <c r="BE18" s="9">
        <v>19.251999999999999</v>
      </c>
      <c r="BF18" s="9">
        <v>35.651000000000003</v>
      </c>
      <c r="BG18" s="9">
        <v>19.535</v>
      </c>
      <c r="BH18" s="9">
        <v>16.116</v>
      </c>
      <c r="BI18" s="9">
        <v>9.0009999999999994</v>
      </c>
      <c r="BJ18" s="9">
        <v>5.8659999999999997</v>
      </c>
      <c r="BK18" s="9">
        <v>3.1349999999999998</v>
      </c>
      <c r="BL18" s="9">
        <v>13.426</v>
      </c>
      <c r="BM18" s="9">
        <v>5.4569999999999999</v>
      </c>
      <c r="BN18" s="9">
        <v>7.9690000000000003</v>
      </c>
      <c r="BO18" s="9">
        <v>13.426</v>
      </c>
      <c r="BP18" s="9">
        <v>5.4569999999999999</v>
      </c>
      <c r="BQ18" s="9">
        <v>7.9690000000000003</v>
      </c>
      <c r="BR18" s="9">
        <v>48.433</v>
      </c>
      <c r="BS18" s="9">
        <v>24.151</v>
      </c>
      <c r="BT18" s="9">
        <v>24.280999999999999</v>
      </c>
      <c r="BU18" s="9">
        <v>37.534999999999997</v>
      </c>
      <c r="BV18" s="9">
        <v>20.81</v>
      </c>
      <c r="BW18" s="9">
        <v>16.725000000000001</v>
      </c>
      <c r="BX18" s="9">
        <v>31.783999999999999</v>
      </c>
      <c r="BY18" s="9">
        <v>15.547000000000001</v>
      </c>
      <c r="BZ18" s="9">
        <v>16.236999999999998</v>
      </c>
      <c r="CA18" s="9">
        <v>5.7510000000000003</v>
      </c>
      <c r="CB18" s="9">
        <v>5.2640000000000002</v>
      </c>
      <c r="CC18" s="9">
        <v>0.48799999999999999</v>
      </c>
      <c r="CD18" s="9">
        <v>10.898</v>
      </c>
      <c r="CE18" s="9">
        <v>3.3410000000000002</v>
      </c>
      <c r="CF18" s="9">
        <v>7.5570000000000004</v>
      </c>
      <c r="CG18" s="9">
        <v>10.898</v>
      </c>
      <c r="CH18" s="9">
        <v>3.3410000000000002</v>
      </c>
      <c r="CI18" s="9">
        <v>7.5570000000000004</v>
      </c>
      <c r="CJ18" s="9">
        <v>4.3689999999999998</v>
      </c>
      <c r="CK18" s="9">
        <v>2.2109999999999999</v>
      </c>
      <c r="CL18" s="9">
        <v>2.1579999999999999</v>
      </c>
      <c r="CM18" s="9">
        <v>2.08</v>
      </c>
      <c r="CN18" s="9">
        <v>0.39200000000000002</v>
      </c>
      <c r="CO18" s="9">
        <v>1.6879999999999999</v>
      </c>
      <c r="CP18" s="9">
        <v>1.6879999999999999</v>
      </c>
      <c r="CQ18" s="9">
        <v>0</v>
      </c>
      <c r="CR18" s="9">
        <v>1.6879999999999999</v>
      </c>
      <c r="CS18" s="9">
        <v>0</v>
      </c>
      <c r="CT18" s="9">
        <v>0</v>
      </c>
      <c r="CU18" s="9">
        <v>0</v>
      </c>
      <c r="CV18" s="9">
        <v>0.39200000000000002</v>
      </c>
      <c r="CW18" s="9">
        <v>0.39200000000000002</v>
      </c>
      <c r="CX18" s="9">
        <v>0</v>
      </c>
      <c r="CY18" s="9">
        <v>2.29</v>
      </c>
      <c r="CZ18" s="9">
        <v>1.819</v>
      </c>
      <c r="DA18" s="9">
        <v>0.47</v>
      </c>
      <c r="DB18" s="9">
        <v>2.29</v>
      </c>
      <c r="DC18" s="9">
        <v>1.819</v>
      </c>
      <c r="DD18" s="9">
        <v>0.47</v>
      </c>
      <c r="DE18" s="9">
        <v>0</v>
      </c>
      <c r="DF18" s="9">
        <v>0</v>
      </c>
      <c r="DG18" s="9">
        <v>0</v>
      </c>
      <c r="DH18" s="9">
        <v>1.0389999999999999</v>
      </c>
      <c r="DI18" s="9">
        <v>1.0389999999999999</v>
      </c>
      <c r="DJ18" s="9">
        <v>0</v>
      </c>
      <c r="DK18" s="9">
        <v>0.39200000000000002</v>
      </c>
      <c r="DL18" s="9">
        <v>0.39200000000000002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0.39200000000000002</v>
      </c>
      <c r="DU18" s="9">
        <v>0.39200000000000002</v>
      </c>
      <c r="DV18" s="9">
        <v>0</v>
      </c>
      <c r="DW18" s="9">
        <v>0.64800000000000002</v>
      </c>
      <c r="DX18" s="9">
        <v>0.64800000000000002</v>
      </c>
      <c r="DY18" s="9">
        <v>0</v>
      </c>
      <c r="DZ18" s="9">
        <v>0.64800000000000002</v>
      </c>
      <c r="EA18" s="9">
        <v>0.64800000000000002</v>
      </c>
      <c r="EB18" s="9">
        <v>0</v>
      </c>
      <c r="EC18" s="9">
        <v>0</v>
      </c>
      <c r="ED18" s="9">
        <v>0</v>
      </c>
      <c r="EE18" s="9">
        <v>0</v>
      </c>
      <c r="EF18" s="9">
        <v>3.33</v>
      </c>
      <c r="EG18" s="9">
        <v>1.1719999999999999</v>
      </c>
      <c r="EH18" s="9">
        <v>2.1579999999999999</v>
      </c>
      <c r="EI18" s="9">
        <v>1.6879999999999999</v>
      </c>
      <c r="EJ18" s="9">
        <v>0</v>
      </c>
      <c r="EK18" s="9">
        <v>1.6879999999999999</v>
      </c>
      <c r="EL18" s="9">
        <v>1.6879999999999999</v>
      </c>
      <c r="EM18" s="9">
        <v>0</v>
      </c>
      <c r="EN18" s="9">
        <v>1.6879999999999999</v>
      </c>
      <c r="EO18" s="9">
        <v>0</v>
      </c>
      <c r="EP18" s="9">
        <v>0</v>
      </c>
      <c r="EQ18" s="9">
        <v>0</v>
      </c>
      <c r="ER18" s="9">
        <v>1.6419999999999999</v>
      </c>
      <c r="ES18" s="9">
        <v>1.1719999999999999</v>
      </c>
      <c r="ET18" s="9">
        <v>0.47</v>
      </c>
      <c r="EU18" s="9">
        <v>1.6419999999999999</v>
      </c>
      <c r="EV18" s="9">
        <v>1.1719999999999999</v>
      </c>
      <c r="EW18" s="9">
        <v>0.47</v>
      </c>
      <c r="EX18" s="9">
        <v>80.77</v>
      </c>
      <c r="EY18" s="9">
        <v>39.359000000000002</v>
      </c>
      <c r="EZ18" s="9">
        <v>41.411000000000001</v>
      </c>
      <c r="FA18" s="9">
        <v>58.771000000000001</v>
      </c>
      <c r="FB18" s="9">
        <v>32.677</v>
      </c>
      <c r="FC18" s="9">
        <v>26.093</v>
      </c>
      <c r="FD18" s="9">
        <v>41.646000000000001</v>
      </c>
      <c r="FE18" s="9">
        <v>21.632000000000001</v>
      </c>
      <c r="FF18" s="9">
        <v>20.015000000000001</v>
      </c>
      <c r="FG18" s="9">
        <v>11.962999999999999</v>
      </c>
      <c r="FH18" s="9">
        <v>7.7430000000000003</v>
      </c>
      <c r="FI18" s="9">
        <v>4.22</v>
      </c>
      <c r="FJ18" s="9">
        <v>5.1619999999999999</v>
      </c>
      <c r="FK18" s="9">
        <v>3.302</v>
      </c>
      <c r="FL18" s="9">
        <v>1.859</v>
      </c>
      <c r="FM18" s="9">
        <v>21.998999999999999</v>
      </c>
      <c r="FN18" s="9">
        <v>6.6820000000000004</v>
      </c>
      <c r="FO18" s="9">
        <v>15.318</v>
      </c>
      <c r="FP18" s="9">
        <v>16.888000000000002</v>
      </c>
      <c r="FQ18" s="9">
        <v>5.6989999999999998</v>
      </c>
      <c r="FR18" s="9">
        <v>11.189</v>
      </c>
      <c r="FS18" s="9">
        <v>5.1109999999999998</v>
      </c>
      <c r="FT18" s="9">
        <v>0.98299999999999998</v>
      </c>
      <c r="FU18" s="9">
        <v>4.1280000000000001</v>
      </c>
      <c r="FV18" s="9">
        <v>21.465</v>
      </c>
      <c r="FW18" s="9">
        <v>6.0350000000000001</v>
      </c>
      <c r="FX18" s="9">
        <v>15.430999999999999</v>
      </c>
      <c r="FY18" s="9">
        <v>13.423999999999999</v>
      </c>
      <c r="FZ18" s="9">
        <v>4.7460000000000004</v>
      </c>
      <c r="GA18" s="9">
        <v>8.6769999999999996</v>
      </c>
      <c r="GB18" s="9">
        <v>6.601</v>
      </c>
      <c r="GC18" s="9">
        <v>1.403</v>
      </c>
      <c r="GD18" s="9">
        <v>5.1989999999999998</v>
      </c>
      <c r="GE18" s="9">
        <v>3.641</v>
      </c>
      <c r="GF18" s="9">
        <v>1.175</v>
      </c>
      <c r="GG18" s="9">
        <v>2.4670000000000001</v>
      </c>
      <c r="GH18" s="9">
        <v>3.181</v>
      </c>
      <c r="GI18" s="9">
        <v>2.169</v>
      </c>
      <c r="GJ18" s="9">
        <v>1.012</v>
      </c>
      <c r="GK18" s="9">
        <v>8.0419999999999998</v>
      </c>
      <c r="GL18" s="9">
        <v>1.288</v>
      </c>
      <c r="GM18" s="9">
        <v>6.7530000000000001</v>
      </c>
      <c r="GN18" s="9">
        <v>5.15</v>
      </c>
      <c r="GO18" s="9">
        <v>0.64800000000000002</v>
      </c>
      <c r="GP18" s="9">
        <v>4.5019999999999998</v>
      </c>
      <c r="GQ18" s="9">
        <v>2.8919999999999999</v>
      </c>
      <c r="GR18" s="9">
        <v>0.64</v>
      </c>
      <c r="GS18" s="9">
        <v>2.2509999999999999</v>
      </c>
      <c r="GT18" s="9">
        <v>31.091000000000001</v>
      </c>
      <c r="GU18" s="9">
        <v>15.388</v>
      </c>
      <c r="GV18" s="9">
        <v>15.702999999999999</v>
      </c>
      <c r="GW18" s="9">
        <v>22.434999999999999</v>
      </c>
      <c r="GX18" s="9">
        <v>12.563000000000001</v>
      </c>
      <c r="GY18" s="9">
        <v>9.8719999999999999</v>
      </c>
      <c r="GZ18" s="9">
        <v>19.573</v>
      </c>
      <c r="HA18" s="9">
        <v>10.590999999999999</v>
      </c>
      <c r="HB18" s="9">
        <v>8.9819999999999993</v>
      </c>
      <c r="HC18" s="9">
        <v>2.1070000000000002</v>
      </c>
      <c r="HD18" s="9">
        <v>1.216</v>
      </c>
      <c r="HE18" s="9">
        <v>0.89100000000000001</v>
      </c>
      <c r="HF18" s="9">
        <v>0.755</v>
      </c>
      <c r="HG18" s="9">
        <v>0.755</v>
      </c>
      <c r="HH18" s="9">
        <v>0</v>
      </c>
      <c r="HI18" s="9">
        <v>8.6560000000000006</v>
      </c>
      <c r="HJ18" s="9">
        <v>2.8260000000000001</v>
      </c>
      <c r="HK18" s="9">
        <v>5.83</v>
      </c>
      <c r="HL18" s="9">
        <v>6.9290000000000003</v>
      </c>
      <c r="HM18" s="9">
        <v>2.4830000000000001</v>
      </c>
      <c r="HN18" s="9">
        <v>4.4459999999999997</v>
      </c>
      <c r="HO18" s="9">
        <v>1.7270000000000001</v>
      </c>
      <c r="HP18" s="9">
        <v>0.34300000000000003</v>
      </c>
      <c r="HQ18" s="9">
        <v>1.3839999999999999</v>
      </c>
      <c r="HR18" s="9">
        <v>13.88</v>
      </c>
      <c r="HS18" s="9">
        <v>8.6910000000000007</v>
      </c>
      <c r="HT18" s="9">
        <v>5.1890000000000001</v>
      </c>
      <c r="HU18" s="9">
        <v>12.161</v>
      </c>
      <c r="HV18" s="9">
        <v>7.4420000000000002</v>
      </c>
      <c r="HW18" s="9">
        <v>4.7190000000000003</v>
      </c>
      <c r="HX18" s="9">
        <v>7.5220000000000002</v>
      </c>
      <c r="HY18" s="9">
        <v>4.0359999999999996</v>
      </c>
      <c r="HZ18" s="9">
        <v>3.4849999999999999</v>
      </c>
      <c r="IA18" s="9">
        <v>3.8889999999999998</v>
      </c>
      <c r="IB18" s="9">
        <v>3.0270000000000001</v>
      </c>
      <c r="IC18" s="9">
        <v>0.86199999999999999</v>
      </c>
      <c r="ID18" s="9">
        <v>0.749</v>
      </c>
      <c r="IE18" s="9">
        <v>0.378</v>
      </c>
      <c r="IF18" s="9">
        <v>0.371</v>
      </c>
      <c r="IG18" s="9">
        <v>1.72</v>
      </c>
      <c r="IH18" s="9">
        <v>1.2490000000000001</v>
      </c>
      <c r="II18" s="9">
        <v>0.47</v>
      </c>
      <c r="IJ18" s="9">
        <v>1.72</v>
      </c>
      <c r="IK18" s="9">
        <v>1.2490000000000001</v>
      </c>
      <c r="IL18" s="9">
        <v>0.47</v>
      </c>
      <c r="IM18" s="9">
        <v>0</v>
      </c>
      <c r="IN18" s="9">
        <v>0</v>
      </c>
      <c r="IO18" s="9">
        <v>0</v>
      </c>
      <c r="IP18" s="9">
        <v>14.334</v>
      </c>
      <c r="IQ18" s="9">
        <v>9.2449999999999992</v>
      </c>
    </row>
    <row r="19" spans="1:251">
      <c r="A19" s="10">
        <v>44958</v>
      </c>
      <c r="B19" s="9">
        <v>0.61299999999999999</v>
      </c>
      <c r="C19" s="9">
        <v>6.5000000000000002E-2</v>
      </c>
      <c r="D19" s="9">
        <v>131.76900000000001</v>
      </c>
      <c r="E19" s="9">
        <v>70.364000000000004</v>
      </c>
      <c r="F19" s="9">
        <v>61.405000000000001</v>
      </c>
      <c r="G19" s="9">
        <v>94.863</v>
      </c>
      <c r="H19" s="9">
        <v>59.17</v>
      </c>
      <c r="I19" s="9">
        <v>35.692999999999998</v>
      </c>
      <c r="J19" s="9">
        <v>69.554000000000002</v>
      </c>
      <c r="K19" s="9">
        <v>42.256</v>
      </c>
      <c r="L19" s="9">
        <v>27.297999999999998</v>
      </c>
      <c r="M19" s="9">
        <v>18.216999999999999</v>
      </c>
      <c r="N19" s="9">
        <v>12.254</v>
      </c>
      <c r="O19" s="9">
        <v>5.9630000000000001</v>
      </c>
      <c r="P19" s="9">
        <v>7.0919999999999996</v>
      </c>
      <c r="Q19" s="9">
        <v>4.66</v>
      </c>
      <c r="R19" s="9">
        <v>2.4319999999999999</v>
      </c>
      <c r="S19" s="9">
        <v>36.905999999999999</v>
      </c>
      <c r="T19" s="9">
        <v>11.194000000000001</v>
      </c>
      <c r="U19" s="9">
        <v>25.712</v>
      </c>
      <c r="V19" s="9">
        <v>29.454999999999998</v>
      </c>
      <c r="W19" s="9">
        <v>9.3460000000000001</v>
      </c>
      <c r="X19" s="9">
        <v>20.11</v>
      </c>
      <c r="Y19" s="9">
        <v>7.45</v>
      </c>
      <c r="Z19" s="9">
        <v>1.8480000000000001</v>
      </c>
      <c r="AA19" s="9">
        <v>5.6029999999999998</v>
      </c>
      <c r="AB19" s="9">
        <v>24.56</v>
      </c>
      <c r="AC19" s="9">
        <v>11.689</v>
      </c>
      <c r="AD19" s="9">
        <v>12.871</v>
      </c>
      <c r="AE19" s="9">
        <v>15.108000000000001</v>
      </c>
      <c r="AF19" s="9">
        <v>8.9120000000000008</v>
      </c>
      <c r="AG19" s="9">
        <v>6.1970000000000001</v>
      </c>
      <c r="AH19" s="9">
        <v>5.7320000000000002</v>
      </c>
      <c r="AI19" s="9">
        <v>3.4670000000000001</v>
      </c>
      <c r="AJ19" s="9">
        <v>2.2650000000000001</v>
      </c>
      <c r="AK19" s="9">
        <v>2.2839999999999998</v>
      </c>
      <c r="AL19" s="9">
        <v>0.78500000000000003</v>
      </c>
      <c r="AM19" s="9">
        <v>1.5</v>
      </c>
      <c r="AN19" s="9">
        <v>7.0919999999999996</v>
      </c>
      <c r="AO19" s="9">
        <v>4.66</v>
      </c>
      <c r="AP19" s="9">
        <v>2.4319999999999999</v>
      </c>
      <c r="AQ19" s="9">
        <v>9.452</v>
      </c>
      <c r="AR19" s="9">
        <v>2.778</v>
      </c>
      <c r="AS19" s="9">
        <v>6.6740000000000004</v>
      </c>
      <c r="AT19" s="9">
        <v>2.0019999999999998</v>
      </c>
      <c r="AU19" s="9">
        <v>0.93</v>
      </c>
      <c r="AV19" s="9">
        <v>1.0720000000000001</v>
      </c>
      <c r="AW19" s="9">
        <v>7.45</v>
      </c>
      <c r="AX19" s="9">
        <v>1.8480000000000001</v>
      </c>
      <c r="AY19" s="9">
        <v>5.6029999999999998</v>
      </c>
      <c r="AZ19" s="9">
        <v>66.221000000000004</v>
      </c>
      <c r="BA19" s="9">
        <v>36.387</v>
      </c>
      <c r="BB19" s="9">
        <v>29.834</v>
      </c>
      <c r="BC19" s="9">
        <v>54.054000000000002</v>
      </c>
      <c r="BD19" s="9">
        <v>32.847999999999999</v>
      </c>
      <c r="BE19" s="9">
        <v>21.206</v>
      </c>
      <c r="BF19" s="9">
        <v>40.253</v>
      </c>
      <c r="BG19" s="9">
        <v>22.917000000000002</v>
      </c>
      <c r="BH19" s="9">
        <v>17.335999999999999</v>
      </c>
      <c r="BI19" s="9">
        <v>13.801</v>
      </c>
      <c r="BJ19" s="9">
        <v>9.9309999999999992</v>
      </c>
      <c r="BK19" s="9">
        <v>3.8690000000000002</v>
      </c>
      <c r="BL19" s="9">
        <v>12.167</v>
      </c>
      <c r="BM19" s="9">
        <v>3.5379999999999998</v>
      </c>
      <c r="BN19" s="9">
        <v>8.6280000000000001</v>
      </c>
      <c r="BO19" s="9">
        <v>12.167</v>
      </c>
      <c r="BP19" s="9">
        <v>3.5379999999999998</v>
      </c>
      <c r="BQ19" s="9">
        <v>8.6280000000000001</v>
      </c>
      <c r="BR19" s="9">
        <v>40.988</v>
      </c>
      <c r="BS19" s="9">
        <v>22.288</v>
      </c>
      <c r="BT19" s="9">
        <v>18.7</v>
      </c>
      <c r="BU19" s="9">
        <v>25.701000000000001</v>
      </c>
      <c r="BV19" s="9">
        <v>17.41</v>
      </c>
      <c r="BW19" s="9">
        <v>8.2910000000000004</v>
      </c>
      <c r="BX19" s="9">
        <v>23.568999999999999</v>
      </c>
      <c r="BY19" s="9">
        <v>15.872</v>
      </c>
      <c r="BZ19" s="9">
        <v>7.6970000000000001</v>
      </c>
      <c r="CA19" s="9">
        <v>2.1320000000000001</v>
      </c>
      <c r="CB19" s="9">
        <v>1.538</v>
      </c>
      <c r="CC19" s="9">
        <v>0.59399999999999997</v>
      </c>
      <c r="CD19" s="9">
        <v>15.287000000000001</v>
      </c>
      <c r="CE19" s="9">
        <v>4.8780000000000001</v>
      </c>
      <c r="CF19" s="9">
        <v>10.409000000000001</v>
      </c>
      <c r="CG19" s="9">
        <v>15.287000000000001</v>
      </c>
      <c r="CH19" s="9">
        <v>4.8780000000000001</v>
      </c>
      <c r="CI19" s="9">
        <v>10.409000000000001</v>
      </c>
      <c r="CJ19" s="9">
        <v>3.6970000000000001</v>
      </c>
      <c r="CK19" s="9">
        <v>1.0569999999999999</v>
      </c>
      <c r="CL19" s="9">
        <v>2.641</v>
      </c>
      <c r="CM19" s="9">
        <v>2.7280000000000002</v>
      </c>
      <c r="CN19" s="9">
        <v>0.58699999999999997</v>
      </c>
      <c r="CO19" s="9">
        <v>2.141</v>
      </c>
      <c r="CP19" s="9">
        <v>2.141</v>
      </c>
      <c r="CQ19" s="9">
        <v>0</v>
      </c>
      <c r="CR19" s="9">
        <v>2.141</v>
      </c>
      <c r="CS19" s="9">
        <v>0</v>
      </c>
      <c r="CT19" s="9">
        <v>0</v>
      </c>
      <c r="CU19" s="9">
        <v>0</v>
      </c>
      <c r="CV19" s="9">
        <v>0.58699999999999997</v>
      </c>
      <c r="CW19" s="9">
        <v>0.58699999999999997</v>
      </c>
      <c r="CX19" s="9">
        <v>0</v>
      </c>
      <c r="CY19" s="9">
        <v>0.96899999999999997</v>
      </c>
      <c r="CZ19" s="9">
        <v>0.47</v>
      </c>
      <c r="DA19" s="9">
        <v>0.5</v>
      </c>
      <c r="DB19" s="9">
        <v>0.96899999999999997</v>
      </c>
      <c r="DC19" s="9">
        <v>0.47</v>
      </c>
      <c r="DD19" s="9">
        <v>0.5</v>
      </c>
      <c r="DE19" s="9">
        <v>0</v>
      </c>
      <c r="DF19" s="9">
        <v>0</v>
      </c>
      <c r="DG19" s="9">
        <v>0</v>
      </c>
      <c r="DH19" s="9">
        <v>0.58699999999999997</v>
      </c>
      <c r="DI19" s="9">
        <v>0.58699999999999997</v>
      </c>
      <c r="DJ19" s="9">
        <v>0</v>
      </c>
      <c r="DK19" s="9">
        <v>0.58699999999999997</v>
      </c>
      <c r="DL19" s="9">
        <v>0.58699999999999997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0.58699999999999997</v>
      </c>
      <c r="DU19" s="9">
        <v>0.58699999999999997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3.1110000000000002</v>
      </c>
      <c r="EG19" s="9">
        <v>0.47</v>
      </c>
      <c r="EH19" s="9">
        <v>2.641</v>
      </c>
      <c r="EI19" s="9">
        <v>2.141</v>
      </c>
      <c r="EJ19" s="9">
        <v>0</v>
      </c>
      <c r="EK19" s="9">
        <v>2.141</v>
      </c>
      <c r="EL19" s="9">
        <v>2.141</v>
      </c>
      <c r="EM19" s="9">
        <v>0</v>
      </c>
      <c r="EN19" s="9">
        <v>2.141</v>
      </c>
      <c r="EO19" s="9">
        <v>0</v>
      </c>
      <c r="EP19" s="9">
        <v>0</v>
      </c>
      <c r="EQ19" s="9">
        <v>0</v>
      </c>
      <c r="ER19" s="9">
        <v>0.96899999999999997</v>
      </c>
      <c r="ES19" s="9">
        <v>0.47</v>
      </c>
      <c r="ET19" s="9">
        <v>0.5</v>
      </c>
      <c r="EU19" s="9">
        <v>0.96899999999999997</v>
      </c>
      <c r="EV19" s="9">
        <v>0.47</v>
      </c>
      <c r="EW19" s="9">
        <v>0.5</v>
      </c>
      <c r="EX19" s="9">
        <v>93.450999999999993</v>
      </c>
      <c r="EY19" s="9">
        <v>47.683999999999997</v>
      </c>
      <c r="EZ19" s="9">
        <v>45.767000000000003</v>
      </c>
      <c r="FA19" s="9">
        <v>66.644000000000005</v>
      </c>
      <c r="FB19" s="9">
        <v>39.546999999999997</v>
      </c>
      <c r="FC19" s="9">
        <v>27.097000000000001</v>
      </c>
      <c r="FD19" s="9">
        <v>45.210999999999999</v>
      </c>
      <c r="FE19" s="9">
        <v>24.896000000000001</v>
      </c>
      <c r="FF19" s="9">
        <v>20.315000000000001</v>
      </c>
      <c r="FG19" s="9">
        <v>14.57</v>
      </c>
      <c r="FH19" s="9">
        <v>9.8610000000000007</v>
      </c>
      <c r="FI19" s="9">
        <v>4.7080000000000002</v>
      </c>
      <c r="FJ19" s="9">
        <v>6.8639999999999999</v>
      </c>
      <c r="FK19" s="9">
        <v>4.79</v>
      </c>
      <c r="FL19" s="9">
        <v>2.0739999999999998</v>
      </c>
      <c r="FM19" s="9">
        <v>26.806000000000001</v>
      </c>
      <c r="FN19" s="9">
        <v>8.1370000000000005</v>
      </c>
      <c r="FO19" s="9">
        <v>18.669</v>
      </c>
      <c r="FP19" s="9">
        <v>20.984999999999999</v>
      </c>
      <c r="FQ19" s="9">
        <v>6.734</v>
      </c>
      <c r="FR19" s="9">
        <v>14.250999999999999</v>
      </c>
      <c r="FS19" s="9">
        <v>5.8209999999999997</v>
      </c>
      <c r="FT19" s="9">
        <v>1.403</v>
      </c>
      <c r="FU19" s="9">
        <v>4.4180000000000001</v>
      </c>
      <c r="FV19" s="9">
        <v>34.457000000000001</v>
      </c>
      <c r="FW19" s="9">
        <v>18.978999999999999</v>
      </c>
      <c r="FX19" s="9">
        <v>15.478999999999999</v>
      </c>
      <c r="FY19" s="9">
        <v>25.027999999999999</v>
      </c>
      <c r="FZ19" s="9">
        <v>15.071999999999999</v>
      </c>
      <c r="GA19" s="9">
        <v>9.9559999999999995</v>
      </c>
      <c r="GB19" s="9">
        <v>14.866</v>
      </c>
      <c r="GC19" s="9">
        <v>8.0169999999999995</v>
      </c>
      <c r="GD19" s="9">
        <v>6.8479999999999999</v>
      </c>
      <c r="GE19" s="9">
        <v>6.1449999999999996</v>
      </c>
      <c r="GF19" s="9">
        <v>4.1479999999999997</v>
      </c>
      <c r="GG19" s="9">
        <v>1.996</v>
      </c>
      <c r="GH19" s="9">
        <v>4.0179999999999998</v>
      </c>
      <c r="GI19" s="9">
        <v>2.9060000000000001</v>
      </c>
      <c r="GJ19" s="9">
        <v>1.1120000000000001</v>
      </c>
      <c r="GK19" s="9">
        <v>9.4290000000000003</v>
      </c>
      <c r="GL19" s="9">
        <v>3.907</v>
      </c>
      <c r="GM19" s="9">
        <v>5.5220000000000002</v>
      </c>
      <c r="GN19" s="9">
        <v>5.37</v>
      </c>
      <c r="GO19" s="9">
        <v>2.6379999999999999</v>
      </c>
      <c r="GP19" s="9">
        <v>2.7320000000000002</v>
      </c>
      <c r="GQ19" s="9">
        <v>4.0590000000000002</v>
      </c>
      <c r="GR19" s="9">
        <v>1.268</v>
      </c>
      <c r="GS19" s="9">
        <v>2.7909999999999999</v>
      </c>
      <c r="GT19" s="9">
        <v>34.655999999999999</v>
      </c>
      <c r="GU19" s="9">
        <v>15.988</v>
      </c>
      <c r="GV19" s="9">
        <v>18.667999999999999</v>
      </c>
      <c r="GW19" s="9">
        <v>23.655000000000001</v>
      </c>
      <c r="GX19" s="9">
        <v>12.869</v>
      </c>
      <c r="GY19" s="9">
        <v>10.786</v>
      </c>
      <c r="GZ19" s="9">
        <v>15.977</v>
      </c>
      <c r="HA19" s="9">
        <v>8.2240000000000002</v>
      </c>
      <c r="HB19" s="9">
        <v>7.7530000000000001</v>
      </c>
      <c r="HC19" s="9">
        <v>4.8319999999999999</v>
      </c>
      <c r="HD19" s="9">
        <v>2.7610000000000001</v>
      </c>
      <c r="HE19" s="9">
        <v>2.0710000000000002</v>
      </c>
      <c r="HF19" s="9">
        <v>2.8460000000000001</v>
      </c>
      <c r="HG19" s="9">
        <v>1.8839999999999999</v>
      </c>
      <c r="HH19" s="9">
        <v>0.96199999999999997</v>
      </c>
      <c r="HI19" s="9">
        <v>11.000999999999999</v>
      </c>
      <c r="HJ19" s="9">
        <v>3.1190000000000002</v>
      </c>
      <c r="HK19" s="9">
        <v>7.8819999999999997</v>
      </c>
      <c r="HL19" s="9">
        <v>9.9499999999999993</v>
      </c>
      <c r="HM19" s="9">
        <v>2.9849999999999999</v>
      </c>
      <c r="HN19" s="9">
        <v>6.9649999999999999</v>
      </c>
      <c r="HO19" s="9">
        <v>1.0509999999999999</v>
      </c>
      <c r="HP19" s="9">
        <v>0.13500000000000001</v>
      </c>
      <c r="HQ19" s="9">
        <v>0.91600000000000004</v>
      </c>
      <c r="HR19" s="9">
        <v>15.3</v>
      </c>
      <c r="HS19" s="9">
        <v>7.5609999999999999</v>
      </c>
      <c r="HT19" s="9">
        <v>7.7389999999999999</v>
      </c>
      <c r="HU19" s="9">
        <v>12.87</v>
      </c>
      <c r="HV19" s="9">
        <v>7.4409999999999998</v>
      </c>
      <c r="HW19" s="9">
        <v>5.4290000000000003</v>
      </c>
      <c r="HX19" s="9">
        <v>11.244999999999999</v>
      </c>
      <c r="HY19" s="9">
        <v>6.4589999999999996</v>
      </c>
      <c r="HZ19" s="9">
        <v>4.7869999999999999</v>
      </c>
      <c r="IA19" s="9">
        <v>1.6240000000000001</v>
      </c>
      <c r="IB19" s="9">
        <v>0.98299999999999998</v>
      </c>
      <c r="IC19" s="9">
        <v>0.64200000000000002</v>
      </c>
      <c r="ID19" s="9">
        <v>0</v>
      </c>
      <c r="IE19" s="9">
        <v>0</v>
      </c>
      <c r="IF19" s="9">
        <v>0</v>
      </c>
      <c r="IG19" s="9">
        <v>2.4300000000000002</v>
      </c>
      <c r="IH19" s="9">
        <v>0.12</v>
      </c>
      <c r="II19" s="9">
        <v>2.3109999999999999</v>
      </c>
      <c r="IJ19" s="9">
        <v>1.7190000000000001</v>
      </c>
      <c r="IK19" s="9">
        <v>0.12</v>
      </c>
      <c r="IL19" s="9">
        <v>1.599</v>
      </c>
      <c r="IM19" s="9">
        <v>0.71099999999999997</v>
      </c>
      <c r="IN19" s="9">
        <v>0</v>
      </c>
      <c r="IO19" s="9">
        <v>0.71099999999999997</v>
      </c>
      <c r="IP19" s="9">
        <v>9.0370000000000008</v>
      </c>
      <c r="IQ19" s="9">
        <v>5.1559999999999997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6.8460000000000001</v>
      </c>
      <c r="C11" s="9">
        <v>14.164</v>
      </c>
      <c r="D11" s="9">
        <v>10.37</v>
      </c>
      <c r="E11" s="9">
        <v>3.794</v>
      </c>
      <c r="F11" s="9">
        <v>12.888999999999999</v>
      </c>
      <c r="G11" s="9">
        <v>9.4960000000000004</v>
      </c>
      <c r="H11" s="9">
        <v>3.3940000000000001</v>
      </c>
      <c r="I11" s="9">
        <v>1.2749999999999999</v>
      </c>
      <c r="J11" s="9">
        <v>0.874</v>
      </c>
      <c r="K11" s="9">
        <v>0.40100000000000002</v>
      </c>
      <c r="L11" s="9">
        <v>0</v>
      </c>
      <c r="M11" s="9">
        <v>0</v>
      </c>
      <c r="N11" s="9">
        <v>0</v>
      </c>
      <c r="O11" s="9">
        <v>3.3140000000000001</v>
      </c>
      <c r="P11" s="9">
        <v>0.26200000000000001</v>
      </c>
      <c r="Q11" s="9">
        <v>3.052</v>
      </c>
      <c r="R11" s="9">
        <v>3.3140000000000001</v>
      </c>
      <c r="S11" s="9">
        <v>0.26200000000000001</v>
      </c>
      <c r="T11" s="9">
        <v>3.052</v>
      </c>
      <c r="U11" s="9">
        <v>0</v>
      </c>
      <c r="V11" s="9">
        <v>0</v>
      </c>
      <c r="W11" s="9">
        <v>0</v>
      </c>
      <c r="X11" s="9">
        <v>29.094999999999999</v>
      </c>
      <c r="Y11" s="9">
        <v>15.704000000000001</v>
      </c>
      <c r="Z11" s="9">
        <v>13.391</v>
      </c>
      <c r="AA11" s="9">
        <v>23.629000000000001</v>
      </c>
      <c r="AB11" s="9">
        <v>14.08</v>
      </c>
      <c r="AC11" s="9">
        <v>9.5489999999999995</v>
      </c>
      <c r="AD11" s="9">
        <v>21.55</v>
      </c>
      <c r="AE11" s="9">
        <v>12.176</v>
      </c>
      <c r="AF11" s="9">
        <v>9.3729999999999993</v>
      </c>
      <c r="AG11" s="9">
        <v>1.9039999999999999</v>
      </c>
      <c r="AH11" s="9">
        <v>1.9039999999999999</v>
      </c>
      <c r="AI11" s="9">
        <v>0</v>
      </c>
      <c r="AJ11" s="9">
        <v>0.17599999999999999</v>
      </c>
      <c r="AK11" s="9">
        <v>0</v>
      </c>
      <c r="AL11" s="9">
        <v>0.17599999999999999</v>
      </c>
      <c r="AM11" s="9">
        <v>5.4660000000000002</v>
      </c>
      <c r="AN11" s="9">
        <v>1.6240000000000001</v>
      </c>
      <c r="AO11" s="9">
        <v>3.8420000000000001</v>
      </c>
      <c r="AP11" s="9">
        <v>5.4660000000000002</v>
      </c>
      <c r="AQ11" s="9">
        <v>1.6240000000000001</v>
      </c>
      <c r="AR11" s="9">
        <v>3.8420000000000001</v>
      </c>
      <c r="AS11" s="9">
        <v>0</v>
      </c>
      <c r="AT11" s="9">
        <v>0</v>
      </c>
      <c r="AU11" s="9">
        <v>0</v>
      </c>
      <c r="AV11" s="9">
        <v>33.326000000000001</v>
      </c>
      <c r="AW11" s="9">
        <v>20.143000000000001</v>
      </c>
      <c r="AX11" s="9">
        <v>13.183</v>
      </c>
      <c r="AY11" s="9">
        <v>26.248999999999999</v>
      </c>
      <c r="AZ11" s="9">
        <v>17.626999999999999</v>
      </c>
      <c r="BA11" s="9">
        <v>8.6219999999999999</v>
      </c>
      <c r="BB11" s="9">
        <v>22.713999999999999</v>
      </c>
      <c r="BC11" s="9">
        <v>14.576000000000001</v>
      </c>
      <c r="BD11" s="9">
        <v>8.1379999999999999</v>
      </c>
      <c r="BE11" s="9">
        <v>3.5350000000000001</v>
      </c>
      <c r="BF11" s="9">
        <v>3.052</v>
      </c>
      <c r="BG11" s="9">
        <v>0.48399999999999999</v>
      </c>
      <c r="BH11" s="9">
        <v>0</v>
      </c>
      <c r="BI11" s="9">
        <v>0</v>
      </c>
      <c r="BJ11" s="9">
        <v>0</v>
      </c>
      <c r="BK11" s="9">
        <v>7.0759999999999996</v>
      </c>
      <c r="BL11" s="9">
        <v>2.5150000000000001</v>
      </c>
      <c r="BM11" s="9">
        <v>4.5609999999999999</v>
      </c>
      <c r="BN11" s="9">
        <v>6.8339999999999996</v>
      </c>
      <c r="BO11" s="9">
        <v>2.5150000000000001</v>
      </c>
      <c r="BP11" s="9">
        <v>4.319</v>
      </c>
      <c r="BQ11" s="9">
        <v>0.24199999999999999</v>
      </c>
      <c r="BR11" s="9">
        <v>0</v>
      </c>
      <c r="BS11" s="9">
        <v>0.24199999999999999</v>
      </c>
      <c r="BT11" s="9">
        <v>7.7839999999999998</v>
      </c>
      <c r="BU11" s="9">
        <v>5.4320000000000004</v>
      </c>
      <c r="BV11" s="9">
        <v>2.3519999999999999</v>
      </c>
      <c r="BW11" s="9">
        <v>3.0950000000000002</v>
      </c>
      <c r="BX11" s="9">
        <v>2.5779999999999998</v>
      </c>
      <c r="BY11" s="9">
        <v>0.51700000000000002</v>
      </c>
      <c r="BZ11" s="9">
        <v>2.3450000000000002</v>
      </c>
      <c r="CA11" s="9">
        <v>1.829</v>
      </c>
      <c r="CB11" s="9">
        <v>0.51700000000000002</v>
      </c>
      <c r="CC11" s="9">
        <v>0.75</v>
      </c>
      <c r="CD11" s="9">
        <v>0.75</v>
      </c>
      <c r="CE11" s="9">
        <v>0</v>
      </c>
      <c r="CF11" s="9">
        <v>0</v>
      </c>
      <c r="CG11" s="9">
        <v>0</v>
      </c>
      <c r="CH11" s="9">
        <v>0</v>
      </c>
      <c r="CI11" s="9">
        <v>4.6890000000000001</v>
      </c>
      <c r="CJ11" s="9">
        <v>2.8540000000000001</v>
      </c>
      <c r="CK11" s="9">
        <v>1.835</v>
      </c>
      <c r="CL11" s="9">
        <v>3.4710000000000001</v>
      </c>
      <c r="CM11" s="9">
        <v>2.3109999999999999</v>
      </c>
      <c r="CN11" s="9">
        <v>1.1599999999999999</v>
      </c>
      <c r="CO11" s="9">
        <v>1.218</v>
      </c>
      <c r="CP11" s="9">
        <v>0.54300000000000004</v>
      </c>
      <c r="CQ11" s="9">
        <v>0.67500000000000004</v>
      </c>
      <c r="CR11" s="9">
        <v>7.0030000000000001</v>
      </c>
      <c r="CS11" s="9">
        <v>4.9050000000000002</v>
      </c>
      <c r="CT11" s="9">
        <v>2.0990000000000002</v>
      </c>
      <c r="CU11" s="9">
        <v>2.7749999999999999</v>
      </c>
      <c r="CV11" s="9">
        <v>2.258</v>
      </c>
      <c r="CW11" s="9">
        <v>0.51700000000000002</v>
      </c>
      <c r="CX11" s="9">
        <v>2.0249999999999999</v>
      </c>
      <c r="CY11" s="9">
        <v>1.508</v>
      </c>
      <c r="CZ11" s="9">
        <v>0.51700000000000002</v>
      </c>
      <c r="DA11" s="9">
        <v>0.75</v>
      </c>
      <c r="DB11" s="9">
        <v>0.75</v>
      </c>
      <c r="DC11" s="9">
        <v>0</v>
      </c>
      <c r="DD11" s="9">
        <v>0</v>
      </c>
      <c r="DE11" s="9">
        <v>0</v>
      </c>
      <c r="DF11" s="9">
        <v>0</v>
      </c>
      <c r="DG11" s="9">
        <v>4.2279999999999998</v>
      </c>
      <c r="DH11" s="9">
        <v>2.6469999999999998</v>
      </c>
      <c r="DI11" s="9">
        <v>1.5820000000000001</v>
      </c>
      <c r="DJ11" s="9">
        <v>3.2639999999999998</v>
      </c>
      <c r="DK11" s="9">
        <v>2.1040000000000001</v>
      </c>
      <c r="DL11" s="9">
        <v>1.1599999999999999</v>
      </c>
      <c r="DM11" s="9">
        <v>0.96399999999999997</v>
      </c>
      <c r="DN11" s="9">
        <v>0.54300000000000004</v>
      </c>
      <c r="DO11" s="9">
        <v>0.42199999999999999</v>
      </c>
      <c r="DP11" s="9">
        <v>0.253</v>
      </c>
      <c r="DQ11" s="9">
        <v>0</v>
      </c>
      <c r="DR11" s="9">
        <v>0.253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0.253</v>
      </c>
      <c r="EF11" s="9">
        <v>0</v>
      </c>
      <c r="EG11" s="9">
        <v>0.253</v>
      </c>
      <c r="EH11" s="9">
        <v>0</v>
      </c>
      <c r="EI11" s="9">
        <v>0</v>
      </c>
      <c r="EJ11" s="9">
        <v>0</v>
      </c>
      <c r="EK11" s="9">
        <v>0.253</v>
      </c>
      <c r="EL11" s="9">
        <v>0</v>
      </c>
      <c r="EM11" s="9">
        <v>0.253</v>
      </c>
      <c r="EN11" s="9">
        <v>0.52700000000000002</v>
      </c>
      <c r="EO11" s="9">
        <v>0.52700000000000002</v>
      </c>
      <c r="EP11" s="9">
        <v>0</v>
      </c>
      <c r="EQ11" s="9">
        <v>0.32</v>
      </c>
      <c r="ER11" s="9">
        <v>0.32</v>
      </c>
      <c r="ES11" s="9">
        <v>0</v>
      </c>
      <c r="ET11" s="9">
        <v>0.32</v>
      </c>
      <c r="EU11" s="9">
        <v>0.32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0.20699999999999999</v>
      </c>
      <c r="FD11" s="9">
        <v>0.20699999999999999</v>
      </c>
      <c r="FE11" s="9">
        <v>0</v>
      </c>
      <c r="FF11" s="9">
        <v>0.20699999999999999</v>
      </c>
      <c r="FG11" s="9">
        <v>0.20699999999999999</v>
      </c>
      <c r="FH11" s="9">
        <v>0</v>
      </c>
      <c r="FI11" s="9">
        <v>0</v>
      </c>
      <c r="FJ11" s="9">
        <v>0</v>
      </c>
      <c r="FK11" s="9">
        <v>0</v>
      </c>
      <c r="FL11" s="9">
        <v>7.7839999999999998</v>
      </c>
      <c r="FM11" s="9">
        <v>5.4320000000000004</v>
      </c>
      <c r="FN11" s="9">
        <v>2.3519999999999999</v>
      </c>
      <c r="FO11" s="9">
        <v>3.0950000000000002</v>
      </c>
      <c r="FP11" s="9">
        <v>2.5779999999999998</v>
      </c>
      <c r="FQ11" s="9">
        <v>0.51700000000000002</v>
      </c>
      <c r="FR11" s="9">
        <v>2.3450000000000002</v>
      </c>
      <c r="FS11" s="9">
        <v>1.829</v>
      </c>
      <c r="FT11" s="9">
        <v>0.51700000000000002</v>
      </c>
      <c r="FU11" s="9">
        <v>0.75</v>
      </c>
      <c r="FV11" s="9">
        <v>0.75</v>
      </c>
      <c r="FW11" s="9">
        <v>0</v>
      </c>
      <c r="FX11" s="9">
        <v>0</v>
      </c>
      <c r="FY11" s="9">
        <v>0</v>
      </c>
      <c r="FZ11" s="9">
        <v>0</v>
      </c>
      <c r="GA11" s="9">
        <v>4.6890000000000001</v>
      </c>
      <c r="GB11" s="9">
        <v>2.8540000000000001</v>
      </c>
      <c r="GC11" s="9">
        <v>1.835</v>
      </c>
      <c r="GD11" s="9">
        <v>3.4710000000000001</v>
      </c>
      <c r="GE11" s="9">
        <v>2.3109999999999999</v>
      </c>
      <c r="GF11" s="9">
        <v>1.1599999999999999</v>
      </c>
      <c r="GG11" s="9">
        <v>1.218</v>
      </c>
      <c r="GH11" s="9">
        <v>0.54300000000000004</v>
      </c>
      <c r="GI11" s="9">
        <v>0.67500000000000004</v>
      </c>
      <c r="GJ11" s="9">
        <v>1.538</v>
      </c>
      <c r="GK11" s="9">
        <v>0.86299999999999999</v>
      </c>
      <c r="GL11" s="9">
        <v>0.67500000000000004</v>
      </c>
      <c r="GM11" s="9">
        <v>0.32</v>
      </c>
      <c r="GN11" s="9">
        <v>0.32</v>
      </c>
      <c r="GO11" s="9">
        <v>0</v>
      </c>
      <c r="GP11" s="9">
        <v>0.32</v>
      </c>
      <c r="GQ11" s="9">
        <v>0.32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1.218</v>
      </c>
      <c r="GZ11" s="9">
        <v>0.54300000000000004</v>
      </c>
      <c r="HA11" s="9">
        <v>0.67500000000000004</v>
      </c>
      <c r="HB11" s="9">
        <v>0</v>
      </c>
      <c r="HC11" s="9">
        <v>0</v>
      </c>
      <c r="HD11" s="9">
        <v>0</v>
      </c>
      <c r="HE11" s="9">
        <v>1.218</v>
      </c>
      <c r="HF11" s="9">
        <v>0.54300000000000004</v>
      </c>
      <c r="HG11" s="9">
        <v>0.67500000000000004</v>
      </c>
      <c r="HH11" s="9">
        <v>4.1070000000000002</v>
      </c>
      <c r="HI11" s="9">
        <v>2.4300000000000002</v>
      </c>
      <c r="HJ11" s="9">
        <v>1.677</v>
      </c>
      <c r="HK11" s="9">
        <v>1.714</v>
      </c>
      <c r="HL11" s="9">
        <v>1.1970000000000001</v>
      </c>
      <c r="HM11" s="9">
        <v>0.51700000000000002</v>
      </c>
      <c r="HN11" s="9">
        <v>0.96399999999999997</v>
      </c>
      <c r="HO11" s="9">
        <v>0.44700000000000001</v>
      </c>
      <c r="HP11" s="9">
        <v>0.51700000000000002</v>
      </c>
      <c r="HQ11" s="9">
        <v>0.75</v>
      </c>
      <c r="HR11" s="9">
        <v>0.75</v>
      </c>
      <c r="HS11" s="9">
        <v>0</v>
      </c>
      <c r="HT11" s="9">
        <v>2.3929999999999998</v>
      </c>
      <c r="HU11" s="9">
        <v>1.2330000000000001</v>
      </c>
      <c r="HV11" s="9">
        <v>1.1599999999999999</v>
      </c>
      <c r="HW11" s="9">
        <v>2.3929999999999998</v>
      </c>
      <c r="HX11" s="9">
        <v>1.2330000000000001</v>
      </c>
      <c r="HY11" s="9">
        <v>1.1599999999999999</v>
      </c>
      <c r="HZ11" s="9">
        <v>2.1389999999999998</v>
      </c>
      <c r="IA11" s="9">
        <v>2.1389999999999998</v>
      </c>
      <c r="IB11" s="9">
        <v>0</v>
      </c>
      <c r="IC11" s="9">
        <v>1.0609999999999999</v>
      </c>
      <c r="ID11" s="9">
        <v>1.0609999999999999</v>
      </c>
      <c r="IE11" s="9">
        <v>0</v>
      </c>
      <c r="IF11" s="9">
        <v>1.0609999999999999</v>
      </c>
      <c r="IG11" s="9">
        <v>1.0609999999999999</v>
      </c>
      <c r="IH11" s="9">
        <v>0</v>
      </c>
      <c r="II11" s="9">
        <v>0</v>
      </c>
      <c r="IJ11" s="9">
        <v>0</v>
      </c>
      <c r="IK11" s="9">
        <v>0</v>
      </c>
      <c r="IL11" s="9">
        <v>1.0780000000000001</v>
      </c>
      <c r="IM11" s="9">
        <v>1.0780000000000001</v>
      </c>
      <c r="IN11" s="9">
        <v>0</v>
      </c>
      <c r="IO11" s="9">
        <v>1.0780000000000001</v>
      </c>
      <c r="IP11" s="9">
        <v>1.0780000000000001</v>
      </c>
      <c r="IQ11" s="9">
        <v>0</v>
      </c>
    </row>
    <row r="12" spans="1:251">
      <c r="A12" s="10">
        <v>42401</v>
      </c>
      <c r="B12" s="9">
        <v>10.954000000000001</v>
      </c>
      <c r="C12" s="9">
        <v>19.872</v>
      </c>
      <c r="D12" s="9">
        <v>11.914</v>
      </c>
      <c r="E12" s="9">
        <v>7.9580000000000002</v>
      </c>
      <c r="F12" s="9">
        <v>15.112</v>
      </c>
      <c r="G12" s="9">
        <v>8.7439999999999998</v>
      </c>
      <c r="H12" s="9">
        <v>6.3689999999999998</v>
      </c>
      <c r="I12" s="9">
        <v>4.76</v>
      </c>
      <c r="J12" s="9">
        <v>3.1709999999999998</v>
      </c>
      <c r="K12" s="9">
        <v>1.589</v>
      </c>
      <c r="L12" s="9">
        <v>0</v>
      </c>
      <c r="M12" s="9">
        <v>0</v>
      </c>
      <c r="N12" s="9">
        <v>0</v>
      </c>
      <c r="O12" s="9">
        <v>3.484</v>
      </c>
      <c r="P12" s="9">
        <v>0.48799999999999999</v>
      </c>
      <c r="Q12" s="9">
        <v>2.996</v>
      </c>
      <c r="R12" s="9">
        <v>3.484</v>
      </c>
      <c r="S12" s="9">
        <v>0.48799999999999999</v>
      </c>
      <c r="T12" s="9">
        <v>2.996</v>
      </c>
      <c r="U12" s="9">
        <v>0</v>
      </c>
      <c r="V12" s="9">
        <v>0</v>
      </c>
      <c r="W12" s="9">
        <v>0</v>
      </c>
      <c r="X12" s="9">
        <v>29.896000000000001</v>
      </c>
      <c r="Y12" s="9">
        <v>18.777000000000001</v>
      </c>
      <c r="Z12" s="9">
        <v>11.12</v>
      </c>
      <c r="AA12" s="9">
        <v>25.72</v>
      </c>
      <c r="AB12" s="9">
        <v>17.317</v>
      </c>
      <c r="AC12" s="9">
        <v>8.4030000000000005</v>
      </c>
      <c r="AD12" s="9">
        <v>21.9</v>
      </c>
      <c r="AE12" s="9">
        <v>13.93</v>
      </c>
      <c r="AF12" s="9">
        <v>7.97</v>
      </c>
      <c r="AG12" s="9">
        <v>3.82</v>
      </c>
      <c r="AH12" s="9">
        <v>3.387</v>
      </c>
      <c r="AI12" s="9">
        <v>0.433</v>
      </c>
      <c r="AJ12" s="9">
        <v>0</v>
      </c>
      <c r="AK12" s="9">
        <v>0</v>
      </c>
      <c r="AL12" s="9">
        <v>0</v>
      </c>
      <c r="AM12" s="9">
        <v>4.1769999999999996</v>
      </c>
      <c r="AN12" s="9">
        <v>1.46</v>
      </c>
      <c r="AO12" s="9">
        <v>2.7170000000000001</v>
      </c>
      <c r="AP12" s="9">
        <v>4.1769999999999996</v>
      </c>
      <c r="AQ12" s="9">
        <v>1.46</v>
      </c>
      <c r="AR12" s="9">
        <v>2.7170000000000001</v>
      </c>
      <c r="AS12" s="9">
        <v>0</v>
      </c>
      <c r="AT12" s="9">
        <v>0</v>
      </c>
      <c r="AU12" s="9">
        <v>0</v>
      </c>
      <c r="AV12" s="9">
        <v>32.154000000000003</v>
      </c>
      <c r="AW12" s="9">
        <v>18.713000000000001</v>
      </c>
      <c r="AX12" s="9">
        <v>13.441000000000001</v>
      </c>
      <c r="AY12" s="9">
        <v>25.315999999999999</v>
      </c>
      <c r="AZ12" s="9">
        <v>16.38</v>
      </c>
      <c r="BA12" s="9">
        <v>8.9369999999999994</v>
      </c>
      <c r="BB12" s="9">
        <v>22.414000000000001</v>
      </c>
      <c r="BC12" s="9">
        <v>14.423999999999999</v>
      </c>
      <c r="BD12" s="9">
        <v>7.9909999999999997</v>
      </c>
      <c r="BE12" s="9">
        <v>2.8620000000000001</v>
      </c>
      <c r="BF12" s="9">
        <v>1.956</v>
      </c>
      <c r="BG12" s="9">
        <v>0.90600000000000003</v>
      </c>
      <c r="BH12" s="9">
        <v>0.04</v>
      </c>
      <c r="BI12" s="9">
        <v>0</v>
      </c>
      <c r="BJ12" s="9">
        <v>0.04</v>
      </c>
      <c r="BK12" s="9">
        <v>6.8380000000000001</v>
      </c>
      <c r="BL12" s="9">
        <v>2.3330000000000002</v>
      </c>
      <c r="BM12" s="9">
        <v>4.5049999999999999</v>
      </c>
      <c r="BN12" s="9">
        <v>6.8380000000000001</v>
      </c>
      <c r="BO12" s="9">
        <v>2.3330000000000002</v>
      </c>
      <c r="BP12" s="9">
        <v>4.5049999999999999</v>
      </c>
      <c r="BQ12" s="9">
        <v>0</v>
      </c>
      <c r="BR12" s="9">
        <v>0</v>
      </c>
      <c r="BS12" s="9">
        <v>0</v>
      </c>
      <c r="BT12" s="9">
        <v>7.6440000000000001</v>
      </c>
      <c r="BU12" s="9">
        <v>3.8969999999999998</v>
      </c>
      <c r="BV12" s="9">
        <v>3.7469999999999999</v>
      </c>
      <c r="BW12" s="9">
        <v>3.4049999999999998</v>
      </c>
      <c r="BX12" s="9">
        <v>2.016</v>
      </c>
      <c r="BY12" s="9">
        <v>1.3879999999999999</v>
      </c>
      <c r="BZ12" s="9">
        <v>3.2480000000000002</v>
      </c>
      <c r="CA12" s="9">
        <v>2.016</v>
      </c>
      <c r="CB12" s="9">
        <v>1.232</v>
      </c>
      <c r="CC12" s="9">
        <v>0.157</v>
      </c>
      <c r="CD12" s="9">
        <v>0</v>
      </c>
      <c r="CE12" s="9">
        <v>0.157</v>
      </c>
      <c r="CF12" s="9">
        <v>0</v>
      </c>
      <c r="CG12" s="9">
        <v>0</v>
      </c>
      <c r="CH12" s="9">
        <v>0</v>
      </c>
      <c r="CI12" s="9">
        <v>4.24</v>
      </c>
      <c r="CJ12" s="9">
        <v>1.881</v>
      </c>
      <c r="CK12" s="9">
        <v>2.359</v>
      </c>
      <c r="CL12" s="9">
        <v>2.5619999999999998</v>
      </c>
      <c r="CM12" s="9">
        <v>1.179</v>
      </c>
      <c r="CN12" s="9">
        <v>1.383</v>
      </c>
      <c r="CO12" s="9">
        <v>1.6779999999999999</v>
      </c>
      <c r="CP12" s="9">
        <v>0.70199999999999996</v>
      </c>
      <c r="CQ12" s="9">
        <v>0.97599999999999998</v>
      </c>
      <c r="CR12" s="9">
        <v>6.5679999999999996</v>
      </c>
      <c r="CS12" s="9">
        <v>3.573</v>
      </c>
      <c r="CT12" s="9">
        <v>2.9950000000000001</v>
      </c>
      <c r="CU12" s="9">
        <v>3.0259999999999998</v>
      </c>
      <c r="CV12" s="9">
        <v>2.016</v>
      </c>
      <c r="CW12" s="9">
        <v>1.01</v>
      </c>
      <c r="CX12" s="9">
        <v>2.8690000000000002</v>
      </c>
      <c r="CY12" s="9">
        <v>2.016</v>
      </c>
      <c r="CZ12" s="9">
        <v>0.85299999999999998</v>
      </c>
      <c r="DA12" s="9">
        <v>0.157</v>
      </c>
      <c r="DB12" s="9">
        <v>0</v>
      </c>
      <c r="DC12" s="9">
        <v>0.157</v>
      </c>
      <c r="DD12" s="9">
        <v>0</v>
      </c>
      <c r="DE12" s="9">
        <v>0</v>
      </c>
      <c r="DF12" s="9">
        <v>0</v>
      </c>
      <c r="DG12" s="9">
        <v>3.5419999999999998</v>
      </c>
      <c r="DH12" s="9">
        <v>1.5569999999999999</v>
      </c>
      <c r="DI12" s="9">
        <v>1.9850000000000001</v>
      </c>
      <c r="DJ12" s="9">
        <v>2.5619999999999998</v>
      </c>
      <c r="DK12" s="9">
        <v>1.179</v>
      </c>
      <c r="DL12" s="9">
        <v>1.383</v>
      </c>
      <c r="DM12" s="9">
        <v>0.98</v>
      </c>
      <c r="DN12" s="9">
        <v>0.378</v>
      </c>
      <c r="DO12" s="9">
        <v>0.60199999999999998</v>
      </c>
      <c r="DP12" s="9">
        <v>1.077</v>
      </c>
      <c r="DQ12" s="9">
        <v>0.32400000000000001</v>
      </c>
      <c r="DR12" s="9">
        <v>0.752</v>
      </c>
      <c r="DS12" s="9">
        <v>0.379</v>
      </c>
      <c r="DT12" s="9">
        <v>0</v>
      </c>
      <c r="DU12" s="9">
        <v>0.379</v>
      </c>
      <c r="DV12" s="9">
        <v>0.379</v>
      </c>
      <c r="DW12" s="9">
        <v>0</v>
      </c>
      <c r="DX12" s="9">
        <v>0.379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0.69799999999999995</v>
      </c>
      <c r="EF12" s="9">
        <v>0.32400000000000001</v>
      </c>
      <c r="EG12" s="9">
        <v>0.373</v>
      </c>
      <c r="EH12" s="9">
        <v>0</v>
      </c>
      <c r="EI12" s="9">
        <v>0</v>
      </c>
      <c r="EJ12" s="9">
        <v>0</v>
      </c>
      <c r="EK12" s="9">
        <v>0.69799999999999995</v>
      </c>
      <c r="EL12" s="9">
        <v>0.32400000000000001</v>
      </c>
      <c r="EM12" s="9">
        <v>0.373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7.6440000000000001</v>
      </c>
      <c r="FM12" s="9">
        <v>3.8969999999999998</v>
      </c>
      <c r="FN12" s="9">
        <v>3.7469999999999999</v>
      </c>
      <c r="FO12" s="9">
        <v>3.4049999999999998</v>
      </c>
      <c r="FP12" s="9">
        <v>2.016</v>
      </c>
      <c r="FQ12" s="9">
        <v>1.3879999999999999</v>
      </c>
      <c r="FR12" s="9">
        <v>3.2480000000000002</v>
      </c>
      <c r="FS12" s="9">
        <v>2.016</v>
      </c>
      <c r="FT12" s="9">
        <v>1.232</v>
      </c>
      <c r="FU12" s="9">
        <v>0.157</v>
      </c>
      <c r="FV12" s="9">
        <v>0</v>
      </c>
      <c r="FW12" s="9">
        <v>0.157</v>
      </c>
      <c r="FX12" s="9">
        <v>0</v>
      </c>
      <c r="FY12" s="9">
        <v>0</v>
      </c>
      <c r="FZ12" s="9">
        <v>0</v>
      </c>
      <c r="GA12" s="9">
        <v>4.24</v>
      </c>
      <c r="GB12" s="9">
        <v>1.881</v>
      </c>
      <c r="GC12" s="9">
        <v>2.359</v>
      </c>
      <c r="GD12" s="9">
        <v>2.5619999999999998</v>
      </c>
      <c r="GE12" s="9">
        <v>1.179</v>
      </c>
      <c r="GF12" s="9">
        <v>1.383</v>
      </c>
      <c r="GG12" s="9">
        <v>1.6779999999999999</v>
      </c>
      <c r="GH12" s="9">
        <v>0.70199999999999996</v>
      </c>
      <c r="GI12" s="9">
        <v>0.97599999999999998</v>
      </c>
      <c r="GJ12" s="9">
        <v>2.0569999999999999</v>
      </c>
      <c r="GK12" s="9">
        <v>0.70199999999999996</v>
      </c>
      <c r="GL12" s="9">
        <v>1.355</v>
      </c>
      <c r="GM12" s="9">
        <v>0.379</v>
      </c>
      <c r="GN12" s="9">
        <v>0</v>
      </c>
      <c r="GO12" s="9">
        <v>0.379</v>
      </c>
      <c r="GP12" s="9">
        <v>0.379</v>
      </c>
      <c r="GQ12" s="9">
        <v>0</v>
      </c>
      <c r="GR12" s="9">
        <v>0.379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1.6779999999999999</v>
      </c>
      <c r="GZ12" s="9">
        <v>0.70199999999999996</v>
      </c>
      <c r="HA12" s="9">
        <v>0.97599999999999998</v>
      </c>
      <c r="HB12" s="9">
        <v>0</v>
      </c>
      <c r="HC12" s="9">
        <v>0</v>
      </c>
      <c r="HD12" s="9">
        <v>0</v>
      </c>
      <c r="HE12" s="9">
        <v>1.6779999999999999</v>
      </c>
      <c r="HF12" s="9">
        <v>0.70199999999999996</v>
      </c>
      <c r="HG12" s="9">
        <v>0.97599999999999998</v>
      </c>
      <c r="HH12" s="9">
        <v>3.6030000000000002</v>
      </c>
      <c r="HI12" s="9">
        <v>2.1560000000000001</v>
      </c>
      <c r="HJ12" s="9">
        <v>1.446</v>
      </c>
      <c r="HK12" s="9">
        <v>2.3559999999999999</v>
      </c>
      <c r="HL12" s="9">
        <v>1.5029999999999999</v>
      </c>
      <c r="HM12" s="9">
        <v>0.85299999999999998</v>
      </c>
      <c r="HN12" s="9">
        <v>2.3559999999999999</v>
      </c>
      <c r="HO12" s="9">
        <v>1.5029999999999999</v>
      </c>
      <c r="HP12" s="9">
        <v>0.85299999999999998</v>
      </c>
      <c r="HQ12" s="9">
        <v>0</v>
      </c>
      <c r="HR12" s="9">
        <v>0</v>
      </c>
      <c r="HS12" s="9">
        <v>0</v>
      </c>
      <c r="HT12" s="9">
        <v>1.2470000000000001</v>
      </c>
      <c r="HU12" s="9">
        <v>0.65300000000000002</v>
      </c>
      <c r="HV12" s="9">
        <v>0.59299999999999997</v>
      </c>
      <c r="HW12" s="9">
        <v>1.2470000000000001</v>
      </c>
      <c r="HX12" s="9">
        <v>0.65300000000000002</v>
      </c>
      <c r="HY12" s="9">
        <v>0.59299999999999997</v>
      </c>
      <c r="HZ12" s="9">
        <v>1.9850000000000001</v>
      </c>
      <c r="IA12" s="9">
        <v>1.0389999999999999</v>
      </c>
      <c r="IB12" s="9">
        <v>0.94599999999999995</v>
      </c>
      <c r="IC12" s="9">
        <v>0.67</v>
      </c>
      <c r="ID12" s="9">
        <v>0.51300000000000001</v>
      </c>
      <c r="IE12" s="9">
        <v>0.157</v>
      </c>
      <c r="IF12" s="9">
        <v>0.51300000000000001</v>
      </c>
      <c r="IG12" s="9">
        <v>0.51300000000000001</v>
      </c>
      <c r="IH12" s="9">
        <v>0</v>
      </c>
      <c r="II12" s="9">
        <v>0.157</v>
      </c>
      <c r="IJ12" s="9">
        <v>0</v>
      </c>
      <c r="IK12" s="9">
        <v>0.157</v>
      </c>
      <c r="IL12" s="9">
        <v>1.3149999999999999</v>
      </c>
      <c r="IM12" s="9">
        <v>0.52600000000000002</v>
      </c>
      <c r="IN12" s="9">
        <v>0.79</v>
      </c>
      <c r="IO12" s="9">
        <v>1.3149999999999999</v>
      </c>
      <c r="IP12" s="9">
        <v>0.52600000000000002</v>
      </c>
      <c r="IQ12" s="9">
        <v>0.79</v>
      </c>
    </row>
    <row r="13" spans="1:251">
      <c r="A13" s="10">
        <v>42767</v>
      </c>
      <c r="B13" s="9">
        <v>9.484</v>
      </c>
      <c r="C13" s="9">
        <v>15.596</v>
      </c>
      <c r="D13" s="9">
        <v>8.266</v>
      </c>
      <c r="E13" s="9">
        <v>7.33</v>
      </c>
      <c r="F13" s="9">
        <v>13.606999999999999</v>
      </c>
      <c r="G13" s="9">
        <v>7.3369999999999997</v>
      </c>
      <c r="H13" s="9">
        <v>6.27</v>
      </c>
      <c r="I13" s="9">
        <v>1.9890000000000001</v>
      </c>
      <c r="J13" s="9">
        <v>0.92900000000000005</v>
      </c>
      <c r="K13" s="9">
        <v>1.06</v>
      </c>
      <c r="L13" s="9">
        <v>0</v>
      </c>
      <c r="M13" s="9">
        <v>0</v>
      </c>
      <c r="N13" s="9">
        <v>0</v>
      </c>
      <c r="O13" s="9">
        <v>3.3490000000000002</v>
      </c>
      <c r="P13" s="9">
        <v>1.1950000000000001</v>
      </c>
      <c r="Q13" s="9">
        <v>2.1539999999999999</v>
      </c>
      <c r="R13" s="9">
        <v>3.3490000000000002</v>
      </c>
      <c r="S13" s="9">
        <v>1.1950000000000001</v>
      </c>
      <c r="T13" s="9">
        <v>2.1539999999999999</v>
      </c>
      <c r="U13" s="9">
        <v>0</v>
      </c>
      <c r="V13" s="9">
        <v>0</v>
      </c>
      <c r="W13" s="9">
        <v>0</v>
      </c>
      <c r="X13" s="9">
        <v>23.343</v>
      </c>
      <c r="Y13" s="9">
        <v>12.65</v>
      </c>
      <c r="Z13" s="9">
        <v>10.694000000000001</v>
      </c>
      <c r="AA13" s="9">
        <v>19.861000000000001</v>
      </c>
      <c r="AB13" s="9">
        <v>11.244</v>
      </c>
      <c r="AC13" s="9">
        <v>8.6170000000000009</v>
      </c>
      <c r="AD13" s="9">
        <v>18.713000000000001</v>
      </c>
      <c r="AE13" s="9">
        <v>10.759</v>
      </c>
      <c r="AF13" s="9">
        <v>7.9539999999999997</v>
      </c>
      <c r="AG13" s="9">
        <v>1.1479999999999999</v>
      </c>
      <c r="AH13" s="9">
        <v>0.48499999999999999</v>
      </c>
      <c r="AI13" s="9">
        <v>0.66200000000000003</v>
      </c>
      <c r="AJ13" s="9">
        <v>0</v>
      </c>
      <c r="AK13" s="9">
        <v>0</v>
      </c>
      <c r="AL13" s="9">
        <v>0</v>
      </c>
      <c r="AM13" s="9">
        <v>3.4820000000000002</v>
      </c>
      <c r="AN13" s="9">
        <v>1.4059999999999999</v>
      </c>
      <c r="AO13" s="9">
        <v>2.077</v>
      </c>
      <c r="AP13" s="9">
        <v>3.4820000000000002</v>
      </c>
      <c r="AQ13" s="9">
        <v>1.4059999999999999</v>
      </c>
      <c r="AR13" s="9">
        <v>2.077</v>
      </c>
      <c r="AS13" s="9">
        <v>0</v>
      </c>
      <c r="AT13" s="9">
        <v>0</v>
      </c>
      <c r="AU13" s="9">
        <v>0</v>
      </c>
      <c r="AV13" s="9">
        <v>36.392000000000003</v>
      </c>
      <c r="AW13" s="9">
        <v>19.055</v>
      </c>
      <c r="AX13" s="9">
        <v>17.337</v>
      </c>
      <c r="AY13" s="9">
        <v>28.329000000000001</v>
      </c>
      <c r="AZ13" s="9">
        <v>15.314</v>
      </c>
      <c r="BA13" s="9">
        <v>13.015000000000001</v>
      </c>
      <c r="BB13" s="9">
        <v>27.308</v>
      </c>
      <c r="BC13" s="9">
        <v>14.553000000000001</v>
      </c>
      <c r="BD13" s="9">
        <v>12.756</v>
      </c>
      <c r="BE13" s="9">
        <v>1.0209999999999999</v>
      </c>
      <c r="BF13" s="9">
        <v>0.76100000000000001</v>
      </c>
      <c r="BG13" s="9">
        <v>0.26</v>
      </c>
      <c r="BH13" s="9">
        <v>0</v>
      </c>
      <c r="BI13" s="9">
        <v>0</v>
      </c>
      <c r="BJ13" s="9">
        <v>0</v>
      </c>
      <c r="BK13" s="9">
        <v>8.0630000000000006</v>
      </c>
      <c r="BL13" s="9">
        <v>3.7410000000000001</v>
      </c>
      <c r="BM13" s="9">
        <v>4.3220000000000001</v>
      </c>
      <c r="BN13" s="9">
        <v>8.0630000000000006</v>
      </c>
      <c r="BO13" s="9">
        <v>3.7410000000000001</v>
      </c>
      <c r="BP13" s="9">
        <v>4.3220000000000001</v>
      </c>
      <c r="BQ13" s="9">
        <v>0</v>
      </c>
      <c r="BR13" s="9">
        <v>0</v>
      </c>
      <c r="BS13" s="9">
        <v>0</v>
      </c>
      <c r="BT13" s="9">
        <v>8.3849999999999998</v>
      </c>
      <c r="BU13" s="9">
        <v>5.141</v>
      </c>
      <c r="BV13" s="9">
        <v>3.2440000000000002</v>
      </c>
      <c r="BW13" s="9">
        <v>3.8279999999999998</v>
      </c>
      <c r="BX13" s="9">
        <v>2.9390000000000001</v>
      </c>
      <c r="BY13" s="9">
        <v>0.88900000000000001</v>
      </c>
      <c r="BZ13" s="9">
        <v>2.976</v>
      </c>
      <c r="CA13" s="9">
        <v>2.5649999999999999</v>
      </c>
      <c r="CB13" s="9">
        <v>0.41099999999999998</v>
      </c>
      <c r="CC13" s="9">
        <v>0.85299999999999998</v>
      </c>
      <c r="CD13" s="9">
        <v>0.374</v>
      </c>
      <c r="CE13" s="9">
        <v>0.47799999999999998</v>
      </c>
      <c r="CF13" s="9">
        <v>0</v>
      </c>
      <c r="CG13" s="9">
        <v>0</v>
      </c>
      <c r="CH13" s="9">
        <v>0</v>
      </c>
      <c r="CI13" s="9">
        <v>4.556</v>
      </c>
      <c r="CJ13" s="9">
        <v>2.202</v>
      </c>
      <c r="CK13" s="9">
        <v>2.355</v>
      </c>
      <c r="CL13" s="9">
        <v>2.4249999999999998</v>
      </c>
      <c r="CM13" s="9">
        <v>0.96299999999999997</v>
      </c>
      <c r="CN13" s="9">
        <v>1.462</v>
      </c>
      <c r="CO13" s="9">
        <v>2.1309999999999998</v>
      </c>
      <c r="CP13" s="9">
        <v>1.2390000000000001</v>
      </c>
      <c r="CQ13" s="9">
        <v>0.89300000000000002</v>
      </c>
      <c r="CR13" s="9">
        <v>7.5359999999999996</v>
      </c>
      <c r="CS13" s="9">
        <v>5.141</v>
      </c>
      <c r="CT13" s="9">
        <v>2.395</v>
      </c>
      <c r="CU13" s="9">
        <v>2.98</v>
      </c>
      <c r="CV13" s="9">
        <v>2.9390000000000001</v>
      </c>
      <c r="CW13" s="9">
        <v>0.04</v>
      </c>
      <c r="CX13" s="9">
        <v>2.6059999999999999</v>
      </c>
      <c r="CY13" s="9">
        <v>2.5649999999999999</v>
      </c>
      <c r="CZ13" s="9">
        <v>0.04</v>
      </c>
      <c r="DA13" s="9">
        <v>0.374</v>
      </c>
      <c r="DB13" s="9">
        <v>0.374</v>
      </c>
      <c r="DC13" s="9">
        <v>0</v>
      </c>
      <c r="DD13" s="9">
        <v>0</v>
      </c>
      <c r="DE13" s="9">
        <v>0</v>
      </c>
      <c r="DF13" s="9">
        <v>0</v>
      </c>
      <c r="DG13" s="9">
        <v>4.556</v>
      </c>
      <c r="DH13" s="9">
        <v>2.202</v>
      </c>
      <c r="DI13" s="9">
        <v>2.355</v>
      </c>
      <c r="DJ13" s="9">
        <v>2.4249999999999998</v>
      </c>
      <c r="DK13" s="9">
        <v>0.96299999999999997</v>
      </c>
      <c r="DL13" s="9">
        <v>1.462</v>
      </c>
      <c r="DM13" s="9">
        <v>2.1309999999999998</v>
      </c>
      <c r="DN13" s="9">
        <v>1.2390000000000001</v>
      </c>
      <c r="DO13" s="9">
        <v>0.89300000000000002</v>
      </c>
      <c r="DP13" s="9">
        <v>0.84899999999999998</v>
      </c>
      <c r="DQ13" s="9">
        <v>0</v>
      </c>
      <c r="DR13" s="9">
        <v>0.84899999999999998</v>
      </c>
      <c r="DS13" s="9">
        <v>0.84899999999999998</v>
      </c>
      <c r="DT13" s="9">
        <v>0</v>
      </c>
      <c r="DU13" s="9">
        <v>0.84899999999999998</v>
      </c>
      <c r="DV13" s="9">
        <v>0.37</v>
      </c>
      <c r="DW13" s="9">
        <v>0</v>
      </c>
      <c r="DX13" s="9">
        <v>0.37</v>
      </c>
      <c r="DY13" s="9">
        <v>0.47799999999999998</v>
      </c>
      <c r="DZ13" s="9">
        <v>0</v>
      </c>
      <c r="EA13" s="9">
        <v>0.47799999999999998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8.3849999999999998</v>
      </c>
      <c r="FM13" s="9">
        <v>5.141</v>
      </c>
      <c r="FN13" s="9">
        <v>3.2440000000000002</v>
      </c>
      <c r="FO13" s="9">
        <v>3.8279999999999998</v>
      </c>
      <c r="FP13" s="9">
        <v>2.9390000000000001</v>
      </c>
      <c r="FQ13" s="9">
        <v>0.88900000000000001</v>
      </c>
      <c r="FR13" s="9">
        <v>2.976</v>
      </c>
      <c r="FS13" s="9">
        <v>2.5649999999999999</v>
      </c>
      <c r="FT13" s="9">
        <v>0.41099999999999998</v>
      </c>
      <c r="FU13" s="9">
        <v>0.85299999999999998</v>
      </c>
      <c r="FV13" s="9">
        <v>0.374</v>
      </c>
      <c r="FW13" s="9">
        <v>0.47799999999999998</v>
      </c>
      <c r="FX13" s="9">
        <v>0</v>
      </c>
      <c r="FY13" s="9">
        <v>0</v>
      </c>
      <c r="FZ13" s="9">
        <v>0</v>
      </c>
      <c r="GA13" s="9">
        <v>4.556</v>
      </c>
      <c r="GB13" s="9">
        <v>2.202</v>
      </c>
      <c r="GC13" s="9">
        <v>2.355</v>
      </c>
      <c r="GD13" s="9">
        <v>2.4249999999999998</v>
      </c>
      <c r="GE13" s="9">
        <v>0.96299999999999997</v>
      </c>
      <c r="GF13" s="9">
        <v>1.462</v>
      </c>
      <c r="GG13" s="9">
        <v>2.1309999999999998</v>
      </c>
      <c r="GH13" s="9">
        <v>1.2390000000000001</v>
      </c>
      <c r="GI13" s="9">
        <v>0.89300000000000002</v>
      </c>
      <c r="GJ13" s="9">
        <v>3.0920000000000001</v>
      </c>
      <c r="GK13" s="9">
        <v>1.72</v>
      </c>
      <c r="GL13" s="9">
        <v>1.371</v>
      </c>
      <c r="GM13" s="9">
        <v>0.96</v>
      </c>
      <c r="GN13" s="9">
        <v>0.48199999999999998</v>
      </c>
      <c r="GO13" s="9">
        <v>0.47799999999999998</v>
      </c>
      <c r="GP13" s="9">
        <v>0.48199999999999998</v>
      </c>
      <c r="GQ13" s="9">
        <v>0.48199999999999998</v>
      </c>
      <c r="GR13" s="9">
        <v>0</v>
      </c>
      <c r="GS13" s="9">
        <v>0.47799999999999998</v>
      </c>
      <c r="GT13" s="9">
        <v>0</v>
      </c>
      <c r="GU13" s="9">
        <v>0.47799999999999998</v>
      </c>
      <c r="GV13" s="9">
        <v>0</v>
      </c>
      <c r="GW13" s="9">
        <v>0</v>
      </c>
      <c r="GX13" s="9">
        <v>0</v>
      </c>
      <c r="GY13" s="9">
        <v>2.1309999999999998</v>
      </c>
      <c r="GZ13" s="9">
        <v>1.2390000000000001</v>
      </c>
      <c r="HA13" s="9">
        <v>0.89300000000000002</v>
      </c>
      <c r="HB13" s="9">
        <v>0</v>
      </c>
      <c r="HC13" s="9">
        <v>0</v>
      </c>
      <c r="HD13" s="9">
        <v>0</v>
      </c>
      <c r="HE13" s="9">
        <v>2.1309999999999998</v>
      </c>
      <c r="HF13" s="9">
        <v>1.2390000000000001</v>
      </c>
      <c r="HG13" s="9">
        <v>0.89300000000000002</v>
      </c>
      <c r="HH13" s="9">
        <v>3.8149999999999999</v>
      </c>
      <c r="HI13" s="9">
        <v>2.7040000000000002</v>
      </c>
      <c r="HJ13" s="9">
        <v>1.111</v>
      </c>
      <c r="HK13" s="9">
        <v>2.1509999999999998</v>
      </c>
      <c r="HL13" s="9">
        <v>1.7410000000000001</v>
      </c>
      <c r="HM13" s="9">
        <v>0.41099999999999998</v>
      </c>
      <c r="HN13" s="9">
        <v>1.7769999999999999</v>
      </c>
      <c r="HO13" s="9">
        <v>1.367</v>
      </c>
      <c r="HP13" s="9">
        <v>0.41099999999999998</v>
      </c>
      <c r="HQ13" s="9">
        <v>0.374</v>
      </c>
      <c r="HR13" s="9">
        <v>0.374</v>
      </c>
      <c r="HS13" s="9">
        <v>0</v>
      </c>
      <c r="HT13" s="9">
        <v>1.6639999999999999</v>
      </c>
      <c r="HU13" s="9">
        <v>0.96299999999999997</v>
      </c>
      <c r="HV13" s="9">
        <v>0.70099999999999996</v>
      </c>
      <c r="HW13" s="9">
        <v>1.6639999999999999</v>
      </c>
      <c r="HX13" s="9">
        <v>0.96299999999999997</v>
      </c>
      <c r="HY13" s="9">
        <v>0.70099999999999996</v>
      </c>
      <c r="HZ13" s="9">
        <v>1.478</v>
      </c>
      <c r="IA13" s="9">
        <v>0.71699999999999997</v>
      </c>
      <c r="IB13" s="9">
        <v>0.76100000000000001</v>
      </c>
      <c r="IC13" s="9">
        <v>0.71699999999999997</v>
      </c>
      <c r="ID13" s="9">
        <v>0.71699999999999997</v>
      </c>
      <c r="IE13" s="9">
        <v>0</v>
      </c>
      <c r="IF13" s="9">
        <v>0.71699999999999997</v>
      </c>
      <c r="IG13" s="9">
        <v>0.71699999999999997</v>
      </c>
      <c r="IH13" s="9">
        <v>0</v>
      </c>
      <c r="II13" s="9">
        <v>0</v>
      </c>
      <c r="IJ13" s="9">
        <v>0</v>
      </c>
      <c r="IK13" s="9">
        <v>0</v>
      </c>
      <c r="IL13" s="9">
        <v>0.76100000000000001</v>
      </c>
      <c r="IM13" s="9">
        <v>0</v>
      </c>
      <c r="IN13" s="9">
        <v>0.76100000000000001</v>
      </c>
      <c r="IO13" s="9">
        <v>0.76100000000000001</v>
      </c>
      <c r="IP13" s="9">
        <v>0</v>
      </c>
      <c r="IQ13" s="9">
        <v>0.76100000000000001</v>
      </c>
    </row>
    <row r="14" spans="1:251">
      <c r="A14" s="10">
        <v>43132</v>
      </c>
      <c r="B14" s="9">
        <v>14.18</v>
      </c>
      <c r="C14" s="9">
        <v>19.021000000000001</v>
      </c>
      <c r="D14" s="9">
        <v>8.7309999999999999</v>
      </c>
      <c r="E14" s="9">
        <v>10.29</v>
      </c>
      <c r="F14" s="9">
        <v>15.535</v>
      </c>
      <c r="G14" s="9">
        <v>6.8410000000000002</v>
      </c>
      <c r="H14" s="9">
        <v>8.6940000000000008</v>
      </c>
      <c r="I14" s="9">
        <v>3.4860000000000002</v>
      </c>
      <c r="J14" s="9">
        <v>1.89</v>
      </c>
      <c r="K14" s="9">
        <v>1.5960000000000001</v>
      </c>
      <c r="L14" s="9">
        <v>0</v>
      </c>
      <c r="M14" s="9">
        <v>0</v>
      </c>
      <c r="N14" s="9">
        <v>0</v>
      </c>
      <c r="O14" s="9">
        <v>5.1879999999999997</v>
      </c>
      <c r="P14" s="9">
        <v>1.298</v>
      </c>
      <c r="Q14" s="9">
        <v>3.89</v>
      </c>
      <c r="R14" s="9">
        <v>4.1369999999999996</v>
      </c>
      <c r="S14" s="9">
        <v>1.0860000000000001</v>
      </c>
      <c r="T14" s="9">
        <v>3.0510000000000002</v>
      </c>
      <c r="U14" s="9">
        <v>1.0509999999999999</v>
      </c>
      <c r="V14" s="9">
        <v>0.21199999999999999</v>
      </c>
      <c r="W14" s="9">
        <v>0.83899999999999997</v>
      </c>
      <c r="X14" s="9">
        <v>23.369</v>
      </c>
      <c r="Y14" s="9">
        <v>16.04</v>
      </c>
      <c r="Z14" s="9">
        <v>7.3289999999999997</v>
      </c>
      <c r="AA14" s="9">
        <v>19.803999999999998</v>
      </c>
      <c r="AB14" s="9">
        <v>15.034000000000001</v>
      </c>
      <c r="AC14" s="9">
        <v>4.7699999999999996</v>
      </c>
      <c r="AD14" s="9">
        <v>17.318000000000001</v>
      </c>
      <c r="AE14" s="9">
        <v>12.548</v>
      </c>
      <c r="AF14" s="9">
        <v>4.7699999999999996</v>
      </c>
      <c r="AG14" s="9">
        <v>2.4860000000000002</v>
      </c>
      <c r="AH14" s="9">
        <v>2.4860000000000002</v>
      </c>
      <c r="AI14" s="9">
        <v>0</v>
      </c>
      <c r="AJ14" s="9">
        <v>0</v>
      </c>
      <c r="AK14" s="9">
        <v>0</v>
      </c>
      <c r="AL14" s="9">
        <v>0</v>
      </c>
      <c r="AM14" s="9">
        <v>3.5649999999999999</v>
      </c>
      <c r="AN14" s="9">
        <v>1.006</v>
      </c>
      <c r="AO14" s="9">
        <v>2.5590000000000002</v>
      </c>
      <c r="AP14" s="9">
        <v>3.5649999999999999</v>
      </c>
      <c r="AQ14" s="9">
        <v>1.006</v>
      </c>
      <c r="AR14" s="9">
        <v>2.5590000000000002</v>
      </c>
      <c r="AS14" s="9">
        <v>0</v>
      </c>
      <c r="AT14" s="9">
        <v>0</v>
      </c>
      <c r="AU14" s="9">
        <v>0</v>
      </c>
      <c r="AV14" s="9">
        <v>40.581000000000003</v>
      </c>
      <c r="AW14" s="9">
        <v>22.443999999999999</v>
      </c>
      <c r="AX14" s="9">
        <v>18.137</v>
      </c>
      <c r="AY14" s="9">
        <v>34.475000000000001</v>
      </c>
      <c r="AZ14" s="9">
        <v>19.440000000000001</v>
      </c>
      <c r="BA14" s="9">
        <v>15.035</v>
      </c>
      <c r="BB14" s="9">
        <v>32.173000000000002</v>
      </c>
      <c r="BC14" s="9">
        <v>17.632999999999999</v>
      </c>
      <c r="BD14" s="9">
        <v>14.54</v>
      </c>
      <c r="BE14" s="9">
        <v>1.879</v>
      </c>
      <c r="BF14" s="9">
        <v>1.3839999999999999</v>
      </c>
      <c r="BG14" s="9">
        <v>0.495</v>
      </c>
      <c r="BH14" s="9">
        <v>0.42299999999999999</v>
      </c>
      <c r="BI14" s="9">
        <v>0.42299999999999999</v>
      </c>
      <c r="BJ14" s="9">
        <v>0</v>
      </c>
      <c r="BK14" s="9">
        <v>6.1059999999999999</v>
      </c>
      <c r="BL14" s="9">
        <v>3.0049999999999999</v>
      </c>
      <c r="BM14" s="9">
        <v>3.101</v>
      </c>
      <c r="BN14" s="9">
        <v>5.6150000000000002</v>
      </c>
      <c r="BO14" s="9">
        <v>2.5139999999999998</v>
      </c>
      <c r="BP14" s="9">
        <v>3.101</v>
      </c>
      <c r="BQ14" s="9">
        <v>0.49099999999999999</v>
      </c>
      <c r="BR14" s="9">
        <v>0.49099999999999999</v>
      </c>
      <c r="BS14" s="9">
        <v>0</v>
      </c>
      <c r="BT14" s="9">
        <v>8.4160000000000004</v>
      </c>
      <c r="BU14" s="9">
        <v>6.4109999999999996</v>
      </c>
      <c r="BV14" s="9">
        <v>2.004</v>
      </c>
      <c r="BW14" s="9">
        <v>4.0519999999999996</v>
      </c>
      <c r="BX14" s="9">
        <v>2.9289999999999998</v>
      </c>
      <c r="BY14" s="9">
        <v>1.123</v>
      </c>
      <c r="BZ14" s="9">
        <v>3.72</v>
      </c>
      <c r="CA14" s="9">
        <v>2.597</v>
      </c>
      <c r="CB14" s="9">
        <v>1.123</v>
      </c>
      <c r="CC14" s="9">
        <v>0.33200000000000002</v>
      </c>
      <c r="CD14" s="9">
        <v>0.33200000000000002</v>
      </c>
      <c r="CE14" s="9">
        <v>0</v>
      </c>
      <c r="CF14" s="9">
        <v>0</v>
      </c>
      <c r="CG14" s="9">
        <v>0</v>
      </c>
      <c r="CH14" s="9">
        <v>0</v>
      </c>
      <c r="CI14" s="9">
        <v>4.3630000000000004</v>
      </c>
      <c r="CJ14" s="9">
        <v>3.4820000000000002</v>
      </c>
      <c r="CK14" s="9">
        <v>0.88100000000000001</v>
      </c>
      <c r="CL14" s="9">
        <v>3.6150000000000002</v>
      </c>
      <c r="CM14" s="9">
        <v>3.246</v>
      </c>
      <c r="CN14" s="9">
        <v>0.37</v>
      </c>
      <c r="CO14" s="9">
        <v>0.748</v>
      </c>
      <c r="CP14" s="9">
        <v>0.23699999999999999</v>
      </c>
      <c r="CQ14" s="9">
        <v>0.51100000000000001</v>
      </c>
      <c r="CR14" s="9">
        <v>6.7210000000000001</v>
      </c>
      <c r="CS14" s="9">
        <v>5.5750000000000002</v>
      </c>
      <c r="CT14" s="9">
        <v>1.145</v>
      </c>
      <c r="CU14" s="9">
        <v>3.105</v>
      </c>
      <c r="CV14" s="9">
        <v>2.3290000000000002</v>
      </c>
      <c r="CW14" s="9">
        <v>0.77600000000000002</v>
      </c>
      <c r="CX14" s="9">
        <v>2.7730000000000001</v>
      </c>
      <c r="CY14" s="9">
        <v>1.9970000000000001</v>
      </c>
      <c r="CZ14" s="9">
        <v>0.77600000000000002</v>
      </c>
      <c r="DA14" s="9">
        <v>0.33200000000000002</v>
      </c>
      <c r="DB14" s="9">
        <v>0.33200000000000002</v>
      </c>
      <c r="DC14" s="9">
        <v>0</v>
      </c>
      <c r="DD14" s="9">
        <v>0</v>
      </c>
      <c r="DE14" s="9">
        <v>0</v>
      </c>
      <c r="DF14" s="9">
        <v>0</v>
      </c>
      <c r="DG14" s="9">
        <v>3.6150000000000002</v>
      </c>
      <c r="DH14" s="9">
        <v>3.246</v>
      </c>
      <c r="DI14" s="9">
        <v>0.37</v>
      </c>
      <c r="DJ14" s="9">
        <v>3.6150000000000002</v>
      </c>
      <c r="DK14" s="9">
        <v>3.246</v>
      </c>
      <c r="DL14" s="9">
        <v>0.37</v>
      </c>
      <c r="DM14" s="9">
        <v>0</v>
      </c>
      <c r="DN14" s="9">
        <v>0</v>
      </c>
      <c r="DO14" s="9">
        <v>0</v>
      </c>
      <c r="DP14" s="9">
        <v>1.6950000000000001</v>
      </c>
      <c r="DQ14" s="9">
        <v>0.83599999999999997</v>
      </c>
      <c r="DR14" s="9">
        <v>0.85899999999999999</v>
      </c>
      <c r="DS14" s="9">
        <v>0.94699999999999995</v>
      </c>
      <c r="DT14" s="9">
        <v>0.6</v>
      </c>
      <c r="DU14" s="9">
        <v>0.34799999999999998</v>
      </c>
      <c r="DV14" s="9">
        <v>0.94699999999999995</v>
      </c>
      <c r="DW14" s="9">
        <v>0.6</v>
      </c>
      <c r="DX14" s="9">
        <v>0.34799999999999998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0.748</v>
      </c>
      <c r="EF14" s="9">
        <v>0.23699999999999999</v>
      </c>
      <c r="EG14" s="9">
        <v>0.51100000000000001</v>
      </c>
      <c r="EH14" s="9">
        <v>0</v>
      </c>
      <c r="EI14" s="9">
        <v>0</v>
      </c>
      <c r="EJ14" s="9">
        <v>0</v>
      </c>
      <c r="EK14" s="9">
        <v>0.748</v>
      </c>
      <c r="EL14" s="9">
        <v>0.23699999999999999</v>
      </c>
      <c r="EM14" s="9">
        <v>0.51100000000000001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8.4160000000000004</v>
      </c>
      <c r="FM14" s="9">
        <v>6.4109999999999996</v>
      </c>
      <c r="FN14" s="9">
        <v>2.004</v>
      </c>
      <c r="FO14" s="9">
        <v>4.0519999999999996</v>
      </c>
      <c r="FP14" s="9">
        <v>2.9289999999999998</v>
      </c>
      <c r="FQ14" s="9">
        <v>1.123</v>
      </c>
      <c r="FR14" s="9">
        <v>3.72</v>
      </c>
      <c r="FS14" s="9">
        <v>2.597</v>
      </c>
      <c r="FT14" s="9">
        <v>1.123</v>
      </c>
      <c r="FU14" s="9">
        <v>0.33200000000000002</v>
      </c>
      <c r="FV14" s="9">
        <v>0.33200000000000002</v>
      </c>
      <c r="FW14" s="9">
        <v>0</v>
      </c>
      <c r="FX14" s="9">
        <v>0</v>
      </c>
      <c r="FY14" s="9">
        <v>0</v>
      </c>
      <c r="FZ14" s="9">
        <v>0</v>
      </c>
      <c r="GA14" s="9">
        <v>4.3630000000000004</v>
      </c>
      <c r="GB14" s="9">
        <v>3.4820000000000002</v>
      </c>
      <c r="GC14" s="9">
        <v>0.88100000000000001</v>
      </c>
      <c r="GD14" s="9">
        <v>3.6150000000000002</v>
      </c>
      <c r="GE14" s="9">
        <v>3.246</v>
      </c>
      <c r="GF14" s="9">
        <v>0.37</v>
      </c>
      <c r="GG14" s="9">
        <v>0.748</v>
      </c>
      <c r="GH14" s="9">
        <v>0.23699999999999999</v>
      </c>
      <c r="GI14" s="9">
        <v>0.51100000000000001</v>
      </c>
      <c r="GJ14" s="9">
        <v>1.6950000000000001</v>
      </c>
      <c r="GK14" s="9">
        <v>0.83599999999999997</v>
      </c>
      <c r="GL14" s="9">
        <v>0.85899999999999999</v>
      </c>
      <c r="GM14" s="9">
        <v>0.94699999999999995</v>
      </c>
      <c r="GN14" s="9">
        <v>0.6</v>
      </c>
      <c r="GO14" s="9">
        <v>0.34799999999999998</v>
      </c>
      <c r="GP14" s="9">
        <v>0.94699999999999995</v>
      </c>
      <c r="GQ14" s="9">
        <v>0.6</v>
      </c>
      <c r="GR14" s="9">
        <v>0.34799999999999998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0.748</v>
      </c>
      <c r="GZ14" s="9">
        <v>0.23699999999999999</v>
      </c>
      <c r="HA14" s="9">
        <v>0.51100000000000001</v>
      </c>
      <c r="HB14" s="9">
        <v>0</v>
      </c>
      <c r="HC14" s="9">
        <v>0</v>
      </c>
      <c r="HD14" s="9">
        <v>0</v>
      </c>
      <c r="HE14" s="9">
        <v>0.748</v>
      </c>
      <c r="HF14" s="9">
        <v>0.23699999999999999</v>
      </c>
      <c r="HG14" s="9">
        <v>0.51100000000000001</v>
      </c>
      <c r="HH14" s="9">
        <v>4.4770000000000003</v>
      </c>
      <c r="HI14" s="9">
        <v>3.3319999999999999</v>
      </c>
      <c r="HJ14" s="9">
        <v>1.145</v>
      </c>
      <c r="HK14" s="9">
        <v>2.8250000000000002</v>
      </c>
      <c r="HL14" s="9">
        <v>2.0489999999999999</v>
      </c>
      <c r="HM14" s="9">
        <v>0.77600000000000002</v>
      </c>
      <c r="HN14" s="9">
        <v>2.492</v>
      </c>
      <c r="HO14" s="9">
        <v>1.7170000000000001</v>
      </c>
      <c r="HP14" s="9">
        <v>0.77600000000000002</v>
      </c>
      <c r="HQ14" s="9">
        <v>0.33200000000000002</v>
      </c>
      <c r="HR14" s="9">
        <v>0.33200000000000002</v>
      </c>
      <c r="HS14" s="9">
        <v>0</v>
      </c>
      <c r="HT14" s="9">
        <v>1.6519999999999999</v>
      </c>
      <c r="HU14" s="9">
        <v>1.282</v>
      </c>
      <c r="HV14" s="9">
        <v>0.37</v>
      </c>
      <c r="HW14" s="9">
        <v>1.6519999999999999</v>
      </c>
      <c r="HX14" s="9">
        <v>1.282</v>
      </c>
      <c r="HY14" s="9">
        <v>0.37</v>
      </c>
      <c r="HZ14" s="9">
        <v>2.2429999999999999</v>
      </c>
      <c r="IA14" s="9">
        <v>2.2429999999999999</v>
      </c>
      <c r="IB14" s="9">
        <v>0</v>
      </c>
      <c r="IC14" s="9">
        <v>0.28000000000000003</v>
      </c>
      <c r="ID14" s="9">
        <v>0.28000000000000003</v>
      </c>
      <c r="IE14" s="9">
        <v>0</v>
      </c>
      <c r="IF14" s="9">
        <v>0.28000000000000003</v>
      </c>
      <c r="IG14" s="9">
        <v>0.28000000000000003</v>
      </c>
      <c r="IH14" s="9">
        <v>0</v>
      </c>
      <c r="II14" s="9">
        <v>0</v>
      </c>
      <c r="IJ14" s="9">
        <v>0</v>
      </c>
      <c r="IK14" s="9">
        <v>0</v>
      </c>
      <c r="IL14" s="9">
        <v>1.9630000000000001</v>
      </c>
      <c r="IM14" s="9">
        <v>1.9630000000000001</v>
      </c>
      <c r="IN14" s="9">
        <v>0</v>
      </c>
      <c r="IO14" s="9">
        <v>1.9630000000000001</v>
      </c>
      <c r="IP14" s="9">
        <v>1.9630000000000001</v>
      </c>
      <c r="IQ14" s="9">
        <v>0</v>
      </c>
    </row>
    <row r="15" spans="1:251">
      <c r="A15" s="10">
        <v>43497</v>
      </c>
      <c r="B15" s="9">
        <v>11.24</v>
      </c>
      <c r="C15" s="9">
        <v>16.923999999999999</v>
      </c>
      <c r="D15" s="9">
        <v>8.7390000000000008</v>
      </c>
      <c r="E15" s="9">
        <v>8.1850000000000005</v>
      </c>
      <c r="F15" s="9">
        <v>14.459</v>
      </c>
      <c r="G15" s="9">
        <v>6.6509999999999998</v>
      </c>
      <c r="H15" s="9">
        <v>7.8079999999999998</v>
      </c>
      <c r="I15" s="9">
        <v>2.0880000000000001</v>
      </c>
      <c r="J15" s="9">
        <v>2.0880000000000001</v>
      </c>
      <c r="K15" s="9">
        <v>0</v>
      </c>
      <c r="L15" s="9">
        <v>0.377</v>
      </c>
      <c r="M15" s="9">
        <v>0</v>
      </c>
      <c r="N15" s="9">
        <v>0.377</v>
      </c>
      <c r="O15" s="9">
        <v>3.5219999999999998</v>
      </c>
      <c r="P15" s="9">
        <v>0.46700000000000003</v>
      </c>
      <c r="Q15" s="9">
        <v>3.0550000000000002</v>
      </c>
      <c r="R15" s="9">
        <v>3.5219999999999998</v>
      </c>
      <c r="S15" s="9">
        <v>0.46700000000000003</v>
      </c>
      <c r="T15" s="9">
        <v>3.0550000000000002</v>
      </c>
      <c r="U15" s="9">
        <v>0</v>
      </c>
      <c r="V15" s="9">
        <v>0</v>
      </c>
      <c r="W15" s="9">
        <v>0</v>
      </c>
      <c r="X15" s="9">
        <v>17.234999999999999</v>
      </c>
      <c r="Y15" s="9">
        <v>9.7249999999999996</v>
      </c>
      <c r="Z15" s="9">
        <v>7.5090000000000003</v>
      </c>
      <c r="AA15" s="9">
        <v>14.099</v>
      </c>
      <c r="AB15" s="9">
        <v>8.8239999999999998</v>
      </c>
      <c r="AC15" s="9">
        <v>5.2750000000000004</v>
      </c>
      <c r="AD15" s="9">
        <v>11.076000000000001</v>
      </c>
      <c r="AE15" s="9">
        <v>6.33</v>
      </c>
      <c r="AF15" s="9">
        <v>4.7460000000000004</v>
      </c>
      <c r="AG15" s="9">
        <v>3.0230000000000001</v>
      </c>
      <c r="AH15" s="9">
        <v>2.4940000000000002</v>
      </c>
      <c r="AI15" s="9">
        <v>0.52900000000000003</v>
      </c>
      <c r="AJ15" s="9">
        <v>0</v>
      </c>
      <c r="AK15" s="9">
        <v>0</v>
      </c>
      <c r="AL15" s="9">
        <v>0</v>
      </c>
      <c r="AM15" s="9">
        <v>3.1349999999999998</v>
      </c>
      <c r="AN15" s="9">
        <v>0.90100000000000002</v>
      </c>
      <c r="AO15" s="9">
        <v>2.234</v>
      </c>
      <c r="AP15" s="9">
        <v>2.927</v>
      </c>
      <c r="AQ15" s="9">
        <v>0.90100000000000002</v>
      </c>
      <c r="AR15" s="9">
        <v>2.0259999999999998</v>
      </c>
      <c r="AS15" s="9">
        <v>0.20799999999999999</v>
      </c>
      <c r="AT15" s="9">
        <v>0</v>
      </c>
      <c r="AU15" s="9">
        <v>0.20799999999999999</v>
      </c>
      <c r="AV15" s="9">
        <v>37.786000000000001</v>
      </c>
      <c r="AW15" s="9">
        <v>17.811</v>
      </c>
      <c r="AX15" s="9">
        <v>19.975000000000001</v>
      </c>
      <c r="AY15" s="9">
        <v>27.1</v>
      </c>
      <c r="AZ15" s="9">
        <v>15.085000000000001</v>
      </c>
      <c r="BA15" s="9">
        <v>12.015000000000001</v>
      </c>
      <c r="BB15" s="9">
        <v>23.852</v>
      </c>
      <c r="BC15" s="9">
        <v>13.555</v>
      </c>
      <c r="BD15" s="9">
        <v>10.297000000000001</v>
      </c>
      <c r="BE15" s="9">
        <v>3.2480000000000002</v>
      </c>
      <c r="BF15" s="9">
        <v>1.53</v>
      </c>
      <c r="BG15" s="9">
        <v>1.7190000000000001</v>
      </c>
      <c r="BH15" s="9">
        <v>0</v>
      </c>
      <c r="BI15" s="9">
        <v>0</v>
      </c>
      <c r="BJ15" s="9">
        <v>0</v>
      </c>
      <c r="BK15" s="9">
        <v>10.686</v>
      </c>
      <c r="BL15" s="9">
        <v>2.726</v>
      </c>
      <c r="BM15" s="9">
        <v>7.96</v>
      </c>
      <c r="BN15" s="9">
        <v>10.686</v>
      </c>
      <c r="BO15" s="9">
        <v>2.726</v>
      </c>
      <c r="BP15" s="9">
        <v>7.96</v>
      </c>
      <c r="BQ15" s="9">
        <v>0</v>
      </c>
      <c r="BR15" s="9">
        <v>0</v>
      </c>
      <c r="BS15" s="9">
        <v>0</v>
      </c>
      <c r="BT15" s="9">
        <v>12.68</v>
      </c>
      <c r="BU15" s="9">
        <v>8.7449999999999992</v>
      </c>
      <c r="BV15" s="9">
        <v>3.9340000000000002</v>
      </c>
      <c r="BW15" s="9">
        <v>7.5529999999999999</v>
      </c>
      <c r="BX15" s="9">
        <v>5.9219999999999997</v>
      </c>
      <c r="BY15" s="9">
        <v>1.631</v>
      </c>
      <c r="BZ15" s="9">
        <v>6.5449999999999999</v>
      </c>
      <c r="CA15" s="9">
        <v>5.13</v>
      </c>
      <c r="CB15" s="9">
        <v>1.415</v>
      </c>
      <c r="CC15" s="9">
        <v>1.008</v>
      </c>
      <c r="CD15" s="9">
        <v>0.79200000000000004</v>
      </c>
      <c r="CE15" s="9">
        <v>0.216</v>
      </c>
      <c r="CF15" s="9">
        <v>0</v>
      </c>
      <c r="CG15" s="9">
        <v>0</v>
      </c>
      <c r="CH15" s="9">
        <v>0</v>
      </c>
      <c r="CI15" s="9">
        <v>5.1269999999999998</v>
      </c>
      <c r="CJ15" s="9">
        <v>2.823</v>
      </c>
      <c r="CK15" s="9">
        <v>2.3029999999999999</v>
      </c>
      <c r="CL15" s="9">
        <v>2.1509999999999998</v>
      </c>
      <c r="CM15" s="9">
        <v>2.1509999999999998</v>
      </c>
      <c r="CN15" s="9">
        <v>0</v>
      </c>
      <c r="CO15" s="9">
        <v>2.976</v>
      </c>
      <c r="CP15" s="9">
        <v>0.67200000000000004</v>
      </c>
      <c r="CQ15" s="9">
        <v>2.3029999999999999</v>
      </c>
      <c r="CR15" s="9">
        <v>9.7270000000000003</v>
      </c>
      <c r="CS15" s="9">
        <v>7.3689999999999998</v>
      </c>
      <c r="CT15" s="9">
        <v>2.3580000000000001</v>
      </c>
      <c r="CU15" s="9">
        <v>7.1849999999999996</v>
      </c>
      <c r="CV15" s="9">
        <v>5.5540000000000003</v>
      </c>
      <c r="CW15" s="9">
        <v>1.631</v>
      </c>
      <c r="CX15" s="9">
        <v>6.1769999999999996</v>
      </c>
      <c r="CY15" s="9">
        <v>4.7619999999999996</v>
      </c>
      <c r="CZ15" s="9">
        <v>1.415</v>
      </c>
      <c r="DA15" s="9">
        <v>1.008</v>
      </c>
      <c r="DB15" s="9">
        <v>0.79200000000000004</v>
      </c>
      <c r="DC15" s="9">
        <v>0.216</v>
      </c>
      <c r="DD15" s="9">
        <v>0</v>
      </c>
      <c r="DE15" s="9">
        <v>0</v>
      </c>
      <c r="DF15" s="9">
        <v>0</v>
      </c>
      <c r="DG15" s="9">
        <v>2.5419999999999998</v>
      </c>
      <c r="DH15" s="9">
        <v>1.8149999999999999</v>
      </c>
      <c r="DI15" s="9">
        <v>0.72699999999999998</v>
      </c>
      <c r="DJ15" s="9">
        <v>1.675</v>
      </c>
      <c r="DK15" s="9">
        <v>1.675</v>
      </c>
      <c r="DL15" s="9">
        <v>0</v>
      </c>
      <c r="DM15" s="9">
        <v>0.86699999999999999</v>
      </c>
      <c r="DN15" s="9">
        <v>0.14000000000000001</v>
      </c>
      <c r="DO15" s="9">
        <v>0.72699999999999998</v>
      </c>
      <c r="DP15" s="9">
        <v>2.9529999999999998</v>
      </c>
      <c r="DQ15" s="9">
        <v>1.3759999999999999</v>
      </c>
      <c r="DR15" s="9">
        <v>1.577</v>
      </c>
      <c r="DS15" s="9">
        <v>0.36799999999999999</v>
      </c>
      <c r="DT15" s="9">
        <v>0.36799999999999999</v>
      </c>
      <c r="DU15" s="9">
        <v>0</v>
      </c>
      <c r="DV15" s="9">
        <v>0.36799999999999999</v>
      </c>
      <c r="DW15" s="9">
        <v>0.36799999999999999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2.585</v>
      </c>
      <c r="EF15" s="9">
        <v>1.008</v>
      </c>
      <c r="EG15" s="9">
        <v>1.577</v>
      </c>
      <c r="EH15" s="9">
        <v>0.47599999999999998</v>
      </c>
      <c r="EI15" s="9">
        <v>0.47599999999999998</v>
      </c>
      <c r="EJ15" s="9">
        <v>0</v>
      </c>
      <c r="EK15" s="9">
        <v>2.109</v>
      </c>
      <c r="EL15" s="9">
        <v>0.53200000000000003</v>
      </c>
      <c r="EM15" s="9">
        <v>1.577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12.68</v>
      </c>
      <c r="FM15" s="9">
        <v>8.7449999999999992</v>
      </c>
      <c r="FN15" s="9">
        <v>3.9340000000000002</v>
      </c>
      <c r="FO15" s="9">
        <v>7.5529999999999999</v>
      </c>
      <c r="FP15" s="9">
        <v>5.9219999999999997</v>
      </c>
      <c r="FQ15" s="9">
        <v>1.631</v>
      </c>
      <c r="FR15" s="9">
        <v>6.5449999999999999</v>
      </c>
      <c r="FS15" s="9">
        <v>5.13</v>
      </c>
      <c r="FT15" s="9">
        <v>1.415</v>
      </c>
      <c r="FU15" s="9">
        <v>1.008</v>
      </c>
      <c r="FV15" s="9">
        <v>0.79200000000000004</v>
      </c>
      <c r="FW15" s="9">
        <v>0.216</v>
      </c>
      <c r="FX15" s="9">
        <v>0</v>
      </c>
      <c r="FY15" s="9">
        <v>0</v>
      </c>
      <c r="FZ15" s="9">
        <v>0</v>
      </c>
      <c r="GA15" s="9">
        <v>5.1269999999999998</v>
      </c>
      <c r="GB15" s="9">
        <v>2.823</v>
      </c>
      <c r="GC15" s="9">
        <v>2.3029999999999999</v>
      </c>
      <c r="GD15" s="9">
        <v>2.1509999999999998</v>
      </c>
      <c r="GE15" s="9">
        <v>2.1509999999999998</v>
      </c>
      <c r="GF15" s="9">
        <v>0</v>
      </c>
      <c r="GG15" s="9">
        <v>2.976</v>
      </c>
      <c r="GH15" s="9">
        <v>0.67200000000000004</v>
      </c>
      <c r="GI15" s="9">
        <v>2.3029999999999999</v>
      </c>
      <c r="GJ15" s="9">
        <v>3.82</v>
      </c>
      <c r="GK15" s="9">
        <v>1.5169999999999999</v>
      </c>
      <c r="GL15" s="9">
        <v>2.3029999999999999</v>
      </c>
      <c r="GM15" s="9">
        <v>0.36799999999999999</v>
      </c>
      <c r="GN15" s="9">
        <v>0.36799999999999999</v>
      </c>
      <c r="GO15" s="9">
        <v>0</v>
      </c>
      <c r="GP15" s="9">
        <v>0.36799999999999999</v>
      </c>
      <c r="GQ15" s="9">
        <v>0.36799999999999999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3.452</v>
      </c>
      <c r="GZ15" s="9">
        <v>1.1479999999999999</v>
      </c>
      <c r="HA15" s="9">
        <v>2.3029999999999999</v>
      </c>
      <c r="HB15" s="9">
        <v>0.47599999999999998</v>
      </c>
      <c r="HC15" s="9">
        <v>0.47599999999999998</v>
      </c>
      <c r="HD15" s="9">
        <v>0</v>
      </c>
      <c r="HE15" s="9">
        <v>2.976</v>
      </c>
      <c r="HF15" s="9">
        <v>0.67200000000000004</v>
      </c>
      <c r="HG15" s="9">
        <v>2.3029999999999999</v>
      </c>
      <c r="HH15" s="9">
        <v>7.3369999999999997</v>
      </c>
      <c r="HI15" s="9">
        <v>6.2009999999999996</v>
      </c>
      <c r="HJ15" s="9">
        <v>1.1359999999999999</v>
      </c>
      <c r="HK15" s="9">
        <v>6.1150000000000002</v>
      </c>
      <c r="HL15" s="9">
        <v>4.9790000000000001</v>
      </c>
      <c r="HM15" s="9">
        <v>1.1359999999999999</v>
      </c>
      <c r="HN15" s="9">
        <v>5.1070000000000002</v>
      </c>
      <c r="HO15" s="9">
        <v>4.1870000000000003</v>
      </c>
      <c r="HP15" s="9">
        <v>0.92</v>
      </c>
      <c r="HQ15" s="9">
        <v>1.008</v>
      </c>
      <c r="HR15" s="9">
        <v>0.79200000000000004</v>
      </c>
      <c r="HS15" s="9">
        <v>0.216</v>
      </c>
      <c r="HT15" s="9">
        <v>1.222</v>
      </c>
      <c r="HU15" s="9">
        <v>1.222</v>
      </c>
      <c r="HV15" s="9">
        <v>0</v>
      </c>
      <c r="HW15" s="9">
        <v>1.222</v>
      </c>
      <c r="HX15" s="9">
        <v>1.222</v>
      </c>
      <c r="HY15" s="9">
        <v>0</v>
      </c>
      <c r="HZ15" s="9">
        <v>1.5229999999999999</v>
      </c>
      <c r="IA15" s="9">
        <v>1.028</v>
      </c>
      <c r="IB15" s="9">
        <v>0.495</v>
      </c>
      <c r="IC15" s="9">
        <v>1.069</v>
      </c>
      <c r="ID15" s="9">
        <v>0.57399999999999995</v>
      </c>
      <c r="IE15" s="9">
        <v>0.495</v>
      </c>
      <c r="IF15" s="9">
        <v>1.069</v>
      </c>
      <c r="IG15" s="9">
        <v>0.57399999999999995</v>
      </c>
      <c r="IH15" s="9">
        <v>0.495</v>
      </c>
      <c r="II15" s="9">
        <v>0</v>
      </c>
      <c r="IJ15" s="9">
        <v>0</v>
      </c>
      <c r="IK15" s="9">
        <v>0</v>
      </c>
      <c r="IL15" s="9">
        <v>0.45300000000000001</v>
      </c>
      <c r="IM15" s="9">
        <v>0.45300000000000001</v>
      </c>
      <c r="IN15" s="9">
        <v>0</v>
      </c>
      <c r="IO15" s="9">
        <v>0.45300000000000001</v>
      </c>
      <c r="IP15" s="9">
        <v>0.45300000000000001</v>
      </c>
      <c r="IQ15" s="9">
        <v>0</v>
      </c>
    </row>
    <row r="16" spans="1:251">
      <c r="A16" s="10">
        <v>43862</v>
      </c>
      <c r="B16" s="9">
        <v>12.058</v>
      </c>
      <c r="C16" s="9">
        <v>19.661000000000001</v>
      </c>
      <c r="D16" s="9">
        <v>11.239000000000001</v>
      </c>
      <c r="E16" s="9">
        <v>8.4220000000000006</v>
      </c>
      <c r="F16" s="9">
        <v>17.114999999999998</v>
      </c>
      <c r="G16" s="9">
        <v>9.3520000000000003</v>
      </c>
      <c r="H16" s="9">
        <v>7.7629999999999999</v>
      </c>
      <c r="I16" s="9">
        <v>2.0920000000000001</v>
      </c>
      <c r="J16" s="9">
        <v>1.4330000000000001</v>
      </c>
      <c r="K16" s="9">
        <v>0.65900000000000003</v>
      </c>
      <c r="L16" s="9">
        <v>0.45400000000000001</v>
      </c>
      <c r="M16" s="9">
        <v>0.45400000000000001</v>
      </c>
      <c r="N16" s="9">
        <v>0</v>
      </c>
      <c r="O16" s="9">
        <v>5.7469999999999999</v>
      </c>
      <c r="P16" s="9">
        <v>2.11</v>
      </c>
      <c r="Q16" s="9">
        <v>3.637</v>
      </c>
      <c r="R16" s="9">
        <v>5.7469999999999999</v>
      </c>
      <c r="S16" s="9">
        <v>2.11</v>
      </c>
      <c r="T16" s="9">
        <v>3.637</v>
      </c>
      <c r="U16" s="9">
        <v>0</v>
      </c>
      <c r="V16" s="9">
        <v>0</v>
      </c>
      <c r="W16" s="9">
        <v>0</v>
      </c>
      <c r="X16" s="9">
        <v>25.213000000000001</v>
      </c>
      <c r="Y16" s="9">
        <v>10.436999999999999</v>
      </c>
      <c r="Z16" s="9">
        <v>14.775</v>
      </c>
      <c r="AA16" s="9">
        <v>17.975000000000001</v>
      </c>
      <c r="AB16" s="9">
        <v>8.8970000000000002</v>
      </c>
      <c r="AC16" s="9">
        <v>9.0779999999999994</v>
      </c>
      <c r="AD16" s="9">
        <v>14.597</v>
      </c>
      <c r="AE16" s="9">
        <v>6.6349999999999998</v>
      </c>
      <c r="AF16" s="9">
        <v>7.9619999999999997</v>
      </c>
      <c r="AG16" s="9">
        <v>3.3780000000000001</v>
      </c>
      <c r="AH16" s="9">
        <v>2.262</v>
      </c>
      <c r="AI16" s="9">
        <v>1.1160000000000001</v>
      </c>
      <c r="AJ16" s="9">
        <v>0</v>
      </c>
      <c r="AK16" s="9">
        <v>0</v>
      </c>
      <c r="AL16" s="9">
        <v>0</v>
      </c>
      <c r="AM16" s="9">
        <v>7.2370000000000001</v>
      </c>
      <c r="AN16" s="9">
        <v>1.54</v>
      </c>
      <c r="AO16" s="9">
        <v>5.6970000000000001</v>
      </c>
      <c r="AP16" s="9">
        <v>7.2370000000000001</v>
      </c>
      <c r="AQ16" s="9">
        <v>1.54</v>
      </c>
      <c r="AR16" s="9">
        <v>5.6970000000000001</v>
      </c>
      <c r="AS16" s="9">
        <v>0</v>
      </c>
      <c r="AT16" s="9">
        <v>0</v>
      </c>
      <c r="AU16" s="9">
        <v>0</v>
      </c>
      <c r="AV16" s="9">
        <v>31.434000000000001</v>
      </c>
      <c r="AW16" s="9">
        <v>13.474</v>
      </c>
      <c r="AX16" s="9">
        <v>17.96</v>
      </c>
      <c r="AY16" s="9">
        <v>22.132999999999999</v>
      </c>
      <c r="AZ16" s="9">
        <v>10.071999999999999</v>
      </c>
      <c r="BA16" s="9">
        <v>12.061</v>
      </c>
      <c r="BB16" s="9">
        <v>21.547999999999998</v>
      </c>
      <c r="BC16" s="9">
        <v>9.4879999999999995</v>
      </c>
      <c r="BD16" s="9">
        <v>12.061</v>
      </c>
      <c r="BE16" s="9">
        <v>0.58499999999999996</v>
      </c>
      <c r="BF16" s="9">
        <v>0.58499999999999996</v>
      </c>
      <c r="BG16" s="9">
        <v>0</v>
      </c>
      <c r="BH16" s="9">
        <v>0</v>
      </c>
      <c r="BI16" s="9">
        <v>0</v>
      </c>
      <c r="BJ16" s="9">
        <v>0</v>
      </c>
      <c r="BK16" s="9">
        <v>9.3010000000000002</v>
      </c>
      <c r="BL16" s="9">
        <v>3.4020000000000001</v>
      </c>
      <c r="BM16" s="9">
        <v>5.899</v>
      </c>
      <c r="BN16" s="9">
        <v>8.9320000000000004</v>
      </c>
      <c r="BO16" s="9">
        <v>3.4020000000000001</v>
      </c>
      <c r="BP16" s="9">
        <v>5.53</v>
      </c>
      <c r="BQ16" s="9">
        <v>0.36899999999999999</v>
      </c>
      <c r="BR16" s="9">
        <v>0</v>
      </c>
      <c r="BS16" s="9">
        <v>0.36899999999999999</v>
      </c>
      <c r="BT16" s="9">
        <v>11.942</v>
      </c>
      <c r="BU16" s="9">
        <v>7.2679999999999998</v>
      </c>
      <c r="BV16" s="9">
        <v>4.6740000000000004</v>
      </c>
      <c r="BW16" s="9">
        <v>5.5880000000000001</v>
      </c>
      <c r="BX16" s="9">
        <v>3.77</v>
      </c>
      <c r="BY16" s="9">
        <v>1.8180000000000001</v>
      </c>
      <c r="BZ16" s="9">
        <v>4.0469999999999997</v>
      </c>
      <c r="CA16" s="9">
        <v>2.2280000000000002</v>
      </c>
      <c r="CB16" s="9">
        <v>1.8180000000000001</v>
      </c>
      <c r="CC16" s="9">
        <v>0.92500000000000004</v>
      </c>
      <c r="CD16" s="9">
        <v>0.92500000000000004</v>
      </c>
      <c r="CE16" s="9">
        <v>0</v>
      </c>
      <c r="CF16" s="9">
        <v>0.61699999999999999</v>
      </c>
      <c r="CG16" s="9">
        <v>0.61699999999999999</v>
      </c>
      <c r="CH16" s="9">
        <v>0</v>
      </c>
      <c r="CI16" s="9">
        <v>6.3529999999999998</v>
      </c>
      <c r="CJ16" s="9">
        <v>3.4980000000000002</v>
      </c>
      <c r="CK16" s="9">
        <v>2.8559999999999999</v>
      </c>
      <c r="CL16" s="9">
        <v>3.78</v>
      </c>
      <c r="CM16" s="9">
        <v>2.5379999999999998</v>
      </c>
      <c r="CN16" s="9">
        <v>1.2430000000000001</v>
      </c>
      <c r="CO16" s="9">
        <v>2.573</v>
      </c>
      <c r="CP16" s="9">
        <v>0.96</v>
      </c>
      <c r="CQ16" s="9">
        <v>1.613</v>
      </c>
      <c r="CR16" s="9">
        <v>7.7709999999999999</v>
      </c>
      <c r="CS16" s="9">
        <v>5.3230000000000004</v>
      </c>
      <c r="CT16" s="9">
        <v>2.448</v>
      </c>
      <c r="CU16" s="9">
        <v>4.1879999999999997</v>
      </c>
      <c r="CV16" s="9">
        <v>3.153</v>
      </c>
      <c r="CW16" s="9">
        <v>1.034</v>
      </c>
      <c r="CX16" s="9">
        <v>3.2629999999999999</v>
      </c>
      <c r="CY16" s="9">
        <v>2.2280000000000002</v>
      </c>
      <c r="CZ16" s="9">
        <v>1.034</v>
      </c>
      <c r="DA16" s="9">
        <v>0.92500000000000004</v>
      </c>
      <c r="DB16" s="9">
        <v>0.92500000000000004</v>
      </c>
      <c r="DC16" s="9">
        <v>0</v>
      </c>
      <c r="DD16" s="9">
        <v>0</v>
      </c>
      <c r="DE16" s="9">
        <v>0</v>
      </c>
      <c r="DF16" s="9">
        <v>0</v>
      </c>
      <c r="DG16" s="9">
        <v>3.5830000000000002</v>
      </c>
      <c r="DH16" s="9">
        <v>2.17</v>
      </c>
      <c r="DI16" s="9">
        <v>1.413</v>
      </c>
      <c r="DJ16" s="9">
        <v>2.875</v>
      </c>
      <c r="DK16" s="9">
        <v>2.17</v>
      </c>
      <c r="DL16" s="9">
        <v>0.70499999999999996</v>
      </c>
      <c r="DM16" s="9">
        <v>0.70799999999999996</v>
      </c>
      <c r="DN16" s="9">
        <v>0</v>
      </c>
      <c r="DO16" s="9">
        <v>0.70799999999999996</v>
      </c>
      <c r="DP16" s="9">
        <v>2.8690000000000002</v>
      </c>
      <c r="DQ16" s="9">
        <v>1.577</v>
      </c>
      <c r="DR16" s="9">
        <v>1.292</v>
      </c>
      <c r="DS16" s="9">
        <v>1.4</v>
      </c>
      <c r="DT16" s="9">
        <v>0.61699999999999999</v>
      </c>
      <c r="DU16" s="9">
        <v>0.78400000000000003</v>
      </c>
      <c r="DV16" s="9">
        <v>0.78400000000000003</v>
      </c>
      <c r="DW16" s="9">
        <v>0</v>
      </c>
      <c r="DX16" s="9">
        <v>0.78400000000000003</v>
      </c>
      <c r="DY16" s="9">
        <v>0</v>
      </c>
      <c r="DZ16" s="9">
        <v>0</v>
      </c>
      <c r="EA16" s="9">
        <v>0</v>
      </c>
      <c r="EB16" s="9">
        <v>0.61699999999999999</v>
      </c>
      <c r="EC16" s="9">
        <v>0.61699999999999999</v>
      </c>
      <c r="ED16" s="9">
        <v>0</v>
      </c>
      <c r="EE16" s="9">
        <v>1.468</v>
      </c>
      <c r="EF16" s="9">
        <v>0.96</v>
      </c>
      <c r="EG16" s="9">
        <v>0.50800000000000001</v>
      </c>
      <c r="EH16" s="9">
        <v>0</v>
      </c>
      <c r="EI16" s="9">
        <v>0</v>
      </c>
      <c r="EJ16" s="9">
        <v>0</v>
      </c>
      <c r="EK16" s="9">
        <v>1.468</v>
      </c>
      <c r="EL16" s="9">
        <v>0.96</v>
      </c>
      <c r="EM16" s="9">
        <v>0.50800000000000001</v>
      </c>
      <c r="EN16" s="9">
        <v>1.302</v>
      </c>
      <c r="EO16" s="9">
        <v>0.36799999999999999</v>
      </c>
      <c r="EP16" s="9">
        <v>0.93400000000000005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1.302</v>
      </c>
      <c r="FD16" s="9">
        <v>0.36799999999999999</v>
      </c>
      <c r="FE16" s="9">
        <v>0.93400000000000005</v>
      </c>
      <c r="FF16" s="9">
        <v>0.90500000000000003</v>
      </c>
      <c r="FG16" s="9">
        <v>0.36799999999999999</v>
      </c>
      <c r="FH16" s="9">
        <v>0.53700000000000003</v>
      </c>
      <c r="FI16" s="9">
        <v>0.39700000000000002</v>
      </c>
      <c r="FJ16" s="9">
        <v>0</v>
      </c>
      <c r="FK16" s="9">
        <v>0.39700000000000002</v>
      </c>
      <c r="FL16" s="9">
        <v>11.942</v>
      </c>
      <c r="FM16" s="9">
        <v>7.2679999999999998</v>
      </c>
      <c r="FN16" s="9">
        <v>4.6740000000000004</v>
      </c>
      <c r="FO16" s="9">
        <v>5.5880000000000001</v>
      </c>
      <c r="FP16" s="9">
        <v>3.77</v>
      </c>
      <c r="FQ16" s="9">
        <v>1.8180000000000001</v>
      </c>
      <c r="FR16" s="9">
        <v>4.0469999999999997</v>
      </c>
      <c r="FS16" s="9">
        <v>2.2280000000000002</v>
      </c>
      <c r="FT16" s="9">
        <v>1.8180000000000001</v>
      </c>
      <c r="FU16" s="9">
        <v>0.92500000000000004</v>
      </c>
      <c r="FV16" s="9">
        <v>0.92500000000000004</v>
      </c>
      <c r="FW16" s="9">
        <v>0</v>
      </c>
      <c r="FX16" s="9">
        <v>0.61699999999999999</v>
      </c>
      <c r="FY16" s="9">
        <v>0.61699999999999999</v>
      </c>
      <c r="FZ16" s="9">
        <v>0</v>
      </c>
      <c r="GA16" s="9">
        <v>6.3529999999999998</v>
      </c>
      <c r="GB16" s="9">
        <v>3.4980000000000002</v>
      </c>
      <c r="GC16" s="9">
        <v>2.8559999999999999</v>
      </c>
      <c r="GD16" s="9">
        <v>3.78</v>
      </c>
      <c r="GE16" s="9">
        <v>2.5379999999999998</v>
      </c>
      <c r="GF16" s="9">
        <v>1.2430000000000001</v>
      </c>
      <c r="GG16" s="9">
        <v>2.573</v>
      </c>
      <c r="GH16" s="9">
        <v>0.96</v>
      </c>
      <c r="GI16" s="9">
        <v>1.613</v>
      </c>
      <c r="GJ16" s="9">
        <v>3.823</v>
      </c>
      <c r="GK16" s="9">
        <v>1.9450000000000001</v>
      </c>
      <c r="GL16" s="9">
        <v>1.8779999999999999</v>
      </c>
      <c r="GM16" s="9">
        <v>0.88200000000000001</v>
      </c>
      <c r="GN16" s="9">
        <v>0.61699999999999999</v>
      </c>
      <c r="GO16" s="9">
        <v>0.26500000000000001</v>
      </c>
      <c r="GP16" s="9">
        <v>0.26500000000000001</v>
      </c>
      <c r="GQ16" s="9">
        <v>0</v>
      </c>
      <c r="GR16" s="9">
        <v>0.26500000000000001</v>
      </c>
      <c r="GS16" s="9">
        <v>0</v>
      </c>
      <c r="GT16" s="9">
        <v>0</v>
      </c>
      <c r="GU16" s="9">
        <v>0</v>
      </c>
      <c r="GV16" s="9">
        <v>0.61699999999999999</v>
      </c>
      <c r="GW16" s="9">
        <v>0.61699999999999999</v>
      </c>
      <c r="GX16" s="9">
        <v>0</v>
      </c>
      <c r="GY16" s="9">
        <v>2.9409999999999998</v>
      </c>
      <c r="GZ16" s="9">
        <v>1.3280000000000001</v>
      </c>
      <c r="HA16" s="9">
        <v>1.613</v>
      </c>
      <c r="HB16" s="9">
        <v>0.36799999999999999</v>
      </c>
      <c r="HC16" s="9">
        <v>0.36799999999999999</v>
      </c>
      <c r="HD16" s="9">
        <v>0</v>
      </c>
      <c r="HE16" s="9">
        <v>2.573</v>
      </c>
      <c r="HF16" s="9">
        <v>0.96</v>
      </c>
      <c r="HG16" s="9">
        <v>1.613</v>
      </c>
      <c r="HH16" s="9">
        <v>4.6150000000000002</v>
      </c>
      <c r="HI16" s="9">
        <v>3.2280000000000002</v>
      </c>
      <c r="HJ16" s="9">
        <v>1.387</v>
      </c>
      <c r="HK16" s="9">
        <v>2.5499999999999998</v>
      </c>
      <c r="HL16" s="9">
        <v>1.7010000000000001</v>
      </c>
      <c r="HM16" s="9">
        <v>0.84899999999999998</v>
      </c>
      <c r="HN16" s="9">
        <v>2.1280000000000001</v>
      </c>
      <c r="HO16" s="9">
        <v>1.2789999999999999</v>
      </c>
      <c r="HP16" s="9">
        <v>0.84899999999999998</v>
      </c>
      <c r="HQ16" s="9">
        <v>0.42199999999999999</v>
      </c>
      <c r="HR16" s="9">
        <v>0.42199999999999999</v>
      </c>
      <c r="HS16" s="9">
        <v>0</v>
      </c>
      <c r="HT16" s="9">
        <v>2.0649999999999999</v>
      </c>
      <c r="HU16" s="9">
        <v>1.528</v>
      </c>
      <c r="HV16" s="9">
        <v>0.53700000000000003</v>
      </c>
      <c r="HW16" s="9">
        <v>2.0649999999999999</v>
      </c>
      <c r="HX16" s="9">
        <v>1.528</v>
      </c>
      <c r="HY16" s="9">
        <v>0.53700000000000003</v>
      </c>
      <c r="HZ16" s="9">
        <v>3.504</v>
      </c>
      <c r="IA16" s="9">
        <v>2.0939999999999999</v>
      </c>
      <c r="IB16" s="9">
        <v>1.409</v>
      </c>
      <c r="IC16" s="9">
        <v>2.1560000000000001</v>
      </c>
      <c r="ID16" s="9">
        <v>1.4530000000000001</v>
      </c>
      <c r="IE16" s="9">
        <v>0.70399999999999996</v>
      </c>
      <c r="IF16" s="9">
        <v>1.653</v>
      </c>
      <c r="IG16" s="9">
        <v>0.94899999999999995</v>
      </c>
      <c r="IH16" s="9">
        <v>0.70399999999999996</v>
      </c>
      <c r="II16" s="9">
        <v>0.504</v>
      </c>
      <c r="IJ16" s="9">
        <v>0.504</v>
      </c>
      <c r="IK16" s="9">
        <v>0</v>
      </c>
      <c r="IL16" s="9">
        <v>1.347</v>
      </c>
      <c r="IM16" s="9">
        <v>0.64200000000000002</v>
      </c>
      <c r="IN16" s="9">
        <v>0.70499999999999996</v>
      </c>
      <c r="IO16" s="9">
        <v>1.347</v>
      </c>
      <c r="IP16" s="9">
        <v>0.64200000000000002</v>
      </c>
      <c r="IQ16" s="9">
        <v>0.70499999999999996</v>
      </c>
    </row>
    <row r="17" spans="1:251">
      <c r="A17" s="10">
        <v>44228</v>
      </c>
      <c r="B17" s="9">
        <v>22.498000000000001</v>
      </c>
      <c r="C17" s="9">
        <v>39.393999999999998</v>
      </c>
      <c r="D17" s="9">
        <v>21.939</v>
      </c>
      <c r="E17" s="9">
        <v>17.456</v>
      </c>
      <c r="F17" s="9">
        <v>30.47</v>
      </c>
      <c r="G17" s="9">
        <v>15.055999999999999</v>
      </c>
      <c r="H17" s="9">
        <v>15.414</v>
      </c>
      <c r="I17" s="9">
        <v>8.9239999999999995</v>
      </c>
      <c r="J17" s="9">
        <v>6.883</v>
      </c>
      <c r="K17" s="9">
        <v>2.0419999999999998</v>
      </c>
      <c r="L17" s="9">
        <v>0</v>
      </c>
      <c r="M17" s="9">
        <v>0</v>
      </c>
      <c r="N17" s="9">
        <v>0</v>
      </c>
      <c r="O17" s="9">
        <v>8.5449999999999999</v>
      </c>
      <c r="P17" s="9">
        <v>3.5030000000000001</v>
      </c>
      <c r="Q17" s="9">
        <v>5.0419999999999998</v>
      </c>
      <c r="R17" s="9">
        <v>8.0589999999999993</v>
      </c>
      <c r="S17" s="9">
        <v>3.5030000000000001</v>
      </c>
      <c r="T17" s="9">
        <v>4.556</v>
      </c>
      <c r="U17" s="9">
        <v>0.48599999999999999</v>
      </c>
      <c r="V17" s="9">
        <v>0</v>
      </c>
      <c r="W17" s="9">
        <v>0.48599999999999999</v>
      </c>
      <c r="X17" s="9">
        <v>34.521999999999998</v>
      </c>
      <c r="Y17" s="9">
        <v>24.126000000000001</v>
      </c>
      <c r="Z17" s="9">
        <v>10.396000000000001</v>
      </c>
      <c r="AA17" s="9">
        <v>30.646000000000001</v>
      </c>
      <c r="AB17" s="9">
        <v>23.19</v>
      </c>
      <c r="AC17" s="9">
        <v>7.4560000000000004</v>
      </c>
      <c r="AD17" s="9">
        <v>26.588000000000001</v>
      </c>
      <c r="AE17" s="9">
        <v>19.132000000000001</v>
      </c>
      <c r="AF17" s="9">
        <v>7.4560000000000004</v>
      </c>
      <c r="AG17" s="9">
        <v>3.4169999999999998</v>
      </c>
      <c r="AH17" s="9">
        <v>3.4169999999999998</v>
      </c>
      <c r="AI17" s="9">
        <v>0</v>
      </c>
      <c r="AJ17" s="9">
        <v>0.64100000000000001</v>
      </c>
      <c r="AK17" s="9">
        <v>0.64100000000000001</v>
      </c>
      <c r="AL17" s="9">
        <v>0</v>
      </c>
      <c r="AM17" s="9">
        <v>3.875</v>
      </c>
      <c r="AN17" s="9">
        <v>0.93600000000000005</v>
      </c>
      <c r="AO17" s="9">
        <v>2.94</v>
      </c>
      <c r="AP17" s="9">
        <v>3.875</v>
      </c>
      <c r="AQ17" s="9">
        <v>0.93600000000000005</v>
      </c>
      <c r="AR17" s="9">
        <v>2.94</v>
      </c>
      <c r="AS17" s="9">
        <v>0</v>
      </c>
      <c r="AT17" s="9">
        <v>0</v>
      </c>
      <c r="AU17" s="9">
        <v>0</v>
      </c>
      <c r="AV17" s="9">
        <v>47.048999999999999</v>
      </c>
      <c r="AW17" s="9">
        <v>22.721</v>
      </c>
      <c r="AX17" s="9">
        <v>24.329000000000001</v>
      </c>
      <c r="AY17" s="9">
        <v>35.162999999999997</v>
      </c>
      <c r="AZ17" s="9">
        <v>17.908000000000001</v>
      </c>
      <c r="BA17" s="9">
        <v>17.254000000000001</v>
      </c>
      <c r="BB17" s="9">
        <v>31.899000000000001</v>
      </c>
      <c r="BC17" s="9">
        <v>14.645</v>
      </c>
      <c r="BD17" s="9">
        <v>17.254000000000001</v>
      </c>
      <c r="BE17" s="9">
        <v>2.6680000000000001</v>
      </c>
      <c r="BF17" s="9">
        <v>2.6680000000000001</v>
      </c>
      <c r="BG17" s="9">
        <v>0</v>
      </c>
      <c r="BH17" s="9">
        <v>0.59599999999999997</v>
      </c>
      <c r="BI17" s="9">
        <v>0.59599999999999997</v>
      </c>
      <c r="BJ17" s="9">
        <v>0</v>
      </c>
      <c r="BK17" s="9">
        <v>11.887</v>
      </c>
      <c r="BL17" s="9">
        <v>4.8120000000000003</v>
      </c>
      <c r="BM17" s="9">
        <v>7.0739999999999998</v>
      </c>
      <c r="BN17" s="9">
        <v>11.887</v>
      </c>
      <c r="BO17" s="9">
        <v>4.8120000000000003</v>
      </c>
      <c r="BP17" s="9">
        <v>7.0739999999999998</v>
      </c>
      <c r="BQ17" s="9">
        <v>0</v>
      </c>
      <c r="BR17" s="9">
        <v>0</v>
      </c>
      <c r="BS17" s="9">
        <v>0</v>
      </c>
      <c r="BT17" s="9">
        <v>13.987</v>
      </c>
      <c r="BU17" s="9">
        <v>7.8470000000000004</v>
      </c>
      <c r="BV17" s="9">
        <v>6.14</v>
      </c>
      <c r="BW17" s="9">
        <v>7.0279999999999996</v>
      </c>
      <c r="BX17" s="9">
        <v>4.6509999999999998</v>
      </c>
      <c r="BY17" s="9">
        <v>2.3769999999999998</v>
      </c>
      <c r="BZ17" s="9">
        <v>5.8529999999999998</v>
      </c>
      <c r="CA17" s="9">
        <v>3.867</v>
      </c>
      <c r="CB17" s="9">
        <v>1.986</v>
      </c>
      <c r="CC17" s="9">
        <v>0.78300000000000003</v>
      </c>
      <c r="CD17" s="9">
        <v>0.78300000000000003</v>
      </c>
      <c r="CE17" s="9">
        <v>0</v>
      </c>
      <c r="CF17" s="9">
        <v>0.39100000000000001</v>
      </c>
      <c r="CG17" s="9">
        <v>0</v>
      </c>
      <c r="CH17" s="9">
        <v>0.39100000000000001</v>
      </c>
      <c r="CI17" s="9">
        <v>6.9589999999999996</v>
      </c>
      <c r="CJ17" s="9">
        <v>3.1960000000000002</v>
      </c>
      <c r="CK17" s="9">
        <v>3.7629999999999999</v>
      </c>
      <c r="CL17" s="9">
        <v>3.59</v>
      </c>
      <c r="CM17" s="9">
        <v>2.1150000000000002</v>
      </c>
      <c r="CN17" s="9">
        <v>1.4750000000000001</v>
      </c>
      <c r="CO17" s="9">
        <v>3.3690000000000002</v>
      </c>
      <c r="CP17" s="9">
        <v>1.0820000000000001</v>
      </c>
      <c r="CQ17" s="9">
        <v>2.2869999999999999</v>
      </c>
      <c r="CR17" s="9">
        <v>10.827</v>
      </c>
      <c r="CS17" s="9">
        <v>6.2610000000000001</v>
      </c>
      <c r="CT17" s="9">
        <v>4.5659999999999998</v>
      </c>
      <c r="CU17" s="9">
        <v>6.0750000000000002</v>
      </c>
      <c r="CV17" s="9">
        <v>4.0890000000000004</v>
      </c>
      <c r="CW17" s="9">
        <v>1.986</v>
      </c>
      <c r="CX17" s="9">
        <v>5.2910000000000004</v>
      </c>
      <c r="CY17" s="9">
        <v>3.3050000000000002</v>
      </c>
      <c r="CZ17" s="9">
        <v>1.986</v>
      </c>
      <c r="DA17" s="9">
        <v>0.78300000000000003</v>
      </c>
      <c r="DB17" s="9">
        <v>0.78300000000000003</v>
      </c>
      <c r="DC17" s="9">
        <v>0</v>
      </c>
      <c r="DD17" s="9">
        <v>0</v>
      </c>
      <c r="DE17" s="9">
        <v>0</v>
      </c>
      <c r="DF17" s="9">
        <v>0</v>
      </c>
      <c r="DG17" s="9">
        <v>4.7519999999999998</v>
      </c>
      <c r="DH17" s="9">
        <v>2.1720000000000002</v>
      </c>
      <c r="DI17" s="9">
        <v>2.58</v>
      </c>
      <c r="DJ17" s="9">
        <v>3.1160000000000001</v>
      </c>
      <c r="DK17" s="9">
        <v>1.641</v>
      </c>
      <c r="DL17" s="9">
        <v>1.4750000000000001</v>
      </c>
      <c r="DM17" s="9">
        <v>1.6359999999999999</v>
      </c>
      <c r="DN17" s="9">
        <v>0.53100000000000003</v>
      </c>
      <c r="DO17" s="9">
        <v>1.105</v>
      </c>
      <c r="DP17" s="9">
        <v>2.7679999999999998</v>
      </c>
      <c r="DQ17" s="9">
        <v>1.5860000000000001</v>
      </c>
      <c r="DR17" s="9">
        <v>1.1830000000000001</v>
      </c>
      <c r="DS17" s="9">
        <v>0.56200000000000006</v>
      </c>
      <c r="DT17" s="9">
        <v>0.56200000000000006</v>
      </c>
      <c r="DU17" s="9">
        <v>0</v>
      </c>
      <c r="DV17" s="9">
        <v>0.56200000000000006</v>
      </c>
      <c r="DW17" s="9">
        <v>0.56200000000000006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2.206</v>
      </c>
      <c r="EF17" s="9">
        <v>1.024</v>
      </c>
      <c r="EG17" s="9">
        <v>1.1830000000000001</v>
      </c>
      <c r="EH17" s="9">
        <v>0.47399999999999998</v>
      </c>
      <c r="EI17" s="9">
        <v>0.47399999999999998</v>
      </c>
      <c r="EJ17" s="9">
        <v>0</v>
      </c>
      <c r="EK17" s="9">
        <v>1.7330000000000001</v>
      </c>
      <c r="EL17" s="9">
        <v>0.55000000000000004</v>
      </c>
      <c r="EM17" s="9">
        <v>1.1830000000000001</v>
      </c>
      <c r="EN17" s="9">
        <v>0.39100000000000001</v>
      </c>
      <c r="EO17" s="9">
        <v>0</v>
      </c>
      <c r="EP17" s="9">
        <v>0.39100000000000001</v>
      </c>
      <c r="EQ17" s="9">
        <v>0.39100000000000001</v>
      </c>
      <c r="ER17" s="9">
        <v>0</v>
      </c>
      <c r="ES17" s="9">
        <v>0.39100000000000001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0.39100000000000001</v>
      </c>
      <c r="FA17" s="9">
        <v>0</v>
      </c>
      <c r="FB17" s="9">
        <v>0.39100000000000001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13.987</v>
      </c>
      <c r="FM17" s="9">
        <v>7.8470000000000004</v>
      </c>
      <c r="FN17" s="9">
        <v>6.14</v>
      </c>
      <c r="FO17" s="9">
        <v>7.0279999999999996</v>
      </c>
      <c r="FP17" s="9">
        <v>4.6509999999999998</v>
      </c>
      <c r="FQ17" s="9">
        <v>2.3769999999999998</v>
      </c>
      <c r="FR17" s="9">
        <v>5.8529999999999998</v>
      </c>
      <c r="FS17" s="9">
        <v>3.867</v>
      </c>
      <c r="FT17" s="9">
        <v>1.986</v>
      </c>
      <c r="FU17" s="9">
        <v>0.78300000000000003</v>
      </c>
      <c r="FV17" s="9">
        <v>0.78300000000000003</v>
      </c>
      <c r="FW17" s="9">
        <v>0</v>
      </c>
      <c r="FX17" s="9">
        <v>0.39100000000000001</v>
      </c>
      <c r="FY17" s="9">
        <v>0</v>
      </c>
      <c r="FZ17" s="9">
        <v>0.39100000000000001</v>
      </c>
      <c r="GA17" s="9">
        <v>6.9589999999999996</v>
      </c>
      <c r="GB17" s="9">
        <v>3.1960000000000002</v>
      </c>
      <c r="GC17" s="9">
        <v>3.7629999999999999</v>
      </c>
      <c r="GD17" s="9">
        <v>3.59</v>
      </c>
      <c r="GE17" s="9">
        <v>2.1150000000000002</v>
      </c>
      <c r="GF17" s="9">
        <v>1.4750000000000001</v>
      </c>
      <c r="GG17" s="9">
        <v>3.3690000000000002</v>
      </c>
      <c r="GH17" s="9">
        <v>1.0820000000000001</v>
      </c>
      <c r="GI17" s="9">
        <v>2.2869999999999999</v>
      </c>
      <c r="GJ17" s="9">
        <v>4.3220000000000001</v>
      </c>
      <c r="GK17" s="9">
        <v>1.6439999999999999</v>
      </c>
      <c r="GL17" s="9">
        <v>2.6779999999999999</v>
      </c>
      <c r="GM17" s="9">
        <v>0.95299999999999996</v>
      </c>
      <c r="GN17" s="9">
        <v>0.56200000000000006</v>
      </c>
      <c r="GO17" s="9">
        <v>0.39100000000000001</v>
      </c>
      <c r="GP17" s="9">
        <v>0.56200000000000006</v>
      </c>
      <c r="GQ17" s="9">
        <v>0.56200000000000006</v>
      </c>
      <c r="GR17" s="9">
        <v>0</v>
      </c>
      <c r="GS17" s="9">
        <v>0</v>
      </c>
      <c r="GT17" s="9">
        <v>0</v>
      </c>
      <c r="GU17" s="9">
        <v>0</v>
      </c>
      <c r="GV17" s="9">
        <v>0.39100000000000001</v>
      </c>
      <c r="GW17" s="9">
        <v>0</v>
      </c>
      <c r="GX17" s="9">
        <v>0.39100000000000001</v>
      </c>
      <c r="GY17" s="9">
        <v>3.3690000000000002</v>
      </c>
      <c r="GZ17" s="9">
        <v>1.0820000000000001</v>
      </c>
      <c r="HA17" s="9">
        <v>2.2869999999999999</v>
      </c>
      <c r="HB17" s="9">
        <v>0</v>
      </c>
      <c r="HC17" s="9">
        <v>0</v>
      </c>
      <c r="HD17" s="9">
        <v>0</v>
      </c>
      <c r="HE17" s="9">
        <v>3.3690000000000002</v>
      </c>
      <c r="HF17" s="9">
        <v>1.0820000000000001</v>
      </c>
      <c r="HG17" s="9">
        <v>2.2869999999999999</v>
      </c>
      <c r="HH17" s="9">
        <v>5.9740000000000002</v>
      </c>
      <c r="HI17" s="9">
        <v>4.2930000000000001</v>
      </c>
      <c r="HJ17" s="9">
        <v>1.681</v>
      </c>
      <c r="HK17" s="9">
        <v>4.0910000000000002</v>
      </c>
      <c r="HL17" s="9">
        <v>3.0979999999999999</v>
      </c>
      <c r="HM17" s="9">
        <v>0.99299999999999999</v>
      </c>
      <c r="HN17" s="9">
        <v>3.6389999999999998</v>
      </c>
      <c r="HO17" s="9">
        <v>2.6459999999999999</v>
      </c>
      <c r="HP17" s="9">
        <v>0.99299999999999999</v>
      </c>
      <c r="HQ17" s="9">
        <v>0.45200000000000001</v>
      </c>
      <c r="HR17" s="9">
        <v>0.45200000000000001</v>
      </c>
      <c r="HS17" s="9">
        <v>0</v>
      </c>
      <c r="HT17" s="9">
        <v>1.883</v>
      </c>
      <c r="HU17" s="9">
        <v>1.1950000000000001</v>
      </c>
      <c r="HV17" s="9">
        <v>0.68799999999999994</v>
      </c>
      <c r="HW17" s="9">
        <v>1.883</v>
      </c>
      <c r="HX17" s="9">
        <v>1.1950000000000001</v>
      </c>
      <c r="HY17" s="9">
        <v>0.68799999999999994</v>
      </c>
      <c r="HZ17" s="9">
        <v>3.6909999999999998</v>
      </c>
      <c r="IA17" s="9">
        <v>1.911</v>
      </c>
      <c r="IB17" s="9">
        <v>1.78</v>
      </c>
      <c r="IC17" s="9">
        <v>1.984</v>
      </c>
      <c r="ID17" s="9">
        <v>0.99099999999999999</v>
      </c>
      <c r="IE17" s="9">
        <v>0.99299999999999999</v>
      </c>
      <c r="IF17" s="9">
        <v>1.6519999999999999</v>
      </c>
      <c r="IG17" s="9">
        <v>0.65900000000000003</v>
      </c>
      <c r="IH17" s="9">
        <v>0.99299999999999999</v>
      </c>
      <c r="II17" s="9">
        <v>0.33200000000000002</v>
      </c>
      <c r="IJ17" s="9">
        <v>0.33200000000000002</v>
      </c>
      <c r="IK17" s="9">
        <v>0</v>
      </c>
      <c r="IL17" s="9">
        <v>1.7070000000000001</v>
      </c>
      <c r="IM17" s="9">
        <v>0.92</v>
      </c>
      <c r="IN17" s="9">
        <v>0.78700000000000003</v>
      </c>
      <c r="IO17" s="9">
        <v>1.7070000000000001</v>
      </c>
      <c r="IP17" s="9">
        <v>0.92</v>
      </c>
      <c r="IQ17" s="9">
        <v>0.78700000000000003</v>
      </c>
    </row>
    <row r="18" spans="1:251">
      <c r="A18" s="10">
        <v>44593</v>
      </c>
      <c r="B18" s="9">
        <v>5.0880000000000001</v>
      </c>
      <c r="C18" s="9">
        <v>10.750999999999999</v>
      </c>
      <c r="D18" s="9">
        <v>7.9269999999999996</v>
      </c>
      <c r="E18" s="9">
        <v>2.8250000000000002</v>
      </c>
      <c r="F18" s="9">
        <v>7.95</v>
      </c>
      <c r="G18" s="9">
        <v>5.6020000000000003</v>
      </c>
      <c r="H18" s="9">
        <v>2.3490000000000002</v>
      </c>
      <c r="I18" s="9">
        <v>2.3250000000000002</v>
      </c>
      <c r="J18" s="9">
        <v>2.3250000000000002</v>
      </c>
      <c r="K18" s="9">
        <v>0</v>
      </c>
      <c r="L18" s="9">
        <v>0.47599999999999998</v>
      </c>
      <c r="M18" s="9">
        <v>0</v>
      </c>
      <c r="N18" s="9">
        <v>0.47599999999999998</v>
      </c>
      <c r="O18" s="9">
        <v>3.5819999999999999</v>
      </c>
      <c r="P18" s="9">
        <v>1.319</v>
      </c>
      <c r="Q18" s="9">
        <v>2.2629999999999999</v>
      </c>
      <c r="R18" s="9">
        <v>3.09</v>
      </c>
      <c r="S18" s="9">
        <v>1.319</v>
      </c>
      <c r="T18" s="9">
        <v>1.7709999999999999</v>
      </c>
      <c r="U18" s="9">
        <v>0.49199999999999999</v>
      </c>
      <c r="V18" s="9">
        <v>0</v>
      </c>
      <c r="W18" s="9">
        <v>0.49199999999999999</v>
      </c>
      <c r="X18" s="9">
        <v>22.48</v>
      </c>
      <c r="Y18" s="9">
        <v>11.451000000000001</v>
      </c>
      <c r="Z18" s="9">
        <v>11.03</v>
      </c>
      <c r="AA18" s="9">
        <v>15.695</v>
      </c>
      <c r="AB18" s="9">
        <v>7.5960000000000001</v>
      </c>
      <c r="AC18" s="9">
        <v>8.0990000000000002</v>
      </c>
      <c r="AD18" s="9">
        <v>13.021000000000001</v>
      </c>
      <c r="AE18" s="9">
        <v>4.9219999999999997</v>
      </c>
      <c r="AF18" s="9">
        <v>8.0990000000000002</v>
      </c>
      <c r="AG18" s="9">
        <v>2.0590000000000002</v>
      </c>
      <c r="AH18" s="9">
        <v>2.0590000000000002</v>
      </c>
      <c r="AI18" s="9">
        <v>0</v>
      </c>
      <c r="AJ18" s="9">
        <v>0.61499999999999999</v>
      </c>
      <c r="AK18" s="9">
        <v>0.61499999999999999</v>
      </c>
      <c r="AL18" s="9">
        <v>0</v>
      </c>
      <c r="AM18" s="9">
        <v>6.7850000000000001</v>
      </c>
      <c r="AN18" s="9">
        <v>3.8540000000000001</v>
      </c>
      <c r="AO18" s="9">
        <v>2.931</v>
      </c>
      <c r="AP18" s="9">
        <v>6.7850000000000001</v>
      </c>
      <c r="AQ18" s="9">
        <v>3.8540000000000001</v>
      </c>
      <c r="AR18" s="9">
        <v>2.931</v>
      </c>
      <c r="AS18" s="9">
        <v>0</v>
      </c>
      <c r="AT18" s="9">
        <v>0</v>
      </c>
      <c r="AU18" s="9">
        <v>0</v>
      </c>
      <c r="AV18" s="9">
        <v>32.856000000000002</v>
      </c>
      <c r="AW18" s="9">
        <v>18.847000000000001</v>
      </c>
      <c r="AX18" s="9">
        <v>14.009</v>
      </c>
      <c r="AY18" s="9">
        <v>28.135999999999999</v>
      </c>
      <c r="AZ18" s="9">
        <v>17.14</v>
      </c>
      <c r="BA18" s="9">
        <v>10.997</v>
      </c>
      <c r="BB18" s="9">
        <v>24.684000000000001</v>
      </c>
      <c r="BC18" s="9">
        <v>14.175000000000001</v>
      </c>
      <c r="BD18" s="9">
        <v>10.509</v>
      </c>
      <c r="BE18" s="9">
        <v>3.452</v>
      </c>
      <c r="BF18" s="9">
        <v>2.964</v>
      </c>
      <c r="BG18" s="9">
        <v>0.48799999999999999</v>
      </c>
      <c r="BH18" s="9">
        <v>0</v>
      </c>
      <c r="BI18" s="9">
        <v>0</v>
      </c>
      <c r="BJ18" s="9">
        <v>0</v>
      </c>
      <c r="BK18" s="9">
        <v>4.7190000000000003</v>
      </c>
      <c r="BL18" s="9">
        <v>1.7070000000000001</v>
      </c>
      <c r="BM18" s="9">
        <v>3.012</v>
      </c>
      <c r="BN18" s="9">
        <v>4.7190000000000003</v>
      </c>
      <c r="BO18" s="9">
        <v>1.7070000000000001</v>
      </c>
      <c r="BP18" s="9">
        <v>3.012</v>
      </c>
      <c r="BQ18" s="9">
        <v>0</v>
      </c>
      <c r="BR18" s="9">
        <v>0</v>
      </c>
      <c r="BS18" s="9">
        <v>0</v>
      </c>
      <c r="BT18" s="9">
        <v>14.987</v>
      </c>
      <c r="BU18" s="9">
        <v>8.6440000000000001</v>
      </c>
      <c r="BV18" s="9">
        <v>6.343</v>
      </c>
      <c r="BW18" s="9">
        <v>7.9169999999999998</v>
      </c>
      <c r="BX18" s="9">
        <v>4.0350000000000001</v>
      </c>
      <c r="BY18" s="9">
        <v>3.8820000000000001</v>
      </c>
      <c r="BZ18" s="9">
        <v>7.2869999999999999</v>
      </c>
      <c r="CA18" s="9">
        <v>3.4049999999999998</v>
      </c>
      <c r="CB18" s="9">
        <v>3.8820000000000001</v>
      </c>
      <c r="CC18" s="9">
        <v>0.36199999999999999</v>
      </c>
      <c r="CD18" s="9">
        <v>0.36199999999999999</v>
      </c>
      <c r="CE18" s="9">
        <v>0</v>
      </c>
      <c r="CF18" s="9">
        <v>0.26800000000000002</v>
      </c>
      <c r="CG18" s="9">
        <v>0.26800000000000002</v>
      </c>
      <c r="CH18" s="9">
        <v>0</v>
      </c>
      <c r="CI18" s="9">
        <v>7.07</v>
      </c>
      <c r="CJ18" s="9">
        <v>4.6079999999999997</v>
      </c>
      <c r="CK18" s="9">
        <v>2.4609999999999999</v>
      </c>
      <c r="CL18" s="9">
        <v>3.194</v>
      </c>
      <c r="CM18" s="9">
        <v>2.3359999999999999</v>
      </c>
      <c r="CN18" s="9">
        <v>0.85799999999999998</v>
      </c>
      <c r="CO18" s="9">
        <v>3.8759999999999999</v>
      </c>
      <c r="CP18" s="9">
        <v>2.2719999999999998</v>
      </c>
      <c r="CQ18" s="9">
        <v>1.603</v>
      </c>
      <c r="CR18" s="9">
        <v>11.294</v>
      </c>
      <c r="CS18" s="9">
        <v>5.4770000000000003</v>
      </c>
      <c r="CT18" s="9">
        <v>5.8170000000000002</v>
      </c>
      <c r="CU18" s="9">
        <v>7.1879999999999997</v>
      </c>
      <c r="CV18" s="9">
        <v>3.306</v>
      </c>
      <c r="CW18" s="9">
        <v>3.8820000000000001</v>
      </c>
      <c r="CX18" s="9">
        <v>6.8259999999999996</v>
      </c>
      <c r="CY18" s="9">
        <v>2.944</v>
      </c>
      <c r="CZ18" s="9">
        <v>3.8820000000000001</v>
      </c>
      <c r="DA18" s="9">
        <v>0.36199999999999999</v>
      </c>
      <c r="DB18" s="9">
        <v>0.36199999999999999</v>
      </c>
      <c r="DC18" s="9">
        <v>0</v>
      </c>
      <c r="DD18" s="9">
        <v>0</v>
      </c>
      <c r="DE18" s="9">
        <v>0</v>
      </c>
      <c r="DF18" s="9">
        <v>0</v>
      </c>
      <c r="DG18" s="9">
        <v>4.1059999999999999</v>
      </c>
      <c r="DH18" s="9">
        <v>2.1709999999999998</v>
      </c>
      <c r="DI18" s="9">
        <v>1.9350000000000001</v>
      </c>
      <c r="DJ18" s="9">
        <v>2.4209999999999998</v>
      </c>
      <c r="DK18" s="9">
        <v>1.5629999999999999</v>
      </c>
      <c r="DL18" s="9">
        <v>0.85799999999999998</v>
      </c>
      <c r="DM18" s="9">
        <v>1.6850000000000001</v>
      </c>
      <c r="DN18" s="9">
        <v>0.60799999999999998</v>
      </c>
      <c r="DO18" s="9">
        <v>1.077</v>
      </c>
      <c r="DP18" s="9">
        <v>2.5979999999999999</v>
      </c>
      <c r="DQ18" s="9">
        <v>2.0710000000000002</v>
      </c>
      <c r="DR18" s="9">
        <v>0.52600000000000002</v>
      </c>
      <c r="DS18" s="9">
        <v>0.72899999999999998</v>
      </c>
      <c r="DT18" s="9">
        <v>0.72899999999999998</v>
      </c>
      <c r="DU18" s="9">
        <v>0</v>
      </c>
      <c r="DV18" s="9">
        <v>0.46100000000000002</v>
      </c>
      <c r="DW18" s="9">
        <v>0.46100000000000002</v>
      </c>
      <c r="DX18" s="9">
        <v>0</v>
      </c>
      <c r="DY18" s="9">
        <v>0</v>
      </c>
      <c r="DZ18" s="9">
        <v>0</v>
      </c>
      <c r="EA18" s="9">
        <v>0</v>
      </c>
      <c r="EB18" s="9">
        <v>0.26800000000000002</v>
      </c>
      <c r="EC18" s="9">
        <v>0.26800000000000002</v>
      </c>
      <c r="ED18" s="9">
        <v>0</v>
      </c>
      <c r="EE18" s="9">
        <v>1.8680000000000001</v>
      </c>
      <c r="EF18" s="9">
        <v>1.3420000000000001</v>
      </c>
      <c r="EG18" s="9">
        <v>0.52600000000000002</v>
      </c>
      <c r="EH18" s="9">
        <v>0.77300000000000002</v>
      </c>
      <c r="EI18" s="9">
        <v>0.77300000000000002</v>
      </c>
      <c r="EJ18" s="9">
        <v>0</v>
      </c>
      <c r="EK18" s="9">
        <v>1.0960000000000001</v>
      </c>
      <c r="EL18" s="9">
        <v>0.56899999999999995</v>
      </c>
      <c r="EM18" s="9">
        <v>0.52600000000000002</v>
      </c>
      <c r="EN18" s="9">
        <v>1.095</v>
      </c>
      <c r="EO18" s="9">
        <v>1.095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1.095</v>
      </c>
      <c r="FD18" s="9">
        <v>1.095</v>
      </c>
      <c r="FE18" s="9">
        <v>0</v>
      </c>
      <c r="FF18" s="9">
        <v>0</v>
      </c>
      <c r="FG18" s="9">
        <v>0</v>
      </c>
      <c r="FH18" s="9">
        <v>0</v>
      </c>
      <c r="FI18" s="9">
        <v>1.095</v>
      </c>
      <c r="FJ18" s="9">
        <v>1.095</v>
      </c>
      <c r="FK18" s="9">
        <v>0</v>
      </c>
      <c r="FL18" s="9">
        <v>14.733000000000001</v>
      </c>
      <c r="FM18" s="9">
        <v>8.6440000000000001</v>
      </c>
      <c r="FN18" s="9">
        <v>6.0890000000000004</v>
      </c>
      <c r="FO18" s="9">
        <v>7.6630000000000003</v>
      </c>
      <c r="FP18" s="9">
        <v>4.0350000000000001</v>
      </c>
      <c r="FQ18" s="9">
        <v>3.6280000000000001</v>
      </c>
      <c r="FR18" s="9">
        <v>7.032</v>
      </c>
      <c r="FS18" s="9">
        <v>3.4049999999999998</v>
      </c>
      <c r="FT18" s="9">
        <v>3.6280000000000001</v>
      </c>
      <c r="FU18" s="9">
        <v>0.36199999999999999</v>
      </c>
      <c r="FV18" s="9">
        <v>0.36199999999999999</v>
      </c>
      <c r="FW18" s="9">
        <v>0</v>
      </c>
      <c r="FX18" s="9">
        <v>0.26800000000000002</v>
      </c>
      <c r="FY18" s="9">
        <v>0.26800000000000002</v>
      </c>
      <c r="FZ18" s="9">
        <v>0</v>
      </c>
      <c r="GA18" s="9">
        <v>7.07</v>
      </c>
      <c r="GB18" s="9">
        <v>4.6079999999999997</v>
      </c>
      <c r="GC18" s="9">
        <v>2.4609999999999999</v>
      </c>
      <c r="GD18" s="9">
        <v>3.194</v>
      </c>
      <c r="GE18" s="9">
        <v>2.3359999999999999</v>
      </c>
      <c r="GF18" s="9">
        <v>0.85799999999999998</v>
      </c>
      <c r="GG18" s="9">
        <v>3.8759999999999999</v>
      </c>
      <c r="GH18" s="9">
        <v>2.2719999999999998</v>
      </c>
      <c r="GI18" s="9">
        <v>1.603</v>
      </c>
      <c r="GJ18" s="9">
        <v>5.61</v>
      </c>
      <c r="GK18" s="9">
        <v>3.2410000000000001</v>
      </c>
      <c r="GL18" s="9">
        <v>2.3679999999999999</v>
      </c>
      <c r="GM18" s="9">
        <v>1.194</v>
      </c>
      <c r="GN18" s="9">
        <v>0.72899999999999998</v>
      </c>
      <c r="GO18" s="9">
        <v>0.46500000000000002</v>
      </c>
      <c r="GP18" s="9">
        <v>0.92600000000000005</v>
      </c>
      <c r="GQ18" s="9">
        <v>0.46100000000000002</v>
      </c>
      <c r="GR18" s="9">
        <v>0.46500000000000002</v>
      </c>
      <c r="GS18" s="9">
        <v>0</v>
      </c>
      <c r="GT18" s="9">
        <v>0</v>
      </c>
      <c r="GU18" s="9">
        <v>0</v>
      </c>
      <c r="GV18" s="9">
        <v>0.26800000000000002</v>
      </c>
      <c r="GW18" s="9">
        <v>0.26800000000000002</v>
      </c>
      <c r="GX18" s="9">
        <v>0</v>
      </c>
      <c r="GY18" s="9">
        <v>4.4160000000000004</v>
      </c>
      <c r="GZ18" s="9">
        <v>2.512</v>
      </c>
      <c r="HA18" s="9">
        <v>1.9039999999999999</v>
      </c>
      <c r="HB18" s="9">
        <v>0.54</v>
      </c>
      <c r="HC18" s="9">
        <v>0.24</v>
      </c>
      <c r="HD18" s="9">
        <v>0.30099999999999999</v>
      </c>
      <c r="HE18" s="9">
        <v>3.8759999999999999</v>
      </c>
      <c r="HF18" s="9">
        <v>2.2719999999999998</v>
      </c>
      <c r="HG18" s="9">
        <v>1.603</v>
      </c>
      <c r="HH18" s="9">
        <v>5.1849999999999996</v>
      </c>
      <c r="HI18" s="9">
        <v>3.4020000000000001</v>
      </c>
      <c r="HJ18" s="9">
        <v>1.7829999999999999</v>
      </c>
      <c r="HK18" s="9">
        <v>4.4009999999999998</v>
      </c>
      <c r="HL18" s="9">
        <v>2.7650000000000001</v>
      </c>
      <c r="HM18" s="9">
        <v>1.6359999999999999</v>
      </c>
      <c r="HN18" s="9">
        <v>4.0380000000000003</v>
      </c>
      <c r="HO18" s="9">
        <v>2.4020000000000001</v>
      </c>
      <c r="HP18" s="9">
        <v>1.6359999999999999</v>
      </c>
      <c r="HQ18" s="9">
        <v>0.36199999999999999</v>
      </c>
      <c r="HR18" s="9">
        <v>0.36199999999999999</v>
      </c>
      <c r="HS18" s="9">
        <v>0</v>
      </c>
      <c r="HT18" s="9">
        <v>0.78400000000000003</v>
      </c>
      <c r="HU18" s="9">
        <v>0.63800000000000001</v>
      </c>
      <c r="HV18" s="9">
        <v>0.14699999999999999</v>
      </c>
      <c r="HW18" s="9">
        <v>0.78400000000000003</v>
      </c>
      <c r="HX18" s="9">
        <v>0.63800000000000001</v>
      </c>
      <c r="HY18" s="9">
        <v>0.14699999999999999</v>
      </c>
      <c r="HZ18" s="9">
        <v>3.9380000000000002</v>
      </c>
      <c r="IA18" s="9">
        <v>2</v>
      </c>
      <c r="IB18" s="9">
        <v>1.9379999999999999</v>
      </c>
      <c r="IC18" s="9">
        <v>2.0680000000000001</v>
      </c>
      <c r="ID18" s="9">
        <v>0.54100000000000004</v>
      </c>
      <c r="IE18" s="9">
        <v>1.5269999999999999</v>
      </c>
      <c r="IF18" s="9">
        <v>2.0680000000000001</v>
      </c>
      <c r="IG18" s="9">
        <v>0.54100000000000004</v>
      </c>
      <c r="IH18" s="9">
        <v>1.5269999999999999</v>
      </c>
      <c r="II18" s="9">
        <v>0</v>
      </c>
      <c r="IJ18" s="9">
        <v>0</v>
      </c>
      <c r="IK18" s="9">
        <v>0</v>
      </c>
      <c r="IL18" s="9">
        <v>1.869</v>
      </c>
      <c r="IM18" s="9">
        <v>1.4590000000000001</v>
      </c>
      <c r="IN18" s="9">
        <v>0.41099999999999998</v>
      </c>
      <c r="IO18" s="9">
        <v>1.869</v>
      </c>
      <c r="IP18" s="9">
        <v>1.4590000000000001</v>
      </c>
      <c r="IQ18" s="9">
        <v>0.41099999999999998</v>
      </c>
    </row>
    <row r="19" spans="1:251">
      <c r="A19" s="10">
        <v>44958</v>
      </c>
      <c r="B19" s="9">
        <v>3.8809999999999998</v>
      </c>
      <c r="C19" s="9">
        <v>5.0919999999999996</v>
      </c>
      <c r="D19" s="9">
        <v>4.165</v>
      </c>
      <c r="E19" s="9">
        <v>0.92700000000000005</v>
      </c>
      <c r="F19" s="9">
        <v>3.1230000000000002</v>
      </c>
      <c r="G19" s="9">
        <v>2.1960000000000002</v>
      </c>
      <c r="H19" s="9">
        <v>0.92700000000000005</v>
      </c>
      <c r="I19" s="9">
        <v>1.9690000000000001</v>
      </c>
      <c r="J19" s="9">
        <v>1.9690000000000001</v>
      </c>
      <c r="K19" s="9">
        <v>0</v>
      </c>
      <c r="L19" s="9">
        <v>0</v>
      </c>
      <c r="M19" s="9">
        <v>0</v>
      </c>
      <c r="N19" s="9">
        <v>0</v>
      </c>
      <c r="O19" s="9">
        <v>3.9460000000000002</v>
      </c>
      <c r="P19" s="9">
        <v>0.99099999999999999</v>
      </c>
      <c r="Q19" s="9">
        <v>2.9550000000000001</v>
      </c>
      <c r="R19" s="9">
        <v>3.9460000000000002</v>
      </c>
      <c r="S19" s="9">
        <v>0.99099999999999999</v>
      </c>
      <c r="T19" s="9">
        <v>2.9550000000000001</v>
      </c>
      <c r="U19" s="9">
        <v>0</v>
      </c>
      <c r="V19" s="9">
        <v>0</v>
      </c>
      <c r="W19" s="9">
        <v>0</v>
      </c>
      <c r="X19" s="9">
        <v>15</v>
      </c>
      <c r="Y19" s="9">
        <v>8.92</v>
      </c>
      <c r="Z19" s="9">
        <v>6.08</v>
      </c>
      <c r="AA19" s="9">
        <v>11.318</v>
      </c>
      <c r="AB19" s="9">
        <v>7.2949999999999999</v>
      </c>
      <c r="AC19" s="9">
        <v>4.0229999999999997</v>
      </c>
      <c r="AD19" s="9">
        <v>8.5990000000000002</v>
      </c>
      <c r="AE19" s="9">
        <v>5.5789999999999997</v>
      </c>
      <c r="AF19" s="9">
        <v>3.02</v>
      </c>
      <c r="AG19" s="9">
        <v>2.2639999999999998</v>
      </c>
      <c r="AH19" s="9">
        <v>1.26</v>
      </c>
      <c r="AI19" s="9">
        <v>1.0029999999999999</v>
      </c>
      <c r="AJ19" s="9">
        <v>0.45600000000000002</v>
      </c>
      <c r="AK19" s="9">
        <v>0.45600000000000002</v>
      </c>
      <c r="AL19" s="9">
        <v>0</v>
      </c>
      <c r="AM19" s="9">
        <v>3.6819999999999999</v>
      </c>
      <c r="AN19" s="9">
        <v>1.625</v>
      </c>
      <c r="AO19" s="9">
        <v>2.0569999999999999</v>
      </c>
      <c r="AP19" s="9">
        <v>2.9529999999999998</v>
      </c>
      <c r="AQ19" s="9">
        <v>1.18</v>
      </c>
      <c r="AR19" s="9">
        <v>1.7729999999999999</v>
      </c>
      <c r="AS19" s="9">
        <v>0.72899999999999998</v>
      </c>
      <c r="AT19" s="9">
        <v>0.44500000000000001</v>
      </c>
      <c r="AU19" s="9">
        <v>0.28399999999999997</v>
      </c>
      <c r="AV19" s="9">
        <v>27.015999999999998</v>
      </c>
      <c r="AW19" s="9">
        <v>14.816000000000001</v>
      </c>
      <c r="AX19" s="9">
        <v>12.2</v>
      </c>
      <c r="AY19" s="9">
        <v>19.628</v>
      </c>
      <c r="AZ19" s="9">
        <v>12.914</v>
      </c>
      <c r="BA19" s="9">
        <v>6.7140000000000004</v>
      </c>
      <c r="BB19" s="9">
        <v>17.885999999999999</v>
      </c>
      <c r="BC19" s="9">
        <v>11.782</v>
      </c>
      <c r="BD19" s="9">
        <v>6.1040000000000001</v>
      </c>
      <c r="BE19" s="9">
        <v>1.3839999999999999</v>
      </c>
      <c r="BF19" s="9">
        <v>1.133</v>
      </c>
      <c r="BG19" s="9">
        <v>0.251</v>
      </c>
      <c r="BH19" s="9">
        <v>0.35799999999999998</v>
      </c>
      <c r="BI19" s="9">
        <v>0</v>
      </c>
      <c r="BJ19" s="9">
        <v>0.35799999999999998</v>
      </c>
      <c r="BK19" s="9">
        <v>7.3869999999999996</v>
      </c>
      <c r="BL19" s="9">
        <v>1.9019999999999999</v>
      </c>
      <c r="BM19" s="9">
        <v>5.4859999999999998</v>
      </c>
      <c r="BN19" s="9">
        <v>6.4870000000000001</v>
      </c>
      <c r="BO19" s="9">
        <v>1.9019999999999999</v>
      </c>
      <c r="BP19" s="9">
        <v>4.585</v>
      </c>
      <c r="BQ19" s="9">
        <v>0.90100000000000002</v>
      </c>
      <c r="BR19" s="9">
        <v>0</v>
      </c>
      <c r="BS19" s="9">
        <v>0.90100000000000002</v>
      </c>
      <c r="BT19" s="9">
        <v>9.5909999999999993</v>
      </c>
      <c r="BU19" s="9">
        <v>5.8479999999999999</v>
      </c>
      <c r="BV19" s="9">
        <v>3.7429999999999999</v>
      </c>
      <c r="BW19" s="9">
        <v>5.8860000000000001</v>
      </c>
      <c r="BX19" s="9">
        <v>4.2649999999999997</v>
      </c>
      <c r="BY19" s="9">
        <v>1.621</v>
      </c>
      <c r="BZ19" s="9">
        <v>5.45</v>
      </c>
      <c r="CA19" s="9">
        <v>3.8290000000000002</v>
      </c>
      <c r="CB19" s="9">
        <v>1.621</v>
      </c>
      <c r="CC19" s="9">
        <v>0.436</v>
      </c>
      <c r="CD19" s="9">
        <v>0.436</v>
      </c>
      <c r="CE19" s="9">
        <v>0</v>
      </c>
      <c r="CF19" s="9">
        <v>0</v>
      </c>
      <c r="CG19" s="9">
        <v>0</v>
      </c>
      <c r="CH19" s="9">
        <v>0</v>
      </c>
      <c r="CI19" s="9">
        <v>3.7050000000000001</v>
      </c>
      <c r="CJ19" s="9">
        <v>1.583</v>
      </c>
      <c r="CK19" s="9">
        <v>2.1219999999999999</v>
      </c>
      <c r="CL19" s="9">
        <v>1.694</v>
      </c>
      <c r="CM19" s="9">
        <v>0.94099999999999995</v>
      </c>
      <c r="CN19" s="9">
        <v>0.753</v>
      </c>
      <c r="CO19" s="9">
        <v>2.0110000000000001</v>
      </c>
      <c r="CP19" s="9">
        <v>0.64200000000000002</v>
      </c>
      <c r="CQ19" s="9">
        <v>1.369</v>
      </c>
      <c r="CR19" s="9">
        <v>7.7919999999999998</v>
      </c>
      <c r="CS19" s="9">
        <v>5.1840000000000002</v>
      </c>
      <c r="CT19" s="9">
        <v>2.6080000000000001</v>
      </c>
      <c r="CU19" s="9">
        <v>5.2220000000000004</v>
      </c>
      <c r="CV19" s="9">
        <v>3.601</v>
      </c>
      <c r="CW19" s="9">
        <v>1.621</v>
      </c>
      <c r="CX19" s="9">
        <v>4.7859999999999996</v>
      </c>
      <c r="CY19" s="9">
        <v>3.165</v>
      </c>
      <c r="CZ19" s="9">
        <v>1.621</v>
      </c>
      <c r="DA19" s="9">
        <v>0.436</v>
      </c>
      <c r="DB19" s="9">
        <v>0.436</v>
      </c>
      <c r="DC19" s="9">
        <v>0</v>
      </c>
      <c r="DD19" s="9">
        <v>0</v>
      </c>
      <c r="DE19" s="9">
        <v>0</v>
      </c>
      <c r="DF19" s="9">
        <v>0</v>
      </c>
      <c r="DG19" s="9">
        <v>2.57</v>
      </c>
      <c r="DH19" s="9">
        <v>1.583</v>
      </c>
      <c r="DI19" s="9">
        <v>0.98699999999999999</v>
      </c>
      <c r="DJ19" s="9">
        <v>1.337</v>
      </c>
      <c r="DK19" s="9">
        <v>0.94099999999999995</v>
      </c>
      <c r="DL19" s="9">
        <v>0.39600000000000002</v>
      </c>
      <c r="DM19" s="9">
        <v>1.2330000000000001</v>
      </c>
      <c r="DN19" s="9">
        <v>0.64200000000000002</v>
      </c>
      <c r="DO19" s="9">
        <v>0.59099999999999997</v>
      </c>
      <c r="DP19" s="9">
        <v>1.7989999999999999</v>
      </c>
      <c r="DQ19" s="9">
        <v>0.66400000000000003</v>
      </c>
      <c r="DR19" s="9">
        <v>1.135</v>
      </c>
      <c r="DS19" s="9">
        <v>0.66400000000000003</v>
      </c>
      <c r="DT19" s="9">
        <v>0.66400000000000003</v>
      </c>
      <c r="DU19" s="9">
        <v>0</v>
      </c>
      <c r="DV19" s="9">
        <v>0.66400000000000003</v>
      </c>
      <c r="DW19" s="9">
        <v>0.66400000000000003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1.135</v>
      </c>
      <c r="EF19" s="9">
        <v>0</v>
      </c>
      <c r="EG19" s="9">
        <v>1.135</v>
      </c>
      <c r="EH19" s="9">
        <v>0.35699999999999998</v>
      </c>
      <c r="EI19" s="9">
        <v>0</v>
      </c>
      <c r="EJ19" s="9">
        <v>0.35699999999999998</v>
      </c>
      <c r="EK19" s="9">
        <v>0.77800000000000002</v>
      </c>
      <c r="EL19" s="9">
        <v>0</v>
      </c>
      <c r="EM19" s="9">
        <v>0.77800000000000002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9.5909999999999993</v>
      </c>
      <c r="FM19" s="9">
        <v>5.8479999999999999</v>
      </c>
      <c r="FN19" s="9">
        <v>3.7429999999999999</v>
      </c>
      <c r="FO19" s="9">
        <v>5.8860000000000001</v>
      </c>
      <c r="FP19" s="9">
        <v>4.2649999999999997</v>
      </c>
      <c r="FQ19" s="9">
        <v>1.621</v>
      </c>
      <c r="FR19" s="9">
        <v>5.45</v>
      </c>
      <c r="FS19" s="9">
        <v>3.8290000000000002</v>
      </c>
      <c r="FT19" s="9">
        <v>1.621</v>
      </c>
      <c r="FU19" s="9">
        <v>0.436</v>
      </c>
      <c r="FV19" s="9">
        <v>0.436</v>
      </c>
      <c r="FW19" s="9">
        <v>0</v>
      </c>
      <c r="FX19" s="9">
        <v>0</v>
      </c>
      <c r="FY19" s="9">
        <v>0</v>
      </c>
      <c r="FZ19" s="9">
        <v>0</v>
      </c>
      <c r="GA19" s="9">
        <v>3.7050000000000001</v>
      </c>
      <c r="GB19" s="9">
        <v>1.583</v>
      </c>
      <c r="GC19" s="9">
        <v>2.1219999999999999</v>
      </c>
      <c r="GD19" s="9">
        <v>1.694</v>
      </c>
      <c r="GE19" s="9">
        <v>0.94099999999999995</v>
      </c>
      <c r="GF19" s="9">
        <v>0.753</v>
      </c>
      <c r="GG19" s="9">
        <v>2.0110000000000001</v>
      </c>
      <c r="GH19" s="9">
        <v>0.64200000000000002</v>
      </c>
      <c r="GI19" s="9">
        <v>1.369</v>
      </c>
      <c r="GJ19" s="9">
        <v>3.032</v>
      </c>
      <c r="GK19" s="9">
        <v>1.306</v>
      </c>
      <c r="GL19" s="9">
        <v>1.726</v>
      </c>
      <c r="GM19" s="9">
        <v>0.66400000000000003</v>
      </c>
      <c r="GN19" s="9">
        <v>0.66400000000000003</v>
      </c>
      <c r="GO19" s="9">
        <v>0</v>
      </c>
      <c r="GP19" s="9">
        <v>0.66400000000000003</v>
      </c>
      <c r="GQ19" s="9">
        <v>0.66400000000000003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2.3679999999999999</v>
      </c>
      <c r="GZ19" s="9">
        <v>0.64200000000000002</v>
      </c>
      <c r="HA19" s="9">
        <v>1.726</v>
      </c>
      <c r="HB19" s="9">
        <v>0.35699999999999998</v>
      </c>
      <c r="HC19" s="9">
        <v>0</v>
      </c>
      <c r="HD19" s="9">
        <v>0.35699999999999998</v>
      </c>
      <c r="HE19" s="9">
        <v>2.0110000000000001</v>
      </c>
      <c r="HF19" s="9">
        <v>0.64200000000000002</v>
      </c>
      <c r="HG19" s="9">
        <v>1.369</v>
      </c>
      <c r="HH19" s="9">
        <v>4.319</v>
      </c>
      <c r="HI19" s="9">
        <v>2.9590000000000001</v>
      </c>
      <c r="HJ19" s="9">
        <v>1.36</v>
      </c>
      <c r="HK19" s="9">
        <v>3.9470000000000001</v>
      </c>
      <c r="HL19" s="9">
        <v>2.5870000000000002</v>
      </c>
      <c r="HM19" s="9">
        <v>1.36</v>
      </c>
      <c r="HN19" s="9">
        <v>3.9470000000000001</v>
      </c>
      <c r="HO19" s="9">
        <v>2.5870000000000002</v>
      </c>
      <c r="HP19" s="9">
        <v>1.36</v>
      </c>
      <c r="HQ19" s="9">
        <v>0</v>
      </c>
      <c r="HR19" s="9">
        <v>0</v>
      </c>
      <c r="HS19" s="9">
        <v>0</v>
      </c>
      <c r="HT19" s="9">
        <v>0.372</v>
      </c>
      <c r="HU19" s="9">
        <v>0.372</v>
      </c>
      <c r="HV19" s="9">
        <v>0</v>
      </c>
      <c r="HW19" s="9">
        <v>0.372</v>
      </c>
      <c r="HX19" s="9">
        <v>0.372</v>
      </c>
      <c r="HY19" s="9">
        <v>0</v>
      </c>
      <c r="HZ19" s="9">
        <v>2.2400000000000002</v>
      </c>
      <c r="IA19" s="9">
        <v>1.583</v>
      </c>
      <c r="IB19" s="9">
        <v>0.65700000000000003</v>
      </c>
      <c r="IC19" s="9">
        <v>1.2749999999999999</v>
      </c>
      <c r="ID19" s="9">
        <v>1.014</v>
      </c>
      <c r="IE19" s="9">
        <v>0.26100000000000001</v>
      </c>
      <c r="IF19" s="9">
        <v>0.83899999999999997</v>
      </c>
      <c r="IG19" s="9">
        <v>0.57799999999999996</v>
      </c>
      <c r="IH19" s="9">
        <v>0.26100000000000001</v>
      </c>
      <c r="II19" s="9">
        <v>0.436</v>
      </c>
      <c r="IJ19" s="9">
        <v>0.436</v>
      </c>
      <c r="IK19" s="9">
        <v>0</v>
      </c>
      <c r="IL19" s="9">
        <v>0.96499999999999997</v>
      </c>
      <c r="IM19" s="9">
        <v>0.56899999999999995</v>
      </c>
      <c r="IN19" s="9">
        <v>0.39600000000000002</v>
      </c>
      <c r="IO19" s="9">
        <v>0.96499999999999997</v>
      </c>
      <c r="IP19" s="9">
        <v>0.56899999999999995</v>
      </c>
      <c r="IQ19" s="9">
        <v>0.39600000000000002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4.7919999999999998</v>
      </c>
      <c r="BQ11" s="9">
        <v>2.44</v>
      </c>
      <c r="BR11" s="9">
        <v>2.3519999999999999</v>
      </c>
      <c r="BS11" s="9">
        <v>1.181</v>
      </c>
      <c r="BT11" s="9">
        <v>0.66400000000000003</v>
      </c>
      <c r="BU11" s="9">
        <v>0.51700000000000002</v>
      </c>
      <c r="BV11" s="9">
        <v>0.96399999999999997</v>
      </c>
      <c r="BW11" s="9">
        <v>0.44700000000000001</v>
      </c>
      <c r="BX11" s="9">
        <v>0.51700000000000002</v>
      </c>
      <c r="BY11" s="9">
        <v>0.217</v>
      </c>
      <c r="BZ11" s="9">
        <v>0.217</v>
      </c>
      <c r="CA11" s="9">
        <v>0</v>
      </c>
      <c r="CB11" s="9">
        <v>0</v>
      </c>
      <c r="CC11" s="9">
        <v>0</v>
      </c>
      <c r="CD11" s="9">
        <v>0</v>
      </c>
      <c r="CE11" s="9">
        <v>3.6110000000000002</v>
      </c>
      <c r="CF11" s="9">
        <v>1.776</v>
      </c>
      <c r="CG11" s="9">
        <v>1.835</v>
      </c>
      <c r="CH11" s="9">
        <v>2.3929999999999998</v>
      </c>
      <c r="CI11" s="9">
        <v>1.2330000000000001</v>
      </c>
      <c r="CJ11" s="9">
        <v>1.1599999999999999</v>
      </c>
      <c r="CK11" s="9">
        <v>1.218</v>
      </c>
      <c r="CL11" s="9">
        <v>0.54300000000000004</v>
      </c>
      <c r="CM11" s="9">
        <v>0.67500000000000004</v>
      </c>
      <c r="CN11" s="9">
        <v>2.0779999999999998</v>
      </c>
      <c r="CO11" s="9">
        <v>0.82699999999999996</v>
      </c>
      <c r="CP11" s="9">
        <v>1.2509999999999999</v>
      </c>
      <c r="CQ11" s="9">
        <v>0.39500000000000002</v>
      </c>
      <c r="CR11" s="9">
        <v>0</v>
      </c>
      <c r="CS11" s="9">
        <v>0.39500000000000002</v>
      </c>
      <c r="CT11" s="9">
        <v>0.39500000000000002</v>
      </c>
      <c r="CU11" s="9">
        <v>0</v>
      </c>
      <c r="CV11" s="9">
        <v>0.39500000000000002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1.6830000000000001</v>
      </c>
      <c r="DD11" s="9">
        <v>0.82699999999999996</v>
      </c>
      <c r="DE11" s="9">
        <v>0.85699999999999998</v>
      </c>
      <c r="DF11" s="9">
        <v>1.262</v>
      </c>
      <c r="DG11" s="9">
        <v>0.82699999999999996</v>
      </c>
      <c r="DH11" s="9">
        <v>0.435</v>
      </c>
      <c r="DI11" s="9">
        <v>0.42199999999999999</v>
      </c>
      <c r="DJ11" s="9">
        <v>0</v>
      </c>
      <c r="DK11" s="9">
        <v>0.42199999999999999</v>
      </c>
      <c r="DL11" s="9">
        <v>1.542</v>
      </c>
      <c r="DM11" s="9">
        <v>1.167</v>
      </c>
      <c r="DN11" s="9">
        <v>0.376</v>
      </c>
      <c r="DO11" s="9">
        <v>0.34</v>
      </c>
      <c r="DP11" s="9">
        <v>0.217</v>
      </c>
      <c r="DQ11" s="9">
        <v>0.122</v>
      </c>
      <c r="DR11" s="9">
        <v>0.122</v>
      </c>
      <c r="DS11" s="9">
        <v>0</v>
      </c>
      <c r="DT11" s="9">
        <v>0.122</v>
      </c>
      <c r="DU11" s="9">
        <v>0.217</v>
      </c>
      <c r="DV11" s="9">
        <v>0.217</v>
      </c>
      <c r="DW11" s="9">
        <v>0</v>
      </c>
      <c r="DX11" s="9">
        <v>0</v>
      </c>
      <c r="DY11" s="9">
        <v>0</v>
      </c>
      <c r="DZ11" s="9">
        <v>0</v>
      </c>
      <c r="EA11" s="9">
        <v>1.202</v>
      </c>
      <c r="EB11" s="9">
        <v>0.94899999999999995</v>
      </c>
      <c r="EC11" s="9">
        <v>0.253</v>
      </c>
      <c r="ED11" s="9">
        <v>0.40600000000000003</v>
      </c>
      <c r="EE11" s="9">
        <v>0.40600000000000003</v>
      </c>
      <c r="EF11" s="9">
        <v>0</v>
      </c>
      <c r="EG11" s="9">
        <v>0.79600000000000004</v>
      </c>
      <c r="EH11" s="9">
        <v>0.54300000000000004</v>
      </c>
      <c r="EI11" s="9">
        <v>0.253</v>
      </c>
      <c r="EJ11" s="9">
        <v>0.22700000000000001</v>
      </c>
      <c r="EK11" s="9">
        <v>0</v>
      </c>
      <c r="EL11" s="9">
        <v>0.22700000000000001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0.22700000000000001</v>
      </c>
      <c r="EZ11" s="9">
        <v>0</v>
      </c>
      <c r="FA11" s="9">
        <v>0.22700000000000001</v>
      </c>
      <c r="FB11" s="9">
        <v>0.22700000000000001</v>
      </c>
      <c r="FC11" s="9">
        <v>0</v>
      </c>
      <c r="FD11" s="9">
        <v>0.22700000000000001</v>
      </c>
      <c r="FE11" s="9">
        <v>0</v>
      </c>
      <c r="FF11" s="9">
        <v>0</v>
      </c>
      <c r="FG11" s="9">
        <v>0</v>
      </c>
      <c r="FH11" s="9">
        <v>0.94499999999999995</v>
      </c>
      <c r="FI11" s="9">
        <v>0.44700000000000001</v>
      </c>
      <c r="FJ11" s="9">
        <v>0.498</v>
      </c>
      <c r="FK11" s="9">
        <v>0.44700000000000001</v>
      </c>
      <c r="FL11" s="9">
        <v>0.44700000000000001</v>
      </c>
      <c r="FM11" s="9">
        <v>0</v>
      </c>
      <c r="FN11" s="9">
        <v>0.44700000000000001</v>
      </c>
      <c r="FO11" s="9">
        <v>0.44700000000000001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0.498</v>
      </c>
      <c r="FX11" s="9">
        <v>0</v>
      </c>
      <c r="FY11" s="9">
        <v>0.498</v>
      </c>
      <c r="FZ11" s="9">
        <v>0.498</v>
      </c>
      <c r="GA11" s="9">
        <v>0</v>
      </c>
      <c r="GB11" s="9">
        <v>0.498</v>
      </c>
      <c r="GC11" s="9">
        <v>0</v>
      </c>
      <c r="GD11" s="9">
        <v>0</v>
      </c>
      <c r="GE11" s="9">
        <v>0</v>
      </c>
      <c r="GF11" s="9">
        <v>0.85199999999999998</v>
      </c>
      <c r="GG11" s="9">
        <v>0.85199999999999998</v>
      </c>
      <c r="GH11" s="9">
        <v>0</v>
      </c>
      <c r="GI11" s="9">
        <v>0.85199999999999998</v>
      </c>
      <c r="GJ11" s="9">
        <v>0.85199999999999998</v>
      </c>
      <c r="GK11" s="9">
        <v>0</v>
      </c>
      <c r="GL11" s="9">
        <v>0.32</v>
      </c>
      <c r="GM11" s="9">
        <v>0.32</v>
      </c>
      <c r="GN11" s="9">
        <v>0</v>
      </c>
      <c r="GO11" s="9">
        <v>0.53200000000000003</v>
      </c>
      <c r="GP11" s="9">
        <v>0.53200000000000003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2.1389999999999998</v>
      </c>
      <c r="HE11" s="9">
        <v>2.1389999999999998</v>
      </c>
      <c r="HF11" s="9">
        <v>0</v>
      </c>
      <c r="HG11" s="9">
        <v>1.0609999999999999</v>
      </c>
      <c r="HH11" s="9">
        <v>1.0609999999999999</v>
      </c>
      <c r="HI11" s="9">
        <v>0</v>
      </c>
      <c r="HJ11" s="9">
        <v>1.0609999999999999</v>
      </c>
      <c r="HK11" s="9">
        <v>1.0609999999999999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1.0780000000000001</v>
      </c>
      <c r="HT11" s="9">
        <v>1.0780000000000001</v>
      </c>
      <c r="HU11" s="9">
        <v>0</v>
      </c>
      <c r="HV11" s="9">
        <v>1.0780000000000001</v>
      </c>
      <c r="HW11" s="9">
        <v>1.0780000000000001</v>
      </c>
      <c r="HX11" s="9">
        <v>0</v>
      </c>
      <c r="HY11" s="9">
        <v>0</v>
      </c>
      <c r="HZ11" s="9">
        <v>0</v>
      </c>
      <c r="IA11" s="9">
        <v>0</v>
      </c>
      <c r="IB11" s="9">
        <v>234.63300000000001</v>
      </c>
      <c r="IC11" s="9">
        <v>125.26600000000001</v>
      </c>
      <c r="ID11" s="9">
        <v>109.367</v>
      </c>
      <c r="IE11" s="9">
        <v>163.405</v>
      </c>
      <c r="IF11" s="9">
        <v>101.44499999999999</v>
      </c>
      <c r="IG11" s="9">
        <v>61.959000000000003</v>
      </c>
      <c r="IH11" s="9">
        <v>128.23099999999999</v>
      </c>
      <c r="II11" s="9">
        <v>77.328000000000003</v>
      </c>
      <c r="IJ11" s="9">
        <v>50.902999999999999</v>
      </c>
      <c r="IK11" s="9">
        <v>33.643999999999998</v>
      </c>
      <c r="IL11" s="9">
        <v>23.236999999999998</v>
      </c>
      <c r="IM11" s="9">
        <v>10.407</v>
      </c>
      <c r="IN11" s="9">
        <v>1.53</v>
      </c>
      <c r="IO11" s="9">
        <v>0.88</v>
      </c>
      <c r="IP11" s="9">
        <v>0.64900000000000002</v>
      </c>
      <c r="IQ11" s="9">
        <v>71.227999999999994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6.5629999999999997</v>
      </c>
      <c r="BQ12" s="9">
        <v>3.3109999999999999</v>
      </c>
      <c r="BR12" s="9">
        <v>3.2530000000000001</v>
      </c>
      <c r="BS12" s="9">
        <v>2.6619999999999999</v>
      </c>
      <c r="BT12" s="9">
        <v>1.43</v>
      </c>
      <c r="BU12" s="9">
        <v>1.232</v>
      </c>
      <c r="BV12" s="9">
        <v>2.6619999999999999</v>
      </c>
      <c r="BW12" s="9">
        <v>1.43</v>
      </c>
      <c r="BX12" s="9">
        <v>1.232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3.9020000000000001</v>
      </c>
      <c r="CF12" s="9">
        <v>1.881</v>
      </c>
      <c r="CG12" s="9">
        <v>2.0209999999999999</v>
      </c>
      <c r="CH12" s="9">
        <v>2.2240000000000002</v>
      </c>
      <c r="CI12" s="9">
        <v>1.179</v>
      </c>
      <c r="CJ12" s="9">
        <v>1.0449999999999999</v>
      </c>
      <c r="CK12" s="9">
        <v>1.6779999999999999</v>
      </c>
      <c r="CL12" s="9">
        <v>0.70199999999999996</v>
      </c>
      <c r="CM12" s="9">
        <v>0.97599999999999998</v>
      </c>
      <c r="CN12" s="9">
        <v>1.621</v>
      </c>
      <c r="CO12" s="9">
        <v>0.76900000000000002</v>
      </c>
      <c r="CP12" s="9">
        <v>0.85199999999999998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1.621</v>
      </c>
      <c r="DD12" s="9">
        <v>0.76900000000000002</v>
      </c>
      <c r="DE12" s="9">
        <v>0.85199999999999998</v>
      </c>
      <c r="DF12" s="9">
        <v>0.26100000000000001</v>
      </c>
      <c r="DG12" s="9">
        <v>6.7000000000000004E-2</v>
      </c>
      <c r="DH12" s="9">
        <v>0.19400000000000001</v>
      </c>
      <c r="DI12" s="9">
        <v>1.361</v>
      </c>
      <c r="DJ12" s="9">
        <v>0.70199999999999996</v>
      </c>
      <c r="DK12" s="9">
        <v>0.65800000000000003</v>
      </c>
      <c r="DL12" s="9">
        <v>2.456</v>
      </c>
      <c r="DM12" s="9">
        <v>1.0429999999999999</v>
      </c>
      <c r="DN12" s="9">
        <v>1.413</v>
      </c>
      <c r="DO12" s="9">
        <v>0.95899999999999996</v>
      </c>
      <c r="DP12" s="9">
        <v>0.45600000000000002</v>
      </c>
      <c r="DQ12" s="9">
        <v>0.503</v>
      </c>
      <c r="DR12" s="9">
        <v>0.95899999999999996</v>
      </c>
      <c r="DS12" s="9">
        <v>0.45600000000000002</v>
      </c>
      <c r="DT12" s="9">
        <v>0.503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1.4970000000000001</v>
      </c>
      <c r="EB12" s="9">
        <v>0.58599999999999997</v>
      </c>
      <c r="EC12" s="9">
        <v>0.91100000000000003</v>
      </c>
      <c r="ED12" s="9">
        <v>1.18</v>
      </c>
      <c r="EE12" s="9">
        <v>0.58599999999999997</v>
      </c>
      <c r="EF12" s="9">
        <v>0.59299999999999997</v>
      </c>
      <c r="EG12" s="9">
        <v>0.317</v>
      </c>
      <c r="EH12" s="9">
        <v>0</v>
      </c>
      <c r="EI12" s="9">
        <v>0.317</v>
      </c>
      <c r="EJ12" s="9">
        <v>1.1919999999999999</v>
      </c>
      <c r="EK12" s="9">
        <v>0.73099999999999998</v>
      </c>
      <c r="EL12" s="9">
        <v>0.46100000000000002</v>
      </c>
      <c r="EM12" s="9">
        <v>0.84399999999999997</v>
      </c>
      <c r="EN12" s="9">
        <v>0.64100000000000001</v>
      </c>
      <c r="EO12" s="9">
        <v>0.20300000000000001</v>
      </c>
      <c r="EP12" s="9">
        <v>0.84399999999999997</v>
      </c>
      <c r="EQ12" s="9">
        <v>0.64100000000000001</v>
      </c>
      <c r="ER12" s="9">
        <v>0.20300000000000001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0.34799999999999998</v>
      </c>
      <c r="EZ12" s="9">
        <v>0.09</v>
      </c>
      <c r="FA12" s="9">
        <v>0.25800000000000001</v>
      </c>
      <c r="FB12" s="9">
        <v>0.34799999999999998</v>
      </c>
      <c r="FC12" s="9">
        <v>0.09</v>
      </c>
      <c r="FD12" s="9">
        <v>0.25800000000000001</v>
      </c>
      <c r="FE12" s="9">
        <v>0</v>
      </c>
      <c r="FF12" s="9">
        <v>0</v>
      </c>
      <c r="FG12" s="9">
        <v>0</v>
      </c>
      <c r="FH12" s="9">
        <v>1.294</v>
      </c>
      <c r="FI12" s="9">
        <v>0.76800000000000002</v>
      </c>
      <c r="FJ12" s="9">
        <v>0.52600000000000002</v>
      </c>
      <c r="FK12" s="9">
        <v>0.85899999999999999</v>
      </c>
      <c r="FL12" s="9">
        <v>0.33300000000000002</v>
      </c>
      <c r="FM12" s="9">
        <v>0.52600000000000002</v>
      </c>
      <c r="FN12" s="9">
        <v>0.85899999999999999</v>
      </c>
      <c r="FO12" s="9">
        <v>0.33300000000000002</v>
      </c>
      <c r="FP12" s="9">
        <v>0.52600000000000002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0.435</v>
      </c>
      <c r="FX12" s="9">
        <v>0.435</v>
      </c>
      <c r="FY12" s="9">
        <v>0</v>
      </c>
      <c r="FZ12" s="9">
        <v>0.435</v>
      </c>
      <c r="GA12" s="9">
        <v>0.435</v>
      </c>
      <c r="GB12" s="9">
        <v>0</v>
      </c>
      <c r="GC12" s="9">
        <v>0</v>
      </c>
      <c r="GD12" s="9">
        <v>0</v>
      </c>
      <c r="GE12" s="9">
        <v>0</v>
      </c>
      <c r="GF12" s="9">
        <v>7.3999999999999996E-2</v>
      </c>
      <c r="GG12" s="9">
        <v>7.3999999999999996E-2</v>
      </c>
      <c r="GH12" s="9">
        <v>0</v>
      </c>
      <c r="GI12" s="9">
        <v>7.3999999999999996E-2</v>
      </c>
      <c r="GJ12" s="9">
        <v>7.3999999999999996E-2</v>
      </c>
      <c r="GK12" s="9">
        <v>0</v>
      </c>
      <c r="GL12" s="9">
        <v>7.3999999999999996E-2</v>
      </c>
      <c r="GM12" s="9">
        <v>7.3999999999999996E-2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1.0069999999999999</v>
      </c>
      <c r="HE12" s="9">
        <v>0.51300000000000001</v>
      </c>
      <c r="HF12" s="9">
        <v>0.49399999999999999</v>
      </c>
      <c r="HG12" s="9">
        <v>0.67</v>
      </c>
      <c r="HH12" s="9">
        <v>0.51300000000000001</v>
      </c>
      <c r="HI12" s="9">
        <v>0.157</v>
      </c>
      <c r="HJ12" s="9">
        <v>0.51300000000000001</v>
      </c>
      <c r="HK12" s="9">
        <v>0.51300000000000001</v>
      </c>
      <c r="HL12" s="9">
        <v>0</v>
      </c>
      <c r="HM12" s="9">
        <v>0.157</v>
      </c>
      <c r="HN12" s="9">
        <v>0</v>
      </c>
      <c r="HO12" s="9">
        <v>0.157</v>
      </c>
      <c r="HP12" s="9">
        <v>0</v>
      </c>
      <c r="HQ12" s="9">
        <v>0</v>
      </c>
      <c r="HR12" s="9">
        <v>0</v>
      </c>
      <c r="HS12" s="9">
        <v>0.33800000000000002</v>
      </c>
      <c r="HT12" s="9">
        <v>0</v>
      </c>
      <c r="HU12" s="9">
        <v>0.33800000000000002</v>
      </c>
      <c r="HV12" s="9">
        <v>0.33800000000000002</v>
      </c>
      <c r="HW12" s="9">
        <v>0</v>
      </c>
      <c r="HX12" s="9">
        <v>0.33800000000000002</v>
      </c>
      <c r="HY12" s="9">
        <v>0</v>
      </c>
      <c r="HZ12" s="9">
        <v>0</v>
      </c>
      <c r="IA12" s="9">
        <v>0</v>
      </c>
      <c r="IB12" s="9">
        <v>209.06800000000001</v>
      </c>
      <c r="IC12" s="9">
        <v>108.19499999999999</v>
      </c>
      <c r="ID12" s="9">
        <v>100.873</v>
      </c>
      <c r="IE12" s="9">
        <v>146.892</v>
      </c>
      <c r="IF12" s="9">
        <v>85.552999999999997</v>
      </c>
      <c r="IG12" s="9">
        <v>61.338999999999999</v>
      </c>
      <c r="IH12" s="9">
        <v>113.88200000000001</v>
      </c>
      <c r="II12" s="9">
        <v>66.766999999999996</v>
      </c>
      <c r="IJ12" s="9">
        <v>47.115000000000002</v>
      </c>
      <c r="IK12" s="9">
        <v>28.135999999999999</v>
      </c>
      <c r="IL12" s="9">
        <v>16.279</v>
      </c>
      <c r="IM12" s="9">
        <v>11.856999999999999</v>
      </c>
      <c r="IN12" s="9">
        <v>4.8730000000000002</v>
      </c>
      <c r="IO12" s="9">
        <v>2.5070000000000001</v>
      </c>
      <c r="IP12" s="9">
        <v>2.367</v>
      </c>
      <c r="IQ12" s="9">
        <v>62.177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5.6820000000000004</v>
      </c>
      <c r="BQ13" s="9">
        <v>3.1989999999999998</v>
      </c>
      <c r="BR13" s="9">
        <v>2.4820000000000002</v>
      </c>
      <c r="BS13" s="9">
        <v>2.48</v>
      </c>
      <c r="BT13" s="9">
        <v>1.591</v>
      </c>
      <c r="BU13" s="9">
        <v>0.88900000000000001</v>
      </c>
      <c r="BV13" s="9">
        <v>1.627</v>
      </c>
      <c r="BW13" s="9">
        <v>1.2170000000000001</v>
      </c>
      <c r="BX13" s="9">
        <v>0.41099999999999998</v>
      </c>
      <c r="BY13" s="9">
        <v>0.85299999999999998</v>
      </c>
      <c r="BZ13" s="9">
        <v>0.374</v>
      </c>
      <c r="CA13" s="9">
        <v>0.47799999999999998</v>
      </c>
      <c r="CB13" s="9">
        <v>0</v>
      </c>
      <c r="CC13" s="9">
        <v>0</v>
      </c>
      <c r="CD13" s="9">
        <v>0</v>
      </c>
      <c r="CE13" s="9">
        <v>3.202</v>
      </c>
      <c r="CF13" s="9">
        <v>1.609</v>
      </c>
      <c r="CG13" s="9">
        <v>1.593</v>
      </c>
      <c r="CH13" s="9">
        <v>1.071</v>
      </c>
      <c r="CI13" s="9">
        <v>0.37</v>
      </c>
      <c r="CJ13" s="9">
        <v>0.70099999999999996</v>
      </c>
      <c r="CK13" s="9">
        <v>2.1309999999999998</v>
      </c>
      <c r="CL13" s="9">
        <v>1.2390000000000001</v>
      </c>
      <c r="CM13" s="9">
        <v>0.89300000000000002</v>
      </c>
      <c r="CN13" s="9">
        <v>1.2190000000000001</v>
      </c>
      <c r="CO13" s="9">
        <v>1.2190000000000001</v>
      </c>
      <c r="CP13" s="9">
        <v>0</v>
      </c>
      <c r="CQ13" s="9">
        <v>0.45100000000000001</v>
      </c>
      <c r="CR13" s="9">
        <v>0.45100000000000001</v>
      </c>
      <c r="CS13" s="9">
        <v>0</v>
      </c>
      <c r="CT13" s="9">
        <v>0.45100000000000001</v>
      </c>
      <c r="CU13" s="9">
        <v>0.45100000000000001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0.76800000000000002</v>
      </c>
      <c r="DD13" s="9">
        <v>0.76800000000000002</v>
      </c>
      <c r="DE13" s="9">
        <v>0</v>
      </c>
      <c r="DF13" s="9">
        <v>0</v>
      </c>
      <c r="DG13" s="9">
        <v>0</v>
      </c>
      <c r="DH13" s="9">
        <v>0</v>
      </c>
      <c r="DI13" s="9">
        <v>0.76800000000000002</v>
      </c>
      <c r="DJ13" s="9">
        <v>0.76800000000000002</v>
      </c>
      <c r="DK13" s="9">
        <v>0</v>
      </c>
      <c r="DL13" s="9">
        <v>2.6150000000000002</v>
      </c>
      <c r="DM13" s="9">
        <v>0.84499999999999997</v>
      </c>
      <c r="DN13" s="9">
        <v>1.77</v>
      </c>
      <c r="DO13" s="9">
        <v>0.89300000000000002</v>
      </c>
      <c r="DP13" s="9">
        <v>0.374</v>
      </c>
      <c r="DQ13" s="9">
        <v>0.51900000000000002</v>
      </c>
      <c r="DR13" s="9">
        <v>0.04</v>
      </c>
      <c r="DS13" s="9">
        <v>0</v>
      </c>
      <c r="DT13" s="9">
        <v>0.04</v>
      </c>
      <c r="DU13" s="9">
        <v>0.85299999999999998</v>
      </c>
      <c r="DV13" s="9">
        <v>0.374</v>
      </c>
      <c r="DW13" s="9">
        <v>0.47799999999999998</v>
      </c>
      <c r="DX13" s="9">
        <v>0</v>
      </c>
      <c r="DY13" s="9">
        <v>0</v>
      </c>
      <c r="DZ13" s="9">
        <v>0</v>
      </c>
      <c r="EA13" s="9">
        <v>1.722</v>
      </c>
      <c r="EB13" s="9">
        <v>0.47099999999999997</v>
      </c>
      <c r="EC13" s="9">
        <v>1.252</v>
      </c>
      <c r="ED13" s="9">
        <v>0.35899999999999999</v>
      </c>
      <c r="EE13" s="9">
        <v>0</v>
      </c>
      <c r="EF13" s="9">
        <v>0.35899999999999999</v>
      </c>
      <c r="EG13" s="9">
        <v>1.3640000000000001</v>
      </c>
      <c r="EH13" s="9">
        <v>0.47099999999999997</v>
      </c>
      <c r="EI13" s="9">
        <v>0.89300000000000002</v>
      </c>
      <c r="EJ13" s="9">
        <v>0.75700000000000001</v>
      </c>
      <c r="EK13" s="9">
        <v>0.38700000000000001</v>
      </c>
      <c r="EL13" s="9">
        <v>0.37</v>
      </c>
      <c r="EM13" s="9">
        <v>0.75700000000000001</v>
      </c>
      <c r="EN13" s="9">
        <v>0.38700000000000001</v>
      </c>
      <c r="EO13" s="9">
        <v>0.37</v>
      </c>
      <c r="EP13" s="9">
        <v>0.75700000000000001</v>
      </c>
      <c r="EQ13" s="9">
        <v>0.38700000000000001</v>
      </c>
      <c r="ER13" s="9">
        <v>0.37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1.0900000000000001</v>
      </c>
      <c r="FI13" s="9">
        <v>0.748</v>
      </c>
      <c r="FJ13" s="9">
        <v>0.34200000000000003</v>
      </c>
      <c r="FK13" s="9">
        <v>0.378</v>
      </c>
      <c r="FL13" s="9">
        <v>0.378</v>
      </c>
      <c r="FM13" s="9">
        <v>0</v>
      </c>
      <c r="FN13" s="9">
        <v>0.378</v>
      </c>
      <c r="FO13" s="9">
        <v>0.378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0.71199999999999997</v>
      </c>
      <c r="FX13" s="9">
        <v>0.37</v>
      </c>
      <c r="FY13" s="9">
        <v>0.34200000000000003</v>
      </c>
      <c r="FZ13" s="9">
        <v>0.71199999999999997</v>
      </c>
      <c r="GA13" s="9">
        <v>0.37</v>
      </c>
      <c r="GB13" s="9">
        <v>0.34200000000000003</v>
      </c>
      <c r="GC13" s="9">
        <v>0</v>
      </c>
      <c r="GD13" s="9">
        <v>0</v>
      </c>
      <c r="GE13" s="9">
        <v>0</v>
      </c>
      <c r="GF13" s="9">
        <v>1.0740000000000001</v>
      </c>
      <c r="GG13" s="9">
        <v>0.74299999999999999</v>
      </c>
      <c r="GH13" s="9">
        <v>0.33100000000000002</v>
      </c>
      <c r="GI13" s="9">
        <v>0.15</v>
      </c>
      <c r="GJ13" s="9">
        <v>0.15</v>
      </c>
      <c r="GK13" s="9">
        <v>0</v>
      </c>
      <c r="GL13" s="9">
        <v>0.15</v>
      </c>
      <c r="GM13" s="9">
        <v>0.15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0.92400000000000004</v>
      </c>
      <c r="GV13" s="9">
        <v>0.59299999999999997</v>
      </c>
      <c r="GW13" s="9">
        <v>0.33100000000000002</v>
      </c>
      <c r="GX13" s="9">
        <v>0.92400000000000004</v>
      </c>
      <c r="GY13" s="9">
        <v>0.59299999999999997</v>
      </c>
      <c r="GZ13" s="9">
        <v>0.33100000000000002</v>
      </c>
      <c r="HA13" s="9">
        <v>0</v>
      </c>
      <c r="HB13" s="9">
        <v>0</v>
      </c>
      <c r="HC13" s="9">
        <v>0</v>
      </c>
      <c r="HD13" s="9">
        <v>1.629</v>
      </c>
      <c r="HE13" s="9">
        <v>1.1990000000000001</v>
      </c>
      <c r="HF13" s="9">
        <v>0.43</v>
      </c>
      <c r="HG13" s="9">
        <v>1.1990000000000001</v>
      </c>
      <c r="HH13" s="9">
        <v>1.1990000000000001</v>
      </c>
      <c r="HI13" s="9">
        <v>0</v>
      </c>
      <c r="HJ13" s="9">
        <v>1.1990000000000001</v>
      </c>
      <c r="HK13" s="9">
        <v>1.1990000000000001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0.43</v>
      </c>
      <c r="HT13" s="9">
        <v>0</v>
      </c>
      <c r="HU13" s="9">
        <v>0.43</v>
      </c>
      <c r="HV13" s="9">
        <v>0.43</v>
      </c>
      <c r="HW13" s="9">
        <v>0</v>
      </c>
      <c r="HX13" s="9">
        <v>0.43</v>
      </c>
      <c r="HY13" s="9">
        <v>0</v>
      </c>
      <c r="HZ13" s="9">
        <v>0</v>
      </c>
      <c r="IA13" s="9">
        <v>0</v>
      </c>
      <c r="IB13" s="9">
        <v>203.345</v>
      </c>
      <c r="IC13" s="9">
        <v>106.874</v>
      </c>
      <c r="ID13" s="9">
        <v>96.471000000000004</v>
      </c>
      <c r="IE13" s="9">
        <v>129.05699999999999</v>
      </c>
      <c r="IF13" s="9">
        <v>75.376000000000005</v>
      </c>
      <c r="IG13" s="9">
        <v>53.680999999999997</v>
      </c>
      <c r="IH13" s="9">
        <v>99.057000000000002</v>
      </c>
      <c r="II13" s="9">
        <v>58.04</v>
      </c>
      <c r="IJ13" s="9">
        <v>41.017000000000003</v>
      </c>
      <c r="IK13" s="9">
        <v>25.725000000000001</v>
      </c>
      <c r="IL13" s="9">
        <v>15.571999999999999</v>
      </c>
      <c r="IM13" s="9">
        <v>10.151999999999999</v>
      </c>
      <c r="IN13" s="9">
        <v>4.2750000000000004</v>
      </c>
      <c r="IO13" s="9">
        <v>1.764</v>
      </c>
      <c r="IP13" s="9">
        <v>2.512</v>
      </c>
      <c r="IQ13" s="9">
        <v>74.287999999999997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5.835</v>
      </c>
      <c r="BQ14" s="9">
        <v>3.83</v>
      </c>
      <c r="BR14" s="9">
        <v>2.004</v>
      </c>
      <c r="BS14" s="9">
        <v>2.968</v>
      </c>
      <c r="BT14" s="9">
        <v>1.845</v>
      </c>
      <c r="BU14" s="9">
        <v>1.123</v>
      </c>
      <c r="BV14" s="9">
        <v>2.6360000000000001</v>
      </c>
      <c r="BW14" s="9">
        <v>1.512</v>
      </c>
      <c r="BX14" s="9">
        <v>1.123</v>
      </c>
      <c r="BY14" s="9">
        <v>0.33200000000000002</v>
      </c>
      <c r="BZ14" s="9">
        <v>0.33200000000000002</v>
      </c>
      <c r="CA14" s="9">
        <v>0</v>
      </c>
      <c r="CB14" s="9">
        <v>0</v>
      </c>
      <c r="CC14" s="9">
        <v>0</v>
      </c>
      <c r="CD14" s="9">
        <v>0</v>
      </c>
      <c r="CE14" s="9">
        <v>2.867</v>
      </c>
      <c r="CF14" s="9">
        <v>1.986</v>
      </c>
      <c r="CG14" s="9">
        <v>0.88100000000000001</v>
      </c>
      <c r="CH14" s="9">
        <v>2.1190000000000002</v>
      </c>
      <c r="CI14" s="9">
        <v>1.7490000000000001</v>
      </c>
      <c r="CJ14" s="9">
        <v>0.37</v>
      </c>
      <c r="CK14" s="9">
        <v>0.748</v>
      </c>
      <c r="CL14" s="9">
        <v>0.23699999999999999</v>
      </c>
      <c r="CM14" s="9">
        <v>0.51100000000000001</v>
      </c>
      <c r="CN14" s="9">
        <v>2.6469999999999998</v>
      </c>
      <c r="CO14" s="9">
        <v>1.5720000000000001</v>
      </c>
      <c r="CP14" s="9">
        <v>1.075</v>
      </c>
      <c r="CQ14" s="9">
        <v>0.89600000000000002</v>
      </c>
      <c r="CR14" s="9">
        <v>0.33200000000000002</v>
      </c>
      <c r="CS14" s="9">
        <v>0.56299999999999994</v>
      </c>
      <c r="CT14" s="9">
        <v>0.56299999999999994</v>
      </c>
      <c r="CU14" s="9">
        <v>0</v>
      </c>
      <c r="CV14" s="9">
        <v>0.56299999999999994</v>
      </c>
      <c r="CW14" s="9">
        <v>0.33200000000000002</v>
      </c>
      <c r="CX14" s="9">
        <v>0.33200000000000002</v>
      </c>
      <c r="CY14" s="9">
        <v>0</v>
      </c>
      <c r="CZ14" s="9">
        <v>0</v>
      </c>
      <c r="DA14" s="9">
        <v>0</v>
      </c>
      <c r="DB14" s="9">
        <v>0</v>
      </c>
      <c r="DC14" s="9">
        <v>1.7509999999999999</v>
      </c>
      <c r="DD14" s="9">
        <v>1.2390000000000001</v>
      </c>
      <c r="DE14" s="9">
        <v>0.51100000000000001</v>
      </c>
      <c r="DF14" s="9">
        <v>1.2390000000000001</v>
      </c>
      <c r="DG14" s="9">
        <v>1.2390000000000001</v>
      </c>
      <c r="DH14" s="9">
        <v>0</v>
      </c>
      <c r="DI14" s="9">
        <v>0.51100000000000001</v>
      </c>
      <c r="DJ14" s="9">
        <v>0</v>
      </c>
      <c r="DK14" s="9">
        <v>0.51100000000000001</v>
      </c>
      <c r="DL14" s="9">
        <v>2.117</v>
      </c>
      <c r="DM14" s="9">
        <v>1.748</v>
      </c>
      <c r="DN14" s="9">
        <v>0.37</v>
      </c>
      <c r="DO14" s="9">
        <v>1.3380000000000001</v>
      </c>
      <c r="DP14" s="9">
        <v>1.3380000000000001</v>
      </c>
      <c r="DQ14" s="9">
        <v>0</v>
      </c>
      <c r="DR14" s="9">
        <v>1.3380000000000001</v>
      </c>
      <c r="DS14" s="9">
        <v>1.3380000000000001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0.78</v>
      </c>
      <c r="EB14" s="9">
        <v>0.41</v>
      </c>
      <c r="EC14" s="9">
        <v>0.37</v>
      </c>
      <c r="ED14" s="9">
        <v>0.54300000000000004</v>
      </c>
      <c r="EE14" s="9">
        <v>0.17399999999999999</v>
      </c>
      <c r="EF14" s="9">
        <v>0.37</v>
      </c>
      <c r="EG14" s="9">
        <v>0.23699999999999999</v>
      </c>
      <c r="EH14" s="9">
        <v>0.23699999999999999</v>
      </c>
      <c r="EI14" s="9">
        <v>0</v>
      </c>
      <c r="EJ14" s="9">
        <v>0.52300000000000002</v>
      </c>
      <c r="EK14" s="9">
        <v>0</v>
      </c>
      <c r="EL14" s="9">
        <v>0.52300000000000002</v>
      </c>
      <c r="EM14" s="9">
        <v>0.52300000000000002</v>
      </c>
      <c r="EN14" s="9">
        <v>0</v>
      </c>
      <c r="EO14" s="9">
        <v>0.52300000000000002</v>
      </c>
      <c r="EP14" s="9">
        <v>0.52300000000000002</v>
      </c>
      <c r="EQ14" s="9">
        <v>0</v>
      </c>
      <c r="ER14" s="9">
        <v>0.52300000000000002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0.54700000000000004</v>
      </c>
      <c r="FI14" s="9">
        <v>0.51100000000000001</v>
      </c>
      <c r="FJ14" s="9">
        <v>3.6999999999999998E-2</v>
      </c>
      <c r="FK14" s="9">
        <v>0.21099999999999999</v>
      </c>
      <c r="FL14" s="9">
        <v>0.17499999999999999</v>
      </c>
      <c r="FM14" s="9">
        <v>3.6999999999999998E-2</v>
      </c>
      <c r="FN14" s="9">
        <v>0.21099999999999999</v>
      </c>
      <c r="FO14" s="9">
        <v>0.17499999999999999</v>
      </c>
      <c r="FP14" s="9">
        <v>3.6999999999999998E-2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0.33600000000000002</v>
      </c>
      <c r="FX14" s="9">
        <v>0.33600000000000002</v>
      </c>
      <c r="FY14" s="9">
        <v>0</v>
      </c>
      <c r="FZ14" s="9">
        <v>0.33600000000000002</v>
      </c>
      <c r="GA14" s="9">
        <v>0.33600000000000002</v>
      </c>
      <c r="GB14" s="9">
        <v>0</v>
      </c>
      <c r="GC14" s="9">
        <v>0</v>
      </c>
      <c r="GD14" s="9">
        <v>0</v>
      </c>
      <c r="GE14" s="9">
        <v>0</v>
      </c>
      <c r="GF14" s="9">
        <v>1.3069999999999999</v>
      </c>
      <c r="GG14" s="9">
        <v>1.3069999999999999</v>
      </c>
      <c r="GH14" s="9">
        <v>0</v>
      </c>
      <c r="GI14" s="9">
        <v>0.80400000000000005</v>
      </c>
      <c r="GJ14" s="9">
        <v>0.80400000000000005</v>
      </c>
      <c r="GK14" s="9">
        <v>0</v>
      </c>
      <c r="GL14" s="9">
        <v>0.80400000000000005</v>
      </c>
      <c r="GM14" s="9">
        <v>0.80400000000000005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0.503</v>
      </c>
      <c r="GV14" s="9">
        <v>0.503</v>
      </c>
      <c r="GW14" s="9">
        <v>0</v>
      </c>
      <c r="GX14" s="9">
        <v>0.503</v>
      </c>
      <c r="GY14" s="9">
        <v>0.503</v>
      </c>
      <c r="GZ14" s="9">
        <v>0</v>
      </c>
      <c r="HA14" s="9">
        <v>0</v>
      </c>
      <c r="HB14" s="9">
        <v>0</v>
      </c>
      <c r="HC14" s="9">
        <v>0</v>
      </c>
      <c r="HD14" s="9">
        <v>1.274</v>
      </c>
      <c r="HE14" s="9">
        <v>1.274</v>
      </c>
      <c r="HF14" s="9">
        <v>0</v>
      </c>
      <c r="HG14" s="9">
        <v>0.28000000000000003</v>
      </c>
      <c r="HH14" s="9">
        <v>0.28000000000000003</v>
      </c>
      <c r="HI14" s="9">
        <v>0</v>
      </c>
      <c r="HJ14" s="9">
        <v>0.28000000000000003</v>
      </c>
      <c r="HK14" s="9">
        <v>0.28000000000000003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0.99399999999999999</v>
      </c>
      <c r="HT14" s="9">
        <v>0.99399999999999999</v>
      </c>
      <c r="HU14" s="9">
        <v>0</v>
      </c>
      <c r="HV14" s="9">
        <v>0.99399999999999999</v>
      </c>
      <c r="HW14" s="9">
        <v>0.99399999999999999</v>
      </c>
      <c r="HX14" s="9">
        <v>0</v>
      </c>
      <c r="HY14" s="9">
        <v>0</v>
      </c>
      <c r="HZ14" s="9">
        <v>0</v>
      </c>
      <c r="IA14" s="9">
        <v>0</v>
      </c>
      <c r="IB14" s="9">
        <v>203.625</v>
      </c>
      <c r="IC14" s="9">
        <v>110.744</v>
      </c>
      <c r="ID14" s="9">
        <v>92.881</v>
      </c>
      <c r="IE14" s="9">
        <v>142.62899999999999</v>
      </c>
      <c r="IF14" s="9">
        <v>85.856999999999999</v>
      </c>
      <c r="IG14" s="9">
        <v>56.771999999999998</v>
      </c>
      <c r="IH14" s="9">
        <v>110.128</v>
      </c>
      <c r="II14" s="9">
        <v>66.423000000000002</v>
      </c>
      <c r="IJ14" s="9">
        <v>43.704999999999998</v>
      </c>
      <c r="IK14" s="9">
        <v>25.978999999999999</v>
      </c>
      <c r="IL14" s="9">
        <v>15.504</v>
      </c>
      <c r="IM14" s="9">
        <v>10.474</v>
      </c>
      <c r="IN14" s="9">
        <v>6.5229999999999997</v>
      </c>
      <c r="IO14" s="9">
        <v>3.93</v>
      </c>
      <c r="IP14" s="9">
        <v>2.593</v>
      </c>
      <c r="IQ14" s="9">
        <v>60.994999999999997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9.3290000000000006</v>
      </c>
      <c r="BQ15" s="9">
        <v>5.8890000000000002</v>
      </c>
      <c r="BR15" s="9">
        <v>3.4390000000000001</v>
      </c>
      <c r="BS15" s="9">
        <v>5.2889999999999997</v>
      </c>
      <c r="BT15" s="9">
        <v>4.1529999999999996</v>
      </c>
      <c r="BU15" s="9">
        <v>1.1359999999999999</v>
      </c>
      <c r="BV15" s="9">
        <v>4.6079999999999997</v>
      </c>
      <c r="BW15" s="9">
        <v>3.6880000000000002</v>
      </c>
      <c r="BX15" s="9">
        <v>0.92</v>
      </c>
      <c r="BY15" s="9">
        <v>0.68</v>
      </c>
      <c r="BZ15" s="9">
        <v>0.46400000000000002</v>
      </c>
      <c r="CA15" s="9">
        <v>0.216</v>
      </c>
      <c r="CB15" s="9">
        <v>0</v>
      </c>
      <c r="CC15" s="9">
        <v>0</v>
      </c>
      <c r="CD15" s="9">
        <v>0</v>
      </c>
      <c r="CE15" s="9">
        <v>4.04</v>
      </c>
      <c r="CF15" s="9">
        <v>1.7370000000000001</v>
      </c>
      <c r="CG15" s="9">
        <v>2.3029999999999999</v>
      </c>
      <c r="CH15" s="9">
        <v>1.0640000000000001</v>
      </c>
      <c r="CI15" s="9">
        <v>1.0640000000000001</v>
      </c>
      <c r="CJ15" s="9">
        <v>0</v>
      </c>
      <c r="CK15" s="9">
        <v>2.976</v>
      </c>
      <c r="CL15" s="9">
        <v>0.67200000000000004</v>
      </c>
      <c r="CM15" s="9">
        <v>2.3029999999999999</v>
      </c>
      <c r="CN15" s="9">
        <v>4.4770000000000003</v>
      </c>
      <c r="CO15" s="9">
        <v>2.7210000000000001</v>
      </c>
      <c r="CP15" s="9">
        <v>1.7569999999999999</v>
      </c>
      <c r="CQ15" s="9">
        <v>1.365</v>
      </c>
      <c r="CR15" s="9">
        <v>1.149</v>
      </c>
      <c r="CS15" s="9">
        <v>0.216</v>
      </c>
      <c r="CT15" s="9">
        <v>1.149</v>
      </c>
      <c r="CU15" s="9">
        <v>1.149</v>
      </c>
      <c r="CV15" s="9">
        <v>0</v>
      </c>
      <c r="CW15" s="9">
        <v>0.216</v>
      </c>
      <c r="CX15" s="9">
        <v>0</v>
      </c>
      <c r="CY15" s="9">
        <v>0.216</v>
      </c>
      <c r="CZ15" s="9">
        <v>0</v>
      </c>
      <c r="DA15" s="9">
        <v>0</v>
      </c>
      <c r="DB15" s="9">
        <v>0</v>
      </c>
      <c r="DC15" s="9">
        <v>3.1120000000000001</v>
      </c>
      <c r="DD15" s="9">
        <v>1.571</v>
      </c>
      <c r="DE15" s="9">
        <v>1.5409999999999999</v>
      </c>
      <c r="DF15" s="9">
        <v>0.89900000000000002</v>
      </c>
      <c r="DG15" s="9">
        <v>0.89900000000000002</v>
      </c>
      <c r="DH15" s="9">
        <v>0</v>
      </c>
      <c r="DI15" s="9">
        <v>2.2130000000000001</v>
      </c>
      <c r="DJ15" s="9">
        <v>0.67200000000000004</v>
      </c>
      <c r="DK15" s="9">
        <v>1.5409999999999999</v>
      </c>
      <c r="DL15" s="9">
        <v>1.3759999999999999</v>
      </c>
      <c r="DM15" s="9">
        <v>0.86</v>
      </c>
      <c r="DN15" s="9">
        <v>0.51600000000000001</v>
      </c>
      <c r="DO15" s="9">
        <v>1.3759999999999999</v>
      </c>
      <c r="DP15" s="9">
        <v>0.86</v>
      </c>
      <c r="DQ15" s="9">
        <v>0.51600000000000001</v>
      </c>
      <c r="DR15" s="9">
        <v>1.3759999999999999</v>
      </c>
      <c r="DS15" s="9">
        <v>0.86</v>
      </c>
      <c r="DT15" s="9">
        <v>0.51600000000000001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3.0579999999999998</v>
      </c>
      <c r="EK15" s="9">
        <v>1.891</v>
      </c>
      <c r="EL15" s="9">
        <v>1.167</v>
      </c>
      <c r="EM15" s="9">
        <v>2.13</v>
      </c>
      <c r="EN15" s="9">
        <v>1.726</v>
      </c>
      <c r="EO15" s="9">
        <v>0.40400000000000003</v>
      </c>
      <c r="EP15" s="9">
        <v>1.665</v>
      </c>
      <c r="EQ15" s="9">
        <v>1.262</v>
      </c>
      <c r="ER15" s="9">
        <v>0.40400000000000003</v>
      </c>
      <c r="ES15" s="9">
        <v>0.46400000000000002</v>
      </c>
      <c r="ET15" s="9">
        <v>0.46400000000000002</v>
      </c>
      <c r="EU15" s="9">
        <v>0</v>
      </c>
      <c r="EV15" s="9">
        <v>0</v>
      </c>
      <c r="EW15" s="9">
        <v>0</v>
      </c>
      <c r="EX15" s="9">
        <v>0</v>
      </c>
      <c r="EY15" s="9">
        <v>0.92800000000000005</v>
      </c>
      <c r="EZ15" s="9">
        <v>0.16500000000000001</v>
      </c>
      <c r="FA15" s="9">
        <v>0.76300000000000001</v>
      </c>
      <c r="FB15" s="9">
        <v>0.16500000000000001</v>
      </c>
      <c r="FC15" s="9">
        <v>0.16500000000000001</v>
      </c>
      <c r="FD15" s="9">
        <v>0</v>
      </c>
      <c r="FE15" s="9">
        <v>0.76300000000000001</v>
      </c>
      <c r="FF15" s="9">
        <v>0</v>
      </c>
      <c r="FG15" s="9">
        <v>0.76300000000000001</v>
      </c>
      <c r="FH15" s="9">
        <v>0.41699999999999998</v>
      </c>
      <c r="FI15" s="9">
        <v>0.41699999999999998</v>
      </c>
      <c r="FJ15" s="9">
        <v>0</v>
      </c>
      <c r="FK15" s="9">
        <v>0.41699999999999998</v>
      </c>
      <c r="FL15" s="9">
        <v>0.41699999999999998</v>
      </c>
      <c r="FM15" s="9">
        <v>0</v>
      </c>
      <c r="FN15" s="9">
        <v>0.41699999999999998</v>
      </c>
      <c r="FO15" s="9">
        <v>0.41699999999999998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1.913</v>
      </c>
      <c r="GG15" s="9">
        <v>1.913</v>
      </c>
      <c r="GH15" s="9">
        <v>0</v>
      </c>
      <c r="GI15" s="9">
        <v>0.82699999999999996</v>
      </c>
      <c r="GJ15" s="9">
        <v>0.82699999999999996</v>
      </c>
      <c r="GK15" s="9">
        <v>0</v>
      </c>
      <c r="GL15" s="9">
        <v>0.499</v>
      </c>
      <c r="GM15" s="9">
        <v>0.499</v>
      </c>
      <c r="GN15" s="9">
        <v>0</v>
      </c>
      <c r="GO15" s="9">
        <v>0.32800000000000001</v>
      </c>
      <c r="GP15" s="9">
        <v>0.32800000000000001</v>
      </c>
      <c r="GQ15" s="9">
        <v>0</v>
      </c>
      <c r="GR15" s="9">
        <v>0</v>
      </c>
      <c r="GS15" s="9">
        <v>0</v>
      </c>
      <c r="GT15" s="9">
        <v>0</v>
      </c>
      <c r="GU15" s="9">
        <v>1.087</v>
      </c>
      <c r="GV15" s="9">
        <v>1.087</v>
      </c>
      <c r="GW15" s="9">
        <v>0</v>
      </c>
      <c r="GX15" s="9">
        <v>1.087</v>
      </c>
      <c r="GY15" s="9">
        <v>1.087</v>
      </c>
      <c r="GZ15" s="9">
        <v>0</v>
      </c>
      <c r="HA15" s="9">
        <v>0</v>
      </c>
      <c r="HB15" s="9">
        <v>0</v>
      </c>
      <c r="HC15" s="9">
        <v>0</v>
      </c>
      <c r="HD15" s="9">
        <v>1.4379999999999999</v>
      </c>
      <c r="HE15" s="9">
        <v>0.94299999999999995</v>
      </c>
      <c r="HF15" s="9">
        <v>0.495</v>
      </c>
      <c r="HG15" s="9">
        <v>1.4379999999999999</v>
      </c>
      <c r="HH15" s="9">
        <v>0.94299999999999995</v>
      </c>
      <c r="HI15" s="9">
        <v>0.495</v>
      </c>
      <c r="HJ15" s="9">
        <v>1.4379999999999999</v>
      </c>
      <c r="HK15" s="9">
        <v>0.94299999999999995</v>
      </c>
      <c r="HL15" s="9">
        <v>0.495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183.892</v>
      </c>
      <c r="IC15" s="9">
        <v>98.644000000000005</v>
      </c>
      <c r="ID15" s="9">
        <v>85.248000000000005</v>
      </c>
      <c r="IE15" s="9">
        <v>122.944</v>
      </c>
      <c r="IF15" s="9">
        <v>78.977999999999994</v>
      </c>
      <c r="IG15" s="9">
        <v>43.966000000000001</v>
      </c>
      <c r="IH15" s="9">
        <v>90.698999999999998</v>
      </c>
      <c r="II15" s="9">
        <v>55.851999999999997</v>
      </c>
      <c r="IJ15" s="9">
        <v>34.847999999999999</v>
      </c>
      <c r="IK15" s="9">
        <v>26.556999999999999</v>
      </c>
      <c r="IL15" s="9">
        <v>18.555</v>
      </c>
      <c r="IM15" s="9">
        <v>8.0030000000000001</v>
      </c>
      <c r="IN15" s="9">
        <v>5.6879999999999997</v>
      </c>
      <c r="IO15" s="9">
        <v>4.5720000000000001</v>
      </c>
      <c r="IP15" s="9">
        <v>1.1160000000000001</v>
      </c>
      <c r="IQ15" s="9">
        <v>60.948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7.6150000000000002</v>
      </c>
      <c r="BQ16" s="9">
        <v>4.165</v>
      </c>
      <c r="BR16" s="9">
        <v>3.45</v>
      </c>
      <c r="BS16" s="9">
        <v>3.2050000000000001</v>
      </c>
      <c r="BT16" s="9">
        <v>1.905</v>
      </c>
      <c r="BU16" s="9">
        <v>1.3</v>
      </c>
      <c r="BV16" s="9">
        <v>2.1669999999999998</v>
      </c>
      <c r="BW16" s="9">
        <v>0.86699999999999999</v>
      </c>
      <c r="BX16" s="9">
        <v>1.3</v>
      </c>
      <c r="BY16" s="9">
        <v>0.42199999999999999</v>
      </c>
      <c r="BZ16" s="9">
        <v>0.42199999999999999</v>
      </c>
      <c r="CA16" s="9">
        <v>0</v>
      </c>
      <c r="CB16" s="9">
        <v>0.61699999999999999</v>
      </c>
      <c r="CC16" s="9">
        <v>0.61699999999999999</v>
      </c>
      <c r="CD16" s="9">
        <v>0</v>
      </c>
      <c r="CE16" s="9">
        <v>4.41</v>
      </c>
      <c r="CF16" s="9">
        <v>2.2599999999999998</v>
      </c>
      <c r="CG16" s="9">
        <v>2.15</v>
      </c>
      <c r="CH16" s="9">
        <v>1.837</v>
      </c>
      <c r="CI16" s="9">
        <v>1.3</v>
      </c>
      <c r="CJ16" s="9">
        <v>0.53700000000000003</v>
      </c>
      <c r="CK16" s="9">
        <v>2.573</v>
      </c>
      <c r="CL16" s="9">
        <v>0.96</v>
      </c>
      <c r="CM16" s="9">
        <v>1.613</v>
      </c>
      <c r="CN16" s="9">
        <v>3.6379999999999999</v>
      </c>
      <c r="CO16" s="9">
        <v>2.157</v>
      </c>
      <c r="CP16" s="9">
        <v>1.4810000000000001</v>
      </c>
      <c r="CQ16" s="9">
        <v>1.004</v>
      </c>
      <c r="CR16" s="9">
        <v>0.73799999999999999</v>
      </c>
      <c r="CS16" s="9">
        <v>0.26500000000000001</v>
      </c>
      <c r="CT16" s="9">
        <v>0.38700000000000001</v>
      </c>
      <c r="CU16" s="9">
        <v>0.122</v>
      </c>
      <c r="CV16" s="9">
        <v>0.26500000000000001</v>
      </c>
      <c r="CW16" s="9">
        <v>0</v>
      </c>
      <c r="CX16" s="9">
        <v>0</v>
      </c>
      <c r="CY16" s="9">
        <v>0</v>
      </c>
      <c r="CZ16" s="9">
        <v>0.61699999999999999</v>
      </c>
      <c r="DA16" s="9">
        <v>0.61699999999999999</v>
      </c>
      <c r="DB16" s="9">
        <v>0</v>
      </c>
      <c r="DC16" s="9">
        <v>2.6349999999999998</v>
      </c>
      <c r="DD16" s="9">
        <v>1.419</v>
      </c>
      <c r="DE16" s="9">
        <v>1.216</v>
      </c>
      <c r="DF16" s="9">
        <v>0.45900000000000002</v>
      </c>
      <c r="DG16" s="9">
        <v>0.45900000000000002</v>
      </c>
      <c r="DH16" s="9">
        <v>0</v>
      </c>
      <c r="DI16" s="9">
        <v>2.1760000000000002</v>
      </c>
      <c r="DJ16" s="9">
        <v>0.96</v>
      </c>
      <c r="DK16" s="9">
        <v>1.216</v>
      </c>
      <c r="DL16" s="9">
        <v>1.478</v>
      </c>
      <c r="DM16" s="9">
        <v>0.97699999999999998</v>
      </c>
      <c r="DN16" s="9">
        <v>0.501</v>
      </c>
      <c r="DO16" s="9">
        <v>1.3180000000000001</v>
      </c>
      <c r="DP16" s="9">
        <v>0.81699999999999995</v>
      </c>
      <c r="DQ16" s="9">
        <v>0.501</v>
      </c>
      <c r="DR16" s="9">
        <v>0.89600000000000002</v>
      </c>
      <c r="DS16" s="9">
        <v>0.39500000000000002</v>
      </c>
      <c r="DT16" s="9">
        <v>0.501</v>
      </c>
      <c r="DU16" s="9">
        <v>0.42199999999999999</v>
      </c>
      <c r="DV16" s="9">
        <v>0.42199999999999999</v>
      </c>
      <c r="DW16" s="9">
        <v>0</v>
      </c>
      <c r="DX16" s="9">
        <v>0</v>
      </c>
      <c r="DY16" s="9">
        <v>0</v>
      </c>
      <c r="DZ16" s="9">
        <v>0</v>
      </c>
      <c r="EA16" s="9">
        <v>0.161</v>
      </c>
      <c r="EB16" s="9">
        <v>0.161</v>
      </c>
      <c r="EC16" s="9">
        <v>0</v>
      </c>
      <c r="ED16" s="9">
        <v>0.161</v>
      </c>
      <c r="EE16" s="9">
        <v>0.161</v>
      </c>
      <c r="EF16" s="9">
        <v>0</v>
      </c>
      <c r="EG16" s="9">
        <v>0</v>
      </c>
      <c r="EH16" s="9">
        <v>0</v>
      </c>
      <c r="EI16" s="9">
        <v>0</v>
      </c>
      <c r="EJ16" s="9">
        <v>1.5229999999999999</v>
      </c>
      <c r="EK16" s="9">
        <v>1.0309999999999999</v>
      </c>
      <c r="EL16" s="9">
        <v>0.49199999999999999</v>
      </c>
      <c r="EM16" s="9">
        <v>0.44500000000000001</v>
      </c>
      <c r="EN16" s="9">
        <v>0.35099999999999998</v>
      </c>
      <c r="EO16" s="9">
        <v>9.5000000000000001E-2</v>
      </c>
      <c r="EP16" s="9">
        <v>0.44500000000000001</v>
      </c>
      <c r="EQ16" s="9">
        <v>0.35099999999999998</v>
      </c>
      <c r="ER16" s="9">
        <v>9.5000000000000001E-2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1.0780000000000001</v>
      </c>
      <c r="EZ16" s="9">
        <v>0.68100000000000005</v>
      </c>
      <c r="FA16" s="9">
        <v>0.39700000000000002</v>
      </c>
      <c r="FB16" s="9">
        <v>0.68100000000000005</v>
      </c>
      <c r="FC16" s="9">
        <v>0.68100000000000005</v>
      </c>
      <c r="FD16" s="9">
        <v>0</v>
      </c>
      <c r="FE16" s="9">
        <v>0.39700000000000002</v>
      </c>
      <c r="FF16" s="9">
        <v>0</v>
      </c>
      <c r="FG16" s="9">
        <v>0.39700000000000002</v>
      </c>
      <c r="FH16" s="9">
        <v>0.97599999999999998</v>
      </c>
      <c r="FI16" s="9">
        <v>0</v>
      </c>
      <c r="FJ16" s="9">
        <v>0.97599999999999998</v>
      </c>
      <c r="FK16" s="9">
        <v>0.439</v>
      </c>
      <c r="FL16" s="9">
        <v>0</v>
      </c>
      <c r="FM16" s="9">
        <v>0.439</v>
      </c>
      <c r="FN16" s="9">
        <v>0.439</v>
      </c>
      <c r="FO16" s="9">
        <v>0</v>
      </c>
      <c r="FP16" s="9">
        <v>0.439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0.53700000000000003</v>
      </c>
      <c r="FX16" s="9">
        <v>0</v>
      </c>
      <c r="FY16" s="9">
        <v>0.53700000000000003</v>
      </c>
      <c r="FZ16" s="9">
        <v>0.53700000000000003</v>
      </c>
      <c r="GA16" s="9">
        <v>0</v>
      </c>
      <c r="GB16" s="9">
        <v>0.53700000000000003</v>
      </c>
      <c r="GC16" s="9">
        <v>0</v>
      </c>
      <c r="GD16" s="9">
        <v>0</v>
      </c>
      <c r="GE16" s="9">
        <v>0</v>
      </c>
      <c r="GF16" s="9">
        <v>1.54</v>
      </c>
      <c r="GG16" s="9">
        <v>1.54</v>
      </c>
      <c r="GH16" s="9">
        <v>0</v>
      </c>
      <c r="GI16" s="9">
        <v>0.94399999999999995</v>
      </c>
      <c r="GJ16" s="9">
        <v>0.94399999999999995</v>
      </c>
      <c r="GK16" s="9">
        <v>0</v>
      </c>
      <c r="GL16" s="9">
        <v>0.94399999999999995</v>
      </c>
      <c r="GM16" s="9">
        <v>0.94399999999999995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0.59599999999999997</v>
      </c>
      <c r="GV16" s="9">
        <v>0.59599999999999997</v>
      </c>
      <c r="GW16" s="9">
        <v>0</v>
      </c>
      <c r="GX16" s="9">
        <v>0.59599999999999997</v>
      </c>
      <c r="GY16" s="9">
        <v>0.59599999999999997</v>
      </c>
      <c r="GZ16" s="9">
        <v>0</v>
      </c>
      <c r="HA16" s="9">
        <v>0</v>
      </c>
      <c r="HB16" s="9">
        <v>0</v>
      </c>
      <c r="HC16" s="9">
        <v>0</v>
      </c>
      <c r="HD16" s="9">
        <v>2.786</v>
      </c>
      <c r="HE16" s="9">
        <v>1.5620000000000001</v>
      </c>
      <c r="HF16" s="9">
        <v>1.224</v>
      </c>
      <c r="HG16" s="9">
        <v>1.4390000000000001</v>
      </c>
      <c r="HH16" s="9">
        <v>0.92</v>
      </c>
      <c r="HI16" s="9">
        <v>0.51800000000000002</v>
      </c>
      <c r="HJ16" s="9">
        <v>0.93500000000000005</v>
      </c>
      <c r="HK16" s="9">
        <v>0.41699999999999998</v>
      </c>
      <c r="HL16" s="9">
        <v>0.51800000000000002</v>
      </c>
      <c r="HM16" s="9">
        <v>0.504</v>
      </c>
      <c r="HN16" s="9">
        <v>0.504</v>
      </c>
      <c r="HO16" s="9">
        <v>0</v>
      </c>
      <c r="HP16" s="9">
        <v>0</v>
      </c>
      <c r="HQ16" s="9">
        <v>0</v>
      </c>
      <c r="HR16" s="9">
        <v>0</v>
      </c>
      <c r="HS16" s="9">
        <v>1.347</v>
      </c>
      <c r="HT16" s="9">
        <v>0.64200000000000002</v>
      </c>
      <c r="HU16" s="9">
        <v>0.70499999999999996</v>
      </c>
      <c r="HV16" s="9">
        <v>1.347</v>
      </c>
      <c r="HW16" s="9">
        <v>0.64200000000000002</v>
      </c>
      <c r="HX16" s="9">
        <v>0.70499999999999996</v>
      </c>
      <c r="HY16" s="9">
        <v>0</v>
      </c>
      <c r="HZ16" s="9">
        <v>0</v>
      </c>
      <c r="IA16" s="9">
        <v>0</v>
      </c>
      <c r="IB16" s="9">
        <v>193.88499999999999</v>
      </c>
      <c r="IC16" s="9">
        <v>105.82</v>
      </c>
      <c r="ID16" s="9">
        <v>88.063999999999993</v>
      </c>
      <c r="IE16" s="9">
        <v>136.23099999999999</v>
      </c>
      <c r="IF16" s="9">
        <v>84.239000000000004</v>
      </c>
      <c r="IG16" s="9">
        <v>51.991999999999997</v>
      </c>
      <c r="IH16" s="9">
        <v>104.47799999999999</v>
      </c>
      <c r="II16" s="9">
        <v>63.292999999999999</v>
      </c>
      <c r="IJ16" s="9">
        <v>41.185000000000002</v>
      </c>
      <c r="IK16" s="9">
        <v>27.562000000000001</v>
      </c>
      <c r="IL16" s="9">
        <v>18.821000000000002</v>
      </c>
      <c r="IM16" s="9">
        <v>8.7420000000000009</v>
      </c>
      <c r="IN16" s="9">
        <v>4.1900000000000004</v>
      </c>
      <c r="IO16" s="9">
        <v>2.125</v>
      </c>
      <c r="IP16" s="9">
        <v>2.0649999999999999</v>
      </c>
      <c r="IQ16" s="9">
        <v>57.654000000000003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10.795</v>
      </c>
      <c r="BQ17" s="9">
        <v>5.6479999999999997</v>
      </c>
      <c r="BR17" s="9">
        <v>5.1470000000000002</v>
      </c>
      <c r="BS17" s="9">
        <v>4.3780000000000001</v>
      </c>
      <c r="BT17" s="9">
        <v>2.9940000000000002</v>
      </c>
      <c r="BU17" s="9">
        <v>1.3839999999999999</v>
      </c>
      <c r="BV17" s="9">
        <v>3.5350000000000001</v>
      </c>
      <c r="BW17" s="9">
        <v>2.5419999999999998</v>
      </c>
      <c r="BX17" s="9">
        <v>0.99299999999999999</v>
      </c>
      <c r="BY17" s="9">
        <v>0.45200000000000001</v>
      </c>
      <c r="BZ17" s="9">
        <v>0.45200000000000001</v>
      </c>
      <c r="CA17" s="9">
        <v>0</v>
      </c>
      <c r="CB17" s="9">
        <v>0.39100000000000001</v>
      </c>
      <c r="CC17" s="9">
        <v>0</v>
      </c>
      <c r="CD17" s="9">
        <v>0.39100000000000001</v>
      </c>
      <c r="CE17" s="9">
        <v>6.4169999999999998</v>
      </c>
      <c r="CF17" s="9">
        <v>2.6549999999999998</v>
      </c>
      <c r="CG17" s="9">
        <v>3.7629999999999999</v>
      </c>
      <c r="CH17" s="9">
        <v>3.048</v>
      </c>
      <c r="CI17" s="9">
        <v>1.573</v>
      </c>
      <c r="CJ17" s="9">
        <v>1.4750000000000001</v>
      </c>
      <c r="CK17" s="9">
        <v>3.3690000000000002</v>
      </c>
      <c r="CL17" s="9">
        <v>1.0820000000000001</v>
      </c>
      <c r="CM17" s="9">
        <v>2.2869999999999999</v>
      </c>
      <c r="CN17" s="9">
        <v>4.8780000000000001</v>
      </c>
      <c r="CO17" s="9">
        <v>2.8519999999999999</v>
      </c>
      <c r="CP17" s="9">
        <v>2.0259999999999998</v>
      </c>
      <c r="CQ17" s="9">
        <v>1.78</v>
      </c>
      <c r="CR17" s="9">
        <v>1.3879999999999999</v>
      </c>
      <c r="CS17" s="9">
        <v>0.39100000000000001</v>
      </c>
      <c r="CT17" s="9">
        <v>0.93700000000000006</v>
      </c>
      <c r="CU17" s="9">
        <v>0.93700000000000006</v>
      </c>
      <c r="CV17" s="9">
        <v>0</v>
      </c>
      <c r="CW17" s="9">
        <v>0.45200000000000001</v>
      </c>
      <c r="CX17" s="9">
        <v>0.45200000000000001</v>
      </c>
      <c r="CY17" s="9">
        <v>0</v>
      </c>
      <c r="CZ17" s="9">
        <v>0.39100000000000001</v>
      </c>
      <c r="DA17" s="9">
        <v>0</v>
      </c>
      <c r="DB17" s="9">
        <v>0.39100000000000001</v>
      </c>
      <c r="DC17" s="9">
        <v>3.0979999999999999</v>
      </c>
      <c r="DD17" s="9">
        <v>1.464</v>
      </c>
      <c r="DE17" s="9">
        <v>1.6339999999999999</v>
      </c>
      <c r="DF17" s="9">
        <v>0.38200000000000001</v>
      </c>
      <c r="DG17" s="9">
        <v>0.38200000000000001</v>
      </c>
      <c r="DH17" s="9">
        <v>0</v>
      </c>
      <c r="DI17" s="9">
        <v>2.7160000000000002</v>
      </c>
      <c r="DJ17" s="9">
        <v>1.0820000000000001</v>
      </c>
      <c r="DK17" s="9">
        <v>1.6339999999999999</v>
      </c>
      <c r="DL17" s="9">
        <v>2.8620000000000001</v>
      </c>
      <c r="DM17" s="9">
        <v>1.6140000000000001</v>
      </c>
      <c r="DN17" s="9">
        <v>1.248</v>
      </c>
      <c r="DO17" s="9">
        <v>0.42299999999999999</v>
      </c>
      <c r="DP17" s="9">
        <v>0.42299999999999999</v>
      </c>
      <c r="DQ17" s="9">
        <v>0</v>
      </c>
      <c r="DR17" s="9">
        <v>0.42299999999999999</v>
      </c>
      <c r="DS17" s="9">
        <v>0.42299999999999999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2.4390000000000001</v>
      </c>
      <c r="EB17" s="9">
        <v>1.1910000000000001</v>
      </c>
      <c r="EC17" s="9">
        <v>1.248</v>
      </c>
      <c r="ED17" s="9">
        <v>1.786</v>
      </c>
      <c r="EE17" s="9">
        <v>1.1910000000000001</v>
      </c>
      <c r="EF17" s="9">
        <v>0.59599999999999997</v>
      </c>
      <c r="EG17" s="9">
        <v>0.65300000000000002</v>
      </c>
      <c r="EH17" s="9">
        <v>0</v>
      </c>
      <c r="EI17" s="9">
        <v>0.65300000000000002</v>
      </c>
      <c r="EJ17" s="9">
        <v>0.97099999999999997</v>
      </c>
      <c r="EK17" s="9">
        <v>0.57699999999999996</v>
      </c>
      <c r="EL17" s="9">
        <v>0.39400000000000002</v>
      </c>
      <c r="EM17" s="9">
        <v>0.879</v>
      </c>
      <c r="EN17" s="9">
        <v>0.57699999999999996</v>
      </c>
      <c r="EO17" s="9">
        <v>0.30199999999999999</v>
      </c>
      <c r="EP17" s="9">
        <v>0.879</v>
      </c>
      <c r="EQ17" s="9">
        <v>0.57699999999999996</v>
      </c>
      <c r="ER17" s="9">
        <v>0.30199999999999999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9.1999999999999998E-2</v>
      </c>
      <c r="EZ17" s="9">
        <v>0</v>
      </c>
      <c r="FA17" s="9">
        <v>9.1999999999999998E-2</v>
      </c>
      <c r="FB17" s="9">
        <v>9.1999999999999998E-2</v>
      </c>
      <c r="FC17" s="9">
        <v>0</v>
      </c>
      <c r="FD17" s="9">
        <v>9.1999999999999998E-2</v>
      </c>
      <c r="FE17" s="9">
        <v>0</v>
      </c>
      <c r="FF17" s="9">
        <v>0</v>
      </c>
      <c r="FG17" s="9">
        <v>0</v>
      </c>
      <c r="FH17" s="9">
        <v>2.0840000000000001</v>
      </c>
      <c r="FI17" s="9">
        <v>0.60499999999999998</v>
      </c>
      <c r="FJ17" s="9">
        <v>1.4790000000000001</v>
      </c>
      <c r="FK17" s="9">
        <v>1.296</v>
      </c>
      <c r="FL17" s="9">
        <v>0.60499999999999998</v>
      </c>
      <c r="FM17" s="9">
        <v>0.69099999999999995</v>
      </c>
      <c r="FN17" s="9">
        <v>1.296</v>
      </c>
      <c r="FO17" s="9">
        <v>0.60499999999999998</v>
      </c>
      <c r="FP17" s="9">
        <v>0.69099999999999995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0.78700000000000003</v>
      </c>
      <c r="FX17" s="9">
        <v>0</v>
      </c>
      <c r="FY17" s="9">
        <v>0.78700000000000003</v>
      </c>
      <c r="FZ17" s="9">
        <v>0.78700000000000003</v>
      </c>
      <c r="GA17" s="9">
        <v>0</v>
      </c>
      <c r="GB17" s="9">
        <v>0.78700000000000003</v>
      </c>
      <c r="GC17" s="9">
        <v>0</v>
      </c>
      <c r="GD17" s="9">
        <v>0</v>
      </c>
      <c r="GE17" s="9">
        <v>0</v>
      </c>
      <c r="GF17" s="9">
        <v>1.4790000000000001</v>
      </c>
      <c r="GG17" s="9">
        <v>1.18</v>
      </c>
      <c r="GH17" s="9">
        <v>0.29899999999999999</v>
      </c>
      <c r="GI17" s="9">
        <v>1.4790000000000001</v>
      </c>
      <c r="GJ17" s="9">
        <v>1.18</v>
      </c>
      <c r="GK17" s="9">
        <v>0.29899999999999999</v>
      </c>
      <c r="GL17" s="9">
        <v>1.4790000000000001</v>
      </c>
      <c r="GM17" s="9">
        <v>1.18</v>
      </c>
      <c r="GN17" s="9">
        <v>0.29899999999999999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1.7130000000000001</v>
      </c>
      <c r="HE17" s="9">
        <v>1.018</v>
      </c>
      <c r="HF17" s="9">
        <v>0.69399999999999995</v>
      </c>
      <c r="HG17" s="9">
        <v>1.171</v>
      </c>
      <c r="HH17" s="9">
        <v>0.47699999999999998</v>
      </c>
      <c r="HI17" s="9">
        <v>0.69399999999999995</v>
      </c>
      <c r="HJ17" s="9">
        <v>0.84</v>
      </c>
      <c r="HK17" s="9">
        <v>0.14499999999999999</v>
      </c>
      <c r="HL17" s="9">
        <v>0.69399999999999995</v>
      </c>
      <c r="HM17" s="9">
        <v>0.33200000000000002</v>
      </c>
      <c r="HN17" s="9">
        <v>0.33200000000000002</v>
      </c>
      <c r="HO17" s="9">
        <v>0</v>
      </c>
      <c r="HP17" s="9">
        <v>0</v>
      </c>
      <c r="HQ17" s="9">
        <v>0</v>
      </c>
      <c r="HR17" s="9">
        <v>0</v>
      </c>
      <c r="HS17" s="9">
        <v>0.54200000000000004</v>
      </c>
      <c r="HT17" s="9">
        <v>0.54200000000000004</v>
      </c>
      <c r="HU17" s="9">
        <v>0</v>
      </c>
      <c r="HV17" s="9">
        <v>0.54200000000000004</v>
      </c>
      <c r="HW17" s="9">
        <v>0.54200000000000004</v>
      </c>
      <c r="HX17" s="9">
        <v>0</v>
      </c>
      <c r="HY17" s="9">
        <v>0</v>
      </c>
      <c r="HZ17" s="9">
        <v>0</v>
      </c>
      <c r="IA17" s="9">
        <v>0</v>
      </c>
      <c r="IB17" s="9">
        <v>242.51</v>
      </c>
      <c r="IC17" s="9">
        <v>139.941</v>
      </c>
      <c r="ID17" s="9">
        <v>102.569</v>
      </c>
      <c r="IE17" s="9">
        <v>175.36500000000001</v>
      </c>
      <c r="IF17" s="9">
        <v>106.654</v>
      </c>
      <c r="IG17" s="9">
        <v>68.710999999999999</v>
      </c>
      <c r="IH17" s="9">
        <v>133.25800000000001</v>
      </c>
      <c r="II17" s="9">
        <v>79.655000000000001</v>
      </c>
      <c r="IJ17" s="9">
        <v>53.603000000000002</v>
      </c>
      <c r="IK17" s="9">
        <v>36.912999999999997</v>
      </c>
      <c r="IL17" s="9">
        <v>24.93</v>
      </c>
      <c r="IM17" s="9">
        <v>11.983000000000001</v>
      </c>
      <c r="IN17" s="9">
        <v>5.1929999999999996</v>
      </c>
      <c r="IO17" s="9">
        <v>2.0680000000000001</v>
      </c>
      <c r="IP17" s="9">
        <v>3.125</v>
      </c>
      <c r="IQ17" s="9">
        <v>67.144999999999996</v>
      </c>
    </row>
    <row r="18" spans="1:251">
      <c r="A18" s="10">
        <v>44593</v>
      </c>
      <c r="B18" s="9">
        <v>0.254</v>
      </c>
      <c r="C18" s="9">
        <v>0</v>
      </c>
      <c r="D18" s="9">
        <v>0.254</v>
      </c>
      <c r="E18" s="9">
        <v>0.254</v>
      </c>
      <c r="F18" s="9">
        <v>0</v>
      </c>
      <c r="G18" s="9">
        <v>0.254</v>
      </c>
      <c r="H18" s="9">
        <v>0.254</v>
      </c>
      <c r="I18" s="9">
        <v>0</v>
      </c>
      <c r="J18" s="9">
        <v>0.254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0.254</v>
      </c>
      <c r="AY18" s="9">
        <v>0</v>
      </c>
      <c r="AZ18" s="9">
        <v>0.254</v>
      </c>
      <c r="BA18" s="9">
        <v>0.254</v>
      </c>
      <c r="BB18" s="9">
        <v>0</v>
      </c>
      <c r="BC18" s="9">
        <v>0.254</v>
      </c>
      <c r="BD18" s="9">
        <v>0.254</v>
      </c>
      <c r="BE18" s="9">
        <v>0</v>
      </c>
      <c r="BF18" s="9">
        <v>0.254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9.4659999999999993</v>
      </c>
      <c r="BQ18" s="9">
        <v>5.5529999999999999</v>
      </c>
      <c r="BR18" s="9">
        <v>3.9129999999999998</v>
      </c>
      <c r="BS18" s="9">
        <v>4.0389999999999997</v>
      </c>
      <c r="BT18" s="9">
        <v>2.403</v>
      </c>
      <c r="BU18" s="9">
        <v>1.6359999999999999</v>
      </c>
      <c r="BV18" s="9">
        <v>3.4079999999999999</v>
      </c>
      <c r="BW18" s="9">
        <v>1.772</v>
      </c>
      <c r="BX18" s="9">
        <v>1.6359999999999999</v>
      </c>
      <c r="BY18" s="9">
        <v>0.36199999999999999</v>
      </c>
      <c r="BZ18" s="9">
        <v>0.36199999999999999</v>
      </c>
      <c r="CA18" s="9">
        <v>0</v>
      </c>
      <c r="CB18" s="9">
        <v>0.26800000000000002</v>
      </c>
      <c r="CC18" s="9">
        <v>0.26800000000000002</v>
      </c>
      <c r="CD18" s="9">
        <v>0</v>
      </c>
      <c r="CE18" s="9">
        <v>5.4269999999999996</v>
      </c>
      <c r="CF18" s="9">
        <v>3.15</v>
      </c>
      <c r="CG18" s="9">
        <v>2.2770000000000001</v>
      </c>
      <c r="CH18" s="9">
        <v>1.5509999999999999</v>
      </c>
      <c r="CI18" s="9">
        <v>0.877</v>
      </c>
      <c r="CJ18" s="9">
        <v>0.67400000000000004</v>
      </c>
      <c r="CK18" s="9">
        <v>3.8759999999999999</v>
      </c>
      <c r="CL18" s="9">
        <v>2.2719999999999998</v>
      </c>
      <c r="CM18" s="9">
        <v>1.603</v>
      </c>
      <c r="CN18" s="9">
        <v>4.7460000000000004</v>
      </c>
      <c r="CO18" s="9">
        <v>3.18</v>
      </c>
      <c r="CP18" s="9">
        <v>1.5660000000000001</v>
      </c>
      <c r="CQ18" s="9">
        <v>1.26</v>
      </c>
      <c r="CR18" s="9">
        <v>0.66800000000000004</v>
      </c>
      <c r="CS18" s="9">
        <v>0.59199999999999997</v>
      </c>
      <c r="CT18" s="9">
        <v>0.99199999999999999</v>
      </c>
      <c r="CU18" s="9">
        <v>0.39900000000000002</v>
      </c>
      <c r="CV18" s="9">
        <v>0.59199999999999997</v>
      </c>
      <c r="CW18" s="9">
        <v>0</v>
      </c>
      <c r="CX18" s="9">
        <v>0</v>
      </c>
      <c r="CY18" s="9">
        <v>0</v>
      </c>
      <c r="CZ18" s="9">
        <v>0.26800000000000002</v>
      </c>
      <c r="DA18" s="9">
        <v>0.26800000000000002</v>
      </c>
      <c r="DB18" s="9">
        <v>0</v>
      </c>
      <c r="DC18" s="9">
        <v>3.4860000000000002</v>
      </c>
      <c r="DD18" s="9">
        <v>2.512</v>
      </c>
      <c r="DE18" s="9">
        <v>0.97399999999999998</v>
      </c>
      <c r="DF18" s="9">
        <v>0.68700000000000006</v>
      </c>
      <c r="DG18" s="9">
        <v>0.24</v>
      </c>
      <c r="DH18" s="9">
        <v>0.44700000000000001</v>
      </c>
      <c r="DI18" s="9">
        <v>2.7989999999999999</v>
      </c>
      <c r="DJ18" s="9">
        <v>2.2719999999999998</v>
      </c>
      <c r="DK18" s="9">
        <v>0.52600000000000002</v>
      </c>
      <c r="DL18" s="9">
        <v>1.5669999999999999</v>
      </c>
      <c r="DM18" s="9">
        <v>0.84299999999999997</v>
      </c>
      <c r="DN18" s="9">
        <v>0.72399999999999998</v>
      </c>
      <c r="DO18" s="9">
        <v>1.091</v>
      </c>
      <c r="DP18" s="9">
        <v>0.84299999999999997</v>
      </c>
      <c r="DQ18" s="9">
        <v>0.248</v>
      </c>
      <c r="DR18" s="9">
        <v>0.72899999999999998</v>
      </c>
      <c r="DS18" s="9">
        <v>0.48099999999999998</v>
      </c>
      <c r="DT18" s="9">
        <v>0.248</v>
      </c>
      <c r="DU18" s="9">
        <v>0.36199999999999999</v>
      </c>
      <c r="DV18" s="9">
        <v>0.36199999999999999</v>
      </c>
      <c r="DW18" s="9">
        <v>0</v>
      </c>
      <c r="DX18" s="9">
        <v>0</v>
      </c>
      <c r="DY18" s="9">
        <v>0</v>
      </c>
      <c r="DZ18" s="9">
        <v>0</v>
      </c>
      <c r="EA18" s="9">
        <v>0.47599999999999998</v>
      </c>
      <c r="EB18" s="9">
        <v>0</v>
      </c>
      <c r="EC18" s="9">
        <v>0.47599999999999998</v>
      </c>
      <c r="ED18" s="9">
        <v>0</v>
      </c>
      <c r="EE18" s="9">
        <v>0</v>
      </c>
      <c r="EF18" s="9">
        <v>0</v>
      </c>
      <c r="EG18" s="9">
        <v>0.47599999999999998</v>
      </c>
      <c r="EH18" s="9">
        <v>0</v>
      </c>
      <c r="EI18" s="9">
        <v>0.47599999999999998</v>
      </c>
      <c r="EJ18" s="9">
        <v>1.5980000000000001</v>
      </c>
      <c r="EK18" s="9">
        <v>0.997</v>
      </c>
      <c r="EL18" s="9">
        <v>0.60099999999999998</v>
      </c>
      <c r="EM18" s="9">
        <v>0.89200000000000002</v>
      </c>
      <c r="EN18" s="9">
        <v>0.89200000000000002</v>
      </c>
      <c r="EO18" s="9">
        <v>0</v>
      </c>
      <c r="EP18" s="9">
        <v>0.89200000000000002</v>
      </c>
      <c r="EQ18" s="9">
        <v>0.89200000000000002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0.70599999999999996</v>
      </c>
      <c r="EZ18" s="9">
        <v>0.105</v>
      </c>
      <c r="FA18" s="9">
        <v>0.60099999999999998</v>
      </c>
      <c r="FB18" s="9">
        <v>0.105</v>
      </c>
      <c r="FC18" s="9">
        <v>0.105</v>
      </c>
      <c r="FD18" s="9">
        <v>0</v>
      </c>
      <c r="FE18" s="9">
        <v>0.60099999999999998</v>
      </c>
      <c r="FF18" s="9">
        <v>0</v>
      </c>
      <c r="FG18" s="9">
        <v>0.60099999999999998</v>
      </c>
      <c r="FH18" s="9">
        <v>1.5549999999999999</v>
      </c>
      <c r="FI18" s="9">
        <v>0.53300000000000003</v>
      </c>
      <c r="FJ18" s="9">
        <v>1.022</v>
      </c>
      <c r="FK18" s="9">
        <v>0.79600000000000004</v>
      </c>
      <c r="FL18" s="9">
        <v>0</v>
      </c>
      <c r="FM18" s="9">
        <v>0.79600000000000004</v>
      </c>
      <c r="FN18" s="9">
        <v>0.79600000000000004</v>
      </c>
      <c r="FO18" s="9">
        <v>0</v>
      </c>
      <c r="FP18" s="9">
        <v>0.79600000000000004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0.75900000000000001</v>
      </c>
      <c r="FX18" s="9">
        <v>0.53300000000000003</v>
      </c>
      <c r="FY18" s="9">
        <v>0.22600000000000001</v>
      </c>
      <c r="FZ18" s="9">
        <v>0.75900000000000001</v>
      </c>
      <c r="GA18" s="9">
        <v>0.53300000000000003</v>
      </c>
      <c r="GB18" s="9">
        <v>0.22600000000000001</v>
      </c>
      <c r="GC18" s="9">
        <v>0</v>
      </c>
      <c r="GD18" s="9">
        <v>0</v>
      </c>
      <c r="GE18" s="9">
        <v>0</v>
      </c>
      <c r="GF18" s="9">
        <v>2.54</v>
      </c>
      <c r="GG18" s="9">
        <v>1.821</v>
      </c>
      <c r="GH18" s="9">
        <v>0.71899999999999997</v>
      </c>
      <c r="GI18" s="9">
        <v>2.0459999999999998</v>
      </c>
      <c r="GJ18" s="9">
        <v>1.327</v>
      </c>
      <c r="GK18" s="9">
        <v>0.71899999999999997</v>
      </c>
      <c r="GL18" s="9">
        <v>2.0459999999999998</v>
      </c>
      <c r="GM18" s="9">
        <v>1.327</v>
      </c>
      <c r="GN18" s="9">
        <v>0.71899999999999997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0.49399999999999999</v>
      </c>
      <c r="GV18" s="9">
        <v>0.49399999999999999</v>
      </c>
      <c r="GW18" s="9">
        <v>0</v>
      </c>
      <c r="GX18" s="9">
        <v>0.49399999999999999</v>
      </c>
      <c r="GY18" s="9">
        <v>0.49399999999999999</v>
      </c>
      <c r="GZ18" s="9">
        <v>0</v>
      </c>
      <c r="HA18" s="9">
        <v>0</v>
      </c>
      <c r="HB18" s="9">
        <v>0</v>
      </c>
      <c r="HC18" s="9">
        <v>0</v>
      </c>
      <c r="HD18" s="9">
        <v>2.9809999999999999</v>
      </c>
      <c r="HE18" s="9">
        <v>1.27</v>
      </c>
      <c r="HF18" s="9">
        <v>1.712</v>
      </c>
      <c r="HG18" s="9">
        <v>1.8320000000000001</v>
      </c>
      <c r="HH18" s="9">
        <v>0.30499999999999999</v>
      </c>
      <c r="HI18" s="9">
        <v>1.5269999999999999</v>
      </c>
      <c r="HJ18" s="9">
        <v>1.8320000000000001</v>
      </c>
      <c r="HK18" s="9">
        <v>0.30499999999999999</v>
      </c>
      <c r="HL18" s="9">
        <v>1.5269999999999999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1.149</v>
      </c>
      <c r="HT18" s="9">
        <v>0.96499999999999997</v>
      </c>
      <c r="HU18" s="9">
        <v>0.185</v>
      </c>
      <c r="HV18" s="9">
        <v>1.149</v>
      </c>
      <c r="HW18" s="9">
        <v>0.96499999999999997</v>
      </c>
      <c r="HX18" s="9">
        <v>0.185</v>
      </c>
      <c r="HY18" s="9">
        <v>0</v>
      </c>
      <c r="HZ18" s="9">
        <v>0</v>
      </c>
      <c r="IA18" s="9">
        <v>0</v>
      </c>
      <c r="IB18" s="9">
        <v>163.90799999999999</v>
      </c>
      <c r="IC18" s="9">
        <v>90.385000000000005</v>
      </c>
      <c r="ID18" s="9">
        <v>73.522999999999996</v>
      </c>
      <c r="IE18" s="9">
        <v>108.96599999999999</v>
      </c>
      <c r="IF18" s="9">
        <v>66.382999999999996</v>
      </c>
      <c r="IG18" s="9">
        <v>42.584000000000003</v>
      </c>
      <c r="IH18" s="9">
        <v>82.340999999999994</v>
      </c>
      <c r="II18" s="9">
        <v>46.844000000000001</v>
      </c>
      <c r="IJ18" s="9">
        <v>35.497</v>
      </c>
      <c r="IK18" s="9">
        <v>20.442</v>
      </c>
      <c r="IL18" s="9">
        <v>16.312999999999999</v>
      </c>
      <c r="IM18" s="9">
        <v>4.1289999999999996</v>
      </c>
      <c r="IN18" s="9">
        <v>6.1829999999999998</v>
      </c>
      <c r="IO18" s="9">
        <v>3.226</v>
      </c>
      <c r="IP18" s="9">
        <v>2.9580000000000002</v>
      </c>
      <c r="IQ18" s="9">
        <v>54.942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6.9379999999999997</v>
      </c>
      <c r="BQ19" s="9">
        <v>3.976</v>
      </c>
      <c r="BR19" s="9">
        <v>2.9620000000000002</v>
      </c>
      <c r="BS19" s="9">
        <v>4.1740000000000004</v>
      </c>
      <c r="BT19" s="9">
        <v>3.3340000000000001</v>
      </c>
      <c r="BU19" s="9">
        <v>0.84</v>
      </c>
      <c r="BV19" s="9">
        <v>4.1740000000000004</v>
      </c>
      <c r="BW19" s="9">
        <v>3.3340000000000001</v>
      </c>
      <c r="BX19" s="9">
        <v>0.84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2.7639999999999998</v>
      </c>
      <c r="CF19" s="9">
        <v>0.64200000000000002</v>
      </c>
      <c r="CG19" s="9">
        <v>2.1219999999999999</v>
      </c>
      <c r="CH19" s="9">
        <v>0.753</v>
      </c>
      <c r="CI19" s="9">
        <v>0</v>
      </c>
      <c r="CJ19" s="9">
        <v>0.753</v>
      </c>
      <c r="CK19" s="9">
        <v>2.0110000000000001</v>
      </c>
      <c r="CL19" s="9">
        <v>0.64200000000000002</v>
      </c>
      <c r="CM19" s="9">
        <v>1.369</v>
      </c>
      <c r="CN19" s="9">
        <v>3.1190000000000002</v>
      </c>
      <c r="CO19" s="9">
        <v>1.75</v>
      </c>
      <c r="CP19" s="9">
        <v>1.369</v>
      </c>
      <c r="CQ19" s="9">
        <v>1.1080000000000001</v>
      </c>
      <c r="CR19" s="9">
        <v>1.1080000000000001</v>
      </c>
      <c r="CS19" s="9">
        <v>0</v>
      </c>
      <c r="CT19" s="9">
        <v>1.1080000000000001</v>
      </c>
      <c r="CU19" s="9">
        <v>1.1080000000000001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2.0110000000000001</v>
      </c>
      <c r="DD19" s="9">
        <v>0.64200000000000002</v>
      </c>
      <c r="DE19" s="9">
        <v>1.369</v>
      </c>
      <c r="DF19" s="9">
        <v>0</v>
      </c>
      <c r="DG19" s="9">
        <v>0</v>
      </c>
      <c r="DH19" s="9">
        <v>0</v>
      </c>
      <c r="DI19" s="9">
        <v>2.0110000000000001</v>
      </c>
      <c r="DJ19" s="9">
        <v>0.64200000000000002</v>
      </c>
      <c r="DK19" s="9">
        <v>1.369</v>
      </c>
      <c r="DL19" s="9">
        <v>2.3450000000000002</v>
      </c>
      <c r="DM19" s="9">
        <v>1.149</v>
      </c>
      <c r="DN19" s="9">
        <v>1.1970000000000001</v>
      </c>
      <c r="DO19" s="9">
        <v>1.988</v>
      </c>
      <c r="DP19" s="9">
        <v>1.149</v>
      </c>
      <c r="DQ19" s="9">
        <v>0.84</v>
      </c>
      <c r="DR19" s="9">
        <v>1.988</v>
      </c>
      <c r="DS19" s="9">
        <v>1.149</v>
      </c>
      <c r="DT19" s="9">
        <v>0.84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0.35699999999999998</v>
      </c>
      <c r="EB19" s="9">
        <v>0</v>
      </c>
      <c r="EC19" s="9">
        <v>0.35699999999999998</v>
      </c>
      <c r="ED19" s="9">
        <v>0.35699999999999998</v>
      </c>
      <c r="EE19" s="9">
        <v>0</v>
      </c>
      <c r="EF19" s="9">
        <v>0.35699999999999998</v>
      </c>
      <c r="EG19" s="9">
        <v>0</v>
      </c>
      <c r="EH19" s="9">
        <v>0</v>
      </c>
      <c r="EI19" s="9">
        <v>0</v>
      </c>
      <c r="EJ19" s="9">
        <v>1.0780000000000001</v>
      </c>
      <c r="EK19" s="9">
        <v>1.0780000000000001</v>
      </c>
      <c r="EL19" s="9">
        <v>0</v>
      </c>
      <c r="EM19" s="9">
        <v>1.0780000000000001</v>
      </c>
      <c r="EN19" s="9">
        <v>1.0780000000000001</v>
      </c>
      <c r="EO19" s="9">
        <v>0</v>
      </c>
      <c r="EP19" s="9">
        <v>1.0780000000000001</v>
      </c>
      <c r="EQ19" s="9">
        <v>1.0780000000000001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0.39600000000000002</v>
      </c>
      <c r="FI19" s="9">
        <v>0</v>
      </c>
      <c r="FJ19" s="9">
        <v>0.39600000000000002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0.39600000000000002</v>
      </c>
      <c r="FX19" s="9">
        <v>0</v>
      </c>
      <c r="FY19" s="9">
        <v>0.39600000000000002</v>
      </c>
      <c r="FZ19" s="9">
        <v>0.39600000000000002</v>
      </c>
      <c r="GA19" s="9">
        <v>0</v>
      </c>
      <c r="GB19" s="9">
        <v>0.39600000000000002</v>
      </c>
      <c r="GC19" s="9">
        <v>0</v>
      </c>
      <c r="GD19" s="9">
        <v>0</v>
      </c>
      <c r="GE19" s="9">
        <v>0</v>
      </c>
      <c r="GF19" s="9">
        <v>1.1539999999999999</v>
      </c>
      <c r="GG19" s="9">
        <v>0.63300000000000001</v>
      </c>
      <c r="GH19" s="9">
        <v>0.52</v>
      </c>
      <c r="GI19" s="9">
        <v>0.78200000000000003</v>
      </c>
      <c r="GJ19" s="9">
        <v>0.26100000000000001</v>
      </c>
      <c r="GK19" s="9">
        <v>0.52</v>
      </c>
      <c r="GL19" s="9">
        <v>0.78200000000000003</v>
      </c>
      <c r="GM19" s="9">
        <v>0.26100000000000001</v>
      </c>
      <c r="GN19" s="9">
        <v>0.52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0.372</v>
      </c>
      <c r="GV19" s="9">
        <v>0.372</v>
      </c>
      <c r="GW19" s="9">
        <v>0</v>
      </c>
      <c r="GX19" s="9">
        <v>0.372</v>
      </c>
      <c r="GY19" s="9">
        <v>0.372</v>
      </c>
      <c r="GZ19" s="9">
        <v>0</v>
      </c>
      <c r="HA19" s="9">
        <v>0</v>
      </c>
      <c r="HB19" s="9">
        <v>0</v>
      </c>
      <c r="HC19" s="9">
        <v>0</v>
      </c>
      <c r="HD19" s="9">
        <v>1.4990000000000001</v>
      </c>
      <c r="HE19" s="9">
        <v>1.238</v>
      </c>
      <c r="HF19" s="9">
        <v>0.26100000000000001</v>
      </c>
      <c r="HG19" s="9">
        <v>0.93</v>
      </c>
      <c r="HH19" s="9">
        <v>0.66900000000000004</v>
      </c>
      <c r="HI19" s="9">
        <v>0.26100000000000001</v>
      </c>
      <c r="HJ19" s="9">
        <v>0.49399999999999999</v>
      </c>
      <c r="HK19" s="9">
        <v>0.23300000000000001</v>
      </c>
      <c r="HL19" s="9">
        <v>0.26100000000000001</v>
      </c>
      <c r="HM19" s="9">
        <v>0.436</v>
      </c>
      <c r="HN19" s="9">
        <v>0.436</v>
      </c>
      <c r="HO19" s="9">
        <v>0</v>
      </c>
      <c r="HP19" s="9">
        <v>0</v>
      </c>
      <c r="HQ19" s="9">
        <v>0</v>
      </c>
      <c r="HR19" s="9">
        <v>0</v>
      </c>
      <c r="HS19" s="9">
        <v>0.56899999999999995</v>
      </c>
      <c r="HT19" s="9">
        <v>0.56899999999999995</v>
      </c>
      <c r="HU19" s="9">
        <v>0</v>
      </c>
      <c r="HV19" s="9">
        <v>0.56899999999999995</v>
      </c>
      <c r="HW19" s="9">
        <v>0.56899999999999995</v>
      </c>
      <c r="HX19" s="9">
        <v>0</v>
      </c>
      <c r="HY19" s="9">
        <v>0</v>
      </c>
      <c r="HZ19" s="9">
        <v>0</v>
      </c>
      <c r="IA19" s="9">
        <v>0</v>
      </c>
      <c r="IB19" s="9">
        <v>141.131</v>
      </c>
      <c r="IC19" s="9">
        <v>80.352999999999994</v>
      </c>
      <c r="ID19" s="9">
        <v>60.777999999999999</v>
      </c>
      <c r="IE19" s="9">
        <v>91.64</v>
      </c>
      <c r="IF19" s="9">
        <v>55.475999999999999</v>
      </c>
      <c r="IG19" s="9">
        <v>36.164000000000001</v>
      </c>
      <c r="IH19" s="9">
        <v>63.585999999999999</v>
      </c>
      <c r="II19" s="9">
        <v>39.622999999999998</v>
      </c>
      <c r="IJ19" s="9">
        <v>23.963000000000001</v>
      </c>
      <c r="IK19" s="9">
        <v>21.204999999999998</v>
      </c>
      <c r="IL19" s="9">
        <v>11.599</v>
      </c>
      <c r="IM19" s="9">
        <v>9.6069999999999993</v>
      </c>
      <c r="IN19" s="9">
        <v>6.8479999999999999</v>
      </c>
      <c r="IO19" s="9">
        <v>4.2539999999999996</v>
      </c>
      <c r="IP19" s="9">
        <v>2.5939999999999999</v>
      </c>
      <c r="IQ19" s="9">
        <v>49.491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23.821000000000002</v>
      </c>
      <c r="C11" s="9">
        <v>47.406999999999996</v>
      </c>
      <c r="D11" s="9">
        <v>62.098999999999997</v>
      </c>
      <c r="E11" s="9">
        <v>19.422000000000001</v>
      </c>
      <c r="F11" s="9">
        <v>42.677</v>
      </c>
      <c r="G11" s="9">
        <v>9.1289999999999996</v>
      </c>
      <c r="H11" s="9">
        <v>4.3979999999999997</v>
      </c>
      <c r="I11" s="9">
        <v>4.7309999999999999</v>
      </c>
      <c r="J11" s="9">
        <v>207.34100000000001</v>
      </c>
      <c r="K11" s="9">
        <v>114.15</v>
      </c>
      <c r="L11" s="9">
        <v>93.191000000000003</v>
      </c>
      <c r="M11" s="9">
        <v>146.16200000000001</v>
      </c>
      <c r="N11" s="9">
        <v>92.384</v>
      </c>
      <c r="O11" s="9">
        <v>53.777999999999999</v>
      </c>
      <c r="P11" s="9">
        <v>115.559</v>
      </c>
      <c r="Q11" s="9">
        <v>71.215000000000003</v>
      </c>
      <c r="R11" s="9">
        <v>44.344000000000001</v>
      </c>
      <c r="S11" s="9">
        <v>30.106000000000002</v>
      </c>
      <c r="T11" s="9">
        <v>20.672000000000001</v>
      </c>
      <c r="U11" s="9">
        <v>9.4350000000000005</v>
      </c>
      <c r="V11" s="9">
        <v>0.498</v>
      </c>
      <c r="W11" s="9">
        <v>0.498</v>
      </c>
      <c r="X11" s="9">
        <v>0</v>
      </c>
      <c r="Y11" s="9">
        <v>61.179000000000002</v>
      </c>
      <c r="Z11" s="9">
        <v>21.765999999999998</v>
      </c>
      <c r="AA11" s="9">
        <v>39.412999999999997</v>
      </c>
      <c r="AB11" s="9">
        <v>56.933</v>
      </c>
      <c r="AC11" s="9">
        <v>18.888000000000002</v>
      </c>
      <c r="AD11" s="9">
        <v>38.045000000000002</v>
      </c>
      <c r="AE11" s="9">
        <v>4.2460000000000004</v>
      </c>
      <c r="AF11" s="9">
        <v>2.8780000000000001</v>
      </c>
      <c r="AG11" s="9">
        <v>1.3680000000000001</v>
      </c>
      <c r="AH11" s="9">
        <v>20.949000000000002</v>
      </c>
      <c r="AI11" s="9">
        <v>7.7060000000000004</v>
      </c>
      <c r="AJ11" s="9">
        <v>13.243</v>
      </c>
      <c r="AK11" s="9">
        <v>12.175000000000001</v>
      </c>
      <c r="AL11" s="9">
        <v>5.6509999999999998</v>
      </c>
      <c r="AM11" s="9">
        <v>6.524</v>
      </c>
      <c r="AN11" s="9">
        <v>7.6050000000000004</v>
      </c>
      <c r="AO11" s="9">
        <v>2.7029999999999998</v>
      </c>
      <c r="AP11" s="9">
        <v>4.9020000000000001</v>
      </c>
      <c r="AQ11" s="9">
        <v>3.5379999999999998</v>
      </c>
      <c r="AR11" s="9">
        <v>2.5649999999999999</v>
      </c>
      <c r="AS11" s="9">
        <v>0.97299999999999998</v>
      </c>
      <c r="AT11" s="9">
        <v>1.032</v>
      </c>
      <c r="AU11" s="9">
        <v>0.38300000000000001</v>
      </c>
      <c r="AV11" s="9">
        <v>0.64900000000000002</v>
      </c>
      <c r="AW11" s="9">
        <v>8.7739999999999991</v>
      </c>
      <c r="AX11" s="9">
        <v>2.0550000000000002</v>
      </c>
      <c r="AY11" s="9">
        <v>6.72</v>
      </c>
      <c r="AZ11" s="9">
        <v>3.8919999999999999</v>
      </c>
      <c r="BA11" s="9">
        <v>0.53400000000000003</v>
      </c>
      <c r="BB11" s="9">
        <v>3.3570000000000002</v>
      </c>
      <c r="BC11" s="9">
        <v>4.883</v>
      </c>
      <c r="BD11" s="9">
        <v>1.52</v>
      </c>
      <c r="BE11" s="9">
        <v>3.3620000000000001</v>
      </c>
      <c r="BF11" s="9">
        <v>6.3419999999999996</v>
      </c>
      <c r="BG11" s="9">
        <v>3.41</v>
      </c>
      <c r="BH11" s="9">
        <v>2.9319999999999999</v>
      </c>
      <c r="BI11" s="9">
        <v>5.0679999999999996</v>
      </c>
      <c r="BJ11" s="9">
        <v>3.41</v>
      </c>
      <c r="BK11" s="9">
        <v>1.6579999999999999</v>
      </c>
      <c r="BL11" s="9">
        <v>5.0679999999999996</v>
      </c>
      <c r="BM11" s="9">
        <v>3.41</v>
      </c>
      <c r="BN11" s="9">
        <v>1.6579999999999999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1.2749999999999999</v>
      </c>
      <c r="BV11" s="9">
        <v>0</v>
      </c>
      <c r="BW11" s="9">
        <v>1.2749999999999999</v>
      </c>
      <c r="BX11" s="9">
        <v>1.2749999999999999</v>
      </c>
      <c r="BY11" s="9">
        <v>0</v>
      </c>
      <c r="BZ11" s="9">
        <v>1.2749999999999999</v>
      </c>
      <c r="CA11" s="9">
        <v>0</v>
      </c>
      <c r="CB11" s="9">
        <v>0</v>
      </c>
      <c r="CC11" s="9">
        <v>0</v>
      </c>
      <c r="CD11" s="9">
        <v>201.636</v>
      </c>
      <c r="CE11" s="9">
        <v>106.95</v>
      </c>
      <c r="CF11" s="9">
        <v>94.686000000000007</v>
      </c>
      <c r="CG11" s="9">
        <v>148.785</v>
      </c>
      <c r="CH11" s="9">
        <v>91.834999999999994</v>
      </c>
      <c r="CI11" s="9">
        <v>56.95</v>
      </c>
      <c r="CJ11" s="9">
        <v>116.066</v>
      </c>
      <c r="CK11" s="9">
        <v>69.209999999999994</v>
      </c>
      <c r="CL11" s="9">
        <v>46.856000000000002</v>
      </c>
      <c r="CM11" s="9">
        <v>31.19</v>
      </c>
      <c r="CN11" s="9">
        <v>21.745000000000001</v>
      </c>
      <c r="CO11" s="9">
        <v>9.4450000000000003</v>
      </c>
      <c r="CP11" s="9">
        <v>1.53</v>
      </c>
      <c r="CQ11" s="9">
        <v>0.88</v>
      </c>
      <c r="CR11" s="9">
        <v>0.64900000000000002</v>
      </c>
      <c r="CS11" s="9">
        <v>52.85</v>
      </c>
      <c r="CT11" s="9">
        <v>15.115</v>
      </c>
      <c r="CU11" s="9">
        <v>37.735999999999997</v>
      </c>
      <c r="CV11" s="9">
        <v>44.69</v>
      </c>
      <c r="CW11" s="9">
        <v>11.685</v>
      </c>
      <c r="CX11" s="9">
        <v>33.005000000000003</v>
      </c>
      <c r="CY11" s="9">
        <v>8.1609999999999996</v>
      </c>
      <c r="CZ11" s="9">
        <v>3.43</v>
      </c>
      <c r="DA11" s="9">
        <v>4.7309999999999999</v>
      </c>
      <c r="DB11" s="9">
        <v>21.684000000000001</v>
      </c>
      <c r="DC11" s="9">
        <v>9.4499999999999993</v>
      </c>
      <c r="DD11" s="9">
        <v>12.234</v>
      </c>
      <c r="DE11" s="9">
        <v>10.664</v>
      </c>
      <c r="DF11" s="9">
        <v>5.4859999999999998</v>
      </c>
      <c r="DG11" s="9">
        <v>5.1790000000000003</v>
      </c>
      <c r="DH11" s="9">
        <v>6.1719999999999997</v>
      </c>
      <c r="DI11" s="9">
        <v>2.6150000000000002</v>
      </c>
      <c r="DJ11" s="9">
        <v>3.5569999999999999</v>
      </c>
      <c r="DK11" s="9">
        <v>2.9630000000000001</v>
      </c>
      <c r="DL11" s="9">
        <v>1.99</v>
      </c>
      <c r="DM11" s="9">
        <v>0.97299999999999998</v>
      </c>
      <c r="DN11" s="9">
        <v>1.53</v>
      </c>
      <c r="DO11" s="9">
        <v>0.88</v>
      </c>
      <c r="DP11" s="9">
        <v>0.64900000000000002</v>
      </c>
      <c r="DQ11" s="9">
        <v>11.019</v>
      </c>
      <c r="DR11" s="9">
        <v>3.964</v>
      </c>
      <c r="DS11" s="9">
        <v>7.0549999999999997</v>
      </c>
      <c r="DT11" s="9">
        <v>2.859</v>
      </c>
      <c r="DU11" s="9">
        <v>0.53400000000000003</v>
      </c>
      <c r="DV11" s="9">
        <v>2.3239999999999998</v>
      </c>
      <c r="DW11" s="9">
        <v>8.1609999999999996</v>
      </c>
      <c r="DX11" s="9">
        <v>3.43</v>
      </c>
      <c r="DY11" s="9">
        <v>4.7309999999999999</v>
      </c>
      <c r="DZ11" s="9">
        <v>123.758</v>
      </c>
      <c r="EA11" s="9">
        <v>72.048000000000002</v>
      </c>
      <c r="EB11" s="9">
        <v>51.71</v>
      </c>
      <c r="EC11" s="9">
        <v>98.045000000000002</v>
      </c>
      <c r="ED11" s="9">
        <v>65.209000000000003</v>
      </c>
      <c r="EE11" s="9">
        <v>32.835999999999999</v>
      </c>
      <c r="EF11" s="9">
        <v>75.147000000000006</v>
      </c>
      <c r="EG11" s="9">
        <v>49.408000000000001</v>
      </c>
      <c r="EH11" s="9">
        <v>25.739000000000001</v>
      </c>
      <c r="EI11" s="9">
        <v>22.898</v>
      </c>
      <c r="EJ11" s="9">
        <v>15.801</v>
      </c>
      <c r="EK11" s="9">
        <v>7.0970000000000004</v>
      </c>
      <c r="EL11" s="9">
        <v>25.713000000000001</v>
      </c>
      <c r="EM11" s="9">
        <v>6.8390000000000004</v>
      </c>
      <c r="EN11" s="9">
        <v>18.873999999999999</v>
      </c>
      <c r="EO11" s="9">
        <v>25.713000000000001</v>
      </c>
      <c r="EP11" s="9">
        <v>6.8390000000000004</v>
      </c>
      <c r="EQ11" s="9">
        <v>18.873999999999999</v>
      </c>
      <c r="ER11" s="9">
        <v>56.194000000000003</v>
      </c>
      <c r="ES11" s="9">
        <v>25.452000000000002</v>
      </c>
      <c r="ET11" s="9">
        <v>30.742000000000001</v>
      </c>
      <c r="EU11" s="9">
        <v>40.076000000000001</v>
      </c>
      <c r="EV11" s="9">
        <v>21.140999999999998</v>
      </c>
      <c r="EW11" s="9">
        <v>18.936</v>
      </c>
      <c r="EX11" s="9">
        <v>34.747</v>
      </c>
      <c r="EY11" s="9">
        <v>17.186</v>
      </c>
      <c r="EZ11" s="9">
        <v>17.561</v>
      </c>
      <c r="FA11" s="9">
        <v>5.3289999999999997</v>
      </c>
      <c r="FB11" s="9">
        <v>3.9540000000000002</v>
      </c>
      <c r="FC11" s="9">
        <v>1.375</v>
      </c>
      <c r="FD11" s="9">
        <v>16.117999999999999</v>
      </c>
      <c r="FE11" s="9">
        <v>4.3109999999999999</v>
      </c>
      <c r="FF11" s="9">
        <v>11.807</v>
      </c>
      <c r="FG11" s="9">
        <v>16.117999999999999</v>
      </c>
      <c r="FH11" s="9">
        <v>4.3109999999999999</v>
      </c>
      <c r="FI11" s="9">
        <v>11.807</v>
      </c>
      <c r="FJ11" s="9">
        <v>32.997</v>
      </c>
      <c r="FK11" s="9">
        <v>18.315999999999999</v>
      </c>
      <c r="FL11" s="9">
        <v>14.68</v>
      </c>
      <c r="FM11" s="9">
        <v>14.619</v>
      </c>
      <c r="FN11" s="9">
        <v>9.61</v>
      </c>
      <c r="FO11" s="9">
        <v>5.0090000000000003</v>
      </c>
      <c r="FP11" s="9">
        <v>12.164999999999999</v>
      </c>
      <c r="FQ11" s="9">
        <v>8.1180000000000003</v>
      </c>
      <c r="FR11" s="9">
        <v>4.0460000000000003</v>
      </c>
      <c r="FS11" s="9">
        <v>2.4550000000000001</v>
      </c>
      <c r="FT11" s="9">
        <v>1.492</v>
      </c>
      <c r="FU11" s="9">
        <v>0.96299999999999997</v>
      </c>
      <c r="FV11" s="9">
        <v>0</v>
      </c>
      <c r="FW11" s="9">
        <v>0</v>
      </c>
      <c r="FX11" s="9">
        <v>0</v>
      </c>
      <c r="FY11" s="9">
        <v>18.378</v>
      </c>
      <c r="FZ11" s="9">
        <v>8.7059999999999995</v>
      </c>
      <c r="GA11" s="9">
        <v>9.6709999999999994</v>
      </c>
      <c r="GB11" s="9">
        <v>17.408999999999999</v>
      </c>
      <c r="GC11" s="9">
        <v>7.7380000000000004</v>
      </c>
      <c r="GD11" s="9">
        <v>9.6709999999999994</v>
      </c>
      <c r="GE11" s="9">
        <v>0.96799999999999997</v>
      </c>
      <c r="GF11" s="9">
        <v>0.96799999999999997</v>
      </c>
      <c r="GG11" s="9">
        <v>0</v>
      </c>
      <c r="GH11" s="9">
        <v>2.6709999999999998</v>
      </c>
      <c r="GI11" s="9">
        <v>1.5860000000000001</v>
      </c>
      <c r="GJ11" s="9">
        <v>1.0860000000000001</v>
      </c>
      <c r="GK11" s="9">
        <v>1.2869999999999999</v>
      </c>
      <c r="GL11" s="9">
        <v>0.61699999999999999</v>
      </c>
      <c r="GM11" s="9">
        <v>0.67</v>
      </c>
      <c r="GN11" s="9">
        <v>1.2869999999999999</v>
      </c>
      <c r="GO11" s="9">
        <v>0.61699999999999999</v>
      </c>
      <c r="GP11" s="9">
        <v>0.67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1.3839999999999999</v>
      </c>
      <c r="GX11" s="9">
        <v>0.96799999999999997</v>
      </c>
      <c r="GY11" s="9">
        <v>0.41599999999999998</v>
      </c>
      <c r="GZ11" s="9">
        <v>0.41599999999999998</v>
      </c>
      <c r="HA11" s="9">
        <v>0</v>
      </c>
      <c r="HB11" s="9">
        <v>0.41599999999999998</v>
      </c>
      <c r="HC11" s="9">
        <v>0.96799999999999997</v>
      </c>
      <c r="HD11" s="9">
        <v>0.96799999999999997</v>
      </c>
      <c r="HE11" s="9">
        <v>0</v>
      </c>
      <c r="HF11" s="9">
        <v>30.324999999999999</v>
      </c>
      <c r="HG11" s="9">
        <v>16.73</v>
      </c>
      <c r="HH11" s="9">
        <v>13.595000000000001</v>
      </c>
      <c r="HI11" s="9">
        <v>13.332000000000001</v>
      </c>
      <c r="HJ11" s="9">
        <v>8.9930000000000003</v>
      </c>
      <c r="HK11" s="9">
        <v>4.3390000000000004</v>
      </c>
      <c r="HL11" s="9">
        <v>10.878</v>
      </c>
      <c r="HM11" s="9">
        <v>7.5010000000000003</v>
      </c>
      <c r="HN11" s="9">
        <v>3.3769999999999998</v>
      </c>
      <c r="HO11" s="9">
        <v>2.4550000000000001</v>
      </c>
      <c r="HP11" s="9">
        <v>1.492</v>
      </c>
      <c r="HQ11" s="9">
        <v>0.96299999999999997</v>
      </c>
      <c r="HR11" s="9">
        <v>16.992999999999999</v>
      </c>
      <c r="HS11" s="9">
        <v>7.7380000000000004</v>
      </c>
      <c r="HT11" s="9">
        <v>9.2550000000000008</v>
      </c>
      <c r="HU11" s="9">
        <v>16.992999999999999</v>
      </c>
      <c r="HV11" s="9">
        <v>7.7380000000000004</v>
      </c>
      <c r="HW11" s="9">
        <v>9.2550000000000008</v>
      </c>
      <c r="HX11" s="9">
        <v>172.26300000000001</v>
      </c>
      <c r="HY11" s="9">
        <v>90.676000000000002</v>
      </c>
      <c r="HZ11" s="9">
        <v>81.587000000000003</v>
      </c>
      <c r="IA11" s="9">
        <v>115.18</v>
      </c>
      <c r="IB11" s="9">
        <v>71.542000000000002</v>
      </c>
      <c r="IC11" s="9">
        <v>43.637999999999998</v>
      </c>
      <c r="ID11" s="9">
        <v>84.917000000000002</v>
      </c>
      <c r="IE11" s="9">
        <v>51.286999999999999</v>
      </c>
      <c r="IF11" s="9">
        <v>33.631</v>
      </c>
      <c r="IG11" s="9">
        <v>29.116</v>
      </c>
      <c r="IH11" s="9">
        <v>19.757999999999999</v>
      </c>
      <c r="II11" s="9">
        <v>9.3580000000000005</v>
      </c>
      <c r="IJ11" s="9">
        <v>1.147</v>
      </c>
      <c r="IK11" s="9">
        <v>0.498</v>
      </c>
      <c r="IL11" s="9">
        <v>0.64900000000000002</v>
      </c>
      <c r="IM11" s="9">
        <v>57.082999999999998</v>
      </c>
      <c r="IN11" s="9">
        <v>19.134</v>
      </c>
      <c r="IO11" s="9">
        <v>37.948999999999998</v>
      </c>
      <c r="IP11" s="9">
        <v>48.426000000000002</v>
      </c>
      <c r="IQ11" s="9">
        <v>14.736000000000001</v>
      </c>
    </row>
    <row r="12" spans="1:251">
      <c r="A12" s="10">
        <v>42401</v>
      </c>
      <c r="B12" s="9">
        <v>22.643000000000001</v>
      </c>
      <c r="C12" s="9">
        <v>39.533999999999999</v>
      </c>
      <c r="D12" s="9">
        <v>56.357999999999997</v>
      </c>
      <c r="E12" s="9">
        <v>21.978000000000002</v>
      </c>
      <c r="F12" s="9">
        <v>34.380000000000003</v>
      </c>
      <c r="G12" s="9">
        <v>5.819</v>
      </c>
      <c r="H12" s="9">
        <v>0.66500000000000004</v>
      </c>
      <c r="I12" s="9">
        <v>5.1539999999999999</v>
      </c>
      <c r="J12" s="9">
        <v>176.02799999999999</v>
      </c>
      <c r="K12" s="9">
        <v>94.480999999999995</v>
      </c>
      <c r="L12" s="9">
        <v>81.546999999999997</v>
      </c>
      <c r="M12" s="9">
        <v>124.071</v>
      </c>
      <c r="N12" s="9">
        <v>74.37</v>
      </c>
      <c r="O12" s="9">
        <v>49.701999999999998</v>
      </c>
      <c r="P12" s="9">
        <v>100.596</v>
      </c>
      <c r="Q12" s="9">
        <v>60.026000000000003</v>
      </c>
      <c r="R12" s="9">
        <v>40.57</v>
      </c>
      <c r="S12" s="9">
        <v>23.475000000000001</v>
      </c>
      <c r="T12" s="9">
        <v>14.343999999999999</v>
      </c>
      <c r="U12" s="9">
        <v>9.1310000000000002</v>
      </c>
      <c r="V12" s="9">
        <v>0</v>
      </c>
      <c r="W12" s="9">
        <v>0</v>
      </c>
      <c r="X12" s="9">
        <v>0</v>
      </c>
      <c r="Y12" s="9">
        <v>51.956000000000003</v>
      </c>
      <c r="Z12" s="9">
        <v>20.111000000000001</v>
      </c>
      <c r="AA12" s="9">
        <v>31.846</v>
      </c>
      <c r="AB12" s="9">
        <v>50.817</v>
      </c>
      <c r="AC12" s="9">
        <v>20.111000000000001</v>
      </c>
      <c r="AD12" s="9">
        <v>30.706</v>
      </c>
      <c r="AE12" s="9">
        <v>1.1399999999999999</v>
      </c>
      <c r="AF12" s="9">
        <v>0</v>
      </c>
      <c r="AG12" s="9">
        <v>1.1399999999999999</v>
      </c>
      <c r="AH12" s="9">
        <v>25.474</v>
      </c>
      <c r="AI12" s="9">
        <v>11.862</v>
      </c>
      <c r="AJ12" s="9">
        <v>13.612</v>
      </c>
      <c r="AK12" s="9">
        <v>18.463999999999999</v>
      </c>
      <c r="AL12" s="9">
        <v>10.744</v>
      </c>
      <c r="AM12" s="9">
        <v>7.72</v>
      </c>
      <c r="AN12" s="9">
        <v>11.467000000000001</v>
      </c>
      <c r="AO12" s="9">
        <v>6.7409999999999997</v>
      </c>
      <c r="AP12" s="9">
        <v>4.726</v>
      </c>
      <c r="AQ12" s="9">
        <v>3.2589999999999999</v>
      </c>
      <c r="AR12" s="9">
        <v>1.9350000000000001</v>
      </c>
      <c r="AS12" s="9">
        <v>1.3240000000000001</v>
      </c>
      <c r="AT12" s="9">
        <v>3.738</v>
      </c>
      <c r="AU12" s="9">
        <v>2.0680000000000001</v>
      </c>
      <c r="AV12" s="9">
        <v>1.67</v>
      </c>
      <c r="AW12" s="9">
        <v>7.01</v>
      </c>
      <c r="AX12" s="9">
        <v>1.1180000000000001</v>
      </c>
      <c r="AY12" s="9">
        <v>5.8920000000000003</v>
      </c>
      <c r="AZ12" s="9">
        <v>2.9590000000000001</v>
      </c>
      <c r="BA12" s="9">
        <v>0.45300000000000001</v>
      </c>
      <c r="BB12" s="9">
        <v>2.5059999999999998</v>
      </c>
      <c r="BC12" s="9">
        <v>4.0510000000000002</v>
      </c>
      <c r="BD12" s="9">
        <v>0.66500000000000004</v>
      </c>
      <c r="BE12" s="9">
        <v>3.3860000000000001</v>
      </c>
      <c r="BF12" s="9">
        <v>7.5659999999999998</v>
      </c>
      <c r="BG12" s="9">
        <v>1.853</v>
      </c>
      <c r="BH12" s="9">
        <v>5.7140000000000004</v>
      </c>
      <c r="BI12" s="9">
        <v>4.3559999999999999</v>
      </c>
      <c r="BJ12" s="9">
        <v>0.439</v>
      </c>
      <c r="BK12" s="9">
        <v>3.9169999999999998</v>
      </c>
      <c r="BL12" s="9">
        <v>1.819</v>
      </c>
      <c r="BM12" s="9">
        <v>0</v>
      </c>
      <c r="BN12" s="9">
        <v>1.819</v>
      </c>
      <c r="BO12" s="9">
        <v>1.401</v>
      </c>
      <c r="BP12" s="9">
        <v>0</v>
      </c>
      <c r="BQ12" s="9">
        <v>1.401</v>
      </c>
      <c r="BR12" s="9">
        <v>1.1359999999999999</v>
      </c>
      <c r="BS12" s="9">
        <v>0.439</v>
      </c>
      <c r="BT12" s="9">
        <v>0.69699999999999995</v>
      </c>
      <c r="BU12" s="9">
        <v>3.21</v>
      </c>
      <c r="BV12" s="9">
        <v>1.4139999999999999</v>
      </c>
      <c r="BW12" s="9">
        <v>1.796</v>
      </c>
      <c r="BX12" s="9">
        <v>2.581</v>
      </c>
      <c r="BY12" s="9">
        <v>1.4139999999999999</v>
      </c>
      <c r="BZ12" s="9">
        <v>1.167</v>
      </c>
      <c r="CA12" s="9">
        <v>0.629</v>
      </c>
      <c r="CB12" s="9">
        <v>0</v>
      </c>
      <c r="CC12" s="9">
        <v>0.629</v>
      </c>
      <c r="CD12" s="9">
        <v>176.46600000000001</v>
      </c>
      <c r="CE12" s="9">
        <v>93.381</v>
      </c>
      <c r="CF12" s="9">
        <v>83.084999999999994</v>
      </c>
      <c r="CG12" s="9">
        <v>131.46899999999999</v>
      </c>
      <c r="CH12" s="9">
        <v>77.850999999999999</v>
      </c>
      <c r="CI12" s="9">
        <v>53.618000000000002</v>
      </c>
      <c r="CJ12" s="9">
        <v>100.07599999999999</v>
      </c>
      <c r="CK12" s="9">
        <v>59.064999999999998</v>
      </c>
      <c r="CL12" s="9">
        <v>41.01</v>
      </c>
      <c r="CM12" s="9">
        <v>26.521000000000001</v>
      </c>
      <c r="CN12" s="9">
        <v>16.279</v>
      </c>
      <c r="CO12" s="9">
        <v>10.241</v>
      </c>
      <c r="CP12" s="9">
        <v>4.8730000000000002</v>
      </c>
      <c r="CQ12" s="9">
        <v>2.5070000000000001</v>
      </c>
      <c r="CR12" s="9">
        <v>2.367</v>
      </c>
      <c r="CS12" s="9">
        <v>44.996000000000002</v>
      </c>
      <c r="CT12" s="9">
        <v>15.53</v>
      </c>
      <c r="CU12" s="9">
        <v>29.466000000000001</v>
      </c>
      <c r="CV12" s="9">
        <v>39.667999999999999</v>
      </c>
      <c r="CW12" s="9">
        <v>14.865</v>
      </c>
      <c r="CX12" s="9">
        <v>24.803000000000001</v>
      </c>
      <c r="CY12" s="9">
        <v>5.3280000000000003</v>
      </c>
      <c r="CZ12" s="9">
        <v>0.66500000000000004</v>
      </c>
      <c r="DA12" s="9">
        <v>4.6630000000000003</v>
      </c>
      <c r="DB12" s="9">
        <v>30.847000000000001</v>
      </c>
      <c r="DC12" s="9">
        <v>12.115</v>
      </c>
      <c r="DD12" s="9">
        <v>18.731999999999999</v>
      </c>
      <c r="DE12" s="9">
        <v>21.056999999999999</v>
      </c>
      <c r="DF12" s="9">
        <v>10.036</v>
      </c>
      <c r="DG12" s="9">
        <v>11.021000000000001</v>
      </c>
      <c r="DH12" s="9">
        <v>12.093</v>
      </c>
      <c r="DI12" s="9">
        <v>5.4960000000000004</v>
      </c>
      <c r="DJ12" s="9">
        <v>6.5960000000000001</v>
      </c>
      <c r="DK12" s="9">
        <v>4.09</v>
      </c>
      <c r="DL12" s="9">
        <v>2.0329999999999999</v>
      </c>
      <c r="DM12" s="9">
        <v>2.0579999999999998</v>
      </c>
      <c r="DN12" s="9">
        <v>4.8730000000000002</v>
      </c>
      <c r="DO12" s="9">
        <v>2.5070000000000001</v>
      </c>
      <c r="DP12" s="9">
        <v>2.367</v>
      </c>
      <c r="DQ12" s="9">
        <v>9.7899999999999991</v>
      </c>
      <c r="DR12" s="9">
        <v>2.0790000000000002</v>
      </c>
      <c r="DS12" s="9">
        <v>7.7110000000000003</v>
      </c>
      <c r="DT12" s="9">
        <v>4.4619999999999997</v>
      </c>
      <c r="DU12" s="9">
        <v>1.4139999999999999</v>
      </c>
      <c r="DV12" s="9">
        <v>3.048</v>
      </c>
      <c r="DW12" s="9">
        <v>5.3280000000000003</v>
      </c>
      <c r="DX12" s="9">
        <v>0.66500000000000004</v>
      </c>
      <c r="DY12" s="9">
        <v>4.6630000000000003</v>
      </c>
      <c r="DZ12" s="9">
        <v>103.69</v>
      </c>
      <c r="EA12" s="9">
        <v>57.838000000000001</v>
      </c>
      <c r="EB12" s="9">
        <v>45.851999999999997</v>
      </c>
      <c r="EC12" s="9">
        <v>79.248000000000005</v>
      </c>
      <c r="ED12" s="9">
        <v>47.359000000000002</v>
      </c>
      <c r="EE12" s="9">
        <v>31.888999999999999</v>
      </c>
      <c r="EF12" s="9">
        <v>61.116999999999997</v>
      </c>
      <c r="EG12" s="9">
        <v>35.174999999999997</v>
      </c>
      <c r="EH12" s="9">
        <v>25.942</v>
      </c>
      <c r="EI12" s="9">
        <v>18.131</v>
      </c>
      <c r="EJ12" s="9">
        <v>12.183999999999999</v>
      </c>
      <c r="EK12" s="9">
        <v>5.9459999999999997</v>
      </c>
      <c r="EL12" s="9">
        <v>24.443000000000001</v>
      </c>
      <c r="EM12" s="9">
        <v>10.478999999999999</v>
      </c>
      <c r="EN12" s="9">
        <v>13.962999999999999</v>
      </c>
      <c r="EO12" s="9">
        <v>24.443000000000001</v>
      </c>
      <c r="EP12" s="9">
        <v>10.478999999999999</v>
      </c>
      <c r="EQ12" s="9">
        <v>13.962999999999999</v>
      </c>
      <c r="ER12" s="9">
        <v>41.929000000000002</v>
      </c>
      <c r="ES12" s="9">
        <v>23.428000000000001</v>
      </c>
      <c r="ET12" s="9">
        <v>18.501000000000001</v>
      </c>
      <c r="EU12" s="9">
        <v>31.164999999999999</v>
      </c>
      <c r="EV12" s="9">
        <v>20.456</v>
      </c>
      <c r="EW12" s="9">
        <v>10.709</v>
      </c>
      <c r="EX12" s="9">
        <v>26.866</v>
      </c>
      <c r="EY12" s="9">
        <v>18.393999999999998</v>
      </c>
      <c r="EZ12" s="9">
        <v>8.4719999999999995</v>
      </c>
      <c r="FA12" s="9">
        <v>4.3</v>
      </c>
      <c r="FB12" s="9">
        <v>2.0619999999999998</v>
      </c>
      <c r="FC12" s="9">
        <v>2.2370000000000001</v>
      </c>
      <c r="FD12" s="9">
        <v>10.763</v>
      </c>
      <c r="FE12" s="9">
        <v>2.972</v>
      </c>
      <c r="FF12" s="9">
        <v>7.7919999999999998</v>
      </c>
      <c r="FG12" s="9">
        <v>10.763</v>
      </c>
      <c r="FH12" s="9">
        <v>2.972</v>
      </c>
      <c r="FI12" s="9">
        <v>7.7919999999999998</v>
      </c>
      <c r="FJ12" s="9">
        <v>32.603000000000002</v>
      </c>
      <c r="FK12" s="9">
        <v>14.814</v>
      </c>
      <c r="FL12" s="9">
        <v>17.788</v>
      </c>
      <c r="FM12" s="9">
        <v>15.422000000000001</v>
      </c>
      <c r="FN12" s="9">
        <v>7.702</v>
      </c>
      <c r="FO12" s="9">
        <v>7.72</v>
      </c>
      <c r="FP12" s="9">
        <v>13.807</v>
      </c>
      <c r="FQ12" s="9">
        <v>7.702</v>
      </c>
      <c r="FR12" s="9">
        <v>6.1050000000000004</v>
      </c>
      <c r="FS12" s="9">
        <v>1.615</v>
      </c>
      <c r="FT12" s="9">
        <v>0</v>
      </c>
      <c r="FU12" s="9">
        <v>1.615</v>
      </c>
      <c r="FV12" s="9">
        <v>0</v>
      </c>
      <c r="FW12" s="9">
        <v>0</v>
      </c>
      <c r="FX12" s="9">
        <v>0</v>
      </c>
      <c r="FY12" s="9">
        <v>17.18</v>
      </c>
      <c r="FZ12" s="9">
        <v>7.1120000000000001</v>
      </c>
      <c r="GA12" s="9">
        <v>10.068</v>
      </c>
      <c r="GB12" s="9">
        <v>16.690000000000001</v>
      </c>
      <c r="GC12" s="9">
        <v>7.1120000000000001</v>
      </c>
      <c r="GD12" s="9">
        <v>9.577</v>
      </c>
      <c r="GE12" s="9">
        <v>0.49099999999999999</v>
      </c>
      <c r="GF12" s="9">
        <v>0</v>
      </c>
      <c r="GG12" s="9">
        <v>0.49099999999999999</v>
      </c>
      <c r="GH12" s="9">
        <v>0.49099999999999999</v>
      </c>
      <c r="GI12" s="9">
        <v>0</v>
      </c>
      <c r="GJ12" s="9">
        <v>0.49099999999999999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0.49099999999999999</v>
      </c>
      <c r="GX12" s="9">
        <v>0</v>
      </c>
      <c r="GY12" s="9">
        <v>0.49099999999999999</v>
      </c>
      <c r="GZ12" s="9">
        <v>0</v>
      </c>
      <c r="HA12" s="9">
        <v>0</v>
      </c>
      <c r="HB12" s="9">
        <v>0</v>
      </c>
      <c r="HC12" s="9">
        <v>0.49099999999999999</v>
      </c>
      <c r="HD12" s="9">
        <v>0</v>
      </c>
      <c r="HE12" s="9">
        <v>0.49099999999999999</v>
      </c>
      <c r="HF12" s="9">
        <v>32.112000000000002</v>
      </c>
      <c r="HG12" s="9">
        <v>14.814</v>
      </c>
      <c r="HH12" s="9">
        <v>17.297000000000001</v>
      </c>
      <c r="HI12" s="9">
        <v>15.422000000000001</v>
      </c>
      <c r="HJ12" s="9">
        <v>7.702</v>
      </c>
      <c r="HK12" s="9">
        <v>7.72</v>
      </c>
      <c r="HL12" s="9">
        <v>13.807</v>
      </c>
      <c r="HM12" s="9">
        <v>7.702</v>
      </c>
      <c r="HN12" s="9">
        <v>6.1050000000000004</v>
      </c>
      <c r="HO12" s="9">
        <v>1.615</v>
      </c>
      <c r="HP12" s="9">
        <v>0</v>
      </c>
      <c r="HQ12" s="9">
        <v>1.615</v>
      </c>
      <c r="HR12" s="9">
        <v>16.690000000000001</v>
      </c>
      <c r="HS12" s="9">
        <v>7.1120000000000001</v>
      </c>
      <c r="HT12" s="9">
        <v>9.577</v>
      </c>
      <c r="HU12" s="9">
        <v>16.690000000000001</v>
      </c>
      <c r="HV12" s="9">
        <v>7.1120000000000001</v>
      </c>
      <c r="HW12" s="9">
        <v>9.577</v>
      </c>
      <c r="HX12" s="9">
        <v>151.63999999999999</v>
      </c>
      <c r="HY12" s="9">
        <v>71.665000000000006</v>
      </c>
      <c r="HZ12" s="9">
        <v>79.974999999999994</v>
      </c>
      <c r="IA12" s="9">
        <v>101.663</v>
      </c>
      <c r="IB12" s="9">
        <v>55.33</v>
      </c>
      <c r="IC12" s="9">
        <v>46.332999999999998</v>
      </c>
      <c r="ID12" s="9">
        <v>73.540999999999997</v>
      </c>
      <c r="IE12" s="9">
        <v>38.51</v>
      </c>
      <c r="IF12" s="9">
        <v>35.030999999999999</v>
      </c>
      <c r="IG12" s="9">
        <v>23.859000000000002</v>
      </c>
      <c r="IH12" s="9">
        <v>14.313000000000001</v>
      </c>
      <c r="II12" s="9">
        <v>9.5459999999999994</v>
      </c>
      <c r="IJ12" s="9">
        <v>4.2640000000000002</v>
      </c>
      <c r="IK12" s="9">
        <v>2.5070000000000001</v>
      </c>
      <c r="IL12" s="9">
        <v>1.7569999999999999</v>
      </c>
      <c r="IM12" s="9">
        <v>49.976999999999997</v>
      </c>
      <c r="IN12" s="9">
        <v>16.335000000000001</v>
      </c>
      <c r="IO12" s="9">
        <v>33.642000000000003</v>
      </c>
      <c r="IP12" s="9">
        <v>44.158000000000001</v>
      </c>
      <c r="IQ12" s="9">
        <v>15.67</v>
      </c>
    </row>
    <row r="13" spans="1:251">
      <c r="A13" s="10">
        <v>42767</v>
      </c>
      <c r="B13" s="9">
        <v>31.498000000000001</v>
      </c>
      <c r="C13" s="9">
        <v>42.79</v>
      </c>
      <c r="D13" s="9">
        <v>68.024000000000001</v>
      </c>
      <c r="E13" s="9">
        <v>29.3</v>
      </c>
      <c r="F13" s="9">
        <v>38.723999999999997</v>
      </c>
      <c r="G13" s="9">
        <v>6.2640000000000002</v>
      </c>
      <c r="H13" s="9">
        <v>2.198</v>
      </c>
      <c r="I13" s="9">
        <v>4.0659999999999998</v>
      </c>
      <c r="J13" s="9">
        <v>174.87200000000001</v>
      </c>
      <c r="K13" s="9">
        <v>95.224999999999994</v>
      </c>
      <c r="L13" s="9">
        <v>79.647000000000006</v>
      </c>
      <c r="M13" s="9">
        <v>111.51900000000001</v>
      </c>
      <c r="N13" s="9">
        <v>68.456999999999994</v>
      </c>
      <c r="O13" s="9">
        <v>43.061999999999998</v>
      </c>
      <c r="P13" s="9">
        <v>88.150999999999996</v>
      </c>
      <c r="Q13" s="9">
        <v>54.097000000000001</v>
      </c>
      <c r="R13" s="9">
        <v>34.054000000000002</v>
      </c>
      <c r="S13" s="9">
        <v>22.701000000000001</v>
      </c>
      <c r="T13" s="9">
        <v>13.693</v>
      </c>
      <c r="U13" s="9">
        <v>9.0079999999999991</v>
      </c>
      <c r="V13" s="9">
        <v>0.66700000000000004</v>
      </c>
      <c r="W13" s="9">
        <v>0.66700000000000004</v>
      </c>
      <c r="X13" s="9">
        <v>0</v>
      </c>
      <c r="Y13" s="9">
        <v>63.351999999999997</v>
      </c>
      <c r="Z13" s="9">
        <v>26.768000000000001</v>
      </c>
      <c r="AA13" s="9">
        <v>36.584000000000003</v>
      </c>
      <c r="AB13" s="9">
        <v>60.177999999999997</v>
      </c>
      <c r="AC13" s="9">
        <v>25.975999999999999</v>
      </c>
      <c r="AD13" s="9">
        <v>34.201999999999998</v>
      </c>
      <c r="AE13" s="9">
        <v>3.1749999999999998</v>
      </c>
      <c r="AF13" s="9">
        <v>0.79200000000000004</v>
      </c>
      <c r="AG13" s="9">
        <v>2.383</v>
      </c>
      <c r="AH13" s="9">
        <v>22.673999999999999</v>
      </c>
      <c r="AI13" s="9">
        <v>10.064</v>
      </c>
      <c r="AJ13" s="9">
        <v>12.61</v>
      </c>
      <c r="AK13" s="9">
        <v>12.871</v>
      </c>
      <c r="AL13" s="9">
        <v>5.9459999999999997</v>
      </c>
      <c r="AM13" s="9">
        <v>6.9260000000000002</v>
      </c>
      <c r="AN13" s="9">
        <v>7.3419999999999996</v>
      </c>
      <c r="AO13" s="9">
        <v>3.5569999999999999</v>
      </c>
      <c r="AP13" s="9">
        <v>3.7850000000000001</v>
      </c>
      <c r="AQ13" s="9">
        <v>3.024</v>
      </c>
      <c r="AR13" s="9">
        <v>1.879</v>
      </c>
      <c r="AS13" s="9">
        <v>1.1439999999999999</v>
      </c>
      <c r="AT13" s="9">
        <v>2.5059999999999998</v>
      </c>
      <c r="AU13" s="9">
        <v>0.51</v>
      </c>
      <c r="AV13" s="9">
        <v>1.996</v>
      </c>
      <c r="AW13" s="9">
        <v>9.8030000000000008</v>
      </c>
      <c r="AX13" s="9">
        <v>4.1180000000000003</v>
      </c>
      <c r="AY13" s="9">
        <v>5.6849999999999996</v>
      </c>
      <c r="AZ13" s="9">
        <v>6.7140000000000004</v>
      </c>
      <c r="BA13" s="9">
        <v>2.7130000000000001</v>
      </c>
      <c r="BB13" s="9">
        <v>4.0010000000000003</v>
      </c>
      <c r="BC13" s="9">
        <v>3.089</v>
      </c>
      <c r="BD13" s="9">
        <v>1.4059999999999999</v>
      </c>
      <c r="BE13" s="9">
        <v>1.6839999999999999</v>
      </c>
      <c r="BF13" s="9">
        <v>5.7990000000000004</v>
      </c>
      <c r="BG13" s="9">
        <v>1.5860000000000001</v>
      </c>
      <c r="BH13" s="9">
        <v>4.2140000000000004</v>
      </c>
      <c r="BI13" s="9">
        <v>4.6669999999999998</v>
      </c>
      <c r="BJ13" s="9">
        <v>0.97399999999999998</v>
      </c>
      <c r="BK13" s="9">
        <v>3.6930000000000001</v>
      </c>
      <c r="BL13" s="9">
        <v>3.5640000000000001</v>
      </c>
      <c r="BM13" s="9">
        <v>0.38600000000000001</v>
      </c>
      <c r="BN13" s="9">
        <v>3.1779999999999999</v>
      </c>
      <c r="BO13" s="9">
        <v>0</v>
      </c>
      <c r="BP13" s="9">
        <v>0</v>
      </c>
      <c r="BQ13" s="9">
        <v>0</v>
      </c>
      <c r="BR13" s="9">
        <v>1.103</v>
      </c>
      <c r="BS13" s="9">
        <v>0.58699999999999997</v>
      </c>
      <c r="BT13" s="9">
        <v>0.51500000000000001</v>
      </c>
      <c r="BU13" s="9">
        <v>1.133</v>
      </c>
      <c r="BV13" s="9">
        <v>0.61199999999999999</v>
      </c>
      <c r="BW13" s="9">
        <v>0.52100000000000002</v>
      </c>
      <c r="BX13" s="9">
        <v>1.133</v>
      </c>
      <c r="BY13" s="9">
        <v>0.61199999999999999</v>
      </c>
      <c r="BZ13" s="9">
        <v>0.52100000000000002</v>
      </c>
      <c r="CA13" s="9">
        <v>0</v>
      </c>
      <c r="CB13" s="9">
        <v>0</v>
      </c>
      <c r="CC13" s="9">
        <v>0</v>
      </c>
      <c r="CD13" s="9">
        <v>163.292</v>
      </c>
      <c r="CE13" s="9">
        <v>85.540999999999997</v>
      </c>
      <c r="CF13" s="9">
        <v>77.751000000000005</v>
      </c>
      <c r="CG13" s="9">
        <v>111.932</v>
      </c>
      <c r="CH13" s="9">
        <v>65.272000000000006</v>
      </c>
      <c r="CI13" s="9">
        <v>46.66</v>
      </c>
      <c r="CJ13" s="9">
        <v>84.661000000000001</v>
      </c>
      <c r="CK13" s="9">
        <v>49.377000000000002</v>
      </c>
      <c r="CL13" s="9">
        <v>35.283999999999999</v>
      </c>
      <c r="CM13" s="9">
        <v>22.995999999999999</v>
      </c>
      <c r="CN13" s="9">
        <v>14.131</v>
      </c>
      <c r="CO13" s="9">
        <v>8.8650000000000002</v>
      </c>
      <c r="CP13" s="9">
        <v>4.2750000000000004</v>
      </c>
      <c r="CQ13" s="9">
        <v>1.764</v>
      </c>
      <c r="CR13" s="9">
        <v>2.512</v>
      </c>
      <c r="CS13" s="9">
        <v>51.36</v>
      </c>
      <c r="CT13" s="9">
        <v>20.268999999999998</v>
      </c>
      <c r="CU13" s="9">
        <v>31.091000000000001</v>
      </c>
      <c r="CV13" s="9">
        <v>45.746000000000002</v>
      </c>
      <c r="CW13" s="9">
        <v>18.721</v>
      </c>
      <c r="CX13" s="9">
        <v>27.024999999999999</v>
      </c>
      <c r="CY13" s="9">
        <v>5.6130000000000004</v>
      </c>
      <c r="CZ13" s="9">
        <v>1.5469999999999999</v>
      </c>
      <c r="DA13" s="9">
        <v>4.0659999999999998</v>
      </c>
      <c r="DB13" s="9">
        <v>23.318000000000001</v>
      </c>
      <c r="DC13" s="9">
        <v>8.73</v>
      </c>
      <c r="DD13" s="9">
        <v>14.587999999999999</v>
      </c>
      <c r="DE13" s="9">
        <v>14.106</v>
      </c>
      <c r="DF13" s="9">
        <v>6.1920000000000002</v>
      </c>
      <c r="DG13" s="9">
        <v>7.9130000000000003</v>
      </c>
      <c r="DH13" s="9">
        <v>7.8470000000000004</v>
      </c>
      <c r="DI13" s="9">
        <v>3.0230000000000001</v>
      </c>
      <c r="DJ13" s="9">
        <v>4.8239999999999998</v>
      </c>
      <c r="DK13" s="9">
        <v>1.984</v>
      </c>
      <c r="DL13" s="9">
        <v>1.4059999999999999</v>
      </c>
      <c r="DM13" s="9">
        <v>0.57799999999999996</v>
      </c>
      <c r="DN13" s="9">
        <v>4.2750000000000004</v>
      </c>
      <c r="DO13" s="9">
        <v>1.764</v>
      </c>
      <c r="DP13" s="9">
        <v>2.512</v>
      </c>
      <c r="DQ13" s="9">
        <v>9.2119999999999997</v>
      </c>
      <c r="DR13" s="9">
        <v>2.5379999999999998</v>
      </c>
      <c r="DS13" s="9">
        <v>6.6749999999999998</v>
      </c>
      <c r="DT13" s="9">
        <v>3.5990000000000002</v>
      </c>
      <c r="DU13" s="9">
        <v>0.99</v>
      </c>
      <c r="DV13" s="9">
        <v>2.609</v>
      </c>
      <c r="DW13" s="9">
        <v>5.6130000000000004</v>
      </c>
      <c r="DX13" s="9">
        <v>1.5469999999999999</v>
      </c>
      <c r="DY13" s="9">
        <v>4.0659999999999998</v>
      </c>
      <c r="DZ13" s="9">
        <v>93.855000000000004</v>
      </c>
      <c r="EA13" s="9">
        <v>55.972999999999999</v>
      </c>
      <c r="EB13" s="9">
        <v>37.881999999999998</v>
      </c>
      <c r="EC13" s="9">
        <v>65.119</v>
      </c>
      <c r="ED13" s="9">
        <v>42.523000000000003</v>
      </c>
      <c r="EE13" s="9">
        <v>22.596</v>
      </c>
      <c r="EF13" s="9">
        <v>47.536999999999999</v>
      </c>
      <c r="EG13" s="9">
        <v>32.552</v>
      </c>
      <c r="EH13" s="9">
        <v>14.984999999999999</v>
      </c>
      <c r="EI13" s="9">
        <v>17.582000000000001</v>
      </c>
      <c r="EJ13" s="9">
        <v>9.9710000000000001</v>
      </c>
      <c r="EK13" s="9">
        <v>7.6109999999999998</v>
      </c>
      <c r="EL13" s="9">
        <v>28.736000000000001</v>
      </c>
      <c r="EM13" s="9">
        <v>13.45</v>
      </c>
      <c r="EN13" s="9">
        <v>15.286</v>
      </c>
      <c r="EO13" s="9">
        <v>28.736000000000001</v>
      </c>
      <c r="EP13" s="9">
        <v>13.45</v>
      </c>
      <c r="EQ13" s="9">
        <v>15.286</v>
      </c>
      <c r="ER13" s="9">
        <v>46.119</v>
      </c>
      <c r="ES13" s="9">
        <v>20.838000000000001</v>
      </c>
      <c r="ET13" s="9">
        <v>25.280999999999999</v>
      </c>
      <c r="EU13" s="9">
        <v>32.707000000000001</v>
      </c>
      <c r="EV13" s="9">
        <v>16.556999999999999</v>
      </c>
      <c r="EW13" s="9">
        <v>16.151</v>
      </c>
      <c r="EX13" s="9">
        <v>29.277000000000001</v>
      </c>
      <c r="EY13" s="9">
        <v>13.802</v>
      </c>
      <c r="EZ13" s="9">
        <v>15.475</v>
      </c>
      <c r="FA13" s="9">
        <v>3.43</v>
      </c>
      <c r="FB13" s="9">
        <v>2.754</v>
      </c>
      <c r="FC13" s="9">
        <v>0.67600000000000005</v>
      </c>
      <c r="FD13" s="9">
        <v>13.411</v>
      </c>
      <c r="FE13" s="9">
        <v>4.282</v>
      </c>
      <c r="FF13" s="9">
        <v>9.1300000000000008</v>
      </c>
      <c r="FG13" s="9">
        <v>13.411</v>
      </c>
      <c r="FH13" s="9">
        <v>4.282</v>
      </c>
      <c r="FI13" s="9">
        <v>9.1300000000000008</v>
      </c>
      <c r="FJ13" s="9">
        <v>40.052999999999997</v>
      </c>
      <c r="FK13" s="9">
        <v>21.332999999999998</v>
      </c>
      <c r="FL13" s="9">
        <v>18.72</v>
      </c>
      <c r="FM13" s="9">
        <v>17.125</v>
      </c>
      <c r="FN13" s="9">
        <v>10.103999999999999</v>
      </c>
      <c r="FO13" s="9">
        <v>7.0209999999999999</v>
      </c>
      <c r="FP13" s="9">
        <v>14.396000000000001</v>
      </c>
      <c r="FQ13" s="9">
        <v>8.6620000000000008</v>
      </c>
      <c r="FR13" s="9">
        <v>5.734</v>
      </c>
      <c r="FS13" s="9">
        <v>2.7290000000000001</v>
      </c>
      <c r="FT13" s="9">
        <v>1.4410000000000001</v>
      </c>
      <c r="FU13" s="9">
        <v>1.288</v>
      </c>
      <c r="FV13" s="9">
        <v>0</v>
      </c>
      <c r="FW13" s="9">
        <v>0</v>
      </c>
      <c r="FX13" s="9">
        <v>0</v>
      </c>
      <c r="FY13" s="9">
        <v>22.928000000000001</v>
      </c>
      <c r="FZ13" s="9">
        <v>11.228999999999999</v>
      </c>
      <c r="GA13" s="9">
        <v>11.699</v>
      </c>
      <c r="GB13" s="9">
        <v>22.277999999999999</v>
      </c>
      <c r="GC13" s="9">
        <v>10.579000000000001</v>
      </c>
      <c r="GD13" s="9">
        <v>11.699</v>
      </c>
      <c r="GE13" s="9">
        <v>0.65100000000000002</v>
      </c>
      <c r="GF13" s="9">
        <v>0.65100000000000002</v>
      </c>
      <c r="GG13" s="9">
        <v>0</v>
      </c>
      <c r="GH13" s="9">
        <v>3.5179999999999998</v>
      </c>
      <c r="GI13" s="9">
        <v>1.9610000000000001</v>
      </c>
      <c r="GJ13" s="9">
        <v>1.5569999999999999</v>
      </c>
      <c r="GK13" s="9">
        <v>1.633</v>
      </c>
      <c r="GL13" s="9">
        <v>0.72499999999999998</v>
      </c>
      <c r="GM13" s="9">
        <v>0.90800000000000003</v>
      </c>
      <c r="GN13" s="9">
        <v>1.633</v>
      </c>
      <c r="GO13" s="9">
        <v>0.72499999999999998</v>
      </c>
      <c r="GP13" s="9">
        <v>0.90800000000000003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1.885</v>
      </c>
      <c r="GX13" s="9">
        <v>1.236</v>
      </c>
      <c r="GY13" s="9">
        <v>0.64900000000000002</v>
      </c>
      <c r="GZ13" s="9">
        <v>1.234</v>
      </c>
      <c r="HA13" s="9">
        <v>0.58499999999999996</v>
      </c>
      <c r="HB13" s="9">
        <v>0.64900000000000002</v>
      </c>
      <c r="HC13" s="9">
        <v>0.65100000000000002</v>
      </c>
      <c r="HD13" s="9">
        <v>0.65100000000000002</v>
      </c>
      <c r="HE13" s="9">
        <v>0</v>
      </c>
      <c r="HF13" s="9">
        <v>36.534999999999997</v>
      </c>
      <c r="HG13" s="9">
        <v>19.372</v>
      </c>
      <c r="HH13" s="9">
        <v>17.163</v>
      </c>
      <c r="HI13" s="9">
        <v>15.492000000000001</v>
      </c>
      <c r="HJ13" s="9">
        <v>9.3789999999999996</v>
      </c>
      <c r="HK13" s="9">
        <v>6.1130000000000004</v>
      </c>
      <c r="HL13" s="9">
        <v>12.763</v>
      </c>
      <c r="HM13" s="9">
        <v>7.9379999999999997</v>
      </c>
      <c r="HN13" s="9">
        <v>4.8250000000000002</v>
      </c>
      <c r="HO13" s="9">
        <v>2.7290000000000001</v>
      </c>
      <c r="HP13" s="9">
        <v>1.4410000000000001</v>
      </c>
      <c r="HQ13" s="9">
        <v>1.288</v>
      </c>
      <c r="HR13" s="9">
        <v>21.044</v>
      </c>
      <c r="HS13" s="9">
        <v>9.9939999999999998</v>
      </c>
      <c r="HT13" s="9">
        <v>11.05</v>
      </c>
      <c r="HU13" s="9">
        <v>21.044</v>
      </c>
      <c r="HV13" s="9">
        <v>9.9939999999999998</v>
      </c>
      <c r="HW13" s="9">
        <v>11.05</v>
      </c>
      <c r="HX13" s="9">
        <v>153.31</v>
      </c>
      <c r="HY13" s="9">
        <v>76.218000000000004</v>
      </c>
      <c r="HZ13" s="9">
        <v>77.091999999999999</v>
      </c>
      <c r="IA13" s="9">
        <v>93.718999999999994</v>
      </c>
      <c r="IB13" s="9">
        <v>52.194000000000003</v>
      </c>
      <c r="IC13" s="9">
        <v>41.524999999999999</v>
      </c>
      <c r="ID13" s="9">
        <v>65.475999999999999</v>
      </c>
      <c r="IE13" s="9">
        <v>35.939</v>
      </c>
      <c r="IF13" s="9">
        <v>29.536999999999999</v>
      </c>
      <c r="IG13" s="9">
        <v>23.966999999999999</v>
      </c>
      <c r="IH13" s="9">
        <v>14.491</v>
      </c>
      <c r="II13" s="9">
        <v>9.4760000000000009</v>
      </c>
      <c r="IJ13" s="9">
        <v>4.2750000000000004</v>
      </c>
      <c r="IK13" s="9">
        <v>1.764</v>
      </c>
      <c r="IL13" s="9">
        <v>2.512</v>
      </c>
      <c r="IM13" s="9">
        <v>59.591000000000001</v>
      </c>
      <c r="IN13" s="9">
        <v>24.024000000000001</v>
      </c>
      <c r="IO13" s="9">
        <v>35.567</v>
      </c>
      <c r="IP13" s="9">
        <v>54.082000000000001</v>
      </c>
      <c r="IQ13" s="9">
        <v>22.581</v>
      </c>
    </row>
    <row r="14" spans="1:251">
      <c r="A14" s="10">
        <v>43132</v>
      </c>
      <c r="B14" s="9">
        <v>24.887</v>
      </c>
      <c r="C14" s="9">
        <v>36.107999999999997</v>
      </c>
      <c r="D14" s="9">
        <v>54.601999999999997</v>
      </c>
      <c r="E14" s="9">
        <v>24.326000000000001</v>
      </c>
      <c r="F14" s="9">
        <v>30.276</v>
      </c>
      <c r="G14" s="9">
        <v>6.3940000000000001</v>
      </c>
      <c r="H14" s="9">
        <v>0.56200000000000006</v>
      </c>
      <c r="I14" s="9">
        <v>5.8319999999999999</v>
      </c>
      <c r="J14" s="9">
        <v>166.63300000000001</v>
      </c>
      <c r="K14" s="9">
        <v>93.311000000000007</v>
      </c>
      <c r="L14" s="9">
        <v>73.322000000000003</v>
      </c>
      <c r="M14" s="9">
        <v>118.992</v>
      </c>
      <c r="N14" s="9">
        <v>70.787000000000006</v>
      </c>
      <c r="O14" s="9">
        <v>48.204999999999998</v>
      </c>
      <c r="P14" s="9">
        <v>96.424999999999997</v>
      </c>
      <c r="Q14" s="9">
        <v>58.18</v>
      </c>
      <c r="R14" s="9">
        <v>38.244999999999997</v>
      </c>
      <c r="S14" s="9">
        <v>21.538</v>
      </c>
      <c r="T14" s="9">
        <v>12.077</v>
      </c>
      <c r="U14" s="9">
        <v>9.4610000000000003</v>
      </c>
      <c r="V14" s="9">
        <v>1.03</v>
      </c>
      <c r="W14" s="9">
        <v>0.53</v>
      </c>
      <c r="X14" s="9">
        <v>0.5</v>
      </c>
      <c r="Y14" s="9">
        <v>47.640999999999998</v>
      </c>
      <c r="Z14" s="9">
        <v>22.524000000000001</v>
      </c>
      <c r="AA14" s="9">
        <v>25.117000000000001</v>
      </c>
      <c r="AB14" s="9">
        <v>46.070999999999998</v>
      </c>
      <c r="AC14" s="9">
        <v>21.962</v>
      </c>
      <c r="AD14" s="9">
        <v>24.109000000000002</v>
      </c>
      <c r="AE14" s="9">
        <v>1.57</v>
      </c>
      <c r="AF14" s="9">
        <v>0.56200000000000006</v>
      </c>
      <c r="AG14" s="9">
        <v>1.008</v>
      </c>
      <c r="AH14" s="9">
        <v>29.837</v>
      </c>
      <c r="AI14" s="9">
        <v>12.706</v>
      </c>
      <c r="AJ14" s="9">
        <v>17.131</v>
      </c>
      <c r="AK14" s="9">
        <v>18.081</v>
      </c>
      <c r="AL14" s="9">
        <v>10.952</v>
      </c>
      <c r="AM14" s="9">
        <v>7.1280000000000001</v>
      </c>
      <c r="AN14" s="9">
        <v>10.997999999999999</v>
      </c>
      <c r="AO14" s="9">
        <v>6.4809999999999999</v>
      </c>
      <c r="AP14" s="9">
        <v>4.5170000000000003</v>
      </c>
      <c r="AQ14" s="9">
        <v>2.3660000000000001</v>
      </c>
      <c r="AR14" s="9">
        <v>1.8480000000000001</v>
      </c>
      <c r="AS14" s="9">
        <v>0.51800000000000002</v>
      </c>
      <c r="AT14" s="9">
        <v>4.7169999999999996</v>
      </c>
      <c r="AU14" s="9">
        <v>2.6240000000000001</v>
      </c>
      <c r="AV14" s="9">
        <v>2.0939999999999999</v>
      </c>
      <c r="AW14" s="9">
        <v>11.757</v>
      </c>
      <c r="AX14" s="9">
        <v>1.754</v>
      </c>
      <c r="AY14" s="9">
        <v>10.003</v>
      </c>
      <c r="AZ14" s="9">
        <v>7.4640000000000004</v>
      </c>
      <c r="BA14" s="9">
        <v>1.754</v>
      </c>
      <c r="BB14" s="9">
        <v>5.7110000000000003</v>
      </c>
      <c r="BC14" s="9">
        <v>4.2919999999999998</v>
      </c>
      <c r="BD14" s="9">
        <v>0</v>
      </c>
      <c r="BE14" s="9">
        <v>4.2919999999999998</v>
      </c>
      <c r="BF14" s="9">
        <v>7.1550000000000002</v>
      </c>
      <c r="BG14" s="9">
        <v>4.7279999999999998</v>
      </c>
      <c r="BH14" s="9">
        <v>2.427</v>
      </c>
      <c r="BI14" s="9">
        <v>5.5570000000000004</v>
      </c>
      <c r="BJ14" s="9">
        <v>4.1180000000000003</v>
      </c>
      <c r="BK14" s="9">
        <v>1.4379999999999999</v>
      </c>
      <c r="BL14" s="9">
        <v>2.7050000000000001</v>
      </c>
      <c r="BM14" s="9">
        <v>1.762</v>
      </c>
      <c r="BN14" s="9">
        <v>0.94299999999999995</v>
      </c>
      <c r="BO14" s="9">
        <v>2.0750000000000002</v>
      </c>
      <c r="BP14" s="9">
        <v>1.58</v>
      </c>
      <c r="BQ14" s="9">
        <v>0.495</v>
      </c>
      <c r="BR14" s="9">
        <v>0.77600000000000002</v>
      </c>
      <c r="BS14" s="9">
        <v>0.77600000000000002</v>
      </c>
      <c r="BT14" s="9">
        <v>0</v>
      </c>
      <c r="BU14" s="9">
        <v>1.5980000000000001</v>
      </c>
      <c r="BV14" s="9">
        <v>0.60899999999999999</v>
      </c>
      <c r="BW14" s="9">
        <v>0.98899999999999999</v>
      </c>
      <c r="BX14" s="9">
        <v>1.0660000000000001</v>
      </c>
      <c r="BY14" s="9">
        <v>0.60899999999999999</v>
      </c>
      <c r="BZ14" s="9">
        <v>0.45700000000000002</v>
      </c>
      <c r="CA14" s="9">
        <v>0.53200000000000003</v>
      </c>
      <c r="CB14" s="9">
        <v>0</v>
      </c>
      <c r="CC14" s="9">
        <v>0.53200000000000003</v>
      </c>
      <c r="CD14" s="9">
        <v>168.14099999999999</v>
      </c>
      <c r="CE14" s="9">
        <v>91.259</v>
      </c>
      <c r="CF14" s="9">
        <v>76.882000000000005</v>
      </c>
      <c r="CG14" s="9">
        <v>125.622</v>
      </c>
      <c r="CH14" s="9">
        <v>77.167000000000002</v>
      </c>
      <c r="CI14" s="9">
        <v>48.454999999999998</v>
      </c>
      <c r="CJ14" s="9">
        <v>98.173000000000002</v>
      </c>
      <c r="CK14" s="9">
        <v>59.718000000000004</v>
      </c>
      <c r="CL14" s="9">
        <v>38.454000000000001</v>
      </c>
      <c r="CM14" s="9">
        <v>22.335000000000001</v>
      </c>
      <c r="CN14" s="9">
        <v>14.927</v>
      </c>
      <c r="CO14" s="9">
        <v>7.4080000000000004</v>
      </c>
      <c r="CP14" s="9">
        <v>5.1139999999999999</v>
      </c>
      <c r="CQ14" s="9">
        <v>2.5209999999999999</v>
      </c>
      <c r="CR14" s="9">
        <v>2.593</v>
      </c>
      <c r="CS14" s="9">
        <v>42.518999999999998</v>
      </c>
      <c r="CT14" s="9">
        <v>14.092000000000001</v>
      </c>
      <c r="CU14" s="9">
        <v>28.427</v>
      </c>
      <c r="CV14" s="9">
        <v>36.912999999999997</v>
      </c>
      <c r="CW14" s="9">
        <v>13.53</v>
      </c>
      <c r="CX14" s="9">
        <v>23.382999999999999</v>
      </c>
      <c r="CY14" s="9">
        <v>5.6059999999999999</v>
      </c>
      <c r="CZ14" s="9">
        <v>0.56200000000000006</v>
      </c>
      <c r="DA14" s="9">
        <v>5.0439999999999996</v>
      </c>
      <c r="DB14" s="9">
        <v>28.172999999999998</v>
      </c>
      <c r="DC14" s="9">
        <v>12.423999999999999</v>
      </c>
      <c r="DD14" s="9">
        <v>15.749000000000001</v>
      </c>
      <c r="DE14" s="9">
        <v>18.273</v>
      </c>
      <c r="DF14" s="9">
        <v>10.585000000000001</v>
      </c>
      <c r="DG14" s="9">
        <v>7.6879999999999997</v>
      </c>
      <c r="DH14" s="9">
        <v>9.7460000000000004</v>
      </c>
      <c r="DI14" s="9">
        <v>5.1470000000000002</v>
      </c>
      <c r="DJ14" s="9">
        <v>4.5999999999999996</v>
      </c>
      <c r="DK14" s="9">
        <v>3.4119999999999999</v>
      </c>
      <c r="DL14" s="9">
        <v>2.9169999999999998</v>
      </c>
      <c r="DM14" s="9">
        <v>0.495</v>
      </c>
      <c r="DN14" s="9">
        <v>5.1139999999999999</v>
      </c>
      <c r="DO14" s="9">
        <v>2.5209999999999999</v>
      </c>
      <c r="DP14" s="9">
        <v>2.593</v>
      </c>
      <c r="DQ14" s="9">
        <v>9.9009999999999998</v>
      </c>
      <c r="DR14" s="9">
        <v>1.84</v>
      </c>
      <c r="DS14" s="9">
        <v>8.0609999999999999</v>
      </c>
      <c r="DT14" s="9">
        <v>4.2949999999999999</v>
      </c>
      <c r="DU14" s="9">
        <v>1.278</v>
      </c>
      <c r="DV14" s="9">
        <v>3.0169999999999999</v>
      </c>
      <c r="DW14" s="9">
        <v>5.6059999999999999</v>
      </c>
      <c r="DX14" s="9">
        <v>0.56200000000000006</v>
      </c>
      <c r="DY14" s="9">
        <v>5.0439999999999996</v>
      </c>
      <c r="DZ14" s="9">
        <v>93.213999999999999</v>
      </c>
      <c r="EA14" s="9">
        <v>52.021000000000001</v>
      </c>
      <c r="EB14" s="9">
        <v>41.192</v>
      </c>
      <c r="EC14" s="9">
        <v>73.103999999999999</v>
      </c>
      <c r="ED14" s="9">
        <v>44.311999999999998</v>
      </c>
      <c r="EE14" s="9">
        <v>28.791</v>
      </c>
      <c r="EF14" s="9">
        <v>59.104999999999997</v>
      </c>
      <c r="EG14" s="9">
        <v>36.203000000000003</v>
      </c>
      <c r="EH14" s="9">
        <v>22.902000000000001</v>
      </c>
      <c r="EI14" s="9">
        <v>13.999000000000001</v>
      </c>
      <c r="EJ14" s="9">
        <v>8.11</v>
      </c>
      <c r="EK14" s="9">
        <v>5.8890000000000002</v>
      </c>
      <c r="EL14" s="9">
        <v>20.11</v>
      </c>
      <c r="EM14" s="9">
        <v>7.7089999999999996</v>
      </c>
      <c r="EN14" s="9">
        <v>12.401</v>
      </c>
      <c r="EO14" s="9">
        <v>20.11</v>
      </c>
      <c r="EP14" s="9">
        <v>7.7089999999999996</v>
      </c>
      <c r="EQ14" s="9">
        <v>12.401</v>
      </c>
      <c r="ER14" s="9">
        <v>46.753999999999998</v>
      </c>
      <c r="ES14" s="9">
        <v>26.812999999999999</v>
      </c>
      <c r="ET14" s="9">
        <v>19.940999999999999</v>
      </c>
      <c r="EU14" s="9">
        <v>34.246000000000002</v>
      </c>
      <c r="EV14" s="9">
        <v>22.27</v>
      </c>
      <c r="EW14" s="9">
        <v>11.976000000000001</v>
      </c>
      <c r="EX14" s="9">
        <v>29.321999999999999</v>
      </c>
      <c r="EY14" s="9">
        <v>18.369</v>
      </c>
      <c r="EZ14" s="9">
        <v>10.952</v>
      </c>
      <c r="FA14" s="9">
        <v>4.9249999999999998</v>
      </c>
      <c r="FB14" s="9">
        <v>3.9009999999999998</v>
      </c>
      <c r="FC14" s="9">
        <v>1.024</v>
      </c>
      <c r="FD14" s="9">
        <v>12.507999999999999</v>
      </c>
      <c r="FE14" s="9">
        <v>4.5430000000000001</v>
      </c>
      <c r="FF14" s="9">
        <v>7.9649999999999999</v>
      </c>
      <c r="FG14" s="9">
        <v>12.507999999999999</v>
      </c>
      <c r="FH14" s="9">
        <v>4.5430000000000001</v>
      </c>
      <c r="FI14" s="9">
        <v>7.9649999999999999</v>
      </c>
      <c r="FJ14" s="9">
        <v>35.484000000000002</v>
      </c>
      <c r="FK14" s="9">
        <v>19.484999999999999</v>
      </c>
      <c r="FL14" s="9">
        <v>15.997999999999999</v>
      </c>
      <c r="FM14" s="9">
        <v>17.007000000000001</v>
      </c>
      <c r="FN14" s="9">
        <v>8.69</v>
      </c>
      <c r="FO14" s="9">
        <v>8.3170000000000002</v>
      </c>
      <c r="FP14" s="9">
        <v>11.955</v>
      </c>
      <c r="FQ14" s="9">
        <v>6.7050000000000001</v>
      </c>
      <c r="FR14" s="9">
        <v>5.2510000000000003</v>
      </c>
      <c r="FS14" s="9">
        <v>3.6429999999999998</v>
      </c>
      <c r="FT14" s="9">
        <v>0.57699999999999996</v>
      </c>
      <c r="FU14" s="9">
        <v>3.0659999999999998</v>
      </c>
      <c r="FV14" s="9">
        <v>1.409</v>
      </c>
      <c r="FW14" s="9">
        <v>1.409</v>
      </c>
      <c r="FX14" s="9">
        <v>0</v>
      </c>
      <c r="FY14" s="9">
        <v>18.477</v>
      </c>
      <c r="FZ14" s="9">
        <v>10.795</v>
      </c>
      <c r="GA14" s="9">
        <v>7.681</v>
      </c>
      <c r="GB14" s="9">
        <v>17.689</v>
      </c>
      <c r="GC14" s="9">
        <v>10.795</v>
      </c>
      <c r="GD14" s="9">
        <v>6.8929999999999998</v>
      </c>
      <c r="GE14" s="9">
        <v>0.78800000000000003</v>
      </c>
      <c r="GF14" s="9">
        <v>0</v>
      </c>
      <c r="GG14" s="9">
        <v>0.78800000000000003</v>
      </c>
      <c r="GH14" s="9">
        <v>4.3170000000000002</v>
      </c>
      <c r="GI14" s="9">
        <v>3.0710000000000002</v>
      </c>
      <c r="GJ14" s="9">
        <v>1.2470000000000001</v>
      </c>
      <c r="GK14" s="9">
        <v>1.9850000000000001</v>
      </c>
      <c r="GL14" s="9">
        <v>1.9850000000000001</v>
      </c>
      <c r="GM14" s="9">
        <v>0</v>
      </c>
      <c r="GN14" s="9">
        <v>0.57699999999999996</v>
      </c>
      <c r="GO14" s="9">
        <v>0.57699999999999996</v>
      </c>
      <c r="GP14" s="9">
        <v>0</v>
      </c>
      <c r="GQ14" s="9">
        <v>0</v>
      </c>
      <c r="GR14" s="9">
        <v>0</v>
      </c>
      <c r="GS14" s="9">
        <v>0</v>
      </c>
      <c r="GT14" s="9">
        <v>1.409</v>
      </c>
      <c r="GU14" s="9">
        <v>1.409</v>
      </c>
      <c r="GV14" s="9">
        <v>0</v>
      </c>
      <c r="GW14" s="9">
        <v>2.3319999999999999</v>
      </c>
      <c r="GX14" s="9">
        <v>1.085</v>
      </c>
      <c r="GY14" s="9">
        <v>1.2470000000000001</v>
      </c>
      <c r="GZ14" s="9">
        <v>1.544</v>
      </c>
      <c r="HA14" s="9">
        <v>1.085</v>
      </c>
      <c r="HB14" s="9">
        <v>0.45900000000000002</v>
      </c>
      <c r="HC14" s="9">
        <v>0.78800000000000003</v>
      </c>
      <c r="HD14" s="9">
        <v>0</v>
      </c>
      <c r="HE14" s="9">
        <v>0.78800000000000003</v>
      </c>
      <c r="HF14" s="9">
        <v>31.166</v>
      </c>
      <c r="HG14" s="9">
        <v>16.414999999999999</v>
      </c>
      <c r="HH14" s="9">
        <v>14.750999999999999</v>
      </c>
      <c r="HI14" s="9">
        <v>15.022</v>
      </c>
      <c r="HJ14" s="9">
        <v>6.7050000000000001</v>
      </c>
      <c r="HK14" s="9">
        <v>8.3170000000000002</v>
      </c>
      <c r="HL14" s="9">
        <v>11.378</v>
      </c>
      <c r="HM14" s="9">
        <v>6.1280000000000001</v>
      </c>
      <c r="HN14" s="9">
        <v>5.2510000000000003</v>
      </c>
      <c r="HO14" s="9">
        <v>3.6429999999999998</v>
      </c>
      <c r="HP14" s="9">
        <v>0.57699999999999996</v>
      </c>
      <c r="HQ14" s="9">
        <v>3.0659999999999998</v>
      </c>
      <c r="HR14" s="9">
        <v>16.145</v>
      </c>
      <c r="HS14" s="9">
        <v>9.7100000000000009</v>
      </c>
      <c r="HT14" s="9">
        <v>6.4349999999999996</v>
      </c>
      <c r="HU14" s="9">
        <v>16.145</v>
      </c>
      <c r="HV14" s="9">
        <v>9.7100000000000009</v>
      </c>
      <c r="HW14" s="9">
        <v>6.4349999999999996</v>
      </c>
      <c r="HX14" s="9">
        <v>150.096</v>
      </c>
      <c r="HY14" s="9">
        <v>75.486000000000004</v>
      </c>
      <c r="HZ14" s="9">
        <v>74.61</v>
      </c>
      <c r="IA14" s="9">
        <v>100.09699999999999</v>
      </c>
      <c r="IB14" s="9">
        <v>55.835000000000001</v>
      </c>
      <c r="IC14" s="9">
        <v>44.261000000000003</v>
      </c>
      <c r="ID14" s="9">
        <v>72.296000000000006</v>
      </c>
      <c r="IE14" s="9">
        <v>40.277000000000001</v>
      </c>
      <c r="IF14" s="9">
        <v>32.018999999999998</v>
      </c>
      <c r="IG14" s="9">
        <v>21.701000000000001</v>
      </c>
      <c r="IH14" s="9">
        <v>12.051</v>
      </c>
      <c r="II14" s="9">
        <v>9.6489999999999991</v>
      </c>
      <c r="IJ14" s="9">
        <v>6.1</v>
      </c>
      <c r="IK14" s="9">
        <v>3.5070000000000001</v>
      </c>
      <c r="IL14" s="9">
        <v>2.593</v>
      </c>
      <c r="IM14" s="9">
        <v>49.999000000000002</v>
      </c>
      <c r="IN14" s="9">
        <v>19.651</v>
      </c>
      <c r="IO14" s="9">
        <v>30.349</v>
      </c>
      <c r="IP14" s="9">
        <v>43.604999999999997</v>
      </c>
      <c r="IQ14" s="9">
        <v>19.088999999999999</v>
      </c>
    </row>
    <row r="15" spans="1:251">
      <c r="A15" s="10">
        <v>43497</v>
      </c>
      <c r="B15" s="9">
        <v>19.666</v>
      </c>
      <c r="C15" s="9">
        <v>41.280999999999999</v>
      </c>
      <c r="D15" s="9">
        <v>55.966999999999999</v>
      </c>
      <c r="E15" s="9">
        <v>19.134</v>
      </c>
      <c r="F15" s="9">
        <v>36.832999999999998</v>
      </c>
      <c r="G15" s="9">
        <v>4.9800000000000004</v>
      </c>
      <c r="H15" s="9">
        <v>0.53200000000000003</v>
      </c>
      <c r="I15" s="9">
        <v>4.4480000000000004</v>
      </c>
      <c r="J15" s="9">
        <v>152.70400000000001</v>
      </c>
      <c r="K15" s="9">
        <v>80.956000000000003</v>
      </c>
      <c r="L15" s="9">
        <v>71.748000000000005</v>
      </c>
      <c r="M15" s="9">
        <v>104.39400000000001</v>
      </c>
      <c r="N15" s="9">
        <v>66.960999999999999</v>
      </c>
      <c r="O15" s="9">
        <v>37.433</v>
      </c>
      <c r="P15" s="9">
        <v>80.7</v>
      </c>
      <c r="Q15" s="9">
        <v>50.359000000000002</v>
      </c>
      <c r="R15" s="9">
        <v>30.34</v>
      </c>
      <c r="S15" s="9">
        <v>21.995999999999999</v>
      </c>
      <c r="T15" s="9">
        <v>16.02</v>
      </c>
      <c r="U15" s="9">
        <v>5.976</v>
      </c>
      <c r="V15" s="9">
        <v>1.698</v>
      </c>
      <c r="W15" s="9">
        <v>0.58199999999999996</v>
      </c>
      <c r="X15" s="9">
        <v>1.1160000000000001</v>
      </c>
      <c r="Y15" s="9">
        <v>48.31</v>
      </c>
      <c r="Z15" s="9">
        <v>13.994999999999999</v>
      </c>
      <c r="AA15" s="9">
        <v>34.314999999999998</v>
      </c>
      <c r="AB15" s="9">
        <v>46.805999999999997</v>
      </c>
      <c r="AC15" s="9">
        <v>13.994999999999999</v>
      </c>
      <c r="AD15" s="9">
        <v>32.811</v>
      </c>
      <c r="AE15" s="9">
        <v>1.504</v>
      </c>
      <c r="AF15" s="9">
        <v>0</v>
      </c>
      <c r="AG15" s="9">
        <v>1.504</v>
      </c>
      <c r="AH15" s="9">
        <v>26.736999999999998</v>
      </c>
      <c r="AI15" s="9">
        <v>15.321</v>
      </c>
      <c r="AJ15" s="9">
        <v>11.416</v>
      </c>
      <c r="AK15" s="9">
        <v>14.632999999999999</v>
      </c>
      <c r="AL15" s="9">
        <v>9.65</v>
      </c>
      <c r="AM15" s="9">
        <v>4.9829999999999997</v>
      </c>
      <c r="AN15" s="9">
        <v>7.923</v>
      </c>
      <c r="AO15" s="9">
        <v>4.3010000000000002</v>
      </c>
      <c r="AP15" s="9">
        <v>3.6219999999999999</v>
      </c>
      <c r="AQ15" s="9">
        <v>3.3130000000000002</v>
      </c>
      <c r="AR15" s="9">
        <v>1.952</v>
      </c>
      <c r="AS15" s="9">
        <v>1.361</v>
      </c>
      <c r="AT15" s="9">
        <v>3.3969999999999998</v>
      </c>
      <c r="AU15" s="9">
        <v>3.3969999999999998</v>
      </c>
      <c r="AV15" s="9">
        <v>0</v>
      </c>
      <c r="AW15" s="9">
        <v>12.103999999999999</v>
      </c>
      <c r="AX15" s="9">
        <v>5.6710000000000003</v>
      </c>
      <c r="AY15" s="9">
        <v>6.4329999999999998</v>
      </c>
      <c r="AZ15" s="9">
        <v>9.1609999999999996</v>
      </c>
      <c r="BA15" s="9">
        <v>5.1390000000000002</v>
      </c>
      <c r="BB15" s="9">
        <v>4.0220000000000002</v>
      </c>
      <c r="BC15" s="9">
        <v>2.9430000000000001</v>
      </c>
      <c r="BD15" s="9">
        <v>0.53200000000000003</v>
      </c>
      <c r="BE15" s="9">
        <v>2.411</v>
      </c>
      <c r="BF15" s="9">
        <v>4.4509999999999996</v>
      </c>
      <c r="BG15" s="9">
        <v>2.367</v>
      </c>
      <c r="BH15" s="9">
        <v>2.0840000000000001</v>
      </c>
      <c r="BI15" s="9">
        <v>3.9180000000000001</v>
      </c>
      <c r="BJ15" s="9">
        <v>2.367</v>
      </c>
      <c r="BK15" s="9">
        <v>1.5509999999999999</v>
      </c>
      <c r="BL15" s="9">
        <v>2.077</v>
      </c>
      <c r="BM15" s="9">
        <v>1.1919999999999999</v>
      </c>
      <c r="BN15" s="9">
        <v>0.88500000000000001</v>
      </c>
      <c r="BO15" s="9">
        <v>1.2490000000000001</v>
      </c>
      <c r="BP15" s="9">
        <v>0.58299999999999996</v>
      </c>
      <c r="BQ15" s="9">
        <v>0.66600000000000004</v>
      </c>
      <c r="BR15" s="9">
        <v>0.59199999999999997</v>
      </c>
      <c r="BS15" s="9">
        <v>0.59199999999999997</v>
      </c>
      <c r="BT15" s="9">
        <v>0</v>
      </c>
      <c r="BU15" s="9">
        <v>0.53300000000000003</v>
      </c>
      <c r="BV15" s="9">
        <v>0</v>
      </c>
      <c r="BW15" s="9">
        <v>0.53300000000000003</v>
      </c>
      <c r="BX15" s="9">
        <v>0</v>
      </c>
      <c r="BY15" s="9">
        <v>0</v>
      </c>
      <c r="BZ15" s="9">
        <v>0</v>
      </c>
      <c r="CA15" s="9">
        <v>0.53300000000000003</v>
      </c>
      <c r="CB15" s="9">
        <v>0</v>
      </c>
      <c r="CC15" s="9">
        <v>0.53300000000000003</v>
      </c>
      <c r="CD15" s="9">
        <v>149.917</v>
      </c>
      <c r="CE15" s="9">
        <v>81.031000000000006</v>
      </c>
      <c r="CF15" s="9">
        <v>68.885999999999996</v>
      </c>
      <c r="CG15" s="9">
        <v>107.77200000000001</v>
      </c>
      <c r="CH15" s="9">
        <v>71.912000000000006</v>
      </c>
      <c r="CI15" s="9">
        <v>35.86</v>
      </c>
      <c r="CJ15" s="9">
        <v>77.653999999999996</v>
      </c>
      <c r="CK15" s="9">
        <v>49.893000000000001</v>
      </c>
      <c r="CL15" s="9">
        <v>27.760999999999999</v>
      </c>
      <c r="CM15" s="9">
        <v>24.43</v>
      </c>
      <c r="CN15" s="9">
        <v>17.446999999999999</v>
      </c>
      <c r="CO15" s="9">
        <v>6.9829999999999997</v>
      </c>
      <c r="CP15" s="9">
        <v>5.6879999999999997</v>
      </c>
      <c r="CQ15" s="9">
        <v>4.5720000000000001</v>
      </c>
      <c r="CR15" s="9">
        <v>1.1160000000000001</v>
      </c>
      <c r="CS15" s="9">
        <v>42.145000000000003</v>
      </c>
      <c r="CT15" s="9">
        <v>9.1189999999999998</v>
      </c>
      <c r="CU15" s="9">
        <v>33.026000000000003</v>
      </c>
      <c r="CV15" s="9">
        <v>37.64</v>
      </c>
      <c r="CW15" s="9">
        <v>8.5869999999999997</v>
      </c>
      <c r="CX15" s="9">
        <v>29.053000000000001</v>
      </c>
      <c r="CY15" s="9">
        <v>4.5049999999999999</v>
      </c>
      <c r="CZ15" s="9">
        <v>0.53200000000000003</v>
      </c>
      <c r="DA15" s="9">
        <v>3.972</v>
      </c>
      <c r="DB15" s="9">
        <v>25.273</v>
      </c>
      <c r="DC15" s="9">
        <v>14.148</v>
      </c>
      <c r="DD15" s="9">
        <v>11.125999999999999</v>
      </c>
      <c r="DE15" s="9">
        <v>16.378</v>
      </c>
      <c r="DF15" s="9">
        <v>11.978</v>
      </c>
      <c r="DG15" s="9">
        <v>4.4009999999999998</v>
      </c>
      <c r="DH15" s="9">
        <v>7.085</v>
      </c>
      <c r="DI15" s="9">
        <v>4.2549999999999999</v>
      </c>
      <c r="DJ15" s="9">
        <v>2.83</v>
      </c>
      <c r="DK15" s="9">
        <v>3.6059999999999999</v>
      </c>
      <c r="DL15" s="9">
        <v>3.1509999999999998</v>
      </c>
      <c r="DM15" s="9">
        <v>0.45500000000000002</v>
      </c>
      <c r="DN15" s="9">
        <v>5.6879999999999997</v>
      </c>
      <c r="DO15" s="9">
        <v>4.5720000000000001</v>
      </c>
      <c r="DP15" s="9">
        <v>1.1160000000000001</v>
      </c>
      <c r="DQ15" s="9">
        <v>8.8949999999999996</v>
      </c>
      <c r="DR15" s="9">
        <v>2.17</v>
      </c>
      <c r="DS15" s="9">
        <v>6.7249999999999996</v>
      </c>
      <c r="DT15" s="9">
        <v>4.3899999999999997</v>
      </c>
      <c r="DU15" s="9">
        <v>1.6379999999999999</v>
      </c>
      <c r="DV15" s="9">
        <v>2.7519999999999998</v>
      </c>
      <c r="DW15" s="9">
        <v>4.5049999999999999</v>
      </c>
      <c r="DX15" s="9">
        <v>0.53200000000000003</v>
      </c>
      <c r="DY15" s="9">
        <v>3.972</v>
      </c>
      <c r="DZ15" s="9">
        <v>97.506</v>
      </c>
      <c r="EA15" s="9">
        <v>52.655999999999999</v>
      </c>
      <c r="EB15" s="9">
        <v>44.85</v>
      </c>
      <c r="EC15" s="9">
        <v>71.582999999999998</v>
      </c>
      <c r="ED15" s="9">
        <v>46.936999999999998</v>
      </c>
      <c r="EE15" s="9">
        <v>24.646000000000001</v>
      </c>
      <c r="EF15" s="9">
        <v>53.008000000000003</v>
      </c>
      <c r="EG15" s="9">
        <v>33.929000000000002</v>
      </c>
      <c r="EH15" s="9">
        <v>19.079000000000001</v>
      </c>
      <c r="EI15" s="9">
        <v>18.576000000000001</v>
      </c>
      <c r="EJ15" s="9">
        <v>13.007999999999999</v>
      </c>
      <c r="EK15" s="9">
        <v>5.5670000000000002</v>
      </c>
      <c r="EL15" s="9">
        <v>25.922999999999998</v>
      </c>
      <c r="EM15" s="9">
        <v>5.7190000000000003</v>
      </c>
      <c r="EN15" s="9">
        <v>20.202999999999999</v>
      </c>
      <c r="EO15" s="9">
        <v>25.922999999999998</v>
      </c>
      <c r="EP15" s="9">
        <v>5.7190000000000003</v>
      </c>
      <c r="EQ15" s="9">
        <v>20.202999999999999</v>
      </c>
      <c r="ER15" s="9">
        <v>27.138000000000002</v>
      </c>
      <c r="ES15" s="9">
        <v>14.227</v>
      </c>
      <c r="ET15" s="9">
        <v>12.91</v>
      </c>
      <c r="EU15" s="9">
        <v>19.811</v>
      </c>
      <c r="EV15" s="9">
        <v>12.997</v>
      </c>
      <c r="EW15" s="9">
        <v>6.8129999999999997</v>
      </c>
      <c r="EX15" s="9">
        <v>17.562000000000001</v>
      </c>
      <c r="EY15" s="9">
        <v>11.709</v>
      </c>
      <c r="EZ15" s="9">
        <v>5.8520000000000003</v>
      </c>
      <c r="FA15" s="9">
        <v>2.2490000000000001</v>
      </c>
      <c r="FB15" s="9">
        <v>1.288</v>
      </c>
      <c r="FC15" s="9">
        <v>0.96099999999999997</v>
      </c>
      <c r="FD15" s="9">
        <v>7.327</v>
      </c>
      <c r="FE15" s="9">
        <v>1.23</v>
      </c>
      <c r="FF15" s="9">
        <v>6.0970000000000004</v>
      </c>
      <c r="FG15" s="9">
        <v>7.327</v>
      </c>
      <c r="FH15" s="9">
        <v>1.23</v>
      </c>
      <c r="FI15" s="9">
        <v>6.0970000000000004</v>
      </c>
      <c r="FJ15" s="9">
        <v>33.975000000000001</v>
      </c>
      <c r="FK15" s="9">
        <v>17.613</v>
      </c>
      <c r="FL15" s="9">
        <v>16.361999999999998</v>
      </c>
      <c r="FM15" s="9">
        <v>15.172000000000001</v>
      </c>
      <c r="FN15" s="9">
        <v>7.0659999999999998</v>
      </c>
      <c r="FO15" s="9">
        <v>8.1059999999999999</v>
      </c>
      <c r="FP15" s="9">
        <v>13.045</v>
      </c>
      <c r="FQ15" s="9">
        <v>5.9589999999999996</v>
      </c>
      <c r="FR15" s="9">
        <v>7.0860000000000003</v>
      </c>
      <c r="FS15" s="9">
        <v>2.1269999999999998</v>
      </c>
      <c r="FT15" s="9">
        <v>1.107</v>
      </c>
      <c r="FU15" s="9">
        <v>1.02</v>
      </c>
      <c r="FV15" s="9">
        <v>0</v>
      </c>
      <c r="FW15" s="9">
        <v>0</v>
      </c>
      <c r="FX15" s="9">
        <v>0</v>
      </c>
      <c r="FY15" s="9">
        <v>18.803000000000001</v>
      </c>
      <c r="FZ15" s="9">
        <v>10.547000000000001</v>
      </c>
      <c r="GA15" s="9">
        <v>8.2560000000000002</v>
      </c>
      <c r="GB15" s="9">
        <v>18.327000000000002</v>
      </c>
      <c r="GC15" s="9">
        <v>10.547000000000001</v>
      </c>
      <c r="GD15" s="9">
        <v>7.78</v>
      </c>
      <c r="GE15" s="9">
        <v>0.47599999999999998</v>
      </c>
      <c r="GF15" s="9">
        <v>0</v>
      </c>
      <c r="GG15" s="9">
        <v>0.47599999999999998</v>
      </c>
      <c r="GH15" s="9">
        <v>2.6549999999999998</v>
      </c>
      <c r="GI15" s="9">
        <v>1.9079999999999999</v>
      </c>
      <c r="GJ15" s="9">
        <v>0.747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2.6549999999999998</v>
      </c>
      <c r="GX15" s="9">
        <v>1.9079999999999999</v>
      </c>
      <c r="GY15" s="9">
        <v>0.747</v>
      </c>
      <c r="GZ15" s="9">
        <v>2.1800000000000002</v>
      </c>
      <c r="HA15" s="9">
        <v>1.9079999999999999</v>
      </c>
      <c r="HB15" s="9">
        <v>0.27200000000000002</v>
      </c>
      <c r="HC15" s="9">
        <v>0.47599999999999998</v>
      </c>
      <c r="HD15" s="9">
        <v>0</v>
      </c>
      <c r="HE15" s="9">
        <v>0.47599999999999998</v>
      </c>
      <c r="HF15" s="9">
        <v>31.32</v>
      </c>
      <c r="HG15" s="9">
        <v>15.706</v>
      </c>
      <c r="HH15" s="9">
        <v>15.615</v>
      </c>
      <c r="HI15" s="9">
        <v>15.172000000000001</v>
      </c>
      <c r="HJ15" s="9">
        <v>7.0659999999999998</v>
      </c>
      <c r="HK15" s="9">
        <v>8.1059999999999999</v>
      </c>
      <c r="HL15" s="9">
        <v>13.045</v>
      </c>
      <c r="HM15" s="9">
        <v>5.9589999999999996</v>
      </c>
      <c r="HN15" s="9">
        <v>7.0860000000000003</v>
      </c>
      <c r="HO15" s="9">
        <v>2.1269999999999998</v>
      </c>
      <c r="HP15" s="9">
        <v>1.107</v>
      </c>
      <c r="HQ15" s="9">
        <v>1.02</v>
      </c>
      <c r="HR15" s="9">
        <v>16.148</v>
      </c>
      <c r="HS15" s="9">
        <v>8.6389999999999993</v>
      </c>
      <c r="HT15" s="9">
        <v>7.508</v>
      </c>
      <c r="HU15" s="9">
        <v>16.148</v>
      </c>
      <c r="HV15" s="9">
        <v>8.6389999999999993</v>
      </c>
      <c r="HW15" s="9">
        <v>7.508</v>
      </c>
      <c r="HX15" s="9">
        <v>139.69900000000001</v>
      </c>
      <c r="HY15" s="9">
        <v>75.921000000000006</v>
      </c>
      <c r="HZ15" s="9">
        <v>63.777999999999999</v>
      </c>
      <c r="IA15" s="9">
        <v>88.509</v>
      </c>
      <c r="IB15" s="9">
        <v>58.433999999999997</v>
      </c>
      <c r="IC15" s="9">
        <v>30.074999999999999</v>
      </c>
      <c r="ID15" s="9">
        <v>59.48</v>
      </c>
      <c r="IE15" s="9">
        <v>36.554000000000002</v>
      </c>
      <c r="IF15" s="9">
        <v>22.925999999999998</v>
      </c>
      <c r="IG15" s="9">
        <v>24.425999999999998</v>
      </c>
      <c r="IH15" s="9">
        <v>17.917000000000002</v>
      </c>
      <c r="II15" s="9">
        <v>6.51</v>
      </c>
      <c r="IJ15" s="9">
        <v>4.6029999999999998</v>
      </c>
      <c r="IK15" s="9">
        <v>3.964</v>
      </c>
      <c r="IL15" s="9">
        <v>0.63900000000000001</v>
      </c>
      <c r="IM15" s="9">
        <v>51.189</v>
      </c>
      <c r="IN15" s="9">
        <v>17.486000000000001</v>
      </c>
      <c r="IO15" s="9">
        <v>33.703000000000003</v>
      </c>
      <c r="IP15" s="9">
        <v>46.209000000000003</v>
      </c>
      <c r="IQ15" s="9">
        <v>16.954000000000001</v>
      </c>
    </row>
    <row r="16" spans="1:251">
      <c r="A16" s="10">
        <v>43862</v>
      </c>
      <c r="B16" s="9">
        <v>21.581</v>
      </c>
      <c r="C16" s="9">
        <v>36.072000000000003</v>
      </c>
      <c r="D16" s="9">
        <v>51.594999999999999</v>
      </c>
      <c r="E16" s="9">
        <v>20.277999999999999</v>
      </c>
      <c r="F16" s="9">
        <v>31.317</v>
      </c>
      <c r="G16" s="9">
        <v>6.0579999999999998</v>
      </c>
      <c r="H16" s="9">
        <v>1.3029999999999999</v>
      </c>
      <c r="I16" s="9">
        <v>4.7549999999999999</v>
      </c>
      <c r="J16" s="9">
        <v>159.83600000000001</v>
      </c>
      <c r="K16" s="9">
        <v>89.709000000000003</v>
      </c>
      <c r="L16" s="9">
        <v>70.126000000000005</v>
      </c>
      <c r="M16" s="9">
        <v>112.14</v>
      </c>
      <c r="N16" s="9">
        <v>70.820999999999998</v>
      </c>
      <c r="O16" s="9">
        <v>41.32</v>
      </c>
      <c r="P16" s="9">
        <v>89.82</v>
      </c>
      <c r="Q16" s="9">
        <v>55.686</v>
      </c>
      <c r="R16" s="9">
        <v>34.134</v>
      </c>
      <c r="S16" s="9">
        <v>21.619</v>
      </c>
      <c r="T16" s="9">
        <v>15.135</v>
      </c>
      <c r="U16" s="9">
        <v>6.484</v>
      </c>
      <c r="V16" s="9">
        <v>0.70099999999999996</v>
      </c>
      <c r="W16" s="9">
        <v>0</v>
      </c>
      <c r="X16" s="9">
        <v>0.70099999999999996</v>
      </c>
      <c r="Y16" s="9">
        <v>47.695</v>
      </c>
      <c r="Z16" s="9">
        <v>18.888999999999999</v>
      </c>
      <c r="AA16" s="9">
        <v>28.806999999999999</v>
      </c>
      <c r="AB16" s="9">
        <v>44.896999999999998</v>
      </c>
      <c r="AC16" s="9">
        <v>18.888999999999999</v>
      </c>
      <c r="AD16" s="9">
        <v>26.007999999999999</v>
      </c>
      <c r="AE16" s="9">
        <v>2.798</v>
      </c>
      <c r="AF16" s="9">
        <v>0</v>
      </c>
      <c r="AG16" s="9">
        <v>2.798</v>
      </c>
      <c r="AH16" s="9">
        <v>29.05</v>
      </c>
      <c r="AI16" s="9">
        <v>13.252000000000001</v>
      </c>
      <c r="AJ16" s="9">
        <v>15.798</v>
      </c>
      <c r="AK16" s="9">
        <v>19.664000000000001</v>
      </c>
      <c r="AL16" s="9">
        <v>10.558999999999999</v>
      </c>
      <c r="AM16" s="9">
        <v>9.1050000000000004</v>
      </c>
      <c r="AN16" s="9">
        <v>13.109</v>
      </c>
      <c r="AO16" s="9">
        <v>6.343</v>
      </c>
      <c r="AP16" s="9">
        <v>6.7649999999999997</v>
      </c>
      <c r="AQ16" s="9">
        <v>4.6879999999999997</v>
      </c>
      <c r="AR16" s="9">
        <v>3.0150000000000001</v>
      </c>
      <c r="AS16" s="9">
        <v>1.6739999999999999</v>
      </c>
      <c r="AT16" s="9">
        <v>1.867</v>
      </c>
      <c r="AU16" s="9">
        <v>1.2010000000000001</v>
      </c>
      <c r="AV16" s="9">
        <v>0.66600000000000004</v>
      </c>
      <c r="AW16" s="9">
        <v>9.3859999999999992</v>
      </c>
      <c r="AX16" s="9">
        <v>2.6930000000000001</v>
      </c>
      <c r="AY16" s="9">
        <v>6.6929999999999996</v>
      </c>
      <c r="AZ16" s="9">
        <v>6.5229999999999997</v>
      </c>
      <c r="BA16" s="9">
        <v>1.389</v>
      </c>
      <c r="BB16" s="9">
        <v>5.1340000000000003</v>
      </c>
      <c r="BC16" s="9">
        <v>2.863</v>
      </c>
      <c r="BD16" s="9">
        <v>1.3029999999999999</v>
      </c>
      <c r="BE16" s="9">
        <v>1.56</v>
      </c>
      <c r="BF16" s="9">
        <v>4.9989999999999997</v>
      </c>
      <c r="BG16" s="9">
        <v>2.859</v>
      </c>
      <c r="BH16" s="9">
        <v>2.14</v>
      </c>
      <c r="BI16" s="9">
        <v>4.4260000000000002</v>
      </c>
      <c r="BJ16" s="9">
        <v>2.859</v>
      </c>
      <c r="BK16" s="9">
        <v>1.5669999999999999</v>
      </c>
      <c r="BL16" s="9">
        <v>1.55</v>
      </c>
      <c r="BM16" s="9">
        <v>1.264</v>
      </c>
      <c r="BN16" s="9">
        <v>0.28599999999999998</v>
      </c>
      <c r="BO16" s="9">
        <v>1.2549999999999999</v>
      </c>
      <c r="BP16" s="9">
        <v>0.67100000000000004</v>
      </c>
      <c r="BQ16" s="9">
        <v>0.58299999999999996</v>
      </c>
      <c r="BR16" s="9">
        <v>1.6220000000000001</v>
      </c>
      <c r="BS16" s="9">
        <v>0.92400000000000004</v>
      </c>
      <c r="BT16" s="9">
        <v>0.69799999999999995</v>
      </c>
      <c r="BU16" s="9">
        <v>0.57299999999999995</v>
      </c>
      <c r="BV16" s="9">
        <v>0</v>
      </c>
      <c r="BW16" s="9">
        <v>0.57299999999999995</v>
      </c>
      <c r="BX16" s="9">
        <v>0.17599999999999999</v>
      </c>
      <c r="BY16" s="9">
        <v>0</v>
      </c>
      <c r="BZ16" s="9">
        <v>0.17599999999999999</v>
      </c>
      <c r="CA16" s="9">
        <v>0.39700000000000002</v>
      </c>
      <c r="CB16" s="9">
        <v>0</v>
      </c>
      <c r="CC16" s="9">
        <v>0.39700000000000002</v>
      </c>
      <c r="CD16" s="9">
        <v>158.5</v>
      </c>
      <c r="CE16" s="9">
        <v>88.853999999999999</v>
      </c>
      <c r="CF16" s="9">
        <v>69.647000000000006</v>
      </c>
      <c r="CG16" s="9">
        <v>119.129</v>
      </c>
      <c r="CH16" s="9">
        <v>75.319999999999993</v>
      </c>
      <c r="CI16" s="9">
        <v>43.808999999999997</v>
      </c>
      <c r="CJ16" s="9">
        <v>89.427000000000007</v>
      </c>
      <c r="CK16" s="9">
        <v>55.527999999999999</v>
      </c>
      <c r="CL16" s="9">
        <v>33.9</v>
      </c>
      <c r="CM16" s="9">
        <v>25.510999999999999</v>
      </c>
      <c r="CN16" s="9">
        <v>17.667000000000002</v>
      </c>
      <c r="CO16" s="9">
        <v>7.8440000000000003</v>
      </c>
      <c r="CP16" s="9">
        <v>4.1900000000000004</v>
      </c>
      <c r="CQ16" s="9">
        <v>2.125</v>
      </c>
      <c r="CR16" s="9">
        <v>2.0649999999999999</v>
      </c>
      <c r="CS16" s="9">
        <v>39.372</v>
      </c>
      <c r="CT16" s="9">
        <v>13.534000000000001</v>
      </c>
      <c r="CU16" s="9">
        <v>25.838000000000001</v>
      </c>
      <c r="CV16" s="9">
        <v>33.954000000000001</v>
      </c>
      <c r="CW16" s="9">
        <v>12.231</v>
      </c>
      <c r="CX16" s="9">
        <v>21.722999999999999</v>
      </c>
      <c r="CY16" s="9">
        <v>5.4169999999999998</v>
      </c>
      <c r="CZ16" s="9">
        <v>1.3029999999999999</v>
      </c>
      <c r="DA16" s="9">
        <v>4.1139999999999999</v>
      </c>
      <c r="DB16" s="9">
        <v>27.189</v>
      </c>
      <c r="DC16" s="9">
        <v>12.872</v>
      </c>
      <c r="DD16" s="9">
        <v>14.317</v>
      </c>
      <c r="DE16" s="9">
        <v>17.018000000000001</v>
      </c>
      <c r="DF16" s="9">
        <v>10.474</v>
      </c>
      <c r="DG16" s="9">
        <v>6.5439999999999996</v>
      </c>
      <c r="DH16" s="9">
        <v>10.093</v>
      </c>
      <c r="DI16" s="9">
        <v>6.1660000000000004</v>
      </c>
      <c r="DJ16" s="9">
        <v>3.927</v>
      </c>
      <c r="DK16" s="9">
        <v>2.7349999999999999</v>
      </c>
      <c r="DL16" s="9">
        <v>2.1829999999999998</v>
      </c>
      <c r="DM16" s="9">
        <v>0.55200000000000005</v>
      </c>
      <c r="DN16" s="9">
        <v>4.1900000000000004</v>
      </c>
      <c r="DO16" s="9">
        <v>2.125</v>
      </c>
      <c r="DP16" s="9">
        <v>2.0649999999999999</v>
      </c>
      <c r="DQ16" s="9">
        <v>10.170999999999999</v>
      </c>
      <c r="DR16" s="9">
        <v>2.3980000000000001</v>
      </c>
      <c r="DS16" s="9">
        <v>7.7729999999999997</v>
      </c>
      <c r="DT16" s="9">
        <v>4.7530000000000001</v>
      </c>
      <c r="DU16" s="9">
        <v>1.095</v>
      </c>
      <c r="DV16" s="9">
        <v>3.6589999999999998</v>
      </c>
      <c r="DW16" s="9">
        <v>5.4169999999999998</v>
      </c>
      <c r="DX16" s="9">
        <v>1.3029999999999999</v>
      </c>
      <c r="DY16" s="9">
        <v>4.1139999999999999</v>
      </c>
      <c r="DZ16" s="9">
        <v>98.031999999999996</v>
      </c>
      <c r="EA16" s="9">
        <v>58.61</v>
      </c>
      <c r="EB16" s="9">
        <v>39.421999999999997</v>
      </c>
      <c r="EC16" s="9">
        <v>75.635999999999996</v>
      </c>
      <c r="ED16" s="9">
        <v>49.271999999999998</v>
      </c>
      <c r="EE16" s="9">
        <v>26.363</v>
      </c>
      <c r="EF16" s="9">
        <v>56.719000000000001</v>
      </c>
      <c r="EG16" s="9">
        <v>36.58</v>
      </c>
      <c r="EH16" s="9">
        <v>20.138999999999999</v>
      </c>
      <c r="EI16" s="9">
        <v>18.917000000000002</v>
      </c>
      <c r="EJ16" s="9">
        <v>12.693</v>
      </c>
      <c r="EK16" s="9">
        <v>6.2249999999999996</v>
      </c>
      <c r="EL16" s="9">
        <v>22.396999999999998</v>
      </c>
      <c r="EM16" s="9">
        <v>9.3379999999999992</v>
      </c>
      <c r="EN16" s="9">
        <v>13.058999999999999</v>
      </c>
      <c r="EO16" s="9">
        <v>22.396999999999998</v>
      </c>
      <c r="EP16" s="9">
        <v>9.3379999999999992</v>
      </c>
      <c r="EQ16" s="9">
        <v>13.058999999999999</v>
      </c>
      <c r="ER16" s="9">
        <v>33.279000000000003</v>
      </c>
      <c r="ES16" s="9">
        <v>17.370999999999999</v>
      </c>
      <c r="ET16" s="9">
        <v>15.907999999999999</v>
      </c>
      <c r="EU16" s="9">
        <v>26.475000000000001</v>
      </c>
      <c r="EV16" s="9">
        <v>15.573</v>
      </c>
      <c r="EW16" s="9">
        <v>10.901999999999999</v>
      </c>
      <c r="EX16" s="9">
        <v>22.616</v>
      </c>
      <c r="EY16" s="9">
        <v>12.782</v>
      </c>
      <c r="EZ16" s="9">
        <v>9.8339999999999996</v>
      </c>
      <c r="FA16" s="9">
        <v>3.859</v>
      </c>
      <c r="FB16" s="9">
        <v>2.7909999999999999</v>
      </c>
      <c r="FC16" s="9">
        <v>1.0680000000000001</v>
      </c>
      <c r="FD16" s="9">
        <v>6.8040000000000003</v>
      </c>
      <c r="FE16" s="9">
        <v>1.798</v>
      </c>
      <c r="FF16" s="9">
        <v>5.0060000000000002</v>
      </c>
      <c r="FG16" s="9">
        <v>6.8040000000000003</v>
      </c>
      <c r="FH16" s="9">
        <v>1.798</v>
      </c>
      <c r="FI16" s="9">
        <v>5.0060000000000002</v>
      </c>
      <c r="FJ16" s="9">
        <v>35.384999999999998</v>
      </c>
      <c r="FK16" s="9">
        <v>16.966999999999999</v>
      </c>
      <c r="FL16" s="9">
        <v>18.417999999999999</v>
      </c>
      <c r="FM16" s="9">
        <v>17.103000000000002</v>
      </c>
      <c r="FN16" s="9">
        <v>8.9190000000000005</v>
      </c>
      <c r="FO16" s="9">
        <v>8.1829999999999998</v>
      </c>
      <c r="FP16" s="9">
        <v>15.051</v>
      </c>
      <c r="FQ16" s="9">
        <v>7.766</v>
      </c>
      <c r="FR16" s="9">
        <v>7.2859999999999996</v>
      </c>
      <c r="FS16" s="9">
        <v>2.0510000000000002</v>
      </c>
      <c r="FT16" s="9">
        <v>1.1539999999999999</v>
      </c>
      <c r="FU16" s="9">
        <v>0.89800000000000002</v>
      </c>
      <c r="FV16" s="9">
        <v>0</v>
      </c>
      <c r="FW16" s="9">
        <v>0</v>
      </c>
      <c r="FX16" s="9">
        <v>0</v>
      </c>
      <c r="FY16" s="9">
        <v>18.282</v>
      </c>
      <c r="FZ16" s="9">
        <v>8.0470000000000006</v>
      </c>
      <c r="GA16" s="9">
        <v>10.234999999999999</v>
      </c>
      <c r="GB16" s="9">
        <v>17.640999999999998</v>
      </c>
      <c r="GC16" s="9">
        <v>8.0470000000000006</v>
      </c>
      <c r="GD16" s="9">
        <v>9.5939999999999994</v>
      </c>
      <c r="GE16" s="9">
        <v>0.64100000000000001</v>
      </c>
      <c r="GF16" s="9">
        <v>0</v>
      </c>
      <c r="GG16" s="9">
        <v>0.64100000000000001</v>
      </c>
      <c r="GH16" s="9">
        <v>3.665</v>
      </c>
      <c r="GI16" s="9">
        <v>2.0960000000000001</v>
      </c>
      <c r="GJ16" s="9">
        <v>1.57</v>
      </c>
      <c r="GK16" s="9">
        <v>1.526</v>
      </c>
      <c r="GL16" s="9">
        <v>1.2410000000000001</v>
      </c>
      <c r="GM16" s="9">
        <v>0.28599999999999998</v>
      </c>
      <c r="GN16" s="9">
        <v>1.526</v>
      </c>
      <c r="GO16" s="9">
        <v>1.2410000000000001</v>
      </c>
      <c r="GP16" s="9">
        <v>0.28599999999999998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2.1389999999999998</v>
      </c>
      <c r="GX16" s="9">
        <v>0.85499999999999998</v>
      </c>
      <c r="GY16" s="9">
        <v>1.284</v>
      </c>
      <c r="GZ16" s="9">
        <v>1.498</v>
      </c>
      <c r="HA16" s="9">
        <v>0.85499999999999998</v>
      </c>
      <c r="HB16" s="9">
        <v>0.64300000000000002</v>
      </c>
      <c r="HC16" s="9">
        <v>0.64100000000000001</v>
      </c>
      <c r="HD16" s="9">
        <v>0</v>
      </c>
      <c r="HE16" s="9">
        <v>0.64100000000000001</v>
      </c>
      <c r="HF16" s="9">
        <v>31.719000000000001</v>
      </c>
      <c r="HG16" s="9">
        <v>14.871</v>
      </c>
      <c r="HH16" s="9">
        <v>16.847999999999999</v>
      </c>
      <c r="HI16" s="9">
        <v>15.576000000000001</v>
      </c>
      <c r="HJ16" s="9">
        <v>7.6790000000000003</v>
      </c>
      <c r="HK16" s="9">
        <v>7.8979999999999997</v>
      </c>
      <c r="HL16" s="9">
        <v>13.525</v>
      </c>
      <c r="HM16" s="9">
        <v>6.5250000000000004</v>
      </c>
      <c r="HN16" s="9">
        <v>7</v>
      </c>
      <c r="HO16" s="9">
        <v>2.0510000000000002</v>
      </c>
      <c r="HP16" s="9">
        <v>1.1539999999999999</v>
      </c>
      <c r="HQ16" s="9">
        <v>0.89800000000000002</v>
      </c>
      <c r="HR16" s="9">
        <v>16.143000000000001</v>
      </c>
      <c r="HS16" s="9">
        <v>7.1920000000000002</v>
      </c>
      <c r="HT16" s="9">
        <v>8.9510000000000005</v>
      </c>
      <c r="HU16" s="9">
        <v>16.143000000000001</v>
      </c>
      <c r="HV16" s="9">
        <v>7.1920000000000002</v>
      </c>
      <c r="HW16" s="9">
        <v>8.9510000000000005</v>
      </c>
      <c r="HX16" s="9">
        <v>146.18899999999999</v>
      </c>
      <c r="HY16" s="9">
        <v>78.875</v>
      </c>
      <c r="HZ16" s="9">
        <v>67.313999999999993</v>
      </c>
      <c r="IA16" s="9">
        <v>98.674000000000007</v>
      </c>
      <c r="IB16" s="9">
        <v>60.079000000000001</v>
      </c>
      <c r="IC16" s="9">
        <v>38.594999999999999</v>
      </c>
      <c r="ID16" s="9">
        <v>71.501999999999995</v>
      </c>
      <c r="IE16" s="9">
        <v>42.731000000000002</v>
      </c>
      <c r="IF16" s="9">
        <v>28.771000000000001</v>
      </c>
      <c r="IG16" s="9">
        <v>22.981000000000002</v>
      </c>
      <c r="IH16" s="9">
        <v>15.223000000000001</v>
      </c>
      <c r="II16" s="9">
        <v>7.758</v>
      </c>
      <c r="IJ16" s="9">
        <v>4.1900000000000004</v>
      </c>
      <c r="IK16" s="9">
        <v>2.125</v>
      </c>
      <c r="IL16" s="9">
        <v>2.0649999999999999</v>
      </c>
      <c r="IM16" s="9">
        <v>47.515999999999998</v>
      </c>
      <c r="IN16" s="9">
        <v>18.795999999999999</v>
      </c>
      <c r="IO16" s="9">
        <v>28.719000000000001</v>
      </c>
      <c r="IP16" s="9">
        <v>42.746000000000002</v>
      </c>
      <c r="IQ16" s="9">
        <v>17.492999999999999</v>
      </c>
    </row>
    <row r="17" spans="1:251">
      <c r="A17" s="10">
        <v>44228</v>
      </c>
      <c r="B17" s="9">
        <v>33.286999999999999</v>
      </c>
      <c r="C17" s="9">
        <v>33.857999999999997</v>
      </c>
      <c r="D17" s="9">
        <v>58.933</v>
      </c>
      <c r="E17" s="9">
        <v>28.212</v>
      </c>
      <c r="F17" s="9">
        <v>30.722000000000001</v>
      </c>
      <c r="G17" s="9">
        <v>8.2119999999999997</v>
      </c>
      <c r="H17" s="9">
        <v>5.0750000000000002</v>
      </c>
      <c r="I17" s="9">
        <v>3.1360000000000001</v>
      </c>
      <c r="J17" s="9">
        <v>208.351</v>
      </c>
      <c r="K17" s="9">
        <v>122.619</v>
      </c>
      <c r="L17" s="9">
        <v>85.731999999999999</v>
      </c>
      <c r="M17" s="9">
        <v>151.108</v>
      </c>
      <c r="N17" s="9">
        <v>95.221999999999994</v>
      </c>
      <c r="O17" s="9">
        <v>55.886000000000003</v>
      </c>
      <c r="P17" s="9">
        <v>118.233</v>
      </c>
      <c r="Q17" s="9">
        <v>73.887</v>
      </c>
      <c r="R17" s="9">
        <v>44.345999999999997</v>
      </c>
      <c r="S17" s="9">
        <v>31.981999999999999</v>
      </c>
      <c r="T17" s="9">
        <v>20.835999999999999</v>
      </c>
      <c r="U17" s="9">
        <v>11.146000000000001</v>
      </c>
      <c r="V17" s="9">
        <v>0.89300000000000002</v>
      </c>
      <c r="W17" s="9">
        <v>0.499</v>
      </c>
      <c r="X17" s="9">
        <v>0.39300000000000002</v>
      </c>
      <c r="Y17" s="9">
        <v>57.243000000000002</v>
      </c>
      <c r="Z17" s="9">
        <v>27.396999999999998</v>
      </c>
      <c r="AA17" s="9">
        <v>29.846</v>
      </c>
      <c r="AB17" s="9">
        <v>53.107999999999997</v>
      </c>
      <c r="AC17" s="9">
        <v>24.896000000000001</v>
      </c>
      <c r="AD17" s="9">
        <v>28.212</v>
      </c>
      <c r="AE17" s="9">
        <v>4.1349999999999998</v>
      </c>
      <c r="AF17" s="9">
        <v>2.5009999999999999</v>
      </c>
      <c r="AG17" s="9">
        <v>1.6339999999999999</v>
      </c>
      <c r="AH17" s="9">
        <v>26.21</v>
      </c>
      <c r="AI17" s="9">
        <v>12.238</v>
      </c>
      <c r="AJ17" s="9">
        <v>13.972</v>
      </c>
      <c r="AK17" s="9">
        <v>17.88</v>
      </c>
      <c r="AL17" s="9">
        <v>6.95</v>
      </c>
      <c r="AM17" s="9">
        <v>10.93</v>
      </c>
      <c r="AN17" s="9">
        <v>11.097</v>
      </c>
      <c r="AO17" s="9">
        <v>3.3439999999999999</v>
      </c>
      <c r="AP17" s="9">
        <v>7.7519999999999998</v>
      </c>
      <c r="AQ17" s="9">
        <v>3.367</v>
      </c>
      <c r="AR17" s="9">
        <v>2.5299999999999998</v>
      </c>
      <c r="AS17" s="9">
        <v>0.83699999999999997</v>
      </c>
      <c r="AT17" s="9">
        <v>3.4169999999999998</v>
      </c>
      <c r="AU17" s="9">
        <v>1.0760000000000001</v>
      </c>
      <c r="AV17" s="9">
        <v>2.3410000000000002</v>
      </c>
      <c r="AW17" s="9">
        <v>8.33</v>
      </c>
      <c r="AX17" s="9">
        <v>5.2880000000000003</v>
      </c>
      <c r="AY17" s="9">
        <v>3.0419999999999998</v>
      </c>
      <c r="AZ17" s="9">
        <v>4.7119999999999997</v>
      </c>
      <c r="BA17" s="9">
        <v>2.7130000000000001</v>
      </c>
      <c r="BB17" s="9">
        <v>1.9990000000000001</v>
      </c>
      <c r="BC17" s="9">
        <v>3.6179999999999999</v>
      </c>
      <c r="BD17" s="9">
        <v>2.5739999999999998</v>
      </c>
      <c r="BE17" s="9">
        <v>1.0429999999999999</v>
      </c>
      <c r="BF17" s="9">
        <v>7.9480000000000004</v>
      </c>
      <c r="BG17" s="9">
        <v>5.0839999999999996</v>
      </c>
      <c r="BH17" s="9">
        <v>2.8650000000000002</v>
      </c>
      <c r="BI17" s="9">
        <v>6.3769999999999998</v>
      </c>
      <c r="BJ17" s="9">
        <v>4.4809999999999999</v>
      </c>
      <c r="BK17" s="9">
        <v>1.8959999999999999</v>
      </c>
      <c r="BL17" s="9">
        <v>3.9279999999999999</v>
      </c>
      <c r="BM17" s="9">
        <v>2.4239999999999999</v>
      </c>
      <c r="BN17" s="9">
        <v>1.504</v>
      </c>
      <c r="BO17" s="9">
        <v>1.5640000000000001</v>
      </c>
      <c r="BP17" s="9">
        <v>1.5640000000000001</v>
      </c>
      <c r="BQ17" s="9">
        <v>0</v>
      </c>
      <c r="BR17" s="9">
        <v>0.88400000000000001</v>
      </c>
      <c r="BS17" s="9">
        <v>0.49299999999999999</v>
      </c>
      <c r="BT17" s="9">
        <v>0.39100000000000001</v>
      </c>
      <c r="BU17" s="9">
        <v>1.5720000000000001</v>
      </c>
      <c r="BV17" s="9">
        <v>0.60199999999999998</v>
      </c>
      <c r="BW17" s="9">
        <v>0.96899999999999997</v>
      </c>
      <c r="BX17" s="9">
        <v>1.113</v>
      </c>
      <c r="BY17" s="9">
        <v>0.60199999999999998</v>
      </c>
      <c r="BZ17" s="9">
        <v>0.51</v>
      </c>
      <c r="CA17" s="9">
        <v>0.45900000000000002</v>
      </c>
      <c r="CB17" s="9">
        <v>0</v>
      </c>
      <c r="CC17" s="9">
        <v>0.45900000000000002</v>
      </c>
      <c r="CD17" s="9">
        <v>200.018</v>
      </c>
      <c r="CE17" s="9">
        <v>116.13200000000001</v>
      </c>
      <c r="CF17" s="9">
        <v>83.885999999999996</v>
      </c>
      <c r="CG17" s="9">
        <v>152.47900000000001</v>
      </c>
      <c r="CH17" s="9">
        <v>94.322999999999993</v>
      </c>
      <c r="CI17" s="9">
        <v>58.156999999999996</v>
      </c>
      <c r="CJ17" s="9">
        <v>116.57599999999999</v>
      </c>
      <c r="CK17" s="9">
        <v>71.281999999999996</v>
      </c>
      <c r="CL17" s="9">
        <v>45.295000000000002</v>
      </c>
      <c r="CM17" s="9">
        <v>31.92</v>
      </c>
      <c r="CN17" s="9">
        <v>21.472000000000001</v>
      </c>
      <c r="CO17" s="9">
        <v>10.446999999999999</v>
      </c>
      <c r="CP17" s="9">
        <v>3.984</v>
      </c>
      <c r="CQ17" s="9">
        <v>1.569</v>
      </c>
      <c r="CR17" s="9">
        <v>2.415</v>
      </c>
      <c r="CS17" s="9">
        <v>47.539000000000001</v>
      </c>
      <c r="CT17" s="9">
        <v>21.81</v>
      </c>
      <c r="CU17" s="9">
        <v>25.728999999999999</v>
      </c>
      <c r="CV17" s="9">
        <v>40.878</v>
      </c>
      <c r="CW17" s="9">
        <v>17.367999999999999</v>
      </c>
      <c r="CX17" s="9">
        <v>23.51</v>
      </c>
      <c r="CY17" s="9">
        <v>6.6609999999999996</v>
      </c>
      <c r="CZ17" s="9">
        <v>4.4409999999999998</v>
      </c>
      <c r="DA17" s="9">
        <v>2.2189999999999999</v>
      </c>
      <c r="DB17" s="9">
        <v>27.902000000000001</v>
      </c>
      <c r="DC17" s="9">
        <v>13.273</v>
      </c>
      <c r="DD17" s="9">
        <v>14.629</v>
      </c>
      <c r="DE17" s="9">
        <v>18.419</v>
      </c>
      <c r="DF17" s="9">
        <v>7.6959999999999997</v>
      </c>
      <c r="DG17" s="9">
        <v>10.723000000000001</v>
      </c>
      <c r="DH17" s="9">
        <v>11.372</v>
      </c>
      <c r="DI17" s="9">
        <v>3.9009999999999998</v>
      </c>
      <c r="DJ17" s="9">
        <v>7.4720000000000004</v>
      </c>
      <c r="DK17" s="9">
        <v>3.0630000000000002</v>
      </c>
      <c r="DL17" s="9">
        <v>2.226</v>
      </c>
      <c r="DM17" s="9">
        <v>0.83699999999999997</v>
      </c>
      <c r="DN17" s="9">
        <v>3.984</v>
      </c>
      <c r="DO17" s="9">
        <v>1.569</v>
      </c>
      <c r="DP17" s="9">
        <v>2.415</v>
      </c>
      <c r="DQ17" s="9">
        <v>9.484</v>
      </c>
      <c r="DR17" s="9">
        <v>5.5780000000000003</v>
      </c>
      <c r="DS17" s="9">
        <v>3.9060000000000001</v>
      </c>
      <c r="DT17" s="9">
        <v>2.823</v>
      </c>
      <c r="DU17" s="9">
        <v>1.1359999999999999</v>
      </c>
      <c r="DV17" s="9">
        <v>1.6859999999999999</v>
      </c>
      <c r="DW17" s="9">
        <v>6.6609999999999996</v>
      </c>
      <c r="DX17" s="9">
        <v>4.4409999999999998</v>
      </c>
      <c r="DY17" s="9">
        <v>2.2189999999999999</v>
      </c>
      <c r="DZ17" s="9">
        <v>121.072</v>
      </c>
      <c r="EA17" s="9">
        <v>75.956999999999994</v>
      </c>
      <c r="EB17" s="9">
        <v>45.115000000000002</v>
      </c>
      <c r="EC17" s="9">
        <v>96.978999999999999</v>
      </c>
      <c r="ED17" s="9">
        <v>65.584999999999994</v>
      </c>
      <c r="EE17" s="9">
        <v>31.393999999999998</v>
      </c>
      <c r="EF17" s="9">
        <v>73.989000000000004</v>
      </c>
      <c r="EG17" s="9">
        <v>50.634999999999998</v>
      </c>
      <c r="EH17" s="9">
        <v>23.355</v>
      </c>
      <c r="EI17" s="9">
        <v>22.989000000000001</v>
      </c>
      <c r="EJ17" s="9">
        <v>14.95</v>
      </c>
      <c r="EK17" s="9">
        <v>8.0399999999999991</v>
      </c>
      <c r="EL17" s="9">
        <v>24.093</v>
      </c>
      <c r="EM17" s="9">
        <v>10.372</v>
      </c>
      <c r="EN17" s="9">
        <v>13.721</v>
      </c>
      <c r="EO17" s="9">
        <v>24.093</v>
      </c>
      <c r="EP17" s="9">
        <v>10.372</v>
      </c>
      <c r="EQ17" s="9">
        <v>13.721</v>
      </c>
      <c r="ER17" s="9">
        <v>51.043999999999997</v>
      </c>
      <c r="ES17" s="9">
        <v>26.902000000000001</v>
      </c>
      <c r="ET17" s="9">
        <v>24.141999999999999</v>
      </c>
      <c r="EU17" s="9">
        <v>37.082000000000001</v>
      </c>
      <c r="EV17" s="9">
        <v>21.042000000000002</v>
      </c>
      <c r="EW17" s="9">
        <v>16.04</v>
      </c>
      <c r="EX17" s="9">
        <v>31.213999999999999</v>
      </c>
      <c r="EY17" s="9">
        <v>16.745999999999999</v>
      </c>
      <c r="EZ17" s="9">
        <v>14.468999999999999</v>
      </c>
      <c r="FA17" s="9">
        <v>5.8680000000000003</v>
      </c>
      <c r="FB17" s="9">
        <v>4.2969999999999997</v>
      </c>
      <c r="FC17" s="9">
        <v>1.571</v>
      </c>
      <c r="FD17" s="9">
        <v>13.962</v>
      </c>
      <c r="FE17" s="9">
        <v>5.86</v>
      </c>
      <c r="FF17" s="9">
        <v>8.1020000000000003</v>
      </c>
      <c r="FG17" s="9">
        <v>13.962</v>
      </c>
      <c r="FH17" s="9">
        <v>5.86</v>
      </c>
      <c r="FI17" s="9">
        <v>8.1020000000000003</v>
      </c>
      <c r="FJ17" s="9">
        <v>42.491</v>
      </c>
      <c r="FK17" s="9">
        <v>23.808</v>
      </c>
      <c r="FL17" s="9">
        <v>18.683</v>
      </c>
      <c r="FM17" s="9">
        <v>22.885000000000002</v>
      </c>
      <c r="FN17" s="9">
        <v>12.331</v>
      </c>
      <c r="FO17" s="9">
        <v>10.554</v>
      </c>
      <c r="FP17" s="9">
        <v>16.681999999999999</v>
      </c>
      <c r="FQ17" s="9">
        <v>8.3740000000000006</v>
      </c>
      <c r="FR17" s="9">
        <v>8.3089999999999993</v>
      </c>
      <c r="FS17" s="9">
        <v>4.9930000000000003</v>
      </c>
      <c r="FT17" s="9">
        <v>3.4580000000000002</v>
      </c>
      <c r="FU17" s="9">
        <v>1.536</v>
      </c>
      <c r="FV17" s="9">
        <v>1.21</v>
      </c>
      <c r="FW17" s="9">
        <v>0.499</v>
      </c>
      <c r="FX17" s="9">
        <v>0.71</v>
      </c>
      <c r="FY17" s="9">
        <v>19.606000000000002</v>
      </c>
      <c r="FZ17" s="9">
        <v>11.478</v>
      </c>
      <c r="GA17" s="9">
        <v>8.1280000000000001</v>
      </c>
      <c r="GB17" s="9">
        <v>18.055</v>
      </c>
      <c r="GC17" s="9">
        <v>10.843999999999999</v>
      </c>
      <c r="GD17" s="9">
        <v>7.2119999999999997</v>
      </c>
      <c r="GE17" s="9">
        <v>1.5509999999999999</v>
      </c>
      <c r="GF17" s="9">
        <v>0.63400000000000001</v>
      </c>
      <c r="GG17" s="9">
        <v>0.91700000000000004</v>
      </c>
      <c r="GH17" s="9">
        <v>5.4320000000000004</v>
      </c>
      <c r="GI17" s="9">
        <v>3.4660000000000002</v>
      </c>
      <c r="GJ17" s="9">
        <v>1.966</v>
      </c>
      <c r="GK17" s="9">
        <v>2.4700000000000002</v>
      </c>
      <c r="GL17" s="9">
        <v>1.7589999999999999</v>
      </c>
      <c r="GM17" s="9">
        <v>0.71</v>
      </c>
      <c r="GN17" s="9">
        <v>0.55100000000000005</v>
      </c>
      <c r="GO17" s="9">
        <v>0.55100000000000005</v>
      </c>
      <c r="GP17" s="9">
        <v>0</v>
      </c>
      <c r="GQ17" s="9">
        <v>0.70899999999999996</v>
      </c>
      <c r="GR17" s="9">
        <v>0.70899999999999996</v>
      </c>
      <c r="GS17" s="9">
        <v>0</v>
      </c>
      <c r="GT17" s="9">
        <v>1.21</v>
      </c>
      <c r="GU17" s="9">
        <v>0.499</v>
      </c>
      <c r="GV17" s="9">
        <v>0.71</v>
      </c>
      <c r="GW17" s="9">
        <v>2.9630000000000001</v>
      </c>
      <c r="GX17" s="9">
        <v>1.7070000000000001</v>
      </c>
      <c r="GY17" s="9">
        <v>1.256</v>
      </c>
      <c r="GZ17" s="9">
        <v>1.4119999999999999</v>
      </c>
      <c r="HA17" s="9">
        <v>1.073</v>
      </c>
      <c r="HB17" s="9">
        <v>0.33900000000000002</v>
      </c>
      <c r="HC17" s="9">
        <v>1.5509999999999999</v>
      </c>
      <c r="HD17" s="9">
        <v>0.63400000000000001</v>
      </c>
      <c r="HE17" s="9">
        <v>0.91700000000000004</v>
      </c>
      <c r="HF17" s="9">
        <v>37.058999999999997</v>
      </c>
      <c r="HG17" s="9">
        <v>20.341999999999999</v>
      </c>
      <c r="HH17" s="9">
        <v>16.716999999999999</v>
      </c>
      <c r="HI17" s="9">
        <v>20.416</v>
      </c>
      <c r="HJ17" s="9">
        <v>10.571999999999999</v>
      </c>
      <c r="HK17" s="9">
        <v>9.8439999999999994</v>
      </c>
      <c r="HL17" s="9">
        <v>16.131</v>
      </c>
      <c r="HM17" s="9">
        <v>7.8230000000000004</v>
      </c>
      <c r="HN17" s="9">
        <v>8.3089999999999993</v>
      </c>
      <c r="HO17" s="9">
        <v>4.2839999999999998</v>
      </c>
      <c r="HP17" s="9">
        <v>2.7490000000000001</v>
      </c>
      <c r="HQ17" s="9">
        <v>1.536</v>
      </c>
      <c r="HR17" s="9">
        <v>16.643000000000001</v>
      </c>
      <c r="HS17" s="9">
        <v>9.7710000000000008</v>
      </c>
      <c r="HT17" s="9">
        <v>6.8719999999999999</v>
      </c>
      <c r="HU17" s="9">
        <v>16.643000000000001</v>
      </c>
      <c r="HV17" s="9">
        <v>9.7710000000000008</v>
      </c>
      <c r="HW17" s="9">
        <v>6.8719999999999999</v>
      </c>
      <c r="HX17" s="9">
        <v>179.49299999999999</v>
      </c>
      <c r="HY17" s="9">
        <v>101.16800000000001</v>
      </c>
      <c r="HZ17" s="9">
        <v>78.325000000000003</v>
      </c>
      <c r="IA17" s="9">
        <v>126.05500000000001</v>
      </c>
      <c r="IB17" s="9">
        <v>74.05</v>
      </c>
      <c r="IC17" s="9">
        <v>52.003999999999998</v>
      </c>
      <c r="ID17" s="9">
        <v>91.92</v>
      </c>
      <c r="IE17" s="9">
        <v>53.274000000000001</v>
      </c>
      <c r="IF17" s="9">
        <v>38.646000000000001</v>
      </c>
      <c r="IG17" s="9">
        <v>29.582999999999998</v>
      </c>
      <c r="IH17" s="9">
        <v>19.349</v>
      </c>
      <c r="II17" s="9">
        <v>10.234</v>
      </c>
      <c r="IJ17" s="9">
        <v>4.5519999999999996</v>
      </c>
      <c r="IK17" s="9">
        <v>1.427</v>
      </c>
      <c r="IL17" s="9">
        <v>3.125</v>
      </c>
      <c r="IM17" s="9">
        <v>53.439</v>
      </c>
      <c r="IN17" s="9">
        <v>27.117999999999999</v>
      </c>
      <c r="IO17" s="9">
        <v>26.321000000000002</v>
      </c>
      <c r="IP17" s="9">
        <v>45.226999999999997</v>
      </c>
      <c r="IQ17" s="9">
        <v>22.042000000000002</v>
      </c>
    </row>
    <row r="18" spans="1:251">
      <c r="A18" s="10">
        <v>44593</v>
      </c>
      <c r="B18" s="9">
        <v>24.003</v>
      </c>
      <c r="C18" s="9">
        <v>30.939</v>
      </c>
      <c r="D18" s="9">
        <v>48.546999999999997</v>
      </c>
      <c r="E18" s="9">
        <v>22.117000000000001</v>
      </c>
      <c r="F18" s="9">
        <v>26.43</v>
      </c>
      <c r="G18" s="9">
        <v>6.3949999999999996</v>
      </c>
      <c r="H18" s="9">
        <v>1.885</v>
      </c>
      <c r="I18" s="9">
        <v>4.5090000000000003</v>
      </c>
      <c r="J18" s="9">
        <v>124.43600000000001</v>
      </c>
      <c r="K18" s="9">
        <v>72.343000000000004</v>
      </c>
      <c r="L18" s="9">
        <v>52.093000000000004</v>
      </c>
      <c r="M18" s="9">
        <v>87.162999999999997</v>
      </c>
      <c r="N18" s="9">
        <v>54.320999999999998</v>
      </c>
      <c r="O18" s="9">
        <v>32.841000000000001</v>
      </c>
      <c r="P18" s="9">
        <v>64.861000000000004</v>
      </c>
      <c r="Q18" s="9">
        <v>36.682000000000002</v>
      </c>
      <c r="R18" s="9">
        <v>28.178000000000001</v>
      </c>
      <c r="S18" s="9">
        <v>18.411999999999999</v>
      </c>
      <c r="T18" s="9">
        <v>15.725</v>
      </c>
      <c r="U18" s="9">
        <v>2.6869999999999998</v>
      </c>
      <c r="V18" s="9">
        <v>3.89</v>
      </c>
      <c r="W18" s="9">
        <v>1.9139999999999999</v>
      </c>
      <c r="X18" s="9">
        <v>1.976</v>
      </c>
      <c r="Y18" s="9">
        <v>37.273000000000003</v>
      </c>
      <c r="Z18" s="9">
        <v>18.021999999999998</v>
      </c>
      <c r="AA18" s="9">
        <v>19.251000000000001</v>
      </c>
      <c r="AB18" s="9">
        <v>34.978999999999999</v>
      </c>
      <c r="AC18" s="9">
        <v>17.373000000000001</v>
      </c>
      <c r="AD18" s="9">
        <v>17.606000000000002</v>
      </c>
      <c r="AE18" s="9">
        <v>2.294</v>
      </c>
      <c r="AF18" s="9">
        <v>0.64900000000000002</v>
      </c>
      <c r="AG18" s="9">
        <v>1.645</v>
      </c>
      <c r="AH18" s="9">
        <v>29.597999999999999</v>
      </c>
      <c r="AI18" s="9">
        <v>12.65</v>
      </c>
      <c r="AJ18" s="9">
        <v>16.948</v>
      </c>
      <c r="AK18" s="9">
        <v>15.153</v>
      </c>
      <c r="AL18" s="9">
        <v>8.0449999999999999</v>
      </c>
      <c r="AM18" s="9">
        <v>7.109</v>
      </c>
      <c r="AN18" s="9">
        <v>10.83</v>
      </c>
      <c r="AO18" s="9">
        <v>6.1449999999999996</v>
      </c>
      <c r="AP18" s="9">
        <v>4.6849999999999996</v>
      </c>
      <c r="AQ18" s="9">
        <v>2.0299999999999998</v>
      </c>
      <c r="AR18" s="9">
        <v>0.58799999999999997</v>
      </c>
      <c r="AS18" s="9">
        <v>1.4419999999999999</v>
      </c>
      <c r="AT18" s="9">
        <v>2.294</v>
      </c>
      <c r="AU18" s="9">
        <v>1.3109999999999999</v>
      </c>
      <c r="AV18" s="9">
        <v>0.98199999999999998</v>
      </c>
      <c r="AW18" s="9">
        <v>14.445</v>
      </c>
      <c r="AX18" s="9">
        <v>4.6050000000000004</v>
      </c>
      <c r="AY18" s="9">
        <v>9.8390000000000004</v>
      </c>
      <c r="AZ18" s="9">
        <v>11.467000000000001</v>
      </c>
      <c r="BA18" s="9">
        <v>4.0599999999999996</v>
      </c>
      <c r="BB18" s="9">
        <v>7.407</v>
      </c>
      <c r="BC18" s="9">
        <v>2.9780000000000002</v>
      </c>
      <c r="BD18" s="9">
        <v>0.54500000000000004</v>
      </c>
      <c r="BE18" s="9">
        <v>2.4319999999999999</v>
      </c>
      <c r="BF18" s="9">
        <v>9.875</v>
      </c>
      <c r="BG18" s="9">
        <v>5.3920000000000003</v>
      </c>
      <c r="BH18" s="9">
        <v>4.4820000000000002</v>
      </c>
      <c r="BI18" s="9">
        <v>6.65</v>
      </c>
      <c r="BJ18" s="9">
        <v>4.0170000000000003</v>
      </c>
      <c r="BK18" s="9">
        <v>2.6339999999999999</v>
      </c>
      <c r="BL18" s="9">
        <v>6.65</v>
      </c>
      <c r="BM18" s="9">
        <v>4.0170000000000003</v>
      </c>
      <c r="BN18" s="9">
        <v>2.6339999999999999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3.2240000000000002</v>
      </c>
      <c r="BV18" s="9">
        <v>1.3759999999999999</v>
      </c>
      <c r="BW18" s="9">
        <v>1.849</v>
      </c>
      <c r="BX18" s="9">
        <v>2.101</v>
      </c>
      <c r="BY18" s="9">
        <v>0.68400000000000005</v>
      </c>
      <c r="BZ18" s="9">
        <v>1.417</v>
      </c>
      <c r="CA18" s="9">
        <v>1.123</v>
      </c>
      <c r="CB18" s="9">
        <v>0.69099999999999995</v>
      </c>
      <c r="CC18" s="9">
        <v>0.432</v>
      </c>
      <c r="CD18" s="9">
        <v>131.126</v>
      </c>
      <c r="CE18" s="9">
        <v>71.272999999999996</v>
      </c>
      <c r="CF18" s="9">
        <v>59.853000000000002</v>
      </c>
      <c r="CG18" s="9">
        <v>90.468999999999994</v>
      </c>
      <c r="CH18" s="9">
        <v>55.363999999999997</v>
      </c>
      <c r="CI18" s="9">
        <v>35.106000000000002</v>
      </c>
      <c r="CJ18" s="9">
        <v>70.275999999999996</v>
      </c>
      <c r="CK18" s="9">
        <v>41.378</v>
      </c>
      <c r="CL18" s="9">
        <v>28.899000000000001</v>
      </c>
      <c r="CM18" s="9">
        <v>15.048</v>
      </c>
      <c r="CN18" s="9">
        <v>11.342000000000001</v>
      </c>
      <c r="CO18" s="9">
        <v>3.706</v>
      </c>
      <c r="CP18" s="9">
        <v>5.1449999999999996</v>
      </c>
      <c r="CQ18" s="9">
        <v>2.6440000000000001</v>
      </c>
      <c r="CR18" s="9">
        <v>2.5009999999999999</v>
      </c>
      <c r="CS18" s="9">
        <v>40.655999999999999</v>
      </c>
      <c r="CT18" s="9">
        <v>15.909000000000001</v>
      </c>
      <c r="CU18" s="9">
        <v>24.747</v>
      </c>
      <c r="CV18" s="9">
        <v>34.807000000000002</v>
      </c>
      <c r="CW18" s="9">
        <v>14.569000000000001</v>
      </c>
      <c r="CX18" s="9">
        <v>20.238</v>
      </c>
      <c r="CY18" s="9">
        <v>5.8490000000000002</v>
      </c>
      <c r="CZ18" s="9">
        <v>1.34</v>
      </c>
      <c r="DA18" s="9">
        <v>4.5090000000000003</v>
      </c>
      <c r="DB18" s="9">
        <v>33.232999999999997</v>
      </c>
      <c r="DC18" s="9">
        <v>13.446999999999999</v>
      </c>
      <c r="DD18" s="9">
        <v>19.786000000000001</v>
      </c>
      <c r="DE18" s="9">
        <v>18.088999999999999</v>
      </c>
      <c r="DF18" s="9">
        <v>9.4380000000000006</v>
      </c>
      <c r="DG18" s="9">
        <v>8.6519999999999992</v>
      </c>
      <c r="DH18" s="9">
        <v>12.356</v>
      </c>
      <c r="DI18" s="9">
        <v>6.2060000000000004</v>
      </c>
      <c r="DJ18" s="9">
        <v>6.1509999999999998</v>
      </c>
      <c r="DK18" s="9">
        <v>0.58799999999999997</v>
      </c>
      <c r="DL18" s="9">
        <v>0.58799999999999997</v>
      </c>
      <c r="DM18" s="9">
        <v>0</v>
      </c>
      <c r="DN18" s="9">
        <v>5.1449999999999996</v>
      </c>
      <c r="DO18" s="9">
        <v>2.6440000000000001</v>
      </c>
      <c r="DP18" s="9">
        <v>2.5009999999999999</v>
      </c>
      <c r="DQ18" s="9">
        <v>15.143000000000001</v>
      </c>
      <c r="DR18" s="9">
        <v>4.01</v>
      </c>
      <c r="DS18" s="9">
        <v>11.134</v>
      </c>
      <c r="DT18" s="9">
        <v>9.2940000000000005</v>
      </c>
      <c r="DU18" s="9">
        <v>2.669</v>
      </c>
      <c r="DV18" s="9">
        <v>6.6239999999999997</v>
      </c>
      <c r="DW18" s="9">
        <v>5.8490000000000002</v>
      </c>
      <c r="DX18" s="9">
        <v>1.34</v>
      </c>
      <c r="DY18" s="9">
        <v>4.5090000000000003</v>
      </c>
      <c r="DZ18" s="9">
        <v>67.225999999999999</v>
      </c>
      <c r="EA18" s="9">
        <v>40.517000000000003</v>
      </c>
      <c r="EB18" s="9">
        <v>26.709</v>
      </c>
      <c r="EC18" s="9">
        <v>49.347000000000001</v>
      </c>
      <c r="ED18" s="9">
        <v>30.731999999999999</v>
      </c>
      <c r="EE18" s="9">
        <v>18.614999999999998</v>
      </c>
      <c r="EF18" s="9">
        <v>38.298000000000002</v>
      </c>
      <c r="EG18" s="9">
        <v>22.902000000000001</v>
      </c>
      <c r="EH18" s="9">
        <v>15.397</v>
      </c>
      <c r="EI18" s="9">
        <v>11.048</v>
      </c>
      <c r="EJ18" s="9">
        <v>7.83</v>
      </c>
      <c r="EK18" s="9">
        <v>3.218</v>
      </c>
      <c r="EL18" s="9">
        <v>17.88</v>
      </c>
      <c r="EM18" s="9">
        <v>9.7850000000000001</v>
      </c>
      <c r="EN18" s="9">
        <v>8.0939999999999994</v>
      </c>
      <c r="EO18" s="9">
        <v>17.88</v>
      </c>
      <c r="EP18" s="9">
        <v>9.7850000000000001</v>
      </c>
      <c r="EQ18" s="9">
        <v>8.0939999999999994</v>
      </c>
      <c r="ER18" s="9">
        <v>30.667000000000002</v>
      </c>
      <c r="ES18" s="9">
        <v>17.309000000000001</v>
      </c>
      <c r="ET18" s="9">
        <v>13.358000000000001</v>
      </c>
      <c r="EU18" s="9">
        <v>23.033000000000001</v>
      </c>
      <c r="EV18" s="9">
        <v>15.194000000000001</v>
      </c>
      <c r="EW18" s="9">
        <v>7.8390000000000004</v>
      </c>
      <c r="EX18" s="9">
        <v>19.622</v>
      </c>
      <c r="EY18" s="9">
        <v>12.27</v>
      </c>
      <c r="EZ18" s="9">
        <v>7.351</v>
      </c>
      <c r="FA18" s="9">
        <v>3.4119999999999999</v>
      </c>
      <c r="FB18" s="9">
        <v>2.9239999999999999</v>
      </c>
      <c r="FC18" s="9">
        <v>0.48799999999999999</v>
      </c>
      <c r="FD18" s="9">
        <v>7.633</v>
      </c>
      <c r="FE18" s="9">
        <v>2.1139999999999999</v>
      </c>
      <c r="FF18" s="9">
        <v>5.5190000000000001</v>
      </c>
      <c r="FG18" s="9">
        <v>7.633</v>
      </c>
      <c r="FH18" s="9">
        <v>2.1139999999999999</v>
      </c>
      <c r="FI18" s="9">
        <v>5.5190000000000001</v>
      </c>
      <c r="FJ18" s="9">
        <v>32.783000000000001</v>
      </c>
      <c r="FK18" s="9">
        <v>19.111999999999998</v>
      </c>
      <c r="FL18" s="9">
        <v>13.67</v>
      </c>
      <c r="FM18" s="9">
        <v>18.497</v>
      </c>
      <c r="FN18" s="9">
        <v>11.019</v>
      </c>
      <c r="FO18" s="9">
        <v>7.4779999999999998</v>
      </c>
      <c r="FP18" s="9">
        <v>12.065</v>
      </c>
      <c r="FQ18" s="9">
        <v>5.4660000000000002</v>
      </c>
      <c r="FR18" s="9">
        <v>6.5990000000000002</v>
      </c>
      <c r="FS18" s="9">
        <v>5.3940000000000001</v>
      </c>
      <c r="FT18" s="9">
        <v>4.9710000000000001</v>
      </c>
      <c r="FU18" s="9">
        <v>0.42299999999999999</v>
      </c>
      <c r="FV18" s="9">
        <v>1.038</v>
      </c>
      <c r="FW18" s="9">
        <v>0.58199999999999996</v>
      </c>
      <c r="FX18" s="9">
        <v>0.45700000000000002</v>
      </c>
      <c r="FY18" s="9">
        <v>14.286</v>
      </c>
      <c r="FZ18" s="9">
        <v>8.093</v>
      </c>
      <c r="GA18" s="9">
        <v>6.1920000000000002</v>
      </c>
      <c r="GB18" s="9">
        <v>13.74</v>
      </c>
      <c r="GC18" s="9">
        <v>7.548</v>
      </c>
      <c r="GD18" s="9">
        <v>6.1920000000000002</v>
      </c>
      <c r="GE18" s="9">
        <v>0.54500000000000004</v>
      </c>
      <c r="GF18" s="9">
        <v>0.54500000000000004</v>
      </c>
      <c r="GG18" s="9">
        <v>0</v>
      </c>
      <c r="GH18" s="9">
        <v>5.5110000000000001</v>
      </c>
      <c r="GI18" s="9">
        <v>3.798</v>
      </c>
      <c r="GJ18" s="9">
        <v>1.7130000000000001</v>
      </c>
      <c r="GK18" s="9">
        <v>3.254</v>
      </c>
      <c r="GL18" s="9">
        <v>2.302</v>
      </c>
      <c r="GM18" s="9">
        <v>0.95199999999999996</v>
      </c>
      <c r="GN18" s="9">
        <v>2.2160000000000002</v>
      </c>
      <c r="GO18" s="9">
        <v>1.72</v>
      </c>
      <c r="GP18" s="9">
        <v>0.495</v>
      </c>
      <c r="GQ18" s="9">
        <v>0</v>
      </c>
      <c r="GR18" s="9">
        <v>0</v>
      </c>
      <c r="GS18" s="9">
        <v>0</v>
      </c>
      <c r="GT18" s="9">
        <v>1.038</v>
      </c>
      <c r="GU18" s="9">
        <v>0.58199999999999996</v>
      </c>
      <c r="GV18" s="9">
        <v>0.45700000000000002</v>
      </c>
      <c r="GW18" s="9">
        <v>2.258</v>
      </c>
      <c r="GX18" s="9">
        <v>1.4970000000000001</v>
      </c>
      <c r="GY18" s="9">
        <v>0.76100000000000001</v>
      </c>
      <c r="GZ18" s="9">
        <v>1.712</v>
      </c>
      <c r="HA18" s="9">
        <v>0.95099999999999996</v>
      </c>
      <c r="HB18" s="9">
        <v>0.76100000000000001</v>
      </c>
      <c r="HC18" s="9">
        <v>0.54500000000000004</v>
      </c>
      <c r="HD18" s="9">
        <v>0.54500000000000004</v>
      </c>
      <c r="HE18" s="9">
        <v>0</v>
      </c>
      <c r="HF18" s="9">
        <v>27.271000000000001</v>
      </c>
      <c r="HG18" s="9">
        <v>15.314</v>
      </c>
      <c r="HH18" s="9">
        <v>11.957000000000001</v>
      </c>
      <c r="HI18" s="9">
        <v>15.243</v>
      </c>
      <c r="HJ18" s="9">
        <v>8.7170000000000005</v>
      </c>
      <c r="HK18" s="9">
        <v>6.5259999999999998</v>
      </c>
      <c r="HL18" s="9">
        <v>9.8490000000000002</v>
      </c>
      <c r="HM18" s="9">
        <v>3.746</v>
      </c>
      <c r="HN18" s="9">
        <v>6.1029999999999998</v>
      </c>
      <c r="HO18" s="9">
        <v>5.3940000000000001</v>
      </c>
      <c r="HP18" s="9">
        <v>4.9710000000000001</v>
      </c>
      <c r="HQ18" s="9">
        <v>0.42299999999999999</v>
      </c>
      <c r="HR18" s="9">
        <v>12.028</v>
      </c>
      <c r="HS18" s="9">
        <v>6.5970000000000004</v>
      </c>
      <c r="HT18" s="9">
        <v>5.431</v>
      </c>
      <c r="HU18" s="9">
        <v>12.028</v>
      </c>
      <c r="HV18" s="9">
        <v>6.5970000000000004</v>
      </c>
      <c r="HW18" s="9">
        <v>5.431</v>
      </c>
      <c r="HX18" s="9">
        <v>117.887</v>
      </c>
      <c r="HY18" s="9">
        <v>65.12</v>
      </c>
      <c r="HZ18" s="9">
        <v>52.767000000000003</v>
      </c>
      <c r="IA18" s="9">
        <v>75.597999999999999</v>
      </c>
      <c r="IB18" s="9">
        <v>45.712000000000003</v>
      </c>
      <c r="IC18" s="9">
        <v>29.885999999999999</v>
      </c>
      <c r="ID18" s="9">
        <v>55.33</v>
      </c>
      <c r="IE18" s="9">
        <v>32.042999999999999</v>
      </c>
      <c r="IF18" s="9">
        <v>23.288</v>
      </c>
      <c r="IG18" s="9">
        <v>14.085000000000001</v>
      </c>
      <c r="IH18" s="9">
        <v>10.444000000000001</v>
      </c>
      <c r="II18" s="9">
        <v>3.641</v>
      </c>
      <c r="IJ18" s="9">
        <v>6.1829999999999998</v>
      </c>
      <c r="IK18" s="9">
        <v>3.226</v>
      </c>
      <c r="IL18" s="9">
        <v>2.9580000000000002</v>
      </c>
      <c r="IM18" s="9">
        <v>42.289000000000001</v>
      </c>
      <c r="IN18" s="9">
        <v>19.408000000000001</v>
      </c>
      <c r="IO18" s="9">
        <v>22.88</v>
      </c>
      <c r="IP18" s="9">
        <v>37.076999999999998</v>
      </c>
      <c r="IQ18" s="9">
        <v>18.172000000000001</v>
      </c>
    </row>
    <row r="19" spans="1:251">
      <c r="A19" s="10">
        <v>44958</v>
      </c>
      <c r="B19" s="9">
        <v>24.876999999999999</v>
      </c>
      <c r="C19" s="9">
        <v>24.614000000000001</v>
      </c>
      <c r="D19" s="9">
        <v>41.706000000000003</v>
      </c>
      <c r="E19" s="9">
        <v>23.23</v>
      </c>
      <c r="F19" s="9">
        <v>18.475999999999999</v>
      </c>
      <c r="G19" s="9">
        <v>7.7850000000000001</v>
      </c>
      <c r="H19" s="9">
        <v>1.647</v>
      </c>
      <c r="I19" s="9">
        <v>6.1379999999999999</v>
      </c>
      <c r="J19" s="9">
        <v>111.193</v>
      </c>
      <c r="K19" s="9">
        <v>63.412999999999997</v>
      </c>
      <c r="L19" s="9">
        <v>47.78</v>
      </c>
      <c r="M19" s="9">
        <v>70.668999999999997</v>
      </c>
      <c r="N19" s="9">
        <v>42.267000000000003</v>
      </c>
      <c r="O19" s="9">
        <v>28.402999999999999</v>
      </c>
      <c r="P19" s="9">
        <v>53.424999999999997</v>
      </c>
      <c r="Q19" s="9">
        <v>32.225999999999999</v>
      </c>
      <c r="R19" s="9">
        <v>21.199000000000002</v>
      </c>
      <c r="S19" s="9">
        <v>16.065999999999999</v>
      </c>
      <c r="T19" s="9">
        <v>9.407</v>
      </c>
      <c r="U19" s="9">
        <v>6.6589999999999998</v>
      </c>
      <c r="V19" s="9">
        <v>1.1779999999999999</v>
      </c>
      <c r="W19" s="9">
        <v>0.63400000000000001</v>
      </c>
      <c r="X19" s="9">
        <v>0.54500000000000004</v>
      </c>
      <c r="Y19" s="9">
        <v>40.524000000000001</v>
      </c>
      <c r="Z19" s="9">
        <v>21.146999999999998</v>
      </c>
      <c r="AA19" s="9">
        <v>19.378</v>
      </c>
      <c r="AB19" s="9">
        <v>36.53</v>
      </c>
      <c r="AC19" s="9">
        <v>20.504999999999999</v>
      </c>
      <c r="AD19" s="9">
        <v>16.026</v>
      </c>
      <c r="AE19" s="9">
        <v>3.9940000000000002</v>
      </c>
      <c r="AF19" s="9">
        <v>0.64200000000000002</v>
      </c>
      <c r="AG19" s="9">
        <v>3.3519999999999999</v>
      </c>
      <c r="AH19" s="9">
        <v>23.242999999999999</v>
      </c>
      <c r="AI19" s="9">
        <v>12.451000000000001</v>
      </c>
      <c r="AJ19" s="9">
        <v>10.792999999999999</v>
      </c>
      <c r="AK19" s="9">
        <v>15.897</v>
      </c>
      <c r="AL19" s="9">
        <v>8.7200000000000006</v>
      </c>
      <c r="AM19" s="9">
        <v>7.1760000000000002</v>
      </c>
      <c r="AN19" s="9">
        <v>6.8520000000000003</v>
      </c>
      <c r="AO19" s="9">
        <v>4.673</v>
      </c>
      <c r="AP19" s="9">
        <v>2.1789999999999998</v>
      </c>
      <c r="AQ19" s="9">
        <v>3.9390000000000001</v>
      </c>
      <c r="AR19" s="9">
        <v>0.99099999999999999</v>
      </c>
      <c r="AS19" s="9">
        <v>2.948</v>
      </c>
      <c r="AT19" s="9">
        <v>5.1059999999999999</v>
      </c>
      <c r="AU19" s="9">
        <v>3.056</v>
      </c>
      <c r="AV19" s="9">
        <v>2.0499999999999998</v>
      </c>
      <c r="AW19" s="9">
        <v>7.3470000000000004</v>
      </c>
      <c r="AX19" s="9">
        <v>3.73</v>
      </c>
      <c r="AY19" s="9">
        <v>3.617</v>
      </c>
      <c r="AZ19" s="9">
        <v>4.319</v>
      </c>
      <c r="BA19" s="9">
        <v>2.7250000000000001</v>
      </c>
      <c r="BB19" s="9">
        <v>1.5940000000000001</v>
      </c>
      <c r="BC19" s="9">
        <v>3.028</v>
      </c>
      <c r="BD19" s="9">
        <v>1.0049999999999999</v>
      </c>
      <c r="BE19" s="9">
        <v>2.0219999999999998</v>
      </c>
      <c r="BF19" s="9">
        <v>6.694</v>
      </c>
      <c r="BG19" s="9">
        <v>4.4889999999999999</v>
      </c>
      <c r="BH19" s="9">
        <v>2.2050000000000001</v>
      </c>
      <c r="BI19" s="9">
        <v>5.0739999999999998</v>
      </c>
      <c r="BJ19" s="9">
        <v>4.4889999999999999</v>
      </c>
      <c r="BK19" s="9">
        <v>0.58499999999999996</v>
      </c>
      <c r="BL19" s="9">
        <v>3.31</v>
      </c>
      <c r="BM19" s="9">
        <v>2.7240000000000002</v>
      </c>
      <c r="BN19" s="9">
        <v>0.58499999999999996</v>
      </c>
      <c r="BO19" s="9">
        <v>1.2</v>
      </c>
      <c r="BP19" s="9">
        <v>1.2</v>
      </c>
      <c r="BQ19" s="9">
        <v>0</v>
      </c>
      <c r="BR19" s="9">
        <v>0.56499999999999995</v>
      </c>
      <c r="BS19" s="9">
        <v>0.56499999999999995</v>
      </c>
      <c r="BT19" s="9">
        <v>0</v>
      </c>
      <c r="BU19" s="9">
        <v>1.62</v>
      </c>
      <c r="BV19" s="9">
        <v>0</v>
      </c>
      <c r="BW19" s="9">
        <v>1.62</v>
      </c>
      <c r="BX19" s="9">
        <v>0.85699999999999998</v>
      </c>
      <c r="BY19" s="9">
        <v>0</v>
      </c>
      <c r="BZ19" s="9">
        <v>0.85699999999999998</v>
      </c>
      <c r="CA19" s="9">
        <v>0.76300000000000001</v>
      </c>
      <c r="CB19" s="9">
        <v>0</v>
      </c>
      <c r="CC19" s="9">
        <v>0.76300000000000001</v>
      </c>
      <c r="CD19" s="9">
        <v>120.312</v>
      </c>
      <c r="CE19" s="9">
        <v>69.031000000000006</v>
      </c>
      <c r="CF19" s="9">
        <v>51.281999999999996</v>
      </c>
      <c r="CG19" s="9">
        <v>82.234999999999999</v>
      </c>
      <c r="CH19" s="9">
        <v>51.261000000000003</v>
      </c>
      <c r="CI19" s="9">
        <v>30.974</v>
      </c>
      <c r="CJ19" s="9">
        <v>55.646000000000001</v>
      </c>
      <c r="CK19" s="9">
        <v>35.408000000000001</v>
      </c>
      <c r="CL19" s="9">
        <v>20.238</v>
      </c>
      <c r="CM19" s="9">
        <v>19.741</v>
      </c>
      <c r="CN19" s="9">
        <v>11.599</v>
      </c>
      <c r="CO19" s="9">
        <v>8.1419999999999995</v>
      </c>
      <c r="CP19" s="9">
        <v>6.8479999999999999</v>
      </c>
      <c r="CQ19" s="9">
        <v>4.2539999999999996</v>
      </c>
      <c r="CR19" s="9">
        <v>2.5939999999999999</v>
      </c>
      <c r="CS19" s="9">
        <v>38.076999999999998</v>
      </c>
      <c r="CT19" s="9">
        <v>17.77</v>
      </c>
      <c r="CU19" s="9">
        <v>20.306999999999999</v>
      </c>
      <c r="CV19" s="9">
        <v>30.292000000000002</v>
      </c>
      <c r="CW19" s="9">
        <v>16.123000000000001</v>
      </c>
      <c r="CX19" s="9">
        <v>14.17</v>
      </c>
      <c r="CY19" s="9">
        <v>7.7850000000000001</v>
      </c>
      <c r="CZ19" s="9">
        <v>1.647</v>
      </c>
      <c r="DA19" s="9">
        <v>6.1379999999999999</v>
      </c>
      <c r="DB19" s="9">
        <v>28.297999999999998</v>
      </c>
      <c r="DC19" s="9">
        <v>13.11</v>
      </c>
      <c r="DD19" s="9">
        <v>15.188000000000001</v>
      </c>
      <c r="DE19" s="9">
        <v>18.295000000000002</v>
      </c>
      <c r="DF19" s="9">
        <v>10.201000000000001</v>
      </c>
      <c r="DG19" s="9">
        <v>8.0939999999999994</v>
      </c>
      <c r="DH19" s="9">
        <v>7.4089999999999998</v>
      </c>
      <c r="DI19" s="9">
        <v>4.2720000000000002</v>
      </c>
      <c r="DJ19" s="9">
        <v>3.137</v>
      </c>
      <c r="DK19" s="9">
        <v>4.0369999999999999</v>
      </c>
      <c r="DL19" s="9">
        <v>1.675</v>
      </c>
      <c r="DM19" s="9">
        <v>2.363</v>
      </c>
      <c r="DN19" s="9">
        <v>6.8479999999999999</v>
      </c>
      <c r="DO19" s="9">
        <v>4.2539999999999996</v>
      </c>
      <c r="DP19" s="9">
        <v>2.5939999999999999</v>
      </c>
      <c r="DQ19" s="9">
        <v>10.003</v>
      </c>
      <c r="DR19" s="9">
        <v>2.9089999999999998</v>
      </c>
      <c r="DS19" s="9">
        <v>7.0940000000000003</v>
      </c>
      <c r="DT19" s="9">
        <v>2.218</v>
      </c>
      <c r="DU19" s="9">
        <v>1.262</v>
      </c>
      <c r="DV19" s="9">
        <v>0.95699999999999996</v>
      </c>
      <c r="DW19" s="9">
        <v>7.7850000000000001</v>
      </c>
      <c r="DX19" s="9">
        <v>1.647</v>
      </c>
      <c r="DY19" s="9">
        <v>6.1379999999999999</v>
      </c>
      <c r="DZ19" s="9">
        <v>65.156999999999996</v>
      </c>
      <c r="EA19" s="9">
        <v>37.32</v>
      </c>
      <c r="EB19" s="9">
        <v>27.837</v>
      </c>
      <c r="EC19" s="9">
        <v>46.655000000000001</v>
      </c>
      <c r="ED19" s="9">
        <v>28.492000000000001</v>
      </c>
      <c r="EE19" s="9">
        <v>18.163</v>
      </c>
      <c r="EF19" s="9">
        <v>33.323999999999998</v>
      </c>
      <c r="EG19" s="9">
        <v>19.939</v>
      </c>
      <c r="EH19" s="9">
        <v>13.385</v>
      </c>
      <c r="EI19" s="9">
        <v>13.331</v>
      </c>
      <c r="EJ19" s="9">
        <v>8.5530000000000008</v>
      </c>
      <c r="EK19" s="9">
        <v>4.7779999999999996</v>
      </c>
      <c r="EL19" s="9">
        <v>18.501999999999999</v>
      </c>
      <c r="EM19" s="9">
        <v>8.8279999999999994</v>
      </c>
      <c r="EN19" s="9">
        <v>9.6739999999999995</v>
      </c>
      <c r="EO19" s="9">
        <v>18.501999999999999</v>
      </c>
      <c r="EP19" s="9">
        <v>8.8279999999999994</v>
      </c>
      <c r="EQ19" s="9">
        <v>9.6739999999999995</v>
      </c>
      <c r="ER19" s="9">
        <v>26.856999999999999</v>
      </c>
      <c r="ES19" s="9">
        <v>18.600999999999999</v>
      </c>
      <c r="ET19" s="9">
        <v>8.2569999999999997</v>
      </c>
      <c r="EU19" s="9">
        <v>17.285</v>
      </c>
      <c r="EV19" s="9">
        <v>12.567</v>
      </c>
      <c r="EW19" s="9">
        <v>4.718</v>
      </c>
      <c r="EX19" s="9">
        <v>14.913</v>
      </c>
      <c r="EY19" s="9">
        <v>11.196999999999999</v>
      </c>
      <c r="EZ19" s="9">
        <v>3.7170000000000001</v>
      </c>
      <c r="FA19" s="9">
        <v>2.3719999999999999</v>
      </c>
      <c r="FB19" s="9">
        <v>1.371</v>
      </c>
      <c r="FC19" s="9">
        <v>1.0009999999999999</v>
      </c>
      <c r="FD19" s="9">
        <v>9.5719999999999992</v>
      </c>
      <c r="FE19" s="9">
        <v>6.0330000000000004</v>
      </c>
      <c r="FF19" s="9">
        <v>3.5390000000000001</v>
      </c>
      <c r="FG19" s="9">
        <v>9.5719999999999992</v>
      </c>
      <c r="FH19" s="9">
        <v>6.0330000000000004</v>
      </c>
      <c r="FI19" s="9">
        <v>3.5390000000000001</v>
      </c>
      <c r="FJ19" s="9">
        <v>20.818000000000001</v>
      </c>
      <c r="FK19" s="9">
        <v>11.321999999999999</v>
      </c>
      <c r="FL19" s="9">
        <v>9.4960000000000004</v>
      </c>
      <c r="FM19" s="9">
        <v>9.4049999999999994</v>
      </c>
      <c r="FN19" s="9">
        <v>4.2149999999999999</v>
      </c>
      <c r="FO19" s="9">
        <v>5.19</v>
      </c>
      <c r="FP19" s="9">
        <v>7.94</v>
      </c>
      <c r="FQ19" s="9">
        <v>4.2149999999999999</v>
      </c>
      <c r="FR19" s="9">
        <v>3.7250000000000001</v>
      </c>
      <c r="FS19" s="9">
        <v>1.4650000000000001</v>
      </c>
      <c r="FT19" s="9">
        <v>0</v>
      </c>
      <c r="FU19" s="9">
        <v>1.4650000000000001</v>
      </c>
      <c r="FV19" s="9">
        <v>0</v>
      </c>
      <c r="FW19" s="9">
        <v>0</v>
      </c>
      <c r="FX19" s="9">
        <v>0</v>
      </c>
      <c r="FY19" s="9">
        <v>11.414</v>
      </c>
      <c r="FZ19" s="9">
        <v>7.1070000000000002</v>
      </c>
      <c r="GA19" s="9">
        <v>4.3070000000000004</v>
      </c>
      <c r="GB19" s="9">
        <v>11.414</v>
      </c>
      <c r="GC19" s="9">
        <v>7.1070000000000002</v>
      </c>
      <c r="GD19" s="9">
        <v>4.3070000000000004</v>
      </c>
      <c r="GE19" s="9">
        <v>0</v>
      </c>
      <c r="GF19" s="9">
        <v>0</v>
      </c>
      <c r="GG19" s="9">
        <v>0</v>
      </c>
      <c r="GH19" s="9">
        <v>0.82099999999999995</v>
      </c>
      <c r="GI19" s="9">
        <v>0.82099999999999995</v>
      </c>
      <c r="GJ19" s="9">
        <v>0</v>
      </c>
      <c r="GK19" s="9">
        <v>0.82099999999999995</v>
      </c>
      <c r="GL19" s="9">
        <v>0.82099999999999995</v>
      </c>
      <c r="GM19" s="9">
        <v>0</v>
      </c>
      <c r="GN19" s="9">
        <v>0.82099999999999995</v>
      </c>
      <c r="GO19" s="9">
        <v>0.82099999999999995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19.997</v>
      </c>
      <c r="HG19" s="9">
        <v>10.500999999999999</v>
      </c>
      <c r="HH19" s="9">
        <v>9.4960000000000004</v>
      </c>
      <c r="HI19" s="9">
        <v>8.5839999999999996</v>
      </c>
      <c r="HJ19" s="9">
        <v>3.3940000000000001</v>
      </c>
      <c r="HK19" s="9">
        <v>5.19</v>
      </c>
      <c r="HL19" s="9">
        <v>7.1189999999999998</v>
      </c>
      <c r="HM19" s="9">
        <v>3.3940000000000001</v>
      </c>
      <c r="HN19" s="9">
        <v>3.7250000000000001</v>
      </c>
      <c r="HO19" s="9">
        <v>1.4650000000000001</v>
      </c>
      <c r="HP19" s="9">
        <v>0</v>
      </c>
      <c r="HQ19" s="9">
        <v>1.4650000000000001</v>
      </c>
      <c r="HR19" s="9">
        <v>11.414</v>
      </c>
      <c r="HS19" s="9">
        <v>7.1070000000000002</v>
      </c>
      <c r="HT19" s="9">
        <v>4.3070000000000004</v>
      </c>
      <c r="HU19" s="9">
        <v>11.414</v>
      </c>
      <c r="HV19" s="9">
        <v>7.1070000000000002</v>
      </c>
      <c r="HW19" s="9">
        <v>4.3070000000000004</v>
      </c>
      <c r="HX19" s="9">
        <v>111.718</v>
      </c>
      <c r="HY19" s="9">
        <v>61.277999999999999</v>
      </c>
      <c r="HZ19" s="9">
        <v>50.44</v>
      </c>
      <c r="IA19" s="9">
        <v>69.471000000000004</v>
      </c>
      <c r="IB19" s="9">
        <v>40.712000000000003</v>
      </c>
      <c r="IC19" s="9">
        <v>28.759</v>
      </c>
      <c r="ID19" s="9">
        <v>45.241999999999997</v>
      </c>
      <c r="IE19" s="9">
        <v>27.306000000000001</v>
      </c>
      <c r="IF19" s="9">
        <v>17.936</v>
      </c>
      <c r="IG19" s="9">
        <v>17.38</v>
      </c>
      <c r="IH19" s="9">
        <v>9.1509999999999998</v>
      </c>
      <c r="II19" s="9">
        <v>8.2279999999999998</v>
      </c>
      <c r="IJ19" s="9">
        <v>6.8479999999999999</v>
      </c>
      <c r="IK19" s="9">
        <v>4.2539999999999996</v>
      </c>
      <c r="IL19" s="9">
        <v>2.5939999999999999</v>
      </c>
      <c r="IM19" s="9">
        <v>42.247</v>
      </c>
      <c r="IN19" s="9">
        <v>20.565999999999999</v>
      </c>
      <c r="IO19" s="9">
        <v>21.681000000000001</v>
      </c>
      <c r="IP19" s="9">
        <v>34.462000000000003</v>
      </c>
      <c r="IQ19" s="9">
        <v>18.919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33.69</v>
      </c>
      <c r="C11" s="9">
        <v>8.6579999999999995</v>
      </c>
      <c r="D11" s="9">
        <v>4.3979999999999997</v>
      </c>
      <c r="E11" s="9">
        <v>4.2590000000000003</v>
      </c>
      <c r="F11" s="9">
        <v>45.045000000000002</v>
      </c>
      <c r="G11" s="9">
        <v>20.696999999999999</v>
      </c>
      <c r="H11" s="9">
        <v>24.347999999999999</v>
      </c>
      <c r="I11" s="9">
        <v>25.991</v>
      </c>
      <c r="J11" s="9">
        <v>15.587</v>
      </c>
      <c r="K11" s="9">
        <v>10.404</v>
      </c>
      <c r="L11" s="9">
        <v>14.743</v>
      </c>
      <c r="M11" s="9">
        <v>8.5380000000000003</v>
      </c>
      <c r="N11" s="9">
        <v>6.2060000000000004</v>
      </c>
      <c r="O11" s="9">
        <v>10.599</v>
      </c>
      <c r="P11" s="9">
        <v>7.0490000000000004</v>
      </c>
      <c r="Q11" s="9">
        <v>3.5489999999999999</v>
      </c>
      <c r="R11" s="9">
        <v>0.64900000000000002</v>
      </c>
      <c r="S11" s="9">
        <v>0</v>
      </c>
      <c r="T11" s="9">
        <v>0.64900000000000002</v>
      </c>
      <c r="U11" s="9">
        <v>19.053999999999998</v>
      </c>
      <c r="V11" s="9">
        <v>5.1100000000000003</v>
      </c>
      <c r="W11" s="9">
        <v>13.944000000000001</v>
      </c>
      <c r="X11" s="9">
        <v>16.579999999999998</v>
      </c>
      <c r="Y11" s="9">
        <v>3.9569999999999999</v>
      </c>
      <c r="Z11" s="9">
        <v>12.622999999999999</v>
      </c>
      <c r="AA11" s="9">
        <v>2.4740000000000002</v>
      </c>
      <c r="AB11" s="9">
        <v>1.153</v>
      </c>
      <c r="AC11" s="9">
        <v>1.321</v>
      </c>
      <c r="AD11" s="9">
        <v>71.376000000000005</v>
      </c>
      <c r="AE11" s="9">
        <v>35.68</v>
      </c>
      <c r="AF11" s="9">
        <v>35.697000000000003</v>
      </c>
      <c r="AG11" s="9">
        <v>48.725000000000001</v>
      </c>
      <c r="AH11" s="9">
        <v>26.587</v>
      </c>
      <c r="AI11" s="9">
        <v>22.138000000000002</v>
      </c>
      <c r="AJ11" s="9">
        <v>36.344999999999999</v>
      </c>
      <c r="AK11" s="9">
        <v>18.957999999999998</v>
      </c>
      <c r="AL11" s="9">
        <v>17.387</v>
      </c>
      <c r="AM11" s="9">
        <v>11.882</v>
      </c>
      <c r="AN11" s="9">
        <v>7.1310000000000002</v>
      </c>
      <c r="AO11" s="9">
        <v>4.7510000000000003</v>
      </c>
      <c r="AP11" s="9">
        <v>0.498</v>
      </c>
      <c r="AQ11" s="9">
        <v>0.498</v>
      </c>
      <c r="AR11" s="9">
        <v>0</v>
      </c>
      <c r="AS11" s="9">
        <v>22.651</v>
      </c>
      <c r="AT11" s="9">
        <v>9.093</v>
      </c>
      <c r="AU11" s="9">
        <v>13.558</v>
      </c>
      <c r="AV11" s="9">
        <v>18.088000000000001</v>
      </c>
      <c r="AW11" s="9">
        <v>6.218</v>
      </c>
      <c r="AX11" s="9">
        <v>11.87</v>
      </c>
      <c r="AY11" s="9">
        <v>4.5629999999999997</v>
      </c>
      <c r="AZ11" s="9">
        <v>2.875</v>
      </c>
      <c r="BA11" s="9">
        <v>1.6879999999999999</v>
      </c>
      <c r="BB11" s="9">
        <v>30.709</v>
      </c>
      <c r="BC11" s="9">
        <v>19.579000000000001</v>
      </c>
      <c r="BD11" s="9">
        <v>11.13</v>
      </c>
      <c r="BE11" s="9">
        <v>22.896000000000001</v>
      </c>
      <c r="BF11" s="9">
        <v>16.544</v>
      </c>
      <c r="BG11" s="9">
        <v>6.351</v>
      </c>
      <c r="BH11" s="9">
        <v>18.588000000000001</v>
      </c>
      <c r="BI11" s="9">
        <v>13.292999999999999</v>
      </c>
      <c r="BJ11" s="9">
        <v>5.2939999999999996</v>
      </c>
      <c r="BK11" s="9">
        <v>4.3079999999999998</v>
      </c>
      <c r="BL11" s="9">
        <v>3.2509999999999999</v>
      </c>
      <c r="BM11" s="9">
        <v>1.0569999999999999</v>
      </c>
      <c r="BN11" s="9">
        <v>0</v>
      </c>
      <c r="BO11" s="9">
        <v>0</v>
      </c>
      <c r="BP11" s="9">
        <v>0</v>
      </c>
      <c r="BQ11" s="9">
        <v>7.8129999999999997</v>
      </c>
      <c r="BR11" s="9">
        <v>3.0339999999999998</v>
      </c>
      <c r="BS11" s="9">
        <v>4.7789999999999999</v>
      </c>
      <c r="BT11" s="9">
        <v>6.1929999999999996</v>
      </c>
      <c r="BU11" s="9">
        <v>2.6640000000000001</v>
      </c>
      <c r="BV11" s="9">
        <v>3.5289999999999999</v>
      </c>
      <c r="BW11" s="9">
        <v>1.62</v>
      </c>
      <c r="BX11" s="9">
        <v>0.37</v>
      </c>
      <c r="BY11" s="9">
        <v>1.25</v>
      </c>
      <c r="BZ11" s="9">
        <v>25.132999999999999</v>
      </c>
      <c r="CA11" s="9">
        <v>14.721</v>
      </c>
      <c r="CB11" s="9">
        <v>10.413</v>
      </c>
      <c r="CC11" s="9">
        <v>17.568000000000001</v>
      </c>
      <c r="CD11" s="9">
        <v>12.824</v>
      </c>
      <c r="CE11" s="9">
        <v>4.7439999999999998</v>
      </c>
      <c r="CF11" s="9">
        <v>15.241</v>
      </c>
      <c r="CG11" s="9">
        <v>10.497</v>
      </c>
      <c r="CH11" s="9">
        <v>4.7439999999999998</v>
      </c>
      <c r="CI11" s="9">
        <v>2.327</v>
      </c>
      <c r="CJ11" s="9">
        <v>2.327</v>
      </c>
      <c r="CK11" s="9">
        <v>0</v>
      </c>
      <c r="CL11" s="9">
        <v>0</v>
      </c>
      <c r="CM11" s="9">
        <v>0</v>
      </c>
      <c r="CN11" s="9">
        <v>0</v>
      </c>
      <c r="CO11" s="9">
        <v>7.5650000000000004</v>
      </c>
      <c r="CP11" s="9">
        <v>1.897</v>
      </c>
      <c r="CQ11" s="9">
        <v>5.6689999999999996</v>
      </c>
      <c r="CR11" s="9">
        <v>7.5650000000000004</v>
      </c>
      <c r="CS11" s="9">
        <v>1.897</v>
      </c>
      <c r="CT11" s="9">
        <v>5.6689999999999996</v>
      </c>
      <c r="CU11" s="9">
        <v>0</v>
      </c>
      <c r="CV11" s="9">
        <v>0</v>
      </c>
      <c r="CW11" s="9">
        <v>0</v>
      </c>
      <c r="CX11" s="9">
        <v>29.091000000000001</v>
      </c>
      <c r="CY11" s="9">
        <v>13.319000000000001</v>
      </c>
      <c r="CZ11" s="9">
        <v>15.771000000000001</v>
      </c>
      <c r="DA11" s="9">
        <v>22.163</v>
      </c>
      <c r="DB11" s="9">
        <v>11.686</v>
      </c>
      <c r="DC11" s="9">
        <v>10.477</v>
      </c>
      <c r="DD11" s="9">
        <v>20.385000000000002</v>
      </c>
      <c r="DE11" s="9">
        <v>10.475</v>
      </c>
      <c r="DF11" s="9">
        <v>9.91</v>
      </c>
      <c r="DG11" s="9">
        <v>1.7769999999999999</v>
      </c>
      <c r="DH11" s="9">
        <v>1.2110000000000001</v>
      </c>
      <c r="DI11" s="9">
        <v>0.56599999999999995</v>
      </c>
      <c r="DJ11" s="9">
        <v>0</v>
      </c>
      <c r="DK11" s="9">
        <v>0</v>
      </c>
      <c r="DL11" s="9">
        <v>0</v>
      </c>
      <c r="DM11" s="9">
        <v>6.9279999999999999</v>
      </c>
      <c r="DN11" s="9">
        <v>1.633</v>
      </c>
      <c r="DO11" s="9">
        <v>5.2949999999999999</v>
      </c>
      <c r="DP11" s="9">
        <v>6.4569999999999999</v>
      </c>
      <c r="DQ11" s="9">
        <v>1.633</v>
      </c>
      <c r="DR11" s="9">
        <v>4.8230000000000004</v>
      </c>
      <c r="DS11" s="9">
        <v>0.47099999999999997</v>
      </c>
      <c r="DT11" s="9">
        <v>0</v>
      </c>
      <c r="DU11" s="9">
        <v>0.47099999999999997</v>
      </c>
      <c r="DV11" s="9">
        <v>33.279000000000003</v>
      </c>
      <c r="DW11" s="9">
        <v>21.27</v>
      </c>
      <c r="DX11" s="9">
        <v>12.009</v>
      </c>
      <c r="DY11" s="9">
        <v>26.062000000000001</v>
      </c>
      <c r="DZ11" s="9">
        <v>18.216999999999999</v>
      </c>
      <c r="EA11" s="9">
        <v>7.8449999999999998</v>
      </c>
      <c r="EB11" s="9">
        <v>22.928000000000001</v>
      </c>
      <c r="EC11" s="9">
        <v>15.567</v>
      </c>
      <c r="ED11" s="9">
        <v>7.3620000000000001</v>
      </c>
      <c r="EE11" s="9">
        <v>2.7509999999999999</v>
      </c>
      <c r="EF11" s="9">
        <v>2.2669999999999999</v>
      </c>
      <c r="EG11" s="9">
        <v>0.48399999999999999</v>
      </c>
      <c r="EH11" s="9">
        <v>0.38300000000000001</v>
      </c>
      <c r="EI11" s="9">
        <v>0.38300000000000001</v>
      </c>
      <c r="EJ11" s="9">
        <v>0</v>
      </c>
      <c r="EK11" s="9">
        <v>7.2169999999999996</v>
      </c>
      <c r="EL11" s="9">
        <v>3.0529999999999999</v>
      </c>
      <c r="EM11" s="9">
        <v>4.1630000000000003</v>
      </c>
      <c r="EN11" s="9">
        <v>7.2169999999999996</v>
      </c>
      <c r="EO11" s="9">
        <v>3.0529999999999999</v>
      </c>
      <c r="EP11" s="9">
        <v>4.1630000000000003</v>
      </c>
      <c r="EQ11" s="9">
        <v>0</v>
      </c>
      <c r="ER11" s="9">
        <v>0</v>
      </c>
      <c r="ES11" s="9">
        <v>0</v>
      </c>
      <c r="ET11" s="9">
        <v>198.20500000000001</v>
      </c>
      <c r="EU11" s="9">
        <v>105.048</v>
      </c>
      <c r="EV11" s="9">
        <v>93.158000000000001</v>
      </c>
      <c r="EW11" s="9">
        <v>124.265</v>
      </c>
      <c r="EX11" s="9">
        <v>74.623000000000005</v>
      </c>
      <c r="EY11" s="9">
        <v>49.642000000000003</v>
      </c>
      <c r="EZ11" s="9">
        <v>96.884</v>
      </c>
      <c r="FA11" s="9">
        <v>54.161999999999999</v>
      </c>
      <c r="FB11" s="9">
        <v>42.722000000000001</v>
      </c>
      <c r="FC11" s="9">
        <v>24.373999999999999</v>
      </c>
      <c r="FD11" s="9">
        <v>18.596</v>
      </c>
      <c r="FE11" s="9">
        <v>5.7779999999999996</v>
      </c>
      <c r="FF11" s="9">
        <v>3.0070000000000001</v>
      </c>
      <c r="FG11" s="9">
        <v>1.8640000000000001</v>
      </c>
      <c r="FH11" s="9">
        <v>1.143</v>
      </c>
      <c r="FI11" s="9">
        <v>73.94</v>
      </c>
      <c r="FJ11" s="9">
        <v>30.425000000000001</v>
      </c>
      <c r="FK11" s="9">
        <v>43.515000000000001</v>
      </c>
      <c r="FL11" s="9">
        <v>66.616</v>
      </c>
      <c r="FM11" s="9">
        <v>26.584</v>
      </c>
      <c r="FN11" s="9">
        <v>40.031999999999996</v>
      </c>
      <c r="FO11" s="9">
        <v>7.3239999999999998</v>
      </c>
      <c r="FP11" s="9">
        <v>3.84</v>
      </c>
      <c r="FQ11" s="9">
        <v>3.4830000000000001</v>
      </c>
      <c r="FR11" s="9">
        <v>173.81700000000001</v>
      </c>
      <c r="FS11" s="9">
        <v>93.198999999999998</v>
      </c>
      <c r="FT11" s="9">
        <v>80.617999999999995</v>
      </c>
      <c r="FU11" s="9">
        <v>108.7</v>
      </c>
      <c r="FV11" s="9">
        <v>65.331999999999994</v>
      </c>
      <c r="FW11" s="9">
        <v>43.369</v>
      </c>
      <c r="FX11" s="9">
        <v>88.013000000000005</v>
      </c>
      <c r="FY11" s="9">
        <v>48.771000000000001</v>
      </c>
      <c r="FZ11" s="9">
        <v>39.241999999999997</v>
      </c>
      <c r="GA11" s="9">
        <v>20.041</v>
      </c>
      <c r="GB11" s="9">
        <v>15.914999999999999</v>
      </c>
      <c r="GC11" s="9">
        <v>4.1269999999999998</v>
      </c>
      <c r="GD11" s="9">
        <v>0.64600000000000002</v>
      </c>
      <c r="GE11" s="9">
        <v>0.64600000000000002</v>
      </c>
      <c r="GF11" s="9">
        <v>0</v>
      </c>
      <c r="GG11" s="9">
        <v>65.117000000000004</v>
      </c>
      <c r="GH11" s="9">
        <v>27.867000000000001</v>
      </c>
      <c r="GI11" s="9">
        <v>37.249000000000002</v>
      </c>
      <c r="GJ11" s="9">
        <v>61.738999999999997</v>
      </c>
      <c r="GK11" s="9">
        <v>26.047000000000001</v>
      </c>
      <c r="GL11" s="9">
        <v>35.692999999999998</v>
      </c>
      <c r="GM11" s="9">
        <v>3.3769999999999998</v>
      </c>
      <c r="GN11" s="9">
        <v>1.821</v>
      </c>
      <c r="GO11" s="9">
        <v>1.556</v>
      </c>
      <c r="GP11" s="9">
        <v>19.085000000000001</v>
      </c>
      <c r="GQ11" s="9">
        <v>8.5380000000000003</v>
      </c>
      <c r="GR11" s="9">
        <v>10.547000000000001</v>
      </c>
      <c r="GS11" s="9">
        <v>12.032</v>
      </c>
      <c r="GT11" s="9">
        <v>7.3090000000000002</v>
      </c>
      <c r="GU11" s="9">
        <v>4.7229999999999999</v>
      </c>
      <c r="GV11" s="9">
        <v>7.1369999999999996</v>
      </c>
      <c r="GW11" s="9">
        <v>4.6280000000000001</v>
      </c>
      <c r="GX11" s="9">
        <v>2.5089999999999999</v>
      </c>
      <c r="GY11" s="9">
        <v>3.7519999999999998</v>
      </c>
      <c r="GZ11" s="9">
        <v>2.681</v>
      </c>
      <c r="HA11" s="9">
        <v>1.07</v>
      </c>
      <c r="HB11" s="9">
        <v>1.143</v>
      </c>
      <c r="HC11" s="9">
        <v>0</v>
      </c>
      <c r="HD11" s="9">
        <v>1.143</v>
      </c>
      <c r="HE11" s="9">
        <v>7.0529999999999999</v>
      </c>
      <c r="HF11" s="9">
        <v>1.2290000000000001</v>
      </c>
      <c r="HG11" s="9">
        <v>5.8239999999999998</v>
      </c>
      <c r="HH11" s="9">
        <v>4.4349999999999996</v>
      </c>
      <c r="HI11" s="9">
        <v>0.53800000000000003</v>
      </c>
      <c r="HJ11" s="9">
        <v>3.8969999999999998</v>
      </c>
      <c r="HK11" s="9">
        <v>2.6179999999999999</v>
      </c>
      <c r="HL11" s="9">
        <v>0.69199999999999995</v>
      </c>
      <c r="HM11" s="9">
        <v>1.927</v>
      </c>
      <c r="HN11" s="9">
        <v>5.3029999999999999</v>
      </c>
      <c r="HO11" s="9">
        <v>3.31</v>
      </c>
      <c r="HP11" s="9">
        <v>1.9930000000000001</v>
      </c>
      <c r="HQ11" s="9">
        <v>3.5329999999999999</v>
      </c>
      <c r="HR11" s="9">
        <v>1.982</v>
      </c>
      <c r="HS11" s="9">
        <v>1.5509999999999999</v>
      </c>
      <c r="HT11" s="9">
        <v>1.734</v>
      </c>
      <c r="HU11" s="9">
        <v>0.76400000000000001</v>
      </c>
      <c r="HV11" s="9">
        <v>0.97</v>
      </c>
      <c r="HW11" s="9">
        <v>0.58099999999999996</v>
      </c>
      <c r="HX11" s="9">
        <v>0</v>
      </c>
      <c r="HY11" s="9">
        <v>0.58099999999999996</v>
      </c>
      <c r="HZ11" s="9">
        <v>1.218</v>
      </c>
      <c r="IA11" s="9">
        <v>1.218</v>
      </c>
      <c r="IB11" s="9">
        <v>0</v>
      </c>
      <c r="IC11" s="9">
        <v>1.77</v>
      </c>
      <c r="ID11" s="9">
        <v>1.3280000000000001</v>
      </c>
      <c r="IE11" s="9">
        <v>0.442</v>
      </c>
      <c r="IF11" s="9">
        <v>0.442</v>
      </c>
      <c r="IG11" s="9">
        <v>0</v>
      </c>
      <c r="IH11" s="9">
        <v>0.442</v>
      </c>
      <c r="II11" s="9">
        <v>1.3280000000000001</v>
      </c>
      <c r="IJ11" s="9">
        <v>1.3280000000000001</v>
      </c>
      <c r="IK11" s="9">
        <v>0</v>
      </c>
      <c r="IL11" s="9">
        <v>158.715</v>
      </c>
      <c r="IM11" s="9">
        <v>86.866</v>
      </c>
      <c r="IN11" s="9">
        <v>71.849000000000004</v>
      </c>
      <c r="IO11" s="9">
        <v>114.684</v>
      </c>
      <c r="IP11" s="9">
        <v>68.37</v>
      </c>
      <c r="IQ11" s="9">
        <v>46.314</v>
      </c>
    </row>
    <row r="12" spans="1:251">
      <c r="A12" s="10">
        <v>42401</v>
      </c>
      <c r="B12" s="9">
        <v>28.486999999999998</v>
      </c>
      <c r="C12" s="9">
        <v>5.819</v>
      </c>
      <c r="D12" s="9">
        <v>0.66500000000000004</v>
      </c>
      <c r="E12" s="9">
        <v>5.1539999999999999</v>
      </c>
      <c r="F12" s="9">
        <v>43.396999999999998</v>
      </c>
      <c r="G12" s="9">
        <v>14.851000000000001</v>
      </c>
      <c r="H12" s="9">
        <v>28.545999999999999</v>
      </c>
      <c r="I12" s="9">
        <v>24.056999999999999</v>
      </c>
      <c r="J12" s="9">
        <v>12.215</v>
      </c>
      <c r="K12" s="9">
        <v>11.842000000000001</v>
      </c>
      <c r="L12" s="9">
        <v>15.522</v>
      </c>
      <c r="M12" s="9">
        <v>5.38</v>
      </c>
      <c r="N12" s="9">
        <v>10.141999999999999</v>
      </c>
      <c r="O12" s="9">
        <v>7.3659999999999997</v>
      </c>
      <c r="P12" s="9">
        <v>6.2009999999999996</v>
      </c>
      <c r="Q12" s="9">
        <v>1.165</v>
      </c>
      <c r="R12" s="9">
        <v>1.169</v>
      </c>
      <c r="S12" s="9">
        <v>0.63400000000000001</v>
      </c>
      <c r="T12" s="9">
        <v>0.53500000000000003</v>
      </c>
      <c r="U12" s="9">
        <v>19.34</v>
      </c>
      <c r="V12" s="9">
        <v>2.6360000000000001</v>
      </c>
      <c r="W12" s="9">
        <v>16.704000000000001</v>
      </c>
      <c r="X12" s="9">
        <v>16.364999999999998</v>
      </c>
      <c r="Y12" s="9">
        <v>1.972</v>
      </c>
      <c r="Z12" s="9">
        <v>14.393000000000001</v>
      </c>
      <c r="AA12" s="9">
        <v>2.976</v>
      </c>
      <c r="AB12" s="9">
        <v>0.66500000000000004</v>
      </c>
      <c r="AC12" s="9">
        <v>2.3109999999999999</v>
      </c>
      <c r="AD12" s="9">
        <v>56.055999999999997</v>
      </c>
      <c r="AE12" s="9">
        <v>27.311</v>
      </c>
      <c r="AF12" s="9">
        <v>28.745000000000001</v>
      </c>
      <c r="AG12" s="9">
        <v>38.250999999999998</v>
      </c>
      <c r="AH12" s="9">
        <v>18.925999999999998</v>
      </c>
      <c r="AI12" s="9">
        <v>19.324999999999999</v>
      </c>
      <c r="AJ12" s="9">
        <v>30.279</v>
      </c>
      <c r="AK12" s="9">
        <v>15.423</v>
      </c>
      <c r="AL12" s="9">
        <v>14.856</v>
      </c>
      <c r="AM12" s="9">
        <v>6.0129999999999999</v>
      </c>
      <c r="AN12" s="9">
        <v>2.0699999999999998</v>
      </c>
      <c r="AO12" s="9">
        <v>3.9430000000000001</v>
      </c>
      <c r="AP12" s="9">
        <v>1.9590000000000001</v>
      </c>
      <c r="AQ12" s="9">
        <v>1.4339999999999999</v>
      </c>
      <c r="AR12" s="9">
        <v>0.52500000000000002</v>
      </c>
      <c r="AS12" s="9">
        <v>17.805</v>
      </c>
      <c r="AT12" s="9">
        <v>8.3849999999999998</v>
      </c>
      <c r="AU12" s="9">
        <v>9.42</v>
      </c>
      <c r="AV12" s="9">
        <v>14.961</v>
      </c>
      <c r="AW12" s="9">
        <v>8.3849999999999998</v>
      </c>
      <c r="AX12" s="9">
        <v>6.577</v>
      </c>
      <c r="AY12" s="9">
        <v>2.843</v>
      </c>
      <c r="AZ12" s="9">
        <v>0</v>
      </c>
      <c r="BA12" s="9">
        <v>2.843</v>
      </c>
      <c r="BB12" s="9">
        <v>25.370999999999999</v>
      </c>
      <c r="BC12" s="9">
        <v>14.891999999999999</v>
      </c>
      <c r="BD12" s="9">
        <v>10.48</v>
      </c>
      <c r="BE12" s="9">
        <v>19.527999999999999</v>
      </c>
      <c r="BF12" s="9">
        <v>13.02</v>
      </c>
      <c r="BG12" s="9">
        <v>6.5069999999999997</v>
      </c>
      <c r="BH12" s="9">
        <v>14.367000000000001</v>
      </c>
      <c r="BI12" s="9">
        <v>10.686</v>
      </c>
      <c r="BJ12" s="9">
        <v>3.681</v>
      </c>
      <c r="BK12" s="9">
        <v>4.0250000000000004</v>
      </c>
      <c r="BL12" s="9">
        <v>1.8959999999999999</v>
      </c>
      <c r="BM12" s="9">
        <v>2.13</v>
      </c>
      <c r="BN12" s="9">
        <v>1.1359999999999999</v>
      </c>
      <c r="BO12" s="9">
        <v>0.439</v>
      </c>
      <c r="BP12" s="9">
        <v>0.69699999999999995</v>
      </c>
      <c r="BQ12" s="9">
        <v>5.843</v>
      </c>
      <c r="BR12" s="9">
        <v>1.871</v>
      </c>
      <c r="BS12" s="9">
        <v>3.972</v>
      </c>
      <c r="BT12" s="9">
        <v>5.843</v>
      </c>
      <c r="BU12" s="9">
        <v>1.871</v>
      </c>
      <c r="BV12" s="9">
        <v>3.972</v>
      </c>
      <c r="BW12" s="9">
        <v>0</v>
      </c>
      <c r="BX12" s="9">
        <v>0</v>
      </c>
      <c r="BY12" s="9">
        <v>0</v>
      </c>
      <c r="BZ12" s="9">
        <v>26.815999999999999</v>
      </c>
      <c r="CA12" s="9">
        <v>14.612</v>
      </c>
      <c r="CB12" s="9">
        <v>12.205</v>
      </c>
      <c r="CC12" s="9">
        <v>19.827999999999999</v>
      </c>
      <c r="CD12" s="9">
        <v>11.169</v>
      </c>
      <c r="CE12" s="9">
        <v>8.6590000000000007</v>
      </c>
      <c r="CF12" s="9">
        <v>13.372999999999999</v>
      </c>
      <c r="CG12" s="9">
        <v>7.0209999999999999</v>
      </c>
      <c r="CH12" s="9">
        <v>6.3520000000000003</v>
      </c>
      <c r="CI12" s="9">
        <v>6.4550000000000001</v>
      </c>
      <c r="CJ12" s="9">
        <v>4.1470000000000002</v>
      </c>
      <c r="CK12" s="9">
        <v>2.3069999999999999</v>
      </c>
      <c r="CL12" s="9">
        <v>0</v>
      </c>
      <c r="CM12" s="9">
        <v>0</v>
      </c>
      <c r="CN12" s="9">
        <v>0</v>
      </c>
      <c r="CO12" s="9">
        <v>6.9880000000000004</v>
      </c>
      <c r="CP12" s="9">
        <v>3.4430000000000001</v>
      </c>
      <c r="CQ12" s="9">
        <v>3.5459999999999998</v>
      </c>
      <c r="CR12" s="9">
        <v>6.9880000000000004</v>
      </c>
      <c r="CS12" s="9">
        <v>3.4430000000000001</v>
      </c>
      <c r="CT12" s="9">
        <v>3.5459999999999998</v>
      </c>
      <c r="CU12" s="9">
        <v>0</v>
      </c>
      <c r="CV12" s="9">
        <v>0</v>
      </c>
      <c r="CW12" s="9">
        <v>0</v>
      </c>
      <c r="CX12" s="9">
        <v>32.195999999999998</v>
      </c>
      <c r="CY12" s="9">
        <v>19.757000000000001</v>
      </c>
      <c r="CZ12" s="9">
        <v>12.439</v>
      </c>
      <c r="DA12" s="9">
        <v>25.05</v>
      </c>
      <c r="DB12" s="9">
        <v>15.41</v>
      </c>
      <c r="DC12" s="9">
        <v>9.64</v>
      </c>
      <c r="DD12" s="9">
        <v>23.460999999999999</v>
      </c>
      <c r="DE12" s="9">
        <v>14.941000000000001</v>
      </c>
      <c r="DF12" s="9">
        <v>8.52</v>
      </c>
      <c r="DG12" s="9">
        <v>1.589</v>
      </c>
      <c r="DH12" s="9">
        <v>0.46899999999999997</v>
      </c>
      <c r="DI12" s="9">
        <v>1.1200000000000001</v>
      </c>
      <c r="DJ12" s="9">
        <v>0</v>
      </c>
      <c r="DK12" s="9">
        <v>0</v>
      </c>
      <c r="DL12" s="9">
        <v>0</v>
      </c>
      <c r="DM12" s="9">
        <v>7.1459999999999999</v>
      </c>
      <c r="DN12" s="9">
        <v>4.3470000000000004</v>
      </c>
      <c r="DO12" s="9">
        <v>2.7989999999999999</v>
      </c>
      <c r="DP12" s="9">
        <v>7.1459999999999999</v>
      </c>
      <c r="DQ12" s="9">
        <v>4.3470000000000004</v>
      </c>
      <c r="DR12" s="9">
        <v>2.7989999999999999</v>
      </c>
      <c r="DS12" s="9">
        <v>0</v>
      </c>
      <c r="DT12" s="9">
        <v>0</v>
      </c>
      <c r="DU12" s="9">
        <v>0</v>
      </c>
      <c r="DV12" s="9">
        <v>25.231999999999999</v>
      </c>
      <c r="DW12" s="9">
        <v>16.773</v>
      </c>
      <c r="DX12" s="9">
        <v>8.4589999999999996</v>
      </c>
      <c r="DY12" s="9">
        <v>20.178000000000001</v>
      </c>
      <c r="DZ12" s="9">
        <v>14.813000000000001</v>
      </c>
      <c r="EA12" s="9">
        <v>5.3659999999999997</v>
      </c>
      <c r="EB12" s="9">
        <v>16.881</v>
      </c>
      <c r="EC12" s="9">
        <v>13.316000000000001</v>
      </c>
      <c r="ED12" s="9">
        <v>3.5649999999999999</v>
      </c>
      <c r="EE12" s="9">
        <v>2.6880000000000002</v>
      </c>
      <c r="EF12" s="9">
        <v>1.4970000000000001</v>
      </c>
      <c r="EG12" s="9">
        <v>1.1910000000000001</v>
      </c>
      <c r="EH12" s="9">
        <v>0.61</v>
      </c>
      <c r="EI12" s="9">
        <v>0</v>
      </c>
      <c r="EJ12" s="9">
        <v>0.61</v>
      </c>
      <c r="EK12" s="9">
        <v>5.0540000000000003</v>
      </c>
      <c r="EL12" s="9">
        <v>1.9610000000000001</v>
      </c>
      <c r="EM12" s="9">
        <v>3.093</v>
      </c>
      <c r="EN12" s="9">
        <v>5.0540000000000003</v>
      </c>
      <c r="EO12" s="9">
        <v>1.9610000000000001</v>
      </c>
      <c r="EP12" s="9">
        <v>3.093</v>
      </c>
      <c r="EQ12" s="9">
        <v>0</v>
      </c>
      <c r="ER12" s="9">
        <v>0</v>
      </c>
      <c r="ES12" s="9">
        <v>0</v>
      </c>
      <c r="ET12" s="9">
        <v>188.99199999999999</v>
      </c>
      <c r="EU12" s="9">
        <v>98.56</v>
      </c>
      <c r="EV12" s="9">
        <v>90.430999999999997</v>
      </c>
      <c r="EW12" s="9">
        <v>122.795</v>
      </c>
      <c r="EX12" s="9">
        <v>70.941999999999993</v>
      </c>
      <c r="EY12" s="9">
        <v>51.851999999999997</v>
      </c>
      <c r="EZ12" s="9">
        <v>92.418000000000006</v>
      </c>
      <c r="FA12" s="9">
        <v>52.33</v>
      </c>
      <c r="FB12" s="9">
        <v>40.088000000000001</v>
      </c>
      <c r="FC12" s="9">
        <v>25.765000000000001</v>
      </c>
      <c r="FD12" s="9">
        <v>15.423</v>
      </c>
      <c r="FE12" s="9">
        <v>10.342000000000001</v>
      </c>
      <c r="FF12" s="9">
        <v>4.6120000000000001</v>
      </c>
      <c r="FG12" s="9">
        <v>3.1890000000000001</v>
      </c>
      <c r="FH12" s="9">
        <v>1.423</v>
      </c>
      <c r="FI12" s="9">
        <v>66.197000000000003</v>
      </c>
      <c r="FJ12" s="9">
        <v>27.617999999999999</v>
      </c>
      <c r="FK12" s="9">
        <v>38.579000000000001</v>
      </c>
      <c r="FL12" s="9">
        <v>60.838999999999999</v>
      </c>
      <c r="FM12" s="9">
        <v>23.797000000000001</v>
      </c>
      <c r="FN12" s="9">
        <v>37.042000000000002</v>
      </c>
      <c r="FO12" s="9">
        <v>5.3579999999999997</v>
      </c>
      <c r="FP12" s="9">
        <v>3.8210000000000002</v>
      </c>
      <c r="FQ12" s="9">
        <v>1.5369999999999999</v>
      </c>
      <c r="FR12" s="9">
        <v>157.91499999999999</v>
      </c>
      <c r="FS12" s="9">
        <v>78.652000000000001</v>
      </c>
      <c r="FT12" s="9">
        <v>79.263000000000005</v>
      </c>
      <c r="FU12" s="9">
        <v>102.727</v>
      </c>
      <c r="FV12" s="9">
        <v>57.863999999999997</v>
      </c>
      <c r="FW12" s="9">
        <v>44.863</v>
      </c>
      <c r="FX12" s="9">
        <v>81.552999999999997</v>
      </c>
      <c r="FY12" s="9">
        <v>44.890999999999998</v>
      </c>
      <c r="FZ12" s="9">
        <v>36.661999999999999</v>
      </c>
      <c r="GA12" s="9">
        <v>20.613</v>
      </c>
      <c r="GB12" s="9">
        <v>12.412000000000001</v>
      </c>
      <c r="GC12" s="9">
        <v>8.2010000000000005</v>
      </c>
      <c r="GD12" s="9">
        <v>0.56100000000000005</v>
      </c>
      <c r="GE12" s="9">
        <v>0.56100000000000005</v>
      </c>
      <c r="GF12" s="9">
        <v>0</v>
      </c>
      <c r="GG12" s="9">
        <v>55.188000000000002</v>
      </c>
      <c r="GH12" s="9">
        <v>20.788</v>
      </c>
      <c r="GI12" s="9">
        <v>34.4</v>
      </c>
      <c r="GJ12" s="9">
        <v>54.341000000000001</v>
      </c>
      <c r="GK12" s="9">
        <v>20.225999999999999</v>
      </c>
      <c r="GL12" s="9">
        <v>34.115000000000002</v>
      </c>
      <c r="GM12" s="9">
        <v>0.84699999999999998</v>
      </c>
      <c r="GN12" s="9">
        <v>0.56200000000000006</v>
      </c>
      <c r="GO12" s="9">
        <v>0.28499999999999998</v>
      </c>
      <c r="GP12" s="9">
        <v>25.225000000000001</v>
      </c>
      <c r="GQ12" s="9">
        <v>16.888000000000002</v>
      </c>
      <c r="GR12" s="9">
        <v>8.3369999999999997</v>
      </c>
      <c r="GS12" s="9">
        <v>15.507</v>
      </c>
      <c r="GT12" s="9">
        <v>10.707000000000001</v>
      </c>
      <c r="GU12" s="9">
        <v>4.8010000000000002</v>
      </c>
      <c r="GV12" s="9">
        <v>9.23</v>
      </c>
      <c r="GW12" s="9">
        <v>6.5659999999999998</v>
      </c>
      <c r="GX12" s="9">
        <v>2.665</v>
      </c>
      <c r="GY12" s="9">
        <v>3.5550000000000002</v>
      </c>
      <c r="GZ12" s="9">
        <v>2.431</v>
      </c>
      <c r="HA12" s="9">
        <v>1.1240000000000001</v>
      </c>
      <c r="HB12" s="9">
        <v>2.722</v>
      </c>
      <c r="HC12" s="9">
        <v>1.71</v>
      </c>
      <c r="HD12" s="9">
        <v>1.012</v>
      </c>
      <c r="HE12" s="9">
        <v>9.718</v>
      </c>
      <c r="HF12" s="9">
        <v>6.181</v>
      </c>
      <c r="HG12" s="9">
        <v>3.5369999999999999</v>
      </c>
      <c r="HH12" s="9">
        <v>5.8550000000000004</v>
      </c>
      <c r="HI12" s="9">
        <v>3.5710000000000002</v>
      </c>
      <c r="HJ12" s="9">
        <v>2.2839999999999998</v>
      </c>
      <c r="HK12" s="9">
        <v>3.863</v>
      </c>
      <c r="HL12" s="9">
        <v>2.61</v>
      </c>
      <c r="HM12" s="9">
        <v>1.2529999999999999</v>
      </c>
      <c r="HN12" s="9">
        <v>5.8520000000000003</v>
      </c>
      <c r="HO12" s="9">
        <v>3.0209999999999999</v>
      </c>
      <c r="HP12" s="9">
        <v>2.831</v>
      </c>
      <c r="HQ12" s="9">
        <v>4.5599999999999996</v>
      </c>
      <c r="HR12" s="9">
        <v>2.3719999999999999</v>
      </c>
      <c r="HS12" s="9">
        <v>2.1880000000000002</v>
      </c>
      <c r="HT12" s="9">
        <v>1.635</v>
      </c>
      <c r="HU12" s="9">
        <v>0.874</v>
      </c>
      <c r="HV12" s="9">
        <v>0.76100000000000001</v>
      </c>
      <c r="HW12" s="9">
        <v>1.597</v>
      </c>
      <c r="HX12" s="9">
        <v>0.57999999999999996</v>
      </c>
      <c r="HY12" s="9">
        <v>1.0169999999999999</v>
      </c>
      <c r="HZ12" s="9">
        <v>1.329</v>
      </c>
      <c r="IA12" s="9">
        <v>0.91800000000000004</v>
      </c>
      <c r="IB12" s="9">
        <v>0.41099999999999998</v>
      </c>
      <c r="IC12" s="9">
        <v>1.2909999999999999</v>
      </c>
      <c r="ID12" s="9">
        <v>0.64900000000000002</v>
      </c>
      <c r="IE12" s="9">
        <v>0.64300000000000002</v>
      </c>
      <c r="IF12" s="9">
        <v>0.64300000000000002</v>
      </c>
      <c r="IG12" s="9">
        <v>0</v>
      </c>
      <c r="IH12" s="9">
        <v>0.64300000000000002</v>
      </c>
      <c r="II12" s="9">
        <v>0.64900000000000002</v>
      </c>
      <c r="IJ12" s="9">
        <v>0.64900000000000002</v>
      </c>
      <c r="IK12" s="9">
        <v>0</v>
      </c>
      <c r="IL12" s="9">
        <v>149.637</v>
      </c>
      <c r="IM12" s="9">
        <v>75.186000000000007</v>
      </c>
      <c r="IN12" s="9">
        <v>74.451999999999998</v>
      </c>
      <c r="IO12" s="9">
        <v>103.575</v>
      </c>
      <c r="IP12" s="9">
        <v>59.304000000000002</v>
      </c>
      <c r="IQ12" s="9">
        <v>44.271000000000001</v>
      </c>
    </row>
    <row r="13" spans="1:251">
      <c r="A13" s="10">
        <v>42767</v>
      </c>
      <c r="B13" s="9">
        <v>31.501000000000001</v>
      </c>
      <c r="C13" s="9">
        <v>5.5090000000000003</v>
      </c>
      <c r="D13" s="9">
        <v>1.4430000000000001</v>
      </c>
      <c r="E13" s="9">
        <v>4.0659999999999998</v>
      </c>
      <c r="F13" s="9">
        <v>35.786999999999999</v>
      </c>
      <c r="G13" s="9">
        <v>17.055</v>
      </c>
      <c r="H13" s="9">
        <v>18.731999999999999</v>
      </c>
      <c r="I13" s="9">
        <v>19.568999999999999</v>
      </c>
      <c r="J13" s="9">
        <v>12.188000000000001</v>
      </c>
      <c r="K13" s="9">
        <v>7.3810000000000002</v>
      </c>
      <c r="L13" s="9">
        <v>10.430999999999999</v>
      </c>
      <c r="M13" s="9">
        <v>7.4020000000000001</v>
      </c>
      <c r="N13" s="9">
        <v>3.0289999999999999</v>
      </c>
      <c r="O13" s="9">
        <v>8.0350000000000001</v>
      </c>
      <c r="P13" s="9">
        <v>4.1989999999999998</v>
      </c>
      <c r="Q13" s="9">
        <v>3.8359999999999999</v>
      </c>
      <c r="R13" s="9">
        <v>1.103</v>
      </c>
      <c r="S13" s="9">
        <v>0.58699999999999997</v>
      </c>
      <c r="T13" s="9">
        <v>0.51500000000000001</v>
      </c>
      <c r="U13" s="9">
        <v>16.218</v>
      </c>
      <c r="V13" s="9">
        <v>4.867</v>
      </c>
      <c r="W13" s="9">
        <v>11.351000000000001</v>
      </c>
      <c r="X13" s="9">
        <v>12.476000000000001</v>
      </c>
      <c r="Y13" s="9">
        <v>4.0739999999999998</v>
      </c>
      <c r="Z13" s="9">
        <v>8.4019999999999992</v>
      </c>
      <c r="AA13" s="9">
        <v>3.742</v>
      </c>
      <c r="AB13" s="9">
        <v>0.79200000000000004</v>
      </c>
      <c r="AC13" s="9">
        <v>2.9489999999999998</v>
      </c>
      <c r="AD13" s="9">
        <v>65.441000000000003</v>
      </c>
      <c r="AE13" s="9">
        <v>34.994</v>
      </c>
      <c r="AF13" s="9">
        <v>30.448</v>
      </c>
      <c r="AG13" s="9">
        <v>40.393000000000001</v>
      </c>
      <c r="AH13" s="9">
        <v>21.66</v>
      </c>
      <c r="AI13" s="9">
        <v>18.733000000000001</v>
      </c>
      <c r="AJ13" s="9">
        <v>30.030999999999999</v>
      </c>
      <c r="AK13" s="9">
        <v>15.64</v>
      </c>
      <c r="AL13" s="9">
        <v>14.391</v>
      </c>
      <c r="AM13" s="9">
        <v>9.5120000000000005</v>
      </c>
      <c r="AN13" s="9">
        <v>6.02</v>
      </c>
      <c r="AO13" s="9">
        <v>3.4910000000000001</v>
      </c>
      <c r="AP13" s="9">
        <v>0.85099999999999998</v>
      </c>
      <c r="AQ13" s="9">
        <v>0</v>
      </c>
      <c r="AR13" s="9">
        <v>0.85099999999999998</v>
      </c>
      <c r="AS13" s="9">
        <v>25.048999999999999</v>
      </c>
      <c r="AT13" s="9">
        <v>13.334</v>
      </c>
      <c r="AU13" s="9">
        <v>11.715</v>
      </c>
      <c r="AV13" s="9">
        <v>23.931999999999999</v>
      </c>
      <c r="AW13" s="9">
        <v>13.334</v>
      </c>
      <c r="AX13" s="9">
        <v>10.598000000000001</v>
      </c>
      <c r="AY13" s="9">
        <v>1.117</v>
      </c>
      <c r="AZ13" s="9">
        <v>0</v>
      </c>
      <c r="BA13" s="9">
        <v>1.117</v>
      </c>
      <c r="BB13" s="9">
        <v>30.478999999999999</v>
      </c>
      <c r="BC13" s="9">
        <v>13.131</v>
      </c>
      <c r="BD13" s="9">
        <v>17.347999999999999</v>
      </c>
      <c r="BE13" s="9">
        <v>17.047999999999998</v>
      </c>
      <c r="BF13" s="9">
        <v>9.7680000000000007</v>
      </c>
      <c r="BG13" s="9">
        <v>7.28</v>
      </c>
      <c r="BH13" s="9">
        <v>11.291</v>
      </c>
      <c r="BI13" s="9">
        <v>5.7779999999999996</v>
      </c>
      <c r="BJ13" s="9">
        <v>5.5129999999999999</v>
      </c>
      <c r="BK13" s="9">
        <v>3.4350000000000001</v>
      </c>
      <c r="BL13" s="9">
        <v>2.8140000000000001</v>
      </c>
      <c r="BM13" s="9">
        <v>0.621</v>
      </c>
      <c r="BN13" s="9">
        <v>2.3220000000000001</v>
      </c>
      <c r="BO13" s="9">
        <v>1.1759999999999999</v>
      </c>
      <c r="BP13" s="9">
        <v>1.1459999999999999</v>
      </c>
      <c r="BQ13" s="9">
        <v>13.43</v>
      </c>
      <c r="BR13" s="9">
        <v>3.363</v>
      </c>
      <c r="BS13" s="9">
        <v>10.068</v>
      </c>
      <c r="BT13" s="9">
        <v>13.43</v>
      </c>
      <c r="BU13" s="9">
        <v>3.363</v>
      </c>
      <c r="BV13" s="9">
        <v>10.068</v>
      </c>
      <c r="BW13" s="9">
        <v>0</v>
      </c>
      <c r="BX13" s="9">
        <v>0</v>
      </c>
      <c r="BY13" s="9">
        <v>0</v>
      </c>
      <c r="BZ13" s="9">
        <v>21.603000000000002</v>
      </c>
      <c r="CA13" s="9">
        <v>11.038</v>
      </c>
      <c r="CB13" s="9">
        <v>10.565</v>
      </c>
      <c r="CC13" s="9">
        <v>16.709</v>
      </c>
      <c r="CD13" s="9">
        <v>8.577</v>
      </c>
      <c r="CE13" s="9">
        <v>8.1310000000000002</v>
      </c>
      <c r="CF13" s="9">
        <v>13.723000000000001</v>
      </c>
      <c r="CG13" s="9">
        <v>7.12</v>
      </c>
      <c r="CH13" s="9">
        <v>6.6040000000000001</v>
      </c>
      <c r="CI13" s="9">
        <v>2.9849999999999999</v>
      </c>
      <c r="CJ13" s="9">
        <v>1.458</v>
      </c>
      <c r="CK13" s="9">
        <v>1.528</v>
      </c>
      <c r="CL13" s="9">
        <v>0</v>
      </c>
      <c r="CM13" s="9">
        <v>0</v>
      </c>
      <c r="CN13" s="9">
        <v>0</v>
      </c>
      <c r="CO13" s="9">
        <v>4.8940000000000001</v>
      </c>
      <c r="CP13" s="9">
        <v>2.4609999999999999</v>
      </c>
      <c r="CQ13" s="9">
        <v>2.4329999999999998</v>
      </c>
      <c r="CR13" s="9">
        <v>4.2430000000000003</v>
      </c>
      <c r="CS13" s="9">
        <v>1.81</v>
      </c>
      <c r="CT13" s="9">
        <v>2.4329999999999998</v>
      </c>
      <c r="CU13" s="9">
        <v>0.65100000000000002</v>
      </c>
      <c r="CV13" s="9">
        <v>0.65100000000000002</v>
      </c>
      <c r="CW13" s="9">
        <v>0</v>
      </c>
      <c r="CX13" s="9">
        <v>25.212</v>
      </c>
      <c r="CY13" s="9">
        <v>15.994</v>
      </c>
      <c r="CZ13" s="9">
        <v>9.218</v>
      </c>
      <c r="DA13" s="9">
        <v>17.559999999999999</v>
      </c>
      <c r="DB13" s="9">
        <v>12.247999999999999</v>
      </c>
      <c r="DC13" s="9">
        <v>5.3120000000000003</v>
      </c>
      <c r="DD13" s="9">
        <v>16.885000000000002</v>
      </c>
      <c r="DE13" s="9">
        <v>12.247999999999999</v>
      </c>
      <c r="DF13" s="9">
        <v>4.6369999999999996</v>
      </c>
      <c r="DG13" s="9">
        <v>0.67600000000000005</v>
      </c>
      <c r="DH13" s="9">
        <v>0</v>
      </c>
      <c r="DI13" s="9">
        <v>0.67600000000000005</v>
      </c>
      <c r="DJ13" s="9">
        <v>0</v>
      </c>
      <c r="DK13" s="9">
        <v>0</v>
      </c>
      <c r="DL13" s="9">
        <v>0</v>
      </c>
      <c r="DM13" s="9">
        <v>7.6520000000000001</v>
      </c>
      <c r="DN13" s="9">
        <v>3.746</v>
      </c>
      <c r="DO13" s="9">
        <v>3.9049999999999998</v>
      </c>
      <c r="DP13" s="9">
        <v>6.8970000000000002</v>
      </c>
      <c r="DQ13" s="9">
        <v>2.9910000000000001</v>
      </c>
      <c r="DR13" s="9">
        <v>3.9049999999999998</v>
      </c>
      <c r="DS13" s="9">
        <v>0.755</v>
      </c>
      <c r="DT13" s="9">
        <v>0.755</v>
      </c>
      <c r="DU13" s="9">
        <v>0</v>
      </c>
      <c r="DV13" s="9">
        <v>24.823</v>
      </c>
      <c r="DW13" s="9">
        <v>14.661</v>
      </c>
      <c r="DX13" s="9">
        <v>10.162000000000001</v>
      </c>
      <c r="DY13" s="9">
        <v>17.777000000000001</v>
      </c>
      <c r="DZ13" s="9">
        <v>10.933999999999999</v>
      </c>
      <c r="EA13" s="9">
        <v>6.8440000000000003</v>
      </c>
      <c r="EB13" s="9">
        <v>16.696000000000002</v>
      </c>
      <c r="EC13" s="9">
        <v>9.8520000000000003</v>
      </c>
      <c r="ED13" s="9">
        <v>6.8440000000000003</v>
      </c>
      <c r="EE13" s="9">
        <v>1.0820000000000001</v>
      </c>
      <c r="EF13" s="9">
        <v>1.0820000000000001</v>
      </c>
      <c r="EG13" s="9">
        <v>0</v>
      </c>
      <c r="EH13" s="9">
        <v>0</v>
      </c>
      <c r="EI13" s="9">
        <v>0</v>
      </c>
      <c r="EJ13" s="9">
        <v>0</v>
      </c>
      <c r="EK13" s="9">
        <v>7.0449999999999999</v>
      </c>
      <c r="EL13" s="9">
        <v>3.7269999999999999</v>
      </c>
      <c r="EM13" s="9">
        <v>3.3180000000000001</v>
      </c>
      <c r="EN13" s="9">
        <v>7.0449999999999999</v>
      </c>
      <c r="EO13" s="9">
        <v>3.7269999999999999</v>
      </c>
      <c r="EP13" s="9">
        <v>3.3180000000000001</v>
      </c>
      <c r="EQ13" s="9">
        <v>0</v>
      </c>
      <c r="ER13" s="9">
        <v>0</v>
      </c>
      <c r="ES13" s="9">
        <v>0</v>
      </c>
      <c r="ET13" s="9">
        <v>200.916</v>
      </c>
      <c r="EU13" s="9">
        <v>102.33799999999999</v>
      </c>
      <c r="EV13" s="9">
        <v>98.578000000000003</v>
      </c>
      <c r="EW13" s="9">
        <v>139.09800000000001</v>
      </c>
      <c r="EX13" s="9">
        <v>74.88</v>
      </c>
      <c r="EY13" s="9">
        <v>64.218999999999994</v>
      </c>
      <c r="EZ13" s="9">
        <v>113.59699999999999</v>
      </c>
      <c r="FA13" s="9">
        <v>57.381</v>
      </c>
      <c r="FB13" s="9">
        <v>56.216999999999999</v>
      </c>
      <c r="FC13" s="9">
        <v>21.867000000000001</v>
      </c>
      <c r="FD13" s="9">
        <v>14.707000000000001</v>
      </c>
      <c r="FE13" s="9">
        <v>7.1609999999999996</v>
      </c>
      <c r="FF13" s="9">
        <v>3.6339999999999999</v>
      </c>
      <c r="FG13" s="9">
        <v>2.7919999999999998</v>
      </c>
      <c r="FH13" s="9">
        <v>0.84199999999999997</v>
      </c>
      <c r="FI13" s="9">
        <v>61.817999999999998</v>
      </c>
      <c r="FJ13" s="9">
        <v>27.457999999999998</v>
      </c>
      <c r="FK13" s="9">
        <v>34.359000000000002</v>
      </c>
      <c r="FL13" s="9">
        <v>54.710999999999999</v>
      </c>
      <c r="FM13" s="9">
        <v>25.001999999999999</v>
      </c>
      <c r="FN13" s="9">
        <v>29.709</v>
      </c>
      <c r="FO13" s="9">
        <v>7.1070000000000002</v>
      </c>
      <c r="FP13" s="9">
        <v>2.456</v>
      </c>
      <c r="FQ13" s="9">
        <v>4.6509999999999998</v>
      </c>
      <c r="FR13" s="9">
        <v>170.184</v>
      </c>
      <c r="FS13" s="9">
        <v>87.153999999999996</v>
      </c>
      <c r="FT13" s="9">
        <v>83.03</v>
      </c>
      <c r="FU13" s="9">
        <v>117.34099999999999</v>
      </c>
      <c r="FV13" s="9">
        <v>63.6</v>
      </c>
      <c r="FW13" s="9">
        <v>53.741</v>
      </c>
      <c r="FX13" s="9">
        <v>101.051</v>
      </c>
      <c r="FY13" s="9">
        <v>51.402000000000001</v>
      </c>
      <c r="FZ13" s="9">
        <v>49.649000000000001</v>
      </c>
      <c r="GA13" s="9">
        <v>15.893000000000001</v>
      </c>
      <c r="GB13" s="9">
        <v>12.198</v>
      </c>
      <c r="GC13" s="9">
        <v>3.6960000000000002</v>
      </c>
      <c r="GD13" s="9">
        <v>0.39600000000000002</v>
      </c>
      <c r="GE13" s="9">
        <v>0</v>
      </c>
      <c r="GF13" s="9">
        <v>0.39600000000000002</v>
      </c>
      <c r="GG13" s="9">
        <v>52.843000000000004</v>
      </c>
      <c r="GH13" s="9">
        <v>23.553999999999998</v>
      </c>
      <c r="GI13" s="9">
        <v>29.289000000000001</v>
      </c>
      <c r="GJ13" s="9">
        <v>49.429000000000002</v>
      </c>
      <c r="GK13" s="9">
        <v>22.38</v>
      </c>
      <c r="GL13" s="9">
        <v>27.048999999999999</v>
      </c>
      <c r="GM13" s="9">
        <v>3.4140000000000001</v>
      </c>
      <c r="GN13" s="9">
        <v>1.1739999999999999</v>
      </c>
      <c r="GO13" s="9">
        <v>2.2400000000000002</v>
      </c>
      <c r="GP13" s="9">
        <v>21.411000000000001</v>
      </c>
      <c r="GQ13" s="9">
        <v>12.137</v>
      </c>
      <c r="GR13" s="9">
        <v>9.2750000000000004</v>
      </c>
      <c r="GS13" s="9">
        <v>13.489000000000001</v>
      </c>
      <c r="GT13" s="9">
        <v>8.2330000000000005</v>
      </c>
      <c r="GU13" s="9">
        <v>5.2560000000000002</v>
      </c>
      <c r="GV13" s="9">
        <v>7.6360000000000001</v>
      </c>
      <c r="GW13" s="9">
        <v>4.0199999999999996</v>
      </c>
      <c r="GX13" s="9">
        <v>3.617</v>
      </c>
      <c r="GY13" s="9">
        <v>2.6150000000000002</v>
      </c>
      <c r="GZ13" s="9">
        <v>1.421</v>
      </c>
      <c r="HA13" s="9">
        <v>1.194</v>
      </c>
      <c r="HB13" s="9">
        <v>3.238</v>
      </c>
      <c r="HC13" s="9">
        <v>2.7919999999999998</v>
      </c>
      <c r="HD13" s="9">
        <v>0.44600000000000001</v>
      </c>
      <c r="HE13" s="9">
        <v>7.923</v>
      </c>
      <c r="HF13" s="9">
        <v>3.9039999999999999</v>
      </c>
      <c r="HG13" s="9">
        <v>4.0179999999999998</v>
      </c>
      <c r="HH13" s="9">
        <v>5.282</v>
      </c>
      <c r="HI13" s="9">
        <v>2.6219999999999999</v>
      </c>
      <c r="HJ13" s="9">
        <v>2.66</v>
      </c>
      <c r="HK13" s="9">
        <v>2.641</v>
      </c>
      <c r="HL13" s="9">
        <v>1.282</v>
      </c>
      <c r="HM13" s="9">
        <v>1.359</v>
      </c>
      <c r="HN13" s="9">
        <v>9.3209999999999997</v>
      </c>
      <c r="HO13" s="9">
        <v>3.0470000000000002</v>
      </c>
      <c r="HP13" s="9">
        <v>6.2729999999999997</v>
      </c>
      <c r="HQ13" s="9">
        <v>8.2690000000000001</v>
      </c>
      <c r="HR13" s="9">
        <v>3.0470000000000002</v>
      </c>
      <c r="HS13" s="9">
        <v>5.2220000000000004</v>
      </c>
      <c r="HT13" s="9">
        <v>4.91</v>
      </c>
      <c r="HU13" s="9">
        <v>1.9590000000000001</v>
      </c>
      <c r="HV13" s="9">
        <v>2.9510000000000001</v>
      </c>
      <c r="HW13" s="9">
        <v>3.359</v>
      </c>
      <c r="HX13" s="9">
        <v>1.0880000000000001</v>
      </c>
      <c r="HY13" s="9">
        <v>2.2709999999999999</v>
      </c>
      <c r="HZ13" s="9">
        <v>0</v>
      </c>
      <c r="IA13" s="9">
        <v>0</v>
      </c>
      <c r="IB13" s="9">
        <v>0</v>
      </c>
      <c r="IC13" s="9">
        <v>1.052</v>
      </c>
      <c r="ID13" s="9">
        <v>0</v>
      </c>
      <c r="IE13" s="9">
        <v>1.052</v>
      </c>
      <c r="IF13" s="9">
        <v>0</v>
      </c>
      <c r="IG13" s="9">
        <v>0</v>
      </c>
      <c r="IH13" s="9">
        <v>0</v>
      </c>
      <c r="II13" s="9">
        <v>1.052</v>
      </c>
      <c r="IJ13" s="9">
        <v>0</v>
      </c>
      <c r="IK13" s="9">
        <v>1.052</v>
      </c>
      <c r="IL13" s="9">
        <v>162.53399999999999</v>
      </c>
      <c r="IM13" s="9">
        <v>80.834999999999994</v>
      </c>
      <c r="IN13" s="9">
        <v>81.698999999999998</v>
      </c>
      <c r="IO13" s="9">
        <v>121.191</v>
      </c>
      <c r="IP13" s="9">
        <v>64.811000000000007</v>
      </c>
      <c r="IQ13" s="9">
        <v>56.38</v>
      </c>
    </row>
    <row r="14" spans="1:251">
      <c r="A14" s="10">
        <v>43132</v>
      </c>
      <c r="B14" s="9">
        <v>24.515999999999998</v>
      </c>
      <c r="C14" s="9">
        <v>6.3940000000000001</v>
      </c>
      <c r="D14" s="9">
        <v>0.56200000000000006</v>
      </c>
      <c r="E14" s="9">
        <v>5.8319999999999999</v>
      </c>
      <c r="F14" s="9">
        <v>44.023000000000003</v>
      </c>
      <c r="G14" s="9">
        <v>19.920000000000002</v>
      </c>
      <c r="H14" s="9">
        <v>24.103000000000002</v>
      </c>
      <c r="I14" s="9">
        <v>26.375</v>
      </c>
      <c r="J14" s="9">
        <v>13.01</v>
      </c>
      <c r="K14" s="9">
        <v>13.364000000000001</v>
      </c>
      <c r="L14" s="9">
        <v>15.901999999999999</v>
      </c>
      <c r="M14" s="9">
        <v>7.5880000000000001</v>
      </c>
      <c r="N14" s="9">
        <v>8.3140000000000001</v>
      </c>
      <c r="O14" s="9">
        <v>6.5510000000000002</v>
      </c>
      <c r="P14" s="9">
        <v>3.2320000000000002</v>
      </c>
      <c r="Q14" s="9">
        <v>3.319</v>
      </c>
      <c r="R14" s="9">
        <v>3.9220000000000002</v>
      </c>
      <c r="S14" s="9">
        <v>2.19</v>
      </c>
      <c r="T14" s="9">
        <v>1.732</v>
      </c>
      <c r="U14" s="9">
        <v>17.648</v>
      </c>
      <c r="V14" s="9">
        <v>6.91</v>
      </c>
      <c r="W14" s="9">
        <v>10.739000000000001</v>
      </c>
      <c r="X14" s="9">
        <v>12.736000000000001</v>
      </c>
      <c r="Y14" s="9">
        <v>6.91</v>
      </c>
      <c r="Z14" s="9">
        <v>5.827</v>
      </c>
      <c r="AA14" s="9">
        <v>4.9119999999999999</v>
      </c>
      <c r="AB14" s="9">
        <v>0</v>
      </c>
      <c r="AC14" s="9">
        <v>4.9119999999999999</v>
      </c>
      <c r="AD14" s="9">
        <v>53.783000000000001</v>
      </c>
      <c r="AE14" s="9">
        <v>26.123000000000001</v>
      </c>
      <c r="AF14" s="9">
        <v>27.66</v>
      </c>
      <c r="AG14" s="9">
        <v>36.427999999999997</v>
      </c>
      <c r="AH14" s="9">
        <v>18.042000000000002</v>
      </c>
      <c r="AI14" s="9">
        <v>18.385999999999999</v>
      </c>
      <c r="AJ14" s="9">
        <v>27.286000000000001</v>
      </c>
      <c r="AK14" s="9">
        <v>12.89</v>
      </c>
      <c r="AL14" s="9">
        <v>14.396000000000001</v>
      </c>
      <c r="AM14" s="9">
        <v>7.8250000000000002</v>
      </c>
      <c r="AN14" s="9">
        <v>3.8359999999999999</v>
      </c>
      <c r="AO14" s="9">
        <v>3.99</v>
      </c>
      <c r="AP14" s="9">
        <v>1.3169999999999999</v>
      </c>
      <c r="AQ14" s="9">
        <v>1.3169999999999999</v>
      </c>
      <c r="AR14" s="9">
        <v>0</v>
      </c>
      <c r="AS14" s="9">
        <v>17.355</v>
      </c>
      <c r="AT14" s="9">
        <v>8.0809999999999995</v>
      </c>
      <c r="AU14" s="9">
        <v>9.2739999999999991</v>
      </c>
      <c r="AV14" s="9">
        <v>16.221</v>
      </c>
      <c r="AW14" s="9">
        <v>7.5190000000000001</v>
      </c>
      <c r="AX14" s="9">
        <v>8.7010000000000005</v>
      </c>
      <c r="AY14" s="9">
        <v>1.1339999999999999</v>
      </c>
      <c r="AZ14" s="9">
        <v>0.56200000000000006</v>
      </c>
      <c r="BA14" s="9">
        <v>0.57299999999999995</v>
      </c>
      <c r="BB14" s="9">
        <v>23.718</v>
      </c>
      <c r="BC14" s="9">
        <v>12.262</v>
      </c>
      <c r="BD14" s="9">
        <v>11.455</v>
      </c>
      <c r="BE14" s="9">
        <v>16.968</v>
      </c>
      <c r="BF14" s="9">
        <v>11.185</v>
      </c>
      <c r="BG14" s="9">
        <v>5.7830000000000004</v>
      </c>
      <c r="BH14" s="9">
        <v>12.631</v>
      </c>
      <c r="BI14" s="9">
        <v>8.9659999999999993</v>
      </c>
      <c r="BJ14" s="9">
        <v>3.665</v>
      </c>
      <c r="BK14" s="9">
        <v>3.4750000000000001</v>
      </c>
      <c r="BL14" s="9">
        <v>2.2189999999999999</v>
      </c>
      <c r="BM14" s="9">
        <v>1.256</v>
      </c>
      <c r="BN14" s="9">
        <v>0.86199999999999999</v>
      </c>
      <c r="BO14" s="9">
        <v>0</v>
      </c>
      <c r="BP14" s="9">
        <v>0.86199999999999999</v>
      </c>
      <c r="BQ14" s="9">
        <v>6.7489999999999997</v>
      </c>
      <c r="BR14" s="9">
        <v>1.077</v>
      </c>
      <c r="BS14" s="9">
        <v>5.6719999999999997</v>
      </c>
      <c r="BT14" s="9">
        <v>6.7489999999999997</v>
      </c>
      <c r="BU14" s="9">
        <v>1.077</v>
      </c>
      <c r="BV14" s="9">
        <v>5.6719999999999997</v>
      </c>
      <c r="BW14" s="9">
        <v>0</v>
      </c>
      <c r="BX14" s="9">
        <v>0</v>
      </c>
      <c r="BY14" s="9">
        <v>0</v>
      </c>
      <c r="BZ14" s="9">
        <v>28.573</v>
      </c>
      <c r="CA14" s="9">
        <v>17.181000000000001</v>
      </c>
      <c r="CB14" s="9">
        <v>11.391999999999999</v>
      </c>
      <c r="CC14" s="9">
        <v>20.326000000000001</v>
      </c>
      <c r="CD14" s="9">
        <v>13.598000000000001</v>
      </c>
      <c r="CE14" s="9">
        <v>6.7279999999999998</v>
      </c>
      <c r="CF14" s="9">
        <v>16.477</v>
      </c>
      <c r="CG14" s="9">
        <v>10.833</v>
      </c>
      <c r="CH14" s="9">
        <v>5.6440000000000001</v>
      </c>
      <c r="CI14" s="9">
        <v>3.8490000000000002</v>
      </c>
      <c r="CJ14" s="9">
        <v>2.7650000000000001</v>
      </c>
      <c r="CK14" s="9">
        <v>1.0840000000000001</v>
      </c>
      <c r="CL14" s="9">
        <v>0</v>
      </c>
      <c r="CM14" s="9">
        <v>0</v>
      </c>
      <c r="CN14" s="9">
        <v>0</v>
      </c>
      <c r="CO14" s="9">
        <v>8.2469999999999999</v>
      </c>
      <c r="CP14" s="9">
        <v>3.5830000000000002</v>
      </c>
      <c r="CQ14" s="9">
        <v>4.6639999999999997</v>
      </c>
      <c r="CR14" s="9">
        <v>7.899</v>
      </c>
      <c r="CS14" s="9">
        <v>3.5830000000000002</v>
      </c>
      <c r="CT14" s="9">
        <v>4.3159999999999998</v>
      </c>
      <c r="CU14" s="9">
        <v>0.34799999999999998</v>
      </c>
      <c r="CV14" s="9">
        <v>0</v>
      </c>
      <c r="CW14" s="9">
        <v>0.34799999999999998</v>
      </c>
      <c r="CX14" s="9">
        <v>22.14</v>
      </c>
      <c r="CY14" s="9">
        <v>12.992000000000001</v>
      </c>
      <c r="CZ14" s="9">
        <v>9.1479999999999997</v>
      </c>
      <c r="DA14" s="9">
        <v>17.096</v>
      </c>
      <c r="DB14" s="9">
        <v>11.727</v>
      </c>
      <c r="DC14" s="9">
        <v>5.3689999999999998</v>
      </c>
      <c r="DD14" s="9">
        <v>15.648</v>
      </c>
      <c r="DE14" s="9">
        <v>10.279</v>
      </c>
      <c r="DF14" s="9">
        <v>5.3689999999999998</v>
      </c>
      <c r="DG14" s="9">
        <v>1.448</v>
      </c>
      <c r="DH14" s="9">
        <v>1.448</v>
      </c>
      <c r="DI14" s="9">
        <v>0</v>
      </c>
      <c r="DJ14" s="9">
        <v>0</v>
      </c>
      <c r="DK14" s="9">
        <v>0</v>
      </c>
      <c r="DL14" s="9">
        <v>0</v>
      </c>
      <c r="DM14" s="9">
        <v>5.0439999999999996</v>
      </c>
      <c r="DN14" s="9">
        <v>1.2649999999999999</v>
      </c>
      <c r="DO14" s="9">
        <v>3.7789999999999999</v>
      </c>
      <c r="DP14" s="9">
        <v>5.0439999999999996</v>
      </c>
      <c r="DQ14" s="9">
        <v>1.2649999999999999</v>
      </c>
      <c r="DR14" s="9">
        <v>3.7789999999999999</v>
      </c>
      <c r="DS14" s="9">
        <v>0</v>
      </c>
      <c r="DT14" s="9">
        <v>0</v>
      </c>
      <c r="DU14" s="9">
        <v>0</v>
      </c>
      <c r="DV14" s="9">
        <v>31.388000000000002</v>
      </c>
      <c r="DW14" s="9">
        <v>22.265999999999998</v>
      </c>
      <c r="DX14" s="9">
        <v>9.1229999999999993</v>
      </c>
      <c r="DY14" s="9">
        <v>25.437000000000001</v>
      </c>
      <c r="DZ14" s="9">
        <v>18.295000000000002</v>
      </c>
      <c r="EA14" s="9">
        <v>7.1420000000000003</v>
      </c>
      <c r="EB14" s="9">
        <v>22.184000000000001</v>
      </c>
      <c r="EC14" s="9">
        <v>15.867000000000001</v>
      </c>
      <c r="ED14" s="9">
        <v>6.3170000000000002</v>
      </c>
      <c r="EE14" s="9">
        <v>2.83</v>
      </c>
      <c r="EF14" s="9">
        <v>2.0049999999999999</v>
      </c>
      <c r="EG14" s="9">
        <v>0.82499999999999996</v>
      </c>
      <c r="EH14" s="9">
        <v>0.42299999999999999</v>
      </c>
      <c r="EI14" s="9">
        <v>0.42299999999999999</v>
      </c>
      <c r="EJ14" s="9">
        <v>0</v>
      </c>
      <c r="EK14" s="9">
        <v>5.952</v>
      </c>
      <c r="EL14" s="9">
        <v>3.9710000000000001</v>
      </c>
      <c r="EM14" s="9">
        <v>1.9810000000000001</v>
      </c>
      <c r="EN14" s="9">
        <v>5.952</v>
      </c>
      <c r="EO14" s="9">
        <v>3.9710000000000001</v>
      </c>
      <c r="EP14" s="9">
        <v>1.9810000000000001</v>
      </c>
      <c r="EQ14" s="9">
        <v>0</v>
      </c>
      <c r="ER14" s="9">
        <v>0</v>
      </c>
      <c r="ES14" s="9">
        <v>0</v>
      </c>
      <c r="ET14" s="9">
        <v>185.971</v>
      </c>
      <c r="EU14" s="9">
        <v>91.350999999999999</v>
      </c>
      <c r="EV14" s="9">
        <v>94.62</v>
      </c>
      <c r="EW14" s="9">
        <v>116.398</v>
      </c>
      <c r="EX14" s="9">
        <v>64.024000000000001</v>
      </c>
      <c r="EY14" s="9">
        <v>52.374000000000002</v>
      </c>
      <c r="EZ14" s="9">
        <v>98.16</v>
      </c>
      <c r="FA14" s="9">
        <v>52.045000000000002</v>
      </c>
      <c r="FB14" s="9">
        <v>46.115000000000002</v>
      </c>
      <c r="FC14" s="9">
        <v>14.340999999999999</v>
      </c>
      <c r="FD14" s="9">
        <v>9.1440000000000001</v>
      </c>
      <c r="FE14" s="9">
        <v>5.1970000000000001</v>
      </c>
      <c r="FF14" s="9">
        <v>3.8969999999999998</v>
      </c>
      <c r="FG14" s="9">
        <v>2.835</v>
      </c>
      <c r="FH14" s="9">
        <v>1.0620000000000001</v>
      </c>
      <c r="FI14" s="9">
        <v>69.573999999999998</v>
      </c>
      <c r="FJ14" s="9">
        <v>27.327999999999999</v>
      </c>
      <c r="FK14" s="9">
        <v>42.246000000000002</v>
      </c>
      <c r="FL14" s="9">
        <v>64.358000000000004</v>
      </c>
      <c r="FM14" s="9">
        <v>25.774000000000001</v>
      </c>
      <c r="FN14" s="9">
        <v>38.582999999999998</v>
      </c>
      <c r="FO14" s="9">
        <v>5.2160000000000002</v>
      </c>
      <c r="FP14" s="9">
        <v>1.5529999999999999</v>
      </c>
      <c r="FQ14" s="9">
        <v>3.6629999999999998</v>
      </c>
      <c r="FR14" s="9">
        <v>159.64400000000001</v>
      </c>
      <c r="FS14" s="9">
        <v>79</v>
      </c>
      <c r="FT14" s="9">
        <v>80.644000000000005</v>
      </c>
      <c r="FU14" s="9">
        <v>101.51900000000001</v>
      </c>
      <c r="FV14" s="9">
        <v>55.820999999999998</v>
      </c>
      <c r="FW14" s="9">
        <v>45.698</v>
      </c>
      <c r="FX14" s="9">
        <v>87.918000000000006</v>
      </c>
      <c r="FY14" s="9">
        <v>46.508000000000003</v>
      </c>
      <c r="FZ14" s="9">
        <v>41.411000000000001</v>
      </c>
      <c r="GA14" s="9">
        <v>12.457000000000001</v>
      </c>
      <c r="GB14" s="9">
        <v>8.7230000000000008</v>
      </c>
      <c r="GC14" s="9">
        <v>3.7349999999999999</v>
      </c>
      <c r="GD14" s="9">
        <v>1.143</v>
      </c>
      <c r="GE14" s="9">
        <v>0.59</v>
      </c>
      <c r="GF14" s="9">
        <v>0.55300000000000005</v>
      </c>
      <c r="GG14" s="9">
        <v>58.125</v>
      </c>
      <c r="GH14" s="9">
        <v>23.178999999999998</v>
      </c>
      <c r="GI14" s="9">
        <v>34.945</v>
      </c>
      <c r="GJ14" s="9">
        <v>57.155000000000001</v>
      </c>
      <c r="GK14" s="9">
        <v>23.178999999999998</v>
      </c>
      <c r="GL14" s="9">
        <v>33.975999999999999</v>
      </c>
      <c r="GM14" s="9">
        <v>0.97</v>
      </c>
      <c r="GN14" s="9">
        <v>0</v>
      </c>
      <c r="GO14" s="9">
        <v>0.97</v>
      </c>
      <c r="GP14" s="9">
        <v>19.927</v>
      </c>
      <c r="GQ14" s="9">
        <v>9.76</v>
      </c>
      <c r="GR14" s="9">
        <v>10.167</v>
      </c>
      <c r="GS14" s="9">
        <v>10.598000000000001</v>
      </c>
      <c r="GT14" s="9">
        <v>5.6109999999999998</v>
      </c>
      <c r="GU14" s="9">
        <v>4.9870000000000001</v>
      </c>
      <c r="GV14" s="9">
        <v>7.1580000000000004</v>
      </c>
      <c r="GW14" s="9">
        <v>3.6160000000000001</v>
      </c>
      <c r="GX14" s="9">
        <v>3.5430000000000001</v>
      </c>
      <c r="GY14" s="9">
        <v>1.357</v>
      </c>
      <c r="GZ14" s="9">
        <v>0.42099999999999999</v>
      </c>
      <c r="HA14" s="9">
        <v>0.93600000000000005</v>
      </c>
      <c r="HB14" s="9">
        <v>2.0830000000000002</v>
      </c>
      <c r="HC14" s="9">
        <v>1.5740000000000001</v>
      </c>
      <c r="HD14" s="9">
        <v>0.50900000000000001</v>
      </c>
      <c r="HE14" s="9">
        <v>9.3279999999999994</v>
      </c>
      <c r="HF14" s="9">
        <v>4.149</v>
      </c>
      <c r="HG14" s="9">
        <v>5.18</v>
      </c>
      <c r="HH14" s="9">
        <v>5.0819999999999999</v>
      </c>
      <c r="HI14" s="9">
        <v>2.5950000000000002</v>
      </c>
      <c r="HJ14" s="9">
        <v>2.4870000000000001</v>
      </c>
      <c r="HK14" s="9">
        <v>4.2460000000000004</v>
      </c>
      <c r="HL14" s="9">
        <v>1.5529999999999999</v>
      </c>
      <c r="HM14" s="9">
        <v>2.6930000000000001</v>
      </c>
      <c r="HN14" s="9">
        <v>6.4009999999999998</v>
      </c>
      <c r="HO14" s="9">
        <v>2.5920000000000001</v>
      </c>
      <c r="HP14" s="9">
        <v>3.81</v>
      </c>
      <c r="HQ14" s="9">
        <v>4.28</v>
      </c>
      <c r="HR14" s="9">
        <v>2.5920000000000001</v>
      </c>
      <c r="HS14" s="9">
        <v>1.6890000000000001</v>
      </c>
      <c r="HT14" s="9">
        <v>3.0830000000000002</v>
      </c>
      <c r="HU14" s="9">
        <v>1.921</v>
      </c>
      <c r="HV14" s="9">
        <v>1.1619999999999999</v>
      </c>
      <c r="HW14" s="9">
        <v>0.52700000000000002</v>
      </c>
      <c r="HX14" s="9">
        <v>0</v>
      </c>
      <c r="HY14" s="9">
        <v>0.52700000000000002</v>
      </c>
      <c r="HZ14" s="9">
        <v>0.67</v>
      </c>
      <c r="IA14" s="9">
        <v>0.67</v>
      </c>
      <c r="IB14" s="9">
        <v>0</v>
      </c>
      <c r="IC14" s="9">
        <v>2.121</v>
      </c>
      <c r="ID14" s="9">
        <v>0</v>
      </c>
      <c r="IE14" s="9">
        <v>2.121</v>
      </c>
      <c r="IF14" s="9">
        <v>2.121</v>
      </c>
      <c r="IG14" s="9">
        <v>0</v>
      </c>
      <c r="IH14" s="9">
        <v>2.121</v>
      </c>
      <c r="II14" s="9">
        <v>0</v>
      </c>
      <c r="IJ14" s="9">
        <v>0</v>
      </c>
      <c r="IK14" s="9">
        <v>0</v>
      </c>
      <c r="IL14" s="9">
        <v>147.66499999999999</v>
      </c>
      <c r="IM14" s="9">
        <v>72.375</v>
      </c>
      <c r="IN14" s="9">
        <v>75.289000000000001</v>
      </c>
      <c r="IO14" s="9">
        <v>100.637</v>
      </c>
      <c r="IP14" s="9">
        <v>56.09</v>
      </c>
      <c r="IQ14" s="9">
        <v>44.545999999999999</v>
      </c>
    </row>
    <row r="15" spans="1:251">
      <c r="A15" s="10">
        <v>43497</v>
      </c>
      <c r="B15" s="9">
        <v>29.254999999999999</v>
      </c>
      <c r="C15" s="9">
        <v>4.9800000000000004</v>
      </c>
      <c r="D15" s="9">
        <v>0.53200000000000003</v>
      </c>
      <c r="E15" s="9">
        <v>4.4480000000000004</v>
      </c>
      <c r="F15" s="9">
        <v>39.906999999999996</v>
      </c>
      <c r="G15" s="9">
        <v>21.553999999999998</v>
      </c>
      <c r="H15" s="9">
        <v>18.353000000000002</v>
      </c>
      <c r="I15" s="9">
        <v>23.974</v>
      </c>
      <c r="J15" s="9">
        <v>16.766999999999999</v>
      </c>
      <c r="K15" s="9">
        <v>7.2069999999999999</v>
      </c>
      <c r="L15" s="9">
        <v>13.741</v>
      </c>
      <c r="M15" s="9">
        <v>9.2140000000000004</v>
      </c>
      <c r="N15" s="9">
        <v>4.5270000000000001</v>
      </c>
      <c r="O15" s="9">
        <v>6.8310000000000004</v>
      </c>
      <c r="P15" s="9">
        <v>4.1509999999999998</v>
      </c>
      <c r="Q15" s="9">
        <v>2.68</v>
      </c>
      <c r="R15" s="9">
        <v>3.4020000000000001</v>
      </c>
      <c r="S15" s="9">
        <v>3.4020000000000001</v>
      </c>
      <c r="T15" s="9">
        <v>0</v>
      </c>
      <c r="U15" s="9">
        <v>15.932</v>
      </c>
      <c r="V15" s="9">
        <v>4.7869999999999999</v>
      </c>
      <c r="W15" s="9">
        <v>11.146000000000001</v>
      </c>
      <c r="X15" s="9">
        <v>12.489000000000001</v>
      </c>
      <c r="Y15" s="9">
        <v>4.2539999999999996</v>
      </c>
      <c r="Z15" s="9">
        <v>8.2349999999999994</v>
      </c>
      <c r="AA15" s="9">
        <v>3.4430000000000001</v>
      </c>
      <c r="AB15" s="9">
        <v>0.53200000000000003</v>
      </c>
      <c r="AC15" s="9">
        <v>2.911</v>
      </c>
      <c r="AD15" s="9">
        <v>65.903999999999996</v>
      </c>
      <c r="AE15" s="9">
        <v>37.124000000000002</v>
      </c>
      <c r="AF15" s="9">
        <v>28.779</v>
      </c>
      <c r="AG15" s="9">
        <v>38.976999999999997</v>
      </c>
      <c r="AH15" s="9">
        <v>26.1</v>
      </c>
      <c r="AI15" s="9">
        <v>12.877000000000001</v>
      </c>
      <c r="AJ15" s="9">
        <v>25.533000000000001</v>
      </c>
      <c r="AK15" s="9">
        <v>15.75</v>
      </c>
      <c r="AL15" s="9">
        <v>9.782</v>
      </c>
      <c r="AM15" s="9">
        <v>12.243</v>
      </c>
      <c r="AN15" s="9">
        <v>9.7880000000000003</v>
      </c>
      <c r="AO15" s="9">
        <v>2.4550000000000001</v>
      </c>
      <c r="AP15" s="9">
        <v>1.2010000000000001</v>
      </c>
      <c r="AQ15" s="9">
        <v>0.56200000000000006</v>
      </c>
      <c r="AR15" s="9">
        <v>0.63900000000000001</v>
      </c>
      <c r="AS15" s="9">
        <v>26.927</v>
      </c>
      <c r="AT15" s="9">
        <v>11.023999999999999</v>
      </c>
      <c r="AU15" s="9">
        <v>15.903</v>
      </c>
      <c r="AV15" s="9">
        <v>25.39</v>
      </c>
      <c r="AW15" s="9">
        <v>11.023999999999999</v>
      </c>
      <c r="AX15" s="9">
        <v>14.366</v>
      </c>
      <c r="AY15" s="9">
        <v>1.5369999999999999</v>
      </c>
      <c r="AZ15" s="9">
        <v>0</v>
      </c>
      <c r="BA15" s="9">
        <v>1.5369999999999999</v>
      </c>
      <c r="BB15" s="9">
        <v>19.937000000000001</v>
      </c>
      <c r="BC15" s="9">
        <v>9.5640000000000001</v>
      </c>
      <c r="BD15" s="9">
        <v>10.372999999999999</v>
      </c>
      <c r="BE15" s="9">
        <v>14.45</v>
      </c>
      <c r="BF15" s="9">
        <v>8.4860000000000007</v>
      </c>
      <c r="BG15" s="9">
        <v>5.9640000000000004</v>
      </c>
      <c r="BH15" s="9">
        <v>10.555</v>
      </c>
      <c r="BI15" s="9">
        <v>5.9660000000000002</v>
      </c>
      <c r="BJ15" s="9">
        <v>4.5890000000000004</v>
      </c>
      <c r="BK15" s="9">
        <v>3.895</v>
      </c>
      <c r="BL15" s="9">
        <v>2.52</v>
      </c>
      <c r="BM15" s="9">
        <v>1.375</v>
      </c>
      <c r="BN15" s="9">
        <v>0</v>
      </c>
      <c r="BO15" s="9">
        <v>0</v>
      </c>
      <c r="BP15" s="9">
        <v>0</v>
      </c>
      <c r="BQ15" s="9">
        <v>5.4880000000000004</v>
      </c>
      <c r="BR15" s="9">
        <v>1.079</v>
      </c>
      <c r="BS15" s="9">
        <v>4.4089999999999998</v>
      </c>
      <c r="BT15" s="9">
        <v>5.4880000000000004</v>
      </c>
      <c r="BU15" s="9">
        <v>1.079</v>
      </c>
      <c r="BV15" s="9">
        <v>4.4089999999999998</v>
      </c>
      <c r="BW15" s="9">
        <v>0</v>
      </c>
      <c r="BX15" s="9">
        <v>0</v>
      </c>
      <c r="BY15" s="9">
        <v>0</v>
      </c>
      <c r="BZ15" s="9">
        <v>13.951000000000001</v>
      </c>
      <c r="CA15" s="9">
        <v>7.6779999999999999</v>
      </c>
      <c r="CB15" s="9">
        <v>6.2729999999999997</v>
      </c>
      <c r="CC15" s="9">
        <v>11.108000000000001</v>
      </c>
      <c r="CD15" s="9">
        <v>7.0810000000000004</v>
      </c>
      <c r="CE15" s="9">
        <v>4.0279999999999996</v>
      </c>
      <c r="CF15" s="9">
        <v>9.65</v>
      </c>
      <c r="CG15" s="9">
        <v>5.6230000000000002</v>
      </c>
      <c r="CH15" s="9">
        <v>4.0279999999999996</v>
      </c>
      <c r="CI15" s="9">
        <v>1.458</v>
      </c>
      <c r="CJ15" s="9">
        <v>1.458</v>
      </c>
      <c r="CK15" s="9">
        <v>0</v>
      </c>
      <c r="CL15" s="9">
        <v>0</v>
      </c>
      <c r="CM15" s="9">
        <v>0</v>
      </c>
      <c r="CN15" s="9">
        <v>0</v>
      </c>
      <c r="CO15" s="9">
        <v>2.843</v>
      </c>
      <c r="CP15" s="9">
        <v>0.59699999999999998</v>
      </c>
      <c r="CQ15" s="9">
        <v>2.2450000000000001</v>
      </c>
      <c r="CR15" s="9">
        <v>2.843</v>
      </c>
      <c r="CS15" s="9">
        <v>0.59699999999999998</v>
      </c>
      <c r="CT15" s="9">
        <v>2.2450000000000001</v>
      </c>
      <c r="CU15" s="9">
        <v>0</v>
      </c>
      <c r="CV15" s="9">
        <v>0</v>
      </c>
      <c r="CW15" s="9">
        <v>0</v>
      </c>
      <c r="CX15" s="9">
        <v>21.965</v>
      </c>
      <c r="CY15" s="9">
        <v>10.003</v>
      </c>
      <c r="CZ15" s="9">
        <v>11.962</v>
      </c>
      <c r="DA15" s="9">
        <v>17.643999999999998</v>
      </c>
      <c r="DB15" s="9">
        <v>9.3889999999999993</v>
      </c>
      <c r="DC15" s="9">
        <v>8.2550000000000008</v>
      </c>
      <c r="DD15" s="9">
        <v>16.113</v>
      </c>
      <c r="DE15" s="9">
        <v>8.782</v>
      </c>
      <c r="DF15" s="9">
        <v>7.3310000000000004</v>
      </c>
      <c r="DG15" s="9">
        <v>0.44700000000000001</v>
      </c>
      <c r="DH15" s="9">
        <v>0</v>
      </c>
      <c r="DI15" s="9">
        <v>0.44700000000000001</v>
      </c>
      <c r="DJ15" s="9">
        <v>1.0840000000000001</v>
      </c>
      <c r="DK15" s="9">
        <v>0.60799999999999998</v>
      </c>
      <c r="DL15" s="9">
        <v>0.47599999999999998</v>
      </c>
      <c r="DM15" s="9">
        <v>4.32</v>
      </c>
      <c r="DN15" s="9">
        <v>0.61299999999999999</v>
      </c>
      <c r="DO15" s="9">
        <v>3.7069999999999999</v>
      </c>
      <c r="DP15" s="9">
        <v>4.32</v>
      </c>
      <c r="DQ15" s="9">
        <v>0.61299999999999999</v>
      </c>
      <c r="DR15" s="9">
        <v>3.7069999999999999</v>
      </c>
      <c r="DS15" s="9">
        <v>0</v>
      </c>
      <c r="DT15" s="9">
        <v>0</v>
      </c>
      <c r="DU15" s="9">
        <v>0</v>
      </c>
      <c r="DV15" s="9">
        <v>22.228000000000002</v>
      </c>
      <c r="DW15" s="9">
        <v>12.721</v>
      </c>
      <c r="DX15" s="9">
        <v>9.5069999999999997</v>
      </c>
      <c r="DY15" s="9">
        <v>16.79</v>
      </c>
      <c r="DZ15" s="9">
        <v>11.154999999999999</v>
      </c>
      <c r="EA15" s="9">
        <v>5.6360000000000001</v>
      </c>
      <c r="EB15" s="9">
        <v>15.106999999999999</v>
      </c>
      <c r="EC15" s="9">
        <v>10.516</v>
      </c>
      <c r="ED15" s="9">
        <v>4.59</v>
      </c>
      <c r="EE15" s="9">
        <v>1.6839999999999999</v>
      </c>
      <c r="EF15" s="9">
        <v>0.63800000000000001</v>
      </c>
      <c r="EG15" s="9">
        <v>1.046</v>
      </c>
      <c r="EH15" s="9">
        <v>0</v>
      </c>
      <c r="EI15" s="9">
        <v>0</v>
      </c>
      <c r="EJ15" s="9">
        <v>0</v>
      </c>
      <c r="EK15" s="9">
        <v>5.4379999999999997</v>
      </c>
      <c r="EL15" s="9">
        <v>1.5669999999999999</v>
      </c>
      <c r="EM15" s="9">
        <v>3.871</v>
      </c>
      <c r="EN15" s="9">
        <v>5.4379999999999997</v>
      </c>
      <c r="EO15" s="9">
        <v>1.5669999999999999</v>
      </c>
      <c r="EP15" s="9">
        <v>3.871</v>
      </c>
      <c r="EQ15" s="9">
        <v>0</v>
      </c>
      <c r="ER15" s="9">
        <v>0</v>
      </c>
      <c r="ES15" s="9">
        <v>0</v>
      </c>
      <c r="ET15" s="9">
        <v>161.197</v>
      </c>
      <c r="EU15" s="9">
        <v>83.036000000000001</v>
      </c>
      <c r="EV15" s="9">
        <v>78.161000000000001</v>
      </c>
      <c r="EW15" s="9">
        <v>100.456</v>
      </c>
      <c r="EX15" s="9">
        <v>60.203000000000003</v>
      </c>
      <c r="EY15" s="9">
        <v>40.253</v>
      </c>
      <c r="EZ15" s="9">
        <v>71.28</v>
      </c>
      <c r="FA15" s="9">
        <v>39.948999999999998</v>
      </c>
      <c r="FB15" s="9">
        <v>31.331</v>
      </c>
      <c r="FC15" s="9">
        <v>27.001999999999999</v>
      </c>
      <c r="FD15" s="9">
        <v>19.03</v>
      </c>
      <c r="FE15" s="9">
        <v>7.9720000000000004</v>
      </c>
      <c r="FF15" s="9">
        <v>2.1749999999999998</v>
      </c>
      <c r="FG15" s="9">
        <v>1.2250000000000001</v>
      </c>
      <c r="FH15" s="9">
        <v>0.95</v>
      </c>
      <c r="FI15" s="9">
        <v>60.741</v>
      </c>
      <c r="FJ15" s="9">
        <v>22.832000000000001</v>
      </c>
      <c r="FK15" s="9">
        <v>37.908999999999999</v>
      </c>
      <c r="FL15" s="9">
        <v>50.97</v>
      </c>
      <c r="FM15" s="9">
        <v>20.27</v>
      </c>
      <c r="FN15" s="9">
        <v>30.7</v>
      </c>
      <c r="FO15" s="9">
        <v>9.7710000000000008</v>
      </c>
      <c r="FP15" s="9">
        <v>2.5630000000000002</v>
      </c>
      <c r="FQ15" s="9">
        <v>7.2080000000000002</v>
      </c>
      <c r="FR15" s="9">
        <v>128.43100000000001</v>
      </c>
      <c r="FS15" s="9">
        <v>65.156999999999996</v>
      </c>
      <c r="FT15" s="9">
        <v>63.274000000000001</v>
      </c>
      <c r="FU15" s="9">
        <v>79.775999999999996</v>
      </c>
      <c r="FV15" s="9">
        <v>46.162999999999997</v>
      </c>
      <c r="FW15" s="9">
        <v>33.613999999999997</v>
      </c>
      <c r="FX15" s="9">
        <v>58.618000000000002</v>
      </c>
      <c r="FY15" s="9">
        <v>32.420999999999999</v>
      </c>
      <c r="FZ15" s="9">
        <v>26.196999999999999</v>
      </c>
      <c r="GA15" s="9">
        <v>21.158000000000001</v>
      </c>
      <c r="GB15" s="9">
        <v>13.741</v>
      </c>
      <c r="GC15" s="9">
        <v>7.4169999999999998</v>
      </c>
      <c r="GD15" s="9">
        <v>0</v>
      </c>
      <c r="GE15" s="9">
        <v>0</v>
      </c>
      <c r="GF15" s="9">
        <v>0</v>
      </c>
      <c r="GG15" s="9">
        <v>48.654000000000003</v>
      </c>
      <c r="GH15" s="9">
        <v>18.994</v>
      </c>
      <c r="GI15" s="9">
        <v>29.66</v>
      </c>
      <c r="GJ15" s="9">
        <v>42.820999999999998</v>
      </c>
      <c r="GK15" s="9">
        <v>17.427</v>
      </c>
      <c r="GL15" s="9">
        <v>25.393999999999998</v>
      </c>
      <c r="GM15" s="9">
        <v>5.8339999999999996</v>
      </c>
      <c r="GN15" s="9">
        <v>1.5680000000000001</v>
      </c>
      <c r="GO15" s="9">
        <v>4.266</v>
      </c>
      <c r="GP15" s="9">
        <v>26.39</v>
      </c>
      <c r="GQ15" s="9">
        <v>12.542</v>
      </c>
      <c r="GR15" s="9">
        <v>13.848000000000001</v>
      </c>
      <c r="GS15" s="9">
        <v>14.303000000000001</v>
      </c>
      <c r="GT15" s="9">
        <v>8.7029999999999994</v>
      </c>
      <c r="GU15" s="9">
        <v>5.5990000000000002</v>
      </c>
      <c r="GV15" s="9">
        <v>9.9019999999999992</v>
      </c>
      <c r="GW15" s="9">
        <v>5.2519999999999998</v>
      </c>
      <c r="GX15" s="9">
        <v>4.649</v>
      </c>
      <c r="GY15" s="9">
        <v>2.7469999999999999</v>
      </c>
      <c r="GZ15" s="9">
        <v>2.7469999999999999</v>
      </c>
      <c r="HA15" s="9">
        <v>0</v>
      </c>
      <c r="HB15" s="9">
        <v>1.655</v>
      </c>
      <c r="HC15" s="9">
        <v>0.70399999999999996</v>
      </c>
      <c r="HD15" s="9">
        <v>0.95</v>
      </c>
      <c r="HE15" s="9">
        <v>12.087</v>
      </c>
      <c r="HF15" s="9">
        <v>3.8380000000000001</v>
      </c>
      <c r="HG15" s="9">
        <v>8.2479999999999993</v>
      </c>
      <c r="HH15" s="9">
        <v>8.1489999999999991</v>
      </c>
      <c r="HI15" s="9">
        <v>2.843</v>
      </c>
      <c r="HJ15" s="9">
        <v>5.306</v>
      </c>
      <c r="HK15" s="9">
        <v>3.9369999999999998</v>
      </c>
      <c r="HL15" s="9">
        <v>0.995</v>
      </c>
      <c r="HM15" s="9">
        <v>2.9420000000000002</v>
      </c>
      <c r="HN15" s="9">
        <v>6.3769999999999998</v>
      </c>
      <c r="HO15" s="9">
        <v>5.3369999999999997</v>
      </c>
      <c r="HP15" s="9">
        <v>1.04</v>
      </c>
      <c r="HQ15" s="9">
        <v>6.3769999999999998</v>
      </c>
      <c r="HR15" s="9">
        <v>5.3369999999999997</v>
      </c>
      <c r="HS15" s="9">
        <v>1.04</v>
      </c>
      <c r="HT15" s="9">
        <v>2.76</v>
      </c>
      <c r="HU15" s="9">
        <v>2.2749999999999999</v>
      </c>
      <c r="HV15" s="9">
        <v>0.48499999999999999</v>
      </c>
      <c r="HW15" s="9">
        <v>3.097</v>
      </c>
      <c r="HX15" s="9">
        <v>2.5419999999999998</v>
      </c>
      <c r="HY15" s="9">
        <v>0.55500000000000005</v>
      </c>
      <c r="HZ15" s="9">
        <v>0.52</v>
      </c>
      <c r="IA15" s="9">
        <v>0.52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133.71100000000001</v>
      </c>
      <c r="IM15" s="9">
        <v>69.349000000000004</v>
      </c>
      <c r="IN15" s="9">
        <v>64.361000000000004</v>
      </c>
      <c r="IO15" s="9">
        <v>91.759</v>
      </c>
      <c r="IP15" s="9">
        <v>56.06</v>
      </c>
      <c r="IQ15" s="9">
        <v>35.700000000000003</v>
      </c>
    </row>
    <row r="16" spans="1:251">
      <c r="A16" s="10">
        <v>43862</v>
      </c>
      <c r="B16" s="9">
        <v>25.253</v>
      </c>
      <c r="C16" s="9">
        <v>4.7690000000000001</v>
      </c>
      <c r="D16" s="9">
        <v>1.3029999999999999</v>
      </c>
      <c r="E16" s="9">
        <v>3.4660000000000002</v>
      </c>
      <c r="F16" s="9">
        <v>38.774000000000001</v>
      </c>
      <c r="G16" s="9">
        <v>18.556999999999999</v>
      </c>
      <c r="H16" s="9">
        <v>20.216999999999999</v>
      </c>
      <c r="I16" s="9">
        <v>25.24</v>
      </c>
      <c r="J16" s="9">
        <v>14.954000000000001</v>
      </c>
      <c r="K16" s="9">
        <v>10.286</v>
      </c>
      <c r="L16" s="9">
        <v>16.997</v>
      </c>
      <c r="M16" s="9">
        <v>8.7210000000000001</v>
      </c>
      <c r="N16" s="9">
        <v>8.2759999999999998</v>
      </c>
      <c r="O16" s="9">
        <v>6.0720000000000001</v>
      </c>
      <c r="P16" s="9">
        <v>4.7279999999999998</v>
      </c>
      <c r="Q16" s="9">
        <v>1.3440000000000001</v>
      </c>
      <c r="R16" s="9">
        <v>2.1709999999999998</v>
      </c>
      <c r="S16" s="9">
        <v>1.5049999999999999</v>
      </c>
      <c r="T16" s="9">
        <v>0.66600000000000004</v>
      </c>
      <c r="U16" s="9">
        <v>13.534000000000001</v>
      </c>
      <c r="V16" s="9">
        <v>3.6030000000000002</v>
      </c>
      <c r="W16" s="9">
        <v>9.9309999999999992</v>
      </c>
      <c r="X16" s="9">
        <v>10.286</v>
      </c>
      <c r="Y16" s="9">
        <v>2.972</v>
      </c>
      <c r="Z16" s="9">
        <v>7.3140000000000001</v>
      </c>
      <c r="AA16" s="9">
        <v>3.2490000000000001</v>
      </c>
      <c r="AB16" s="9">
        <v>0.63100000000000001</v>
      </c>
      <c r="AC16" s="9">
        <v>2.617</v>
      </c>
      <c r="AD16" s="9">
        <v>66.027000000000001</v>
      </c>
      <c r="AE16" s="9">
        <v>39.177</v>
      </c>
      <c r="AF16" s="9">
        <v>26.85</v>
      </c>
      <c r="AG16" s="9">
        <v>43.316000000000003</v>
      </c>
      <c r="AH16" s="9">
        <v>29.558</v>
      </c>
      <c r="AI16" s="9">
        <v>13.757999999999999</v>
      </c>
      <c r="AJ16" s="9">
        <v>32.753</v>
      </c>
      <c r="AK16" s="9">
        <v>22.875</v>
      </c>
      <c r="AL16" s="9">
        <v>9.8780000000000001</v>
      </c>
      <c r="AM16" s="9">
        <v>9.8650000000000002</v>
      </c>
      <c r="AN16" s="9">
        <v>6.6829999999999998</v>
      </c>
      <c r="AO16" s="9">
        <v>3.1819999999999999</v>
      </c>
      <c r="AP16" s="9">
        <v>0.69799999999999995</v>
      </c>
      <c r="AQ16" s="9">
        <v>0</v>
      </c>
      <c r="AR16" s="9">
        <v>0.69799999999999995</v>
      </c>
      <c r="AS16" s="9">
        <v>22.710999999999999</v>
      </c>
      <c r="AT16" s="9">
        <v>9.6189999999999998</v>
      </c>
      <c r="AU16" s="9">
        <v>13.092000000000001</v>
      </c>
      <c r="AV16" s="9">
        <v>22.259</v>
      </c>
      <c r="AW16" s="9">
        <v>9.6189999999999998</v>
      </c>
      <c r="AX16" s="9">
        <v>12.64</v>
      </c>
      <c r="AY16" s="9">
        <v>0.45200000000000001</v>
      </c>
      <c r="AZ16" s="9">
        <v>0</v>
      </c>
      <c r="BA16" s="9">
        <v>0.45200000000000001</v>
      </c>
      <c r="BB16" s="9">
        <v>21.08</v>
      </c>
      <c r="BC16" s="9">
        <v>10.627000000000001</v>
      </c>
      <c r="BD16" s="9">
        <v>10.452999999999999</v>
      </c>
      <c r="BE16" s="9">
        <v>14.086</v>
      </c>
      <c r="BF16" s="9">
        <v>6.851</v>
      </c>
      <c r="BG16" s="9">
        <v>7.2350000000000003</v>
      </c>
      <c r="BH16" s="9">
        <v>9.6809999999999992</v>
      </c>
      <c r="BI16" s="9">
        <v>4.9630000000000001</v>
      </c>
      <c r="BJ16" s="9">
        <v>4.718</v>
      </c>
      <c r="BK16" s="9">
        <v>3.0840000000000001</v>
      </c>
      <c r="BL16" s="9">
        <v>1.2669999999999999</v>
      </c>
      <c r="BM16" s="9">
        <v>1.8160000000000001</v>
      </c>
      <c r="BN16" s="9">
        <v>1.321</v>
      </c>
      <c r="BO16" s="9">
        <v>0.62</v>
      </c>
      <c r="BP16" s="9">
        <v>0.70099999999999996</v>
      </c>
      <c r="BQ16" s="9">
        <v>6.9939999999999998</v>
      </c>
      <c r="BR16" s="9">
        <v>3.7759999999999998</v>
      </c>
      <c r="BS16" s="9">
        <v>3.218</v>
      </c>
      <c r="BT16" s="9">
        <v>5.9249999999999998</v>
      </c>
      <c r="BU16" s="9">
        <v>3.1040000000000001</v>
      </c>
      <c r="BV16" s="9">
        <v>2.8210000000000002</v>
      </c>
      <c r="BW16" s="9">
        <v>1.069</v>
      </c>
      <c r="BX16" s="9">
        <v>0.67200000000000004</v>
      </c>
      <c r="BY16" s="9">
        <v>0.39700000000000002</v>
      </c>
      <c r="BZ16" s="9">
        <v>20.309000000000001</v>
      </c>
      <c r="CA16" s="9">
        <v>10.515000000000001</v>
      </c>
      <c r="CB16" s="9">
        <v>9.7940000000000005</v>
      </c>
      <c r="CC16" s="9">
        <v>16.032</v>
      </c>
      <c r="CD16" s="9">
        <v>8.7159999999999993</v>
      </c>
      <c r="CE16" s="9">
        <v>7.3159999999999998</v>
      </c>
      <c r="CF16" s="9">
        <v>12.07</v>
      </c>
      <c r="CG16" s="9">
        <v>6.1710000000000003</v>
      </c>
      <c r="CH16" s="9">
        <v>5.899</v>
      </c>
      <c r="CI16" s="9">
        <v>3.9609999999999999</v>
      </c>
      <c r="CJ16" s="9">
        <v>2.5449999999999999</v>
      </c>
      <c r="CK16" s="9">
        <v>1.417</v>
      </c>
      <c r="CL16" s="9">
        <v>0</v>
      </c>
      <c r="CM16" s="9">
        <v>0</v>
      </c>
      <c r="CN16" s="9">
        <v>0</v>
      </c>
      <c r="CO16" s="9">
        <v>4.2770000000000001</v>
      </c>
      <c r="CP16" s="9">
        <v>1.7989999999999999</v>
      </c>
      <c r="CQ16" s="9">
        <v>2.4780000000000002</v>
      </c>
      <c r="CR16" s="9">
        <v>4.2770000000000001</v>
      </c>
      <c r="CS16" s="9">
        <v>1.7989999999999999</v>
      </c>
      <c r="CT16" s="9">
        <v>2.4780000000000002</v>
      </c>
      <c r="CU16" s="9">
        <v>0</v>
      </c>
      <c r="CV16" s="9">
        <v>0</v>
      </c>
      <c r="CW16" s="9">
        <v>0</v>
      </c>
      <c r="CX16" s="9">
        <v>24.611000000000001</v>
      </c>
      <c r="CY16" s="9">
        <v>14.507999999999999</v>
      </c>
      <c r="CZ16" s="9">
        <v>10.103</v>
      </c>
      <c r="DA16" s="9">
        <v>18.864000000000001</v>
      </c>
      <c r="DB16" s="9">
        <v>12.95</v>
      </c>
      <c r="DC16" s="9">
        <v>5.9139999999999997</v>
      </c>
      <c r="DD16" s="9">
        <v>14.867000000000001</v>
      </c>
      <c r="DE16" s="9">
        <v>9.9369999999999994</v>
      </c>
      <c r="DF16" s="9">
        <v>4.931</v>
      </c>
      <c r="DG16" s="9">
        <v>3.996</v>
      </c>
      <c r="DH16" s="9">
        <v>3.0129999999999999</v>
      </c>
      <c r="DI16" s="9">
        <v>0.98299999999999998</v>
      </c>
      <c r="DJ16" s="9">
        <v>0</v>
      </c>
      <c r="DK16" s="9">
        <v>0</v>
      </c>
      <c r="DL16" s="9">
        <v>0</v>
      </c>
      <c r="DM16" s="9">
        <v>5.7469999999999999</v>
      </c>
      <c r="DN16" s="9">
        <v>1.5580000000000001</v>
      </c>
      <c r="DO16" s="9">
        <v>4.1890000000000001</v>
      </c>
      <c r="DP16" s="9">
        <v>4.4589999999999996</v>
      </c>
      <c r="DQ16" s="9">
        <v>1.5580000000000001</v>
      </c>
      <c r="DR16" s="9">
        <v>2.9</v>
      </c>
      <c r="DS16" s="9">
        <v>1.2889999999999999</v>
      </c>
      <c r="DT16" s="9">
        <v>0</v>
      </c>
      <c r="DU16" s="9">
        <v>1.2889999999999999</v>
      </c>
      <c r="DV16" s="9">
        <v>23.085000000000001</v>
      </c>
      <c r="DW16" s="9">
        <v>12.438000000000001</v>
      </c>
      <c r="DX16" s="9">
        <v>10.647</v>
      </c>
      <c r="DY16" s="9">
        <v>18.693999999999999</v>
      </c>
      <c r="DZ16" s="9">
        <v>11.211</v>
      </c>
      <c r="EA16" s="9">
        <v>7.4829999999999997</v>
      </c>
      <c r="EB16" s="9">
        <v>18.109000000000002</v>
      </c>
      <c r="EC16" s="9">
        <v>10.625999999999999</v>
      </c>
      <c r="ED16" s="9">
        <v>7.4829999999999997</v>
      </c>
      <c r="EE16" s="9">
        <v>0.58499999999999996</v>
      </c>
      <c r="EF16" s="9">
        <v>0.58499999999999996</v>
      </c>
      <c r="EG16" s="9">
        <v>0</v>
      </c>
      <c r="EH16" s="9">
        <v>0</v>
      </c>
      <c r="EI16" s="9">
        <v>0</v>
      </c>
      <c r="EJ16" s="9">
        <v>0</v>
      </c>
      <c r="EK16" s="9">
        <v>4.3899999999999997</v>
      </c>
      <c r="EL16" s="9">
        <v>1.2270000000000001</v>
      </c>
      <c r="EM16" s="9">
        <v>3.1640000000000001</v>
      </c>
      <c r="EN16" s="9">
        <v>4.3899999999999997</v>
      </c>
      <c r="EO16" s="9">
        <v>1.2270000000000001</v>
      </c>
      <c r="EP16" s="9">
        <v>3.1640000000000001</v>
      </c>
      <c r="EQ16" s="9">
        <v>0</v>
      </c>
      <c r="ER16" s="9">
        <v>0</v>
      </c>
      <c r="ES16" s="9">
        <v>0</v>
      </c>
      <c r="ET16" s="9">
        <v>179.09700000000001</v>
      </c>
      <c r="EU16" s="9">
        <v>89.590999999999994</v>
      </c>
      <c r="EV16" s="9">
        <v>89.506</v>
      </c>
      <c r="EW16" s="9">
        <v>106.282</v>
      </c>
      <c r="EX16" s="9">
        <v>60.509</v>
      </c>
      <c r="EY16" s="9">
        <v>45.771999999999998</v>
      </c>
      <c r="EZ16" s="9">
        <v>82.284000000000006</v>
      </c>
      <c r="FA16" s="9">
        <v>43.512</v>
      </c>
      <c r="FB16" s="9">
        <v>38.771999999999998</v>
      </c>
      <c r="FC16" s="9">
        <v>18.018999999999998</v>
      </c>
      <c r="FD16" s="9">
        <v>12.095000000000001</v>
      </c>
      <c r="FE16" s="9">
        <v>5.9240000000000004</v>
      </c>
      <c r="FF16" s="9">
        <v>5.9790000000000001</v>
      </c>
      <c r="FG16" s="9">
        <v>4.9020000000000001</v>
      </c>
      <c r="FH16" s="9">
        <v>1.077</v>
      </c>
      <c r="FI16" s="9">
        <v>72.814999999999998</v>
      </c>
      <c r="FJ16" s="9">
        <v>29.081</v>
      </c>
      <c r="FK16" s="9">
        <v>43.734000000000002</v>
      </c>
      <c r="FL16" s="9">
        <v>63.162999999999997</v>
      </c>
      <c r="FM16" s="9">
        <v>24.928000000000001</v>
      </c>
      <c r="FN16" s="9">
        <v>38.234999999999999</v>
      </c>
      <c r="FO16" s="9">
        <v>9.6509999999999998</v>
      </c>
      <c r="FP16" s="9">
        <v>4.1529999999999996</v>
      </c>
      <c r="FQ16" s="9">
        <v>5.4980000000000002</v>
      </c>
      <c r="FR16" s="9">
        <v>150.53200000000001</v>
      </c>
      <c r="FS16" s="9">
        <v>76.888000000000005</v>
      </c>
      <c r="FT16" s="9">
        <v>73.644000000000005</v>
      </c>
      <c r="FU16" s="9">
        <v>90.605000000000004</v>
      </c>
      <c r="FV16" s="9">
        <v>52.469000000000001</v>
      </c>
      <c r="FW16" s="9">
        <v>38.136000000000003</v>
      </c>
      <c r="FX16" s="9">
        <v>71.713999999999999</v>
      </c>
      <c r="FY16" s="9">
        <v>40.003</v>
      </c>
      <c r="FZ16" s="9">
        <v>31.710999999999999</v>
      </c>
      <c r="GA16" s="9">
        <v>15.781000000000001</v>
      </c>
      <c r="GB16" s="9">
        <v>10.432</v>
      </c>
      <c r="GC16" s="9">
        <v>5.3490000000000002</v>
      </c>
      <c r="GD16" s="9">
        <v>3.11</v>
      </c>
      <c r="GE16" s="9">
        <v>2.0329999999999999</v>
      </c>
      <c r="GF16" s="9">
        <v>1.077</v>
      </c>
      <c r="GG16" s="9">
        <v>59.927</v>
      </c>
      <c r="GH16" s="9">
        <v>24.419</v>
      </c>
      <c r="GI16" s="9">
        <v>35.508000000000003</v>
      </c>
      <c r="GJ16" s="9">
        <v>55.694000000000003</v>
      </c>
      <c r="GK16" s="9">
        <v>22.167000000000002</v>
      </c>
      <c r="GL16" s="9">
        <v>33.526000000000003</v>
      </c>
      <c r="GM16" s="9">
        <v>4.2329999999999997</v>
      </c>
      <c r="GN16" s="9">
        <v>2.2519999999999998</v>
      </c>
      <c r="GO16" s="9">
        <v>1.9810000000000001</v>
      </c>
      <c r="GP16" s="9">
        <v>22.864000000000001</v>
      </c>
      <c r="GQ16" s="9">
        <v>10.608000000000001</v>
      </c>
      <c r="GR16" s="9">
        <v>12.256</v>
      </c>
      <c r="GS16" s="9">
        <v>12.788</v>
      </c>
      <c r="GT16" s="9">
        <v>6.47</v>
      </c>
      <c r="GU16" s="9">
        <v>6.3170000000000002</v>
      </c>
      <c r="GV16" s="9">
        <v>9.8260000000000005</v>
      </c>
      <c r="GW16" s="9">
        <v>3.5089999999999999</v>
      </c>
      <c r="GX16" s="9">
        <v>6.3170000000000002</v>
      </c>
      <c r="GY16" s="9">
        <v>1.129</v>
      </c>
      <c r="GZ16" s="9">
        <v>1.129</v>
      </c>
      <c r="HA16" s="9">
        <v>0</v>
      </c>
      <c r="HB16" s="9">
        <v>1.8320000000000001</v>
      </c>
      <c r="HC16" s="9">
        <v>1.8320000000000001</v>
      </c>
      <c r="HD16" s="9">
        <v>0</v>
      </c>
      <c r="HE16" s="9">
        <v>10.077</v>
      </c>
      <c r="HF16" s="9">
        <v>4.1379999999999999</v>
      </c>
      <c r="HG16" s="9">
        <v>5.9390000000000001</v>
      </c>
      <c r="HH16" s="9">
        <v>6.4089999999999998</v>
      </c>
      <c r="HI16" s="9">
        <v>2.2360000000000002</v>
      </c>
      <c r="HJ16" s="9">
        <v>4.1719999999999997</v>
      </c>
      <c r="HK16" s="9">
        <v>3.6680000000000001</v>
      </c>
      <c r="HL16" s="9">
        <v>1.901</v>
      </c>
      <c r="HM16" s="9">
        <v>1.7669999999999999</v>
      </c>
      <c r="HN16" s="9">
        <v>5.7</v>
      </c>
      <c r="HO16" s="9">
        <v>2.0939999999999999</v>
      </c>
      <c r="HP16" s="9">
        <v>3.6059999999999999</v>
      </c>
      <c r="HQ16" s="9">
        <v>2.8889999999999998</v>
      </c>
      <c r="HR16" s="9">
        <v>1.57</v>
      </c>
      <c r="HS16" s="9">
        <v>1.319</v>
      </c>
      <c r="HT16" s="9">
        <v>0.74399999999999999</v>
      </c>
      <c r="HU16" s="9">
        <v>0</v>
      </c>
      <c r="HV16" s="9">
        <v>0.74399999999999999</v>
      </c>
      <c r="HW16" s="9">
        <v>1.109</v>
      </c>
      <c r="HX16" s="9">
        <v>0.53400000000000003</v>
      </c>
      <c r="HY16" s="9">
        <v>0.57499999999999996</v>
      </c>
      <c r="HZ16" s="9">
        <v>1.0369999999999999</v>
      </c>
      <c r="IA16" s="9">
        <v>1.0369999999999999</v>
      </c>
      <c r="IB16" s="9">
        <v>0</v>
      </c>
      <c r="IC16" s="9">
        <v>2.8109999999999999</v>
      </c>
      <c r="ID16" s="9">
        <v>0.52400000000000002</v>
      </c>
      <c r="IE16" s="9">
        <v>2.2869999999999999</v>
      </c>
      <c r="IF16" s="9">
        <v>1.0609999999999999</v>
      </c>
      <c r="IG16" s="9">
        <v>0.52400000000000002</v>
      </c>
      <c r="IH16" s="9">
        <v>0.53700000000000003</v>
      </c>
      <c r="II16" s="9">
        <v>1.75</v>
      </c>
      <c r="IJ16" s="9">
        <v>0</v>
      </c>
      <c r="IK16" s="9">
        <v>1.75</v>
      </c>
      <c r="IL16" s="9">
        <v>144.85900000000001</v>
      </c>
      <c r="IM16" s="9">
        <v>74.466999999999999</v>
      </c>
      <c r="IN16" s="9">
        <v>70.391999999999996</v>
      </c>
      <c r="IO16" s="9">
        <v>91.122</v>
      </c>
      <c r="IP16" s="9">
        <v>54.354999999999997</v>
      </c>
      <c r="IQ16" s="9">
        <v>36.767000000000003</v>
      </c>
    </row>
    <row r="17" spans="1:251">
      <c r="A17" s="10">
        <v>44228</v>
      </c>
      <c r="B17" s="9">
        <v>23.184999999999999</v>
      </c>
      <c r="C17" s="9">
        <v>8.2119999999999997</v>
      </c>
      <c r="D17" s="9">
        <v>5.0750000000000002</v>
      </c>
      <c r="E17" s="9">
        <v>3.1360000000000001</v>
      </c>
      <c r="F17" s="9">
        <v>43.488</v>
      </c>
      <c r="G17" s="9">
        <v>21.088999999999999</v>
      </c>
      <c r="H17" s="9">
        <v>22.399000000000001</v>
      </c>
      <c r="I17" s="9">
        <v>26.463999999999999</v>
      </c>
      <c r="J17" s="9">
        <v>14.282999999999999</v>
      </c>
      <c r="K17" s="9">
        <v>12.18</v>
      </c>
      <c r="L17" s="9">
        <v>16.943999999999999</v>
      </c>
      <c r="M17" s="9">
        <v>9.1989999999999998</v>
      </c>
      <c r="N17" s="9">
        <v>7.7450000000000001</v>
      </c>
      <c r="O17" s="9">
        <v>7.194</v>
      </c>
      <c r="P17" s="9">
        <v>4.1500000000000004</v>
      </c>
      <c r="Q17" s="9">
        <v>3.044</v>
      </c>
      <c r="R17" s="9">
        <v>2.3250000000000002</v>
      </c>
      <c r="S17" s="9">
        <v>0.93400000000000005</v>
      </c>
      <c r="T17" s="9">
        <v>1.391</v>
      </c>
      <c r="U17" s="9">
        <v>17.024000000000001</v>
      </c>
      <c r="V17" s="9">
        <v>6.806</v>
      </c>
      <c r="W17" s="9">
        <v>10.218999999999999</v>
      </c>
      <c r="X17" s="9">
        <v>13.22</v>
      </c>
      <c r="Y17" s="9">
        <v>4.5890000000000004</v>
      </c>
      <c r="Z17" s="9">
        <v>8.6310000000000002</v>
      </c>
      <c r="AA17" s="9">
        <v>3.8039999999999998</v>
      </c>
      <c r="AB17" s="9">
        <v>2.2170000000000001</v>
      </c>
      <c r="AC17" s="9">
        <v>1.587</v>
      </c>
      <c r="AD17" s="9">
        <v>58.52</v>
      </c>
      <c r="AE17" s="9">
        <v>33.253</v>
      </c>
      <c r="AF17" s="9">
        <v>25.266999999999999</v>
      </c>
      <c r="AG17" s="9">
        <v>36.966000000000001</v>
      </c>
      <c r="AH17" s="9">
        <v>21.085999999999999</v>
      </c>
      <c r="AI17" s="9">
        <v>15.88</v>
      </c>
      <c r="AJ17" s="9">
        <v>24.542000000000002</v>
      </c>
      <c r="AK17" s="9">
        <v>14.037000000000001</v>
      </c>
      <c r="AL17" s="9">
        <v>10.505000000000001</v>
      </c>
      <c r="AM17" s="9">
        <v>10.69</v>
      </c>
      <c r="AN17" s="9">
        <v>7.0490000000000004</v>
      </c>
      <c r="AO17" s="9">
        <v>3.641</v>
      </c>
      <c r="AP17" s="9">
        <v>1.734</v>
      </c>
      <c r="AQ17" s="9">
        <v>0</v>
      </c>
      <c r="AR17" s="9">
        <v>1.734</v>
      </c>
      <c r="AS17" s="9">
        <v>21.553999999999998</v>
      </c>
      <c r="AT17" s="9">
        <v>12.167</v>
      </c>
      <c r="AU17" s="9">
        <v>9.3870000000000005</v>
      </c>
      <c r="AV17" s="9">
        <v>19.904</v>
      </c>
      <c r="AW17" s="9">
        <v>10.976000000000001</v>
      </c>
      <c r="AX17" s="9">
        <v>8.9280000000000008</v>
      </c>
      <c r="AY17" s="9">
        <v>1.65</v>
      </c>
      <c r="AZ17" s="9">
        <v>1.1910000000000001</v>
      </c>
      <c r="BA17" s="9">
        <v>0.45900000000000002</v>
      </c>
      <c r="BB17" s="9">
        <v>31.905999999999999</v>
      </c>
      <c r="BC17" s="9">
        <v>20.204999999999998</v>
      </c>
      <c r="BD17" s="9">
        <v>11.701000000000001</v>
      </c>
      <c r="BE17" s="9">
        <v>26.754999999999999</v>
      </c>
      <c r="BF17" s="9">
        <v>16.844000000000001</v>
      </c>
      <c r="BG17" s="9">
        <v>9.9120000000000008</v>
      </c>
      <c r="BH17" s="9">
        <v>21.789000000000001</v>
      </c>
      <c r="BI17" s="9">
        <v>14.856</v>
      </c>
      <c r="BJ17" s="9">
        <v>6.9329999999999998</v>
      </c>
      <c r="BK17" s="9">
        <v>4.9669999999999996</v>
      </c>
      <c r="BL17" s="9">
        <v>1.988</v>
      </c>
      <c r="BM17" s="9">
        <v>2.9780000000000002</v>
      </c>
      <c r="BN17" s="9">
        <v>0</v>
      </c>
      <c r="BO17" s="9">
        <v>0</v>
      </c>
      <c r="BP17" s="9">
        <v>0</v>
      </c>
      <c r="BQ17" s="9">
        <v>5.15</v>
      </c>
      <c r="BR17" s="9">
        <v>3.3610000000000002</v>
      </c>
      <c r="BS17" s="9">
        <v>1.7889999999999999</v>
      </c>
      <c r="BT17" s="9">
        <v>3.9129999999999998</v>
      </c>
      <c r="BU17" s="9">
        <v>2.7269999999999999</v>
      </c>
      <c r="BV17" s="9">
        <v>1.1859999999999999</v>
      </c>
      <c r="BW17" s="9">
        <v>1.238</v>
      </c>
      <c r="BX17" s="9">
        <v>0.63400000000000001</v>
      </c>
      <c r="BY17" s="9">
        <v>0.60399999999999998</v>
      </c>
      <c r="BZ17" s="9">
        <v>45.58</v>
      </c>
      <c r="CA17" s="9">
        <v>26.620999999999999</v>
      </c>
      <c r="CB17" s="9">
        <v>18.957999999999998</v>
      </c>
      <c r="CC17" s="9">
        <v>35.869999999999997</v>
      </c>
      <c r="CD17" s="9">
        <v>21.837</v>
      </c>
      <c r="CE17" s="9">
        <v>14.032999999999999</v>
      </c>
      <c r="CF17" s="9">
        <v>28.646000000000001</v>
      </c>
      <c r="CG17" s="9">
        <v>15.183</v>
      </c>
      <c r="CH17" s="9">
        <v>13.462999999999999</v>
      </c>
      <c r="CI17" s="9">
        <v>6.7309999999999999</v>
      </c>
      <c r="CJ17" s="9">
        <v>6.1619999999999999</v>
      </c>
      <c r="CK17" s="9">
        <v>0.56999999999999995</v>
      </c>
      <c r="CL17" s="9">
        <v>0.49299999999999999</v>
      </c>
      <c r="CM17" s="9">
        <v>0.49299999999999999</v>
      </c>
      <c r="CN17" s="9">
        <v>0</v>
      </c>
      <c r="CO17" s="9">
        <v>9.7100000000000009</v>
      </c>
      <c r="CP17" s="9">
        <v>4.7839999999999998</v>
      </c>
      <c r="CQ17" s="9">
        <v>4.9249999999999998</v>
      </c>
      <c r="CR17" s="9">
        <v>8.19</v>
      </c>
      <c r="CS17" s="9">
        <v>3.7509999999999999</v>
      </c>
      <c r="CT17" s="9">
        <v>4.4390000000000001</v>
      </c>
      <c r="CU17" s="9">
        <v>1.52</v>
      </c>
      <c r="CV17" s="9">
        <v>1.0329999999999999</v>
      </c>
      <c r="CW17" s="9">
        <v>0.48599999999999999</v>
      </c>
      <c r="CX17" s="9">
        <v>34.118000000000002</v>
      </c>
      <c r="CY17" s="9">
        <v>22.384</v>
      </c>
      <c r="CZ17" s="9">
        <v>11.734</v>
      </c>
      <c r="DA17" s="9">
        <v>25.960999999999999</v>
      </c>
      <c r="DB17" s="9">
        <v>18.347000000000001</v>
      </c>
      <c r="DC17" s="9">
        <v>7.6139999999999999</v>
      </c>
      <c r="DD17" s="9">
        <v>22.01</v>
      </c>
      <c r="DE17" s="9">
        <v>15.4</v>
      </c>
      <c r="DF17" s="9">
        <v>6.61</v>
      </c>
      <c r="DG17" s="9">
        <v>3.31</v>
      </c>
      <c r="DH17" s="9">
        <v>2.306</v>
      </c>
      <c r="DI17" s="9">
        <v>1.004</v>
      </c>
      <c r="DJ17" s="9">
        <v>0.64100000000000001</v>
      </c>
      <c r="DK17" s="9">
        <v>0.64100000000000001</v>
      </c>
      <c r="DL17" s="9">
        <v>0</v>
      </c>
      <c r="DM17" s="9">
        <v>8.1560000000000006</v>
      </c>
      <c r="DN17" s="9">
        <v>4.0369999999999999</v>
      </c>
      <c r="DO17" s="9">
        <v>4.12</v>
      </c>
      <c r="DP17" s="9">
        <v>8.1560000000000006</v>
      </c>
      <c r="DQ17" s="9">
        <v>4.0369999999999999</v>
      </c>
      <c r="DR17" s="9">
        <v>4.12</v>
      </c>
      <c r="DS17" s="9">
        <v>0</v>
      </c>
      <c r="DT17" s="9">
        <v>0</v>
      </c>
      <c r="DU17" s="9">
        <v>0</v>
      </c>
      <c r="DV17" s="9">
        <v>28.899000000000001</v>
      </c>
      <c r="DW17" s="9">
        <v>16.388999999999999</v>
      </c>
      <c r="DX17" s="9">
        <v>12.51</v>
      </c>
      <c r="DY17" s="9">
        <v>23.349</v>
      </c>
      <c r="DZ17" s="9">
        <v>14.256</v>
      </c>
      <c r="EA17" s="9">
        <v>9.093</v>
      </c>
      <c r="EB17" s="9">
        <v>19.327999999999999</v>
      </c>
      <c r="EC17" s="9">
        <v>10.981</v>
      </c>
      <c r="ED17" s="9">
        <v>8.3469999999999995</v>
      </c>
      <c r="EE17" s="9">
        <v>4.0199999999999996</v>
      </c>
      <c r="EF17" s="9">
        <v>3.2749999999999999</v>
      </c>
      <c r="EG17" s="9">
        <v>0.745</v>
      </c>
      <c r="EH17" s="9">
        <v>0</v>
      </c>
      <c r="EI17" s="9">
        <v>0</v>
      </c>
      <c r="EJ17" s="9">
        <v>0</v>
      </c>
      <c r="EK17" s="9">
        <v>5.55</v>
      </c>
      <c r="EL17" s="9">
        <v>2.133</v>
      </c>
      <c r="EM17" s="9">
        <v>3.4169999999999998</v>
      </c>
      <c r="EN17" s="9">
        <v>5.55</v>
      </c>
      <c r="EO17" s="9">
        <v>2.133</v>
      </c>
      <c r="EP17" s="9">
        <v>3.4169999999999998</v>
      </c>
      <c r="EQ17" s="9">
        <v>0</v>
      </c>
      <c r="ER17" s="9">
        <v>0</v>
      </c>
      <c r="ES17" s="9">
        <v>0</v>
      </c>
      <c r="ET17" s="9">
        <v>215.97300000000001</v>
      </c>
      <c r="EU17" s="9">
        <v>114.816</v>
      </c>
      <c r="EV17" s="9">
        <v>101.157</v>
      </c>
      <c r="EW17" s="9">
        <v>147.44200000000001</v>
      </c>
      <c r="EX17" s="9">
        <v>83.635000000000005</v>
      </c>
      <c r="EY17" s="9">
        <v>63.807000000000002</v>
      </c>
      <c r="EZ17" s="9">
        <v>108.137</v>
      </c>
      <c r="FA17" s="9">
        <v>55.695</v>
      </c>
      <c r="FB17" s="9">
        <v>52.442</v>
      </c>
      <c r="FC17" s="9">
        <v>34.67</v>
      </c>
      <c r="FD17" s="9">
        <v>25.556999999999999</v>
      </c>
      <c r="FE17" s="9">
        <v>9.1129999999999995</v>
      </c>
      <c r="FF17" s="9">
        <v>4.6349999999999998</v>
      </c>
      <c r="FG17" s="9">
        <v>2.383</v>
      </c>
      <c r="FH17" s="9">
        <v>2.2519999999999998</v>
      </c>
      <c r="FI17" s="9">
        <v>68.531000000000006</v>
      </c>
      <c r="FJ17" s="9">
        <v>31.181000000000001</v>
      </c>
      <c r="FK17" s="9">
        <v>37.35</v>
      </c>
      <c r="FL17" s="9">
        <v>58.143999999999998</v>
      </c>
      <c r="FM17" s="9">
        <v>25.263999999999999</v>
      </c>
      <c r="FN17" s="9">
        <v>32.880000000000003</v>
      </c>
      <c r="FO17" s="9">
        <v>10.387</v>
      </c>
      <c r="FP17" s="9">
        <v>5.9169999999999998</v>
      </c>
      <c r="FQ17" s="9">
        <v>4.47</v>
      </c>
      <c r="FR17" s="9">
        <v>183.178</v>
      </c>
      <c r="FS17" s="9">
        <v>99.373999999999995</v>
      </c>
      <c r="FT17" s="9">
        <v>83.802999999999997</v>
      </c>
      <c r="FU17" s="9">
        <v>127.179</v>
      </c>
      <c r="FV17" s="9">
        <v>73.180999999999997</v>
      </c>
      <c r="FW17" s="9">
        <v>53.997999999999998</v>
      </c>
      <c r="FX17" s="9">
        <v>96.225999999999999</v>
      </c>
      <c r="FY17" s="9">
        <v>51.109000000000002</v>
      </c>
      <c r="FZ17" s="9">
        <v>45.116999999999997</v>
      </c>
      <c r="GA17" s="9">
        <v>27.969000000000001</v>
      </c>
      <c r="GB17" s="9">
        <v>20.866</v>
      </c>
      <c r="GC17" s="9">
        <v>7.1040000000000001</v>
      </c>
      <c r="GD17" s="9">
        <v>2.9830000000000001</v>
      </c>
      <c r="GE17" s="9">
        <v>1.206</v>
      </c>
      <c r="GF17" s="9">
        <v>1.778</v>
      </c>
      <c r="GG17" s="9">
        <v>55.999000000000002</v>
      </c>
      <c r="GH17" s="9">
        <v>26.193000000000001</v>
      </c>
      <c r="GI17" s="9">
        <v>29.805</v>
      </c>
      <c r="GJ17" s="9">
        <v>51.515000000000001</v>
      </c>
      <c r="GK17" s="9">
        <v>23.460999999999999</v>
      </c>
      <c r="GL17" s="9">
        <v>28.055</v>
      </c>
      <c r="GM17" s="9">
        <v>4.4829999999999997</v>
      </c>
      <c r="GN17" s="9">
        <v>2.7330000000000001</v>
      </c>
      <c r="GO17" s="9">
        <v>1.7509999999999999</v>
      </c>
      <c r="GP17" s="9">
        <v>30.251000000000001</v>
      </c>
      <c r="GQ17" s="9">
        <v>13.337</v>
      </c>
      <c r="GR17" s="9">
        <v>16.914000000000001</v>
      </c>
      <c r="GS17" s="9">
        <v>18.393000000000001</v>
      </c>
      <c r="GT17" s="9">
        <v>9.0229999999999997</v>
      </c>
      <c r="GU17" s="9">
        <v>9.3699999999999992</v>
      </c>
      <c r="GV17" s="9">
        <v>10.039999999999999</v>
      </c>
      <c r="GW17" s="9">
        <v>3.1539999999999999</v>
      </c>
      <c r="GX17" s="9">
        <v>6.8860000000000001</v>
      </c>
      <c r="GY17" s="9">
        <v>6.7009999999999996</v>
      </c>
      <c r="GZ17" s="9">
        <v>4.6920000000000002</v>
      </c>
      <c r="HA17" s="9">
        <v>2.0089999999999999</v>
      </c>
      <c r="HB17" s="9">
        <v>1.6519999999999999</v>
      </c>
      <c r="HC17" s="9">
        <v>1.177</v>
      </c>
      <c r="HD17" s="9">
        <v>0.47499999999999998</v>
      </c>
      <c r="HE17" s="9">
        <v>11.858000000000001</v>
      </c>
      <c r="HF17" s="9">
        <v>4.3140000000000001</v>
      </c>
      <c r="HG17" s="9">
        <v>7.5439999999999996</v>
      </c>
      <c r="HH17" s="9">
        <v>6.6280000000000001</v>
      </c>
      <c r="HI17" s="9">
        <v>1.8029999999999999</v>
      </c>
      <c r="HJ17" s="9">
        <v>4.8250000000000002</v>
      </c>
      <c r="HK17" s="9">
        <v>5.23</v>
      </c>
      <c r="HL17" s="9">
        <v>2.5110000000000001</v>
      </c>
      <c r="HM17" s="9">
        <v>2.7189999999999999</v>
      </c>
      <c r="HN17" s="9">
        <v>2.544</v>
      </c>
      <c r="HO17" s="9">
        <v>2.105</v>
      </c>
      <c r="HP17" s="9">
        <v>0.439</v>
      </c>
      <c r="HQ17" s="9">
        <v>1.871</v>
      </c>
      <c r="HR17" s="9">
        <v>1.431</v>
      </c>
      <c r="HS17" s="9">
        <v>0.439</v>
      </c>
      <c r="HT17" s="9">
        <v>1.871</v>
      </c>
      <c r="HU17" s="9">
        <v>1.431</v>
      </c>
      <c r="HV17" s="9">
        <v>0.439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0.67400000000000004</v>
      </c>
      <c r="ID17" s="9">
        <v>0.67400000000000004</v>
      </c>
      <c r="IE17" s="9">
        <v>0</v>
      </c>
      <c r="IF17" s="9">
        <v>0</v>
      </c>
      <c r="IG17" s="9">
        <v>0</v>
      </c>
      <c r="IH17" s="9">
        <v>0</v>
      </c>
      <c r="II17" s="9">
        <v>0.67400000000000004</v>
      </c>
      <c r="IJ17" s="9">
        <v>0.67400000000000004</v>
      </c>
      <c r="IK17" s="9">
        <v>0</v>
      </c>
      <c r="IL17" s="9">
        <v>181.79400000000001</v>
      </c>
      <c r="IM17" s="9">
        <v>99.760999999999996</v>
      </c>
      <c r="IN17" s="9">
        <v>82.033000000000001</v>
      </c>
      <c r="IO17" s="9">
        <v>132.65799999999999</v>
      </c>
      <c r="IP17" s="9">
        <v>77.510999999999996</v>
      </c>
      <c r="IQ17" s="9">
        <v>55.148000000000003</v>
      </c>
    </row>
    <row r="18" spans="1:251">
      <c r="A18" s="10">
        <v>44593</v>
      </c>
      <c r="B18" s="9">
        <v>18.905000000000001</v>
      </c>
      <c r="C18" s="9">
        <v>5.2119999999999997</v>
      </c>
      <c r="D18" s="9">
        <v>1.236</v>
      </c>
      <c r="E18" s="9">
        <v>3.9750000000000001</v>
      </c>
      <c r="F18" s="9">
        <v>34.738999999999997</v>
      </c>
      <c r="G18" s="9">
        <v>19.893000000000001</v>
      </c>
      <c r="H18" s="9">
        <v>14.846</v>
      </c>
      <c r="I18" s="9">
        <v>20.893000000000001</v>
      </c>
      <c r="J18" s="9">
        <v>12.698</v>
      </c>
      <c r="K18" s="9">
        <v>8.1950000000000003</v>
      </c>
      <c r="L18" s="9">
        <v>12.814</v>
      </c>
      <c r="M18" s="9">
        <v>6.7290000000000001</v>
      </c>
      <c r="N18" s="9">
        <v>6.085</v>
      </c>
      <c r="O18" s="9">
        <v>3.5259999999999998</v>
      </c>
      <c r="P18" s="9">
        <v>3.5259999999999998</v>
      </c>
      <c r="Q18" s="9">
        <v>0</v>
      </c>
      <c r="R18" s="9">
        <v>4.5540000000000003</v>
      </c>
      <c r="S18" s="9">
        <v>2.4430000000000001</v>
      </c>
      <c r="T18" s="9">
        <v>2.1110000000000002</v>
      </c>
      <c r="U18" s="9">
        <v>13.846</v>
      </c>
      <c r="V18" s="9">
        <v>7.1950000000000003</v>
      </c>
      <c r="W18" s="9">
        <v>6.6509999999999998</v>
      </c>
      <c r="X18" s="9">
        <v>11.167999999999999</v>
      </c>
      <c r="Y18" s="9">
        <v>5.9589999999999996</v>
      </c>
      <c r="Z18" s="9">
        <v>5.2089999999999996</v>
      </c>
      <c r="AA18" s="9">
        <v>2.6779999999999999</v>
      </c>
      <c r="AB18" s="9">
        <v>1.236</v>
      </c>
      <c r="AC18" s="9">
        <v>1.4410000000000001</v>
      </c>
      <c r="AD18" s="9">
        <v>51.058999999999997</v>
      </c>
      <c r="AE18" s="9">
        <v>27.256</v>
      </c>
      <c r="AF18" s="9">
        <v>23.803999999999998</v>
      </c>
      <c r="AG18" s="9">
        <v>27.667999999999999</v>
      </c>
      <c r="AH18" s="9">
        <v>15.997999999999999</v>
      </c>
      <c r="AI18" s="9">
        <v>11.67</v>
      </c>
      <c r="AJ18" s="9">
        <v>22.741</v>
      </c>
      <c r="AK18" s="9">
        <v>12.962999999999999</v>
      </c>
      <c r="AL18" s="9">
        <v>9.7780000000000005</v>
      </c>
      <c r="AM18" s="9">
        <v>4.9269999999999996</v>
      </c>
      <c r="AN18" s="9">
        <v>3.0350000000000001</v>
      </c>
      <c r="AO18" s="9">
        <v>1.893</v>
      </c>
      <c r="AP18" s="9">
        <v>0</v>
      </c>
      <c r="AQ18" s="9">
        <v>0</v>
      </c>
      <c r="AR18" s="9">
        <v>0</v>
      </c>
      <c r="AS18" s="9">
        <v>23.390999999999998</v>
      </c>
      <c r="AT18" s="9">
        <v>11.257999999999999</v>
      </c>
      <c r="AU18" s="9">
        <v>12.132999999999999</v>
      </c>
      <c r="AV18" s="9">
        <v>21.978000000000002</v>
      </c>
      <c r="AW18" s="9">
        <v>11.257999999999999</v>
      </c>
      <c r="AX18" s="9">
        <v>10.72</v>
      </c>
      <c r="AY18" s="9">
        <v>1.413</v>
      </c>
      <c r="AZ18" s="9">
        <v>0</v>
      </c>
      <c r="BA18" s="9">
        <v>1.413</v>
      </c>
      <c r="BB18" s="9">
        <v>11.487</v>
      </c>
      <c r="BC18" s="9">
        <v>5.5350000000000001</v>
      </c>
      <c r="BD18" s="9">
        <v>5.952</v>
      </c>
      <c r="BE18" s="9">
        <v>10.201000000000001</v>
      </c>
      <c r="BF18" s="9">
        <v>5.5350000000000001</v>
      </c>
      <c r="BG18" s="9">
        <v>4.6660000000000004</v>
      </c>
      <c r="BH18" s="9">
        <v>7.5060000000000002</v>
      </c>
      <c r="BI18" s="9">
        <v>4.0739999999999998</v>
      </c>
      <c r="BJ18" s="9">
        <v>3.4319999999999999</v>
      </c>
      <c r="BK18" s="9">
        <v>2.3239999999999998</v>
      </c>
      <c r="BL18" s="9">
        <v>1.462</v>
      </c>
      <c r="BM18" s="9">
        <v>0.86199999999999999</v>
      </c>
      <c r="BN18" s="9">
        <v>0.371</v>
      </c>
      <c r="BO18" s="9">
        <v>0</v>
      </c>
      <c r="BP18" s="9">
        <v>0.371</v>
      </c>
      <c r="BQ18" s="9">
        <v>1.286</v>
      </c>
      <c r="BR18" s="9">
        <v>0</v>
      </c>
      <c r="BS18" s="9">
        <v>1.286</v>
      </c>
      <c r="BT18" s="9">
        <v>1.286</v>
      </c>
      <c r="BU18" s="9">
        <v>0</v>
      </c>
      <c r="BV18" s="9">
        <v>1.286</v>
      </c>
      <c r="BW18" s="9">
        <v>0</v>
      </c>
      <c r="BX18" s="9">
        <v>0</v>
      </c>
      <c r="BY18" s="9">
        <v>0</v>
      </c>
      <c r="BZ18" s="9">
        <v>20.600999999999999</v>
      </c>
      <c r="CA18" s="9">
        <v>12.436</v>
      </c>
      <c r="CB18" s="9">
        <v>8.1660000000000004</v>
      </c>
      <c r="CC18" s="9">
        <v>16.835999999999999</v>
      </c>
      <c r="CD18" s="9">
        <v>11.481</v>
      </c>
      <c r="CE18" s="9">
        <v>5.3550000000000004</v>
      </c>
      <c r="CF18" s="9">
        <v>12.27</v>
      </c>
      <c r="CG18" s="9">
        <v>8.2769999999999992</v>
      </c>
      <c r="CH18" s="9">
        <v>3.9929999999999999</v>
      </c>
      <c r="CI18" s="9">
        <v>3.3069999999999999</v>
      </c>
      <c r="CJ18" s="9">
        <v>2.4209999999999998</v>
      </c>
      <c r="CK18" s="9">
        <v>0.88600000000000001</v>
      </c>
      <c r="CL18" s="9">
        <v>1.2589999999999999</v>
      </c>
      <c r="CM18" s="9">
        <v>0.78200000000000003</v>
      </c>
      <c r="CN18" s="9">
        <v>0.47599999999999998</v>
      </c>
      <c r="CO18" s="9">
        <v>3.766</v>
      </c>
      <c r="CP18" s="9">
        <v>0.95499999999999996</v>
      </c>
      <c r="CQ18" s="9">
        <v>2.8109999999999999</v>
      </c>
      <c r="CR18" s="9">
        <v>2.645</v>
      </c>
      <c r="CS18" s="9">
        <v>0.95499999999999996</v>
      </c>
      <c r="CT18" s="9">
        <v>1.69</v>
      </c>
      <c r="CU18" s="9">
        <v>1.121</v>
      </c>
      <c r="CV18" s="9">
        <v>0</v>
      </c>
      <c r="CW18" s="9">
        <v>1.121</v>
      </c>
      <c r="CX18" s="9">
        <v>22.04</v>
      </c>
      <c r="CY18" s="9">
        <v>10.513999999999999</v>
      </c>
      <c r="CZ18" s="9">
        <v>11.526</v>
      </c>
      <c r="DA18" s="9">
        <v>14.561</v>
      </c>
      <c r="DB18" s="9">
        <v>8.1709999999999994</v>
      </c>
      <c r="DC18" s="9">
        <v>6.39</v>
      </c>
      <c r="DD18" s="9">
        <v>12.372999999999999</v>
      </c>
      <c r="DE18" s="9">
        <v>5.9829999999999997</v>
      </c>
      <c r="DF18" s="9">
        <v>6.39</v>
      </c>
      <c r="DG18" s="9">
        <v>2.1869999999999998</v>
      </c>
      <c r="DH18" s="9">
        <v>2.1869999999999998</v>
      </c>
      <c r="DI18" s="9">
        <v>0</v>
      </c>
      <c r="DJ18" s="9">
        <v>0</v>
      </c>
      <c r="DK18" s="9">
        <v>0</v>
      </c>
      <c r="DL18" s="9">
        <v>0</v>
      </c>
      <c r="DM18" s="9">
        <v>7.4790000000000001</v>
      </c>
      <c r="DN18" s="9">
        <v>2.343</v>
      </c>
      <c r="DO18" s="9">
        <v>5.1360000000000001</v>
      </c>
      <c r="DP18" s="9">
        <v>6.9450000000000003</v>
      </c>
      <c r="DQ18" s="9">
        <v>2.343</v>
      </c>
      <c r="DR18" s="9">
        <v>4.6020000000000003</v>
      </c>
      <c r="DS18" s="9">
        <v>0.53400000000000003</v>
      </c>
      <c r="DT18" s="9">
        <v>0</v>
      </c>
      <c r="DU18" s="9">
        <v>0.53400000000000003</v>
      </c>
      <c r="DV18" s="9">
        <v>23.981000000000002</v>
      </c>
      <c r="DW18" s="9">
        <v>14.750999999999999</v>
      </c>
      <c r="DX18" s="9">
        <v>9.23</v>
      </c>
      <c r="DY18" s="9">
        <v>18.806999999999999</v>
      </c>
      <c r="DZ18" s="9">
        <v>12.5</v>
      </c>
      <c r="EA18" s="9">
        <v>6.3070000000000004</v>
      </c>
      <c r="EB18" s="9">
        <v>14.638</v>
      </c>
      <c r="EC18" s="9">
        <v>8.8179999999999996</v>
      </c>
      <c r="ED18" s="9">
        <v>5.819</v>
      </c>
      <c r="EE18" s="9">
        <v>4.1689999999999996</v>
      </c>
      <c r="EF18" s="9">
        <v>3.6819999999999999</v>
      </c>
      <c r="EG18" s="9">
        <v>0.48799999999999999</v>
      </c>
      <c r="EH18" s="9">
        <v>0</v>
      </c>
      <c r="EI18" s="9">
        <v>0</v>
      </c>
      <c r="EJ18" s="9">
        <v>0</v>
      </c>
      <c r="EK18" s="9">
        <v>5.1740000000000004</v>
      </c>
      <c r="EL18" s="9">
        <v>2.2509999999999999</v>
      </c>
      <c r="EM18" s="9">
        <v>2.923</v>
      </c>
      <c r="EN18" s="9">
        <v>4.5250000000000004</v>
      </c>
      <c r="EO18" s="9">
        <v>1.6020000000000001</v>
      </c>
      <c r="EP18" s="9">
        <v>2.923</v>
      </c>
      <c r="EQ18" s="9">
        <v>0.64900000000000002</v>
      </c>
      <c r="ER18" s="9">
        <v>0.64900000000000002</v>
      </c>
      <c r="ES18" s="9">
        <v>0</v>
      </c>
      <c r="ET18" s="9">
        <v>145.96</v>
      </c>
      <c r="EU18" s="9">
        <v>73.274000000000001</v>
      </c>
      <c r="EV18" s="9">
        <v>72.686999999999998</v>
      </c>
      <c r="EW18" s="9">
        <v>92.103999999999999</v>
      </c>
      <c r="EX18" s="9">
        <v>47.307000000000002</v>
      </c>
      <c r="EY18" s="9">
        <v>44.795999999999999</v>
      </c>
      <c r="EZ18" s="9">
        <v>71.183000000000007</v>
      </c>
      <c r="FA18" s="9">
        <v>32.164000000000001</v>
      </c>
      <c r="FB18" s="9">
        <v>39.018999999999998</v>
      </c>
      <c r="FC18" s="9">
        <v>16.975999999999999</v>
      </c>
      <c r="FD18" s="9">
        <v>11.752000000000001</v>
      </c>
      <c r="FE18" s="9">
        <v>5.2240000000000002</v>
      </c>
      <c r="FF18" s="9">
        <v>3.944</v>
      </c>
      <c r="FG18" s="9">
        <v>3.391</v>
      </c>
      <c r="FH18" s="9">
        <v>0.55300000000000005</v>
      </c>
      <c r="FI18" s="9">
        <v>53.856999999999999</v>
      </c>
      <c r="FJ18" s="9">
        <v>25.966000000000001</v>
      </c>
      <c r="FK18" s="9">
        <v>27.89</v>
      </c>
      <c r="FL18" s="9">
        <v>48.107999999999997</v>
      </c>
      <c r="FM18" s="9">
        <v>23.073</v>
      </c>
      <c r="FN18" s="9">
        <v>25.035</v>
      </c>
      <c r="FO18" s="9">
        <v>5.7489999999999997</v>
      </c>
      <c r="FP18" s="9">
        <v>2.8940000000000001</v>
      </c>
      <c r="FQ18" s="9">
        <v>2.855</v>
      </c>
      <c r="FR18" s="9">
        <v>121.32299999999999</v>
      </c>
      <c r="FS18" s="9">
        <v>59.365000000000002</v>
      </c>
      <c r="FT18" s="9">
        <v>61.957999999999998</v>
      </c>
      <c r="FU18" s="9">
        <v>79.099999999999994</v>
      </c>
      <c r="FV18" s="9">
        <v>38.798000000000002</v>
      </c>
      <c r="FW18" s="9">
        <v>40.302</v>
      </c>
      <c r="FX18" s="9">
        <v>62.557000000000002</v>
      </c>
      <c r="FY18" s="9">
        <v>27.478999999999999</v>
      </c>
      <c r="FZ18" s="9">
        <v>35.078000000000003</v>
      </c>
      <c r="GA18" s="9">
        <v>13.659000000000001</v>
      </c>
      <c r="GB18" s="9">
        <v>8.9890000000000008</v>
      </c>
      <c r="GC18" s="9">
        <v>4.6710000000000003</v>
      </c>
      <c r="GD18" s="9">
        <v>2.883</v>
      </c>
      <c r="GE18" s="9">
        <v>2.33</v>
      </c>
      <c r="GF18" s="9">
        <v>0.55300000000000005</v>
      </c>
      <c r="GG18" s="9">
        <v>42.222999999999999</v>
      </c>
      <c r="GH18" s="9">
        <v>20.567</v>
      </c>
      <c r="GI18" s="9">
        <v>21.657</v>
      </c>
      <c r="GJ18" s="9">
        <v>40.448</v>
      </c>
      <c r="GK18" s="9">
        <v>19.311</v>
      </c>
      <c r="GL18" s="9">
        <v>21.135999999999999</v>
      </c>
      <c r="GM18" s="9">
        <v>1.776</v>
      </c>
      <c r="GN18" s="9">
        <v>1.2549999999999999</v>
      </c>
      <c r="GO18" s="9">
        <v>0.52</v>
      </c>
      <c r="GP18" s="9">
        <v>16.32</v>
      </c>
      <c r="GQ18" s="9">
        <v>8.4030000000000005</v>
      </c>
      <c r="GR18" s="9">
        <v>7.9169999999999998</v>
      </c>
      <c r="GS18" s="9">
        <v>8.7639999999999993</v>
      </c>
      <c r="GT18" s="9">
        <v>5.1710000000000003</v>
      </c>
      <c r="GU18" s="9">
        <v>3.5920000000000001</v>
      </c>
      <c r="GV18" s="9">
        <v>6.4870000000000001</v>
      </c>
      <c r="GW18" s="9">
        <v>2.8940000000000001</v>
      </c>
      <c r="GX18" s="9">
        <v>3.5920000000000001</v>
      </c>
      <c r="GY18" s="9">
        <v>1.216</v>
      </c>
      <c r="GZ18" s="9">
        <v>1.216</v>
      </c>
      <c r="HA18" s="9">
        <v>0</v>
      </c>
      <c r="HB18" s="9">
        <v>1.0609999999999999</v>
      </c>
      <c r="HC18" s="9">
        <v>1.0609999999999999</v>
      </c>
      <c r="HD18" s="9">
        <v>0</v>
      </c>
      <c r="HE18" s="9">
        <v>7.556</v>
      </c>
      <c r="HF18" s="9">
        <v>3.2320000000000002</v>
      </c>
      <c r="HG18" s="9">
        <v>4.3239999999999998</v>
      </c>
      <c r="HH18" s="9">
        <v>4.8259999999999996</v>
      </c>
      <c r="HI18" s="9">
        <v>1.9259999999999999</v>
      </c>
      <c r="HJ18" s="9">
        <v>2.9</v>
      </c>
      <c r="HK18" s="9">
        <v>2.73</v>
      </c>
      <c r="HL18" s="9">
        <v>1.306</v>
      </c>
      <c r="HM18" s="9">
        <v>1.4239999999999999</v>
      </c>
      <c r="HN18" s="9">
        <v>8.3170000000000002</v>
      </c>
      <c r="HO18" s="9">
        <v>5.5060000000000002</v>
      </c>
      <c r="HP18" s="9">
        <v>2.8109999999999999</v>
      </c>
      <c r="HQ18" s="9">
        <v>4.24</v>
      </c>
      <c r="HR18" s="9">
        <v>3.3380000000000001</v>
      </c>
      <c r="HS18" s="9">
        <v>0.90200000000000002</v>
      </c>
      <c r="HT18" s="9">
        <v>2.1389999999999998</v>
      </c>
      <c r="HU18" s="9">
        <v>1.79</v>
      </c>
      <c r="HV18" s="9">
        <v>0.34899999999999998</v>
      </c>
      <c r="HW18" s="9">
        <v>2.101</v>
      </c>
      <c r="HX18" s="9">
        <v>1.548</v>
      </c>
      <c r="HY18" s="9">
        <v>0.55300000000000005</v>
      </c>
      <c r="HZ18" s="9">
        <v>0</v>
      </c>
      <c r="IA18" s="9">
        <v>0</v>
      </c>
      <c r="IB18" s="9">
        <v>0</v>
      </c>
      <c r="IC18" s="9">
        <v>4.077</v>
      </c>
      <c r="ID18" s="9">
        <v>2.1680000000000001</v>
      </c>
      <c r="IE18" s="9">
        <v>1.909</v>
      </c>
      <c r="IF18" s="9">
        <v>2.8340000000000001</v>
      </c>
      <c r="IG18" s="9">
        <v>1.835</v>
      </c>
      <c r="IH18" s="9">
        <v>0.999</v>
      </c>
      <c r="II18" s="9">
        <v>1.2430000000000001</v>
      </c>
      <c r="IJ18" s="9">
        <v>0.33300000000000002</v>
      </c>
      <c r="IK18" s="9">
        <v>0.91100000000000003</v>
      </c>
      <c r="IL18" s="9">
        <v>122.658</v>
      </c>
      <c r="IM18" s="9">
        <v>58.32</v>
      </c>
      <c r="IN18" s="9">
        <v>64.337999999999994</v>
      </c>
      <c r="IO18" s="9">
        <v>82.594999999999999</v>
      </c>
      <c r="IP18" s="9">
        <v>43.301000000000002</v>
      </c>
      <c r="IQ18" s="9">
        <v>39.293999999999997</v>
      </c>
    </row>
    <row r="19" spans="1:251">
      <c r="A19" s="10">
        <v>44958</v>
      </c>
      <c r="B19" s="9">
        <v>15.542999999999999</v>
      </c>
      <c r="C19" s="9">
        <v>7.7850000000000001</v>
      </c>
      <c r="D19" s="9">
        <v>1.647</v>
      </c>
      <c r="E19" s="9">
        <v>6.1379999999999999</v>
      </c>
      <c r="F19" s="9">
        <v>39.31</v>
      </c>
      <c r="G19" s="9">
        <v>19.295000000000002</v>
      </c>
      <c r="H19" s="9">
        <v>20.015000000000001</v>
      </c>
      <c r="I19" s="9">
        <v>18.920999999999999</v>
      </c>
      <c r="J19" s="9">
        <v>9.5289999999999999</v>
      </c>
      <c r="K19" s="9">
        <v>9.3919999999999995</v>
      </c>
      <c r="L19" s="9">
        <v>10.226000000000001</v>
      </c>
      <c r="M19" s="9">
        <v>6.4480000000000004</v>
      </c>
      <c r="N19" s="9">
        <v>3.778</v>
      </c>
      <c r="O19" s="9">
        <v>5.8109999999999999</v>
      </c>
      <c r="P19" s="9">
        <v>1.7709999999999999</v>
      </c>
      <c r="Q19" s="9">
        <v>4.04</v>
      </c>
      <c r="R19" s="9">
        <v>2.8839999999999999</v>
      </c>
      <c r="S19" s="9">
        <v>1.31</v>
      </c>
      <c r="T19" s="9">
        <v>1.5740000000000001</v>
      </c>
      <c r="U19" s="9">
        <v>20.388999999999999</v>
      </c>
      <c r="V19" s="9">
        <v>9.766</v>
      </c>
      <c r="W19" s="9">
        <v>10.622</v>
      </c>
      <c r="X19" s="9">
        <v>14.58</v>
      </c>
      <c r="Y19" s="9">
        <v>8.6210000000000004</v>
      </c>
      <c r="Z19" s="9">
        <v>5.9589999999999996</v>
      </c>
      <c r="AA19" s="9">
        <v>5.8090000000000002</v>
      </c>
      <c r="AB19" s="9">
        <v>1.145</v>
      </c>
      <c r="AC19" s="9">
        <v>4.6630000000000003</v>
      </c>
      <c r="AD19" s="9">
        <v>42.737000000000002</v>
      </c>
      <c r="AE19" s="9">
        <v>23.733000000000001</v>
      </c>
      <c r="AF19" s="9">
        <v>19.004000000000001</v>
      </c>
      <c r="AG19" s="9">
        <v>30.555</v>
      </c>
      <c r="AH19" s="9">
        <v>17.844999999999999</v>
      </c>
      <c r="AI19" s="9">
        <v>12.71</v>
      </c>
      <c r="AJ19" s="9">
        <v>20.934999999999999</v>
      </c>
      <c r="AK19" s="9">
        <v>12.366</v>
      </c>
      <c r="AL19" s="9">
        <v>8.5679999999999996</v>
      </c>
      <c r="AM19" s="9">
        <v>7.609</v>
      </c>
      <c r="AN19" s="9">
        <v>4.4870000000000001</v>
      </c>
      <c r="AO19" s="9">
        <v>3.1219999999999999</v>
      </c>
      <c r="AP19" s="9">
        <v>2.012</v>
      </c>
      <c r="AQ19" s="9">
        <v>0.99099999999999999</v>
      </c>
      <c r="AR19" s="9">
        <v>1.02</v>
      </c>
      <c r="AS19" s="9">
        <v>12.182</v>
      </c>
      <c r="AT19" s="9">
        <v>5.8879999999999999</v>
      </c>
      <c r="AU19" s="9">
        <v>6.2939999999999996</v>
      </c>
      <c r="AV19" s="9">
        <v>11.419</v>
      </c>
      <c r="AW19" s="9">
        <v>5.8879999999999999</v>
      </c>
      <c r="AX19" s="9">
        <v>5.5309999999999997</v>
      </c>
      <c r="AY19" s="9">
        <v>0.76300000000000001</v>
      </c>
      <c r="AZ19" s="9">
        <v>0</v>
      </c>
      <c r="BA19" s="9">
        <v>0.76300000000000001</v>
      </c>
      <c r="BB19" s="9">
        <v>19.222000000000001</v>
      </c>
      <c r="BC19" s="9">
        <v>11.03</v>
      </c>
      <c r="BD19" s="9">
        <v>8.1920000000000002</v>
      </c>
      <c r="BE19" s="9">
        <v>14.266999999999999</v>
      </c>
      <c r="BF19" s="9">
        <v>9.4499999999999993</v>
      </c>
      <c r="BG19" s="9">
        <v>4.8170000000000002</v>
      </c>
      <c r="BH19" s="9">
        <v>10.039999999999999</v>
      </c>
      <c r="BI19" s="9">
        <v>5.6849999999999996</v>
      </c>
      <c r="BJ19" s="9">
        <v>4.3559999999999999</v>
      </c>
      <c r="BK19" s="9">
        <v>2.8380000000000001</v>
      </c>
      <c r="BL19" s="9">
        <v>2.3759999999999999</v>
      </c>
      <c r="BM19" s="9">
        <v>0.46100000000000002</v>
      </c>
      <c r="BN19" s="9">
        <v>1.389</v>
      </c>
      <c r="BO19" s="9">
        <v>1.389</v>
      </c>
      <c r="BP19" s="9">
        <v>0</v>
      </c>
      <c r="BQ19" s="9">
        <v>4.9550000000000001</v>
      </c>
      <c r="BR19" s="9">
        <v>1.58</v>
      </c>
      <c r="BS19" s="9">
        <v>3.375</v>
      </c>
      <c r="BT19" s="9">
        <v>4.2439999999999998</v>
      </c>
      <c r="BU19" s="9">
        <v>1.58</v>
      </c>
      <c r="BV19" s="9">
        <v>2.6640000000000001</v>
      </c>
      <c r="BW19" s="9">
        <v>0.71099999999999997</v>
      </c>
      <c r="BX19" s="9">
        <v>0</v>
      </c>
      <c r="BY19" s="9">
        <v>0.71099999999999997</v>
      </c>
      <c r="BZ19" s="9">
        <v>10.449</v>
      </c>
      <c r="CA19" s="9">
        <v>7.22</v>
      </c>
      <c r="CB19" s="9">
        <v>3.2290000000000001</v>
      </c>
      <c r="CC19" s="9">
        <v>5.7279999999999998</v>
      </c>
      <c r="CD19" s="9">
        <v>3.8889999999999998</v>
      </c>
      <c r="CE19" s="9">
        <v>1.839</v>
      </c>
      <c r="CF19" s="9">
        <v>4.0410000000000004</v>
      </c>
      <c r="CG19" s="9">
        <v>2.8069999999999999</v>
      </c>
      <c r="CH19" s="9">
        <v>1.234</v>
      </c>
      <c r="CI19" s="9">
        <v>1.1220000000000001</v>
      </c>
      <c r="CJ19" s="9">
        <v>0.51700000000000002</v>
      </c>
      <c r="CK19" s="9">
        <v>0.60599999999999998</v>
      </c>
      <c r="CL19" s="9">
        <v>0.56499999999999995</v>
      </c>
      <c r="CM19" s="9">
        <v>0.56499999999999995</v>
      </c>
      <c r="CN19" s="9">
        <v>0</v>
      </c>
      <c r="CO19" s="9">
        <v>4.7210000000000001</v>
      </c>
      <c r="CP19" s="9">
        <v>3.331</v>
      </c>
      <c r="CQ19" s="9">
        <v>1.39</v>
      </c>
      <c r="CR19" s="9">
        <v>4.2190000000000003</v>
      </c>
      <c r="CS19" s="9">
        <v>2.83</v>
      </c>
      <c r="CT19" s="9">
        <v>1.39</v>
      </c>
      <c r="CU19" s="9">
        <v>0.502</v>
      </c>
      <c r="CV19" s="9">
        <v>0.502</v>
      </c>
      <c r="CW19" s="9">
        <v>0</v>
      </c>
      <c r="CX19" s="9">
        <v>14.488</v>
      </c>
      <c r="CY19" s="9">
        <v>9.7449999999999992</v>
      </c>
      <c r="CZ19" s="9">
        <v>4.7439999999999998</v>
      </c>
      <c r="DA19" s="9">
        <v>10.352</v>
      </c>
      <c r="DB19" s="9">
        <v>6.915</v>
      </c>
      <c r="DC19" s="9">
        <v>3.4380000000000002</v>
      </c>
      <c r="DD19" s="9">
        <v>7.0949999999999998</v>
      </c>
      <c r="DE19" s="9">
        <v>5.0350000000000001</v>
      </c>
      <c r="DF19" s="9">
        <v>2.0590000000000002</v>
      </c>
      <c r="DG19" s="9">
        <v>3.258</v>
      </c>
      <c r="DH19" s="9">
        <v>1.879</v>
      </c>
      <c r="DI19" s="9">
        <v>1.3779999999999999</v>
      </c>
      <c r="DJ19" s="9">
        <v>0</v>
      </c>
      <c r="DK19" s="9">
        <v>0</v>
      </c>
      <c r="DL19" s="9">
        <v>0</v>
      </c>
      <c r="DM19" s="9">
        <v>4.1360000000000001</v>
      </c>
      <c r="DN19" s="9">
        <v>2.83</v>
      </c>
      <c r="DO19" s="9">
        <v>1.306</v>
      </c>
      <c r="DP19" s="9">
        <v>4.1360000000000001</v>
      </c>
      <c r="DQ19" s="9">
        <v>2.83</v>
      </c>
      <c r="DR19" s="9">
        <v>1.306</v>
      </c>
      <c r="DS19" s="9">
        <v>0</v>
      </c>
      <c r="DT19" s="9">
        <v>0</v>
      </c>
      <c r="DU19" s="9">
        <v>0</v>
      </c>
      <c r="DV19" s="9">
        <v>14.925000000000001</v>
      </c>
      <c r="DW19" s="9">
        <v>9.33</v>
      </c>
      <c r="DX19" s="9">
        <v>5.5940000000000003</v>
      </c>
      <c r="DY19" s="9">
        <v>11.817</v>
      </c>
      <c r="DZ19" s="9">
        <v>7.8490000000000002</v>
      </c>
      <c r="EA19" s="9">
        <v>3.968</v>
      </c>
      <c r="EB19" s="9">
        <v>11.249000000000001</v>
      </c>
      <c r="EC19" s="9">
        <v>7.2809999999999997</v>
      </c>
      <c r="ED19" s="9">
        <v>3.968</v>
      </c>
      <c r="EE19" s="9">
        <v>0.56799999999999995</v>
      </c>
      <c r="EF19" s="9">
        <v>0.56799999999999995</v>
      </c>
      <c r="EG19" s="9">
        <v>0</v>
      </c>
      <c r="EH19" s="9">
        <v>0</v>
      </c>
      <c r="EI19" s="9">
        <v>0</v>
      </c>
      <c r="EJ19" s="9">
        <v>0</v>
      </c>
      <c r="EK19" s="9">
        <v>3.1080000000000001</v>
      </c>
      <c r="EL19" s="9">
        <v>1.4810000000000001</v>
      </c>
      <c r="EM19" s="9">
        <v>1.627</v>
      </c>
      <c r="EN19" s="9">
        <v>3.1080000000000001</v>
      </c>
      <c r="EO19" s="9">
        <v>1.4810000000000001</v>
      </c>
      <c r="EP19" s="9">
        <v>1.627</v>
      </c>
      <c r="EQ19" s="9">
        <v>0</v>
      </c>
      <c r="ER19" s="9">
        <v>0</v>
      </c>
      <c r="ES19" s="9">
        <v>0</v>
      </c>
      <c r="ET19" s="9">
        <v>139.62</v>
      </c>
      <c r="EU19" s="9">
        <v>72.790999999999997</v>
      </c>
      <c r="EV19" s="9">
        <v>66.83</v>
      </c>
      <c r="EW19" s="9">
        <v>94.225999999999999</v>
      </c>
      <c r="EX19" s="9">
        <v>51.835999999999999</v>
      </c>
      <c r="EY19" s="9">
        <v>42.390999999999998</v>
      </c>
      <c r="EZ19" s="9">
        <v>72.679000000000002</v>
      </c>
      <c r="FA19" s="9">
        <v>37.584000000000003</v>
      </c>
      <c r="FB19" s="9">
        <v>35.094000000000001</v>
      </c>
      <c r="FC19" s="9">
        <v>17.132000000000001</v>
      </c>
      <c r="FD19" s="9">
        <v>12.196</v>
      </c>
      <c r="FE19" s="9">
        <v>4.9349999999999996</v>
      </c>
      <c r="FF19" s="9">
        <v>4.4160000000000004</v>
      </c>
      <c r="FG19" s="9">
        <v>2.0550000000000002</v>
      </c>
      <c r="FH19" s="9">
        <v>2.3610000000000002</v>
      </c>
      <c r="FI19" s="9">
        <v>45.393999999999998</v>
      </c>
      <c r="FJ19" s="9">
        <v>20.954999999999998</v>
      </c>
      <c r="FK19" s="9">
        <v>24.439</v>
      </c>
      <c r="FL19" s="9">
        <v>38.093000000000004</v>
      </c>
      <c r="FM19" s="9">
        <v>18.026</v>
      </c>
      <c r="FN19" s="9">
        <v>20.067</v>
      </c>
      <c r="FO19" s="9">
        <v>7.3010000000000002</v>
      </c>
      <c r="FP19" s="9">
        <v>2.9289999999999998</v>
      </c>
      <c r="FQ19" s="9">
        <v>4.3719999999999999</v>
      </c>
      <c r="FR19" s="9">
        <v>113.742</v>
      </c>
      <c r="FS19" s="9">
        <v>58.08</v>
      </c>
      <c r="FT19" s="9">
        <v>55.661000000000001</v>
      </c>
      <c r="FU19" s="9">
        <v>74.677999999999997</v>
      </c>
      <c r="FV19" s="9">
        <v>41.853999999999999</v>
      </c>
      <c r="FW19" s="9">
        <v>32.823999999999998</v>
      </c>
      <c r="FX19" s="9">
        <v>61.430999999999997</v>
      </c>
      <c r="FY19" s="9">
        <v>32.884999999999998</v>
      </c>
      <c r="FZ19" s="9">
        <v>28.545999999999999</v>
      </c>
      <c r="GA19" s="9">
        <v>10.714</v>
      </c>
      <c r="GB19" s="9">
        <v>8.3829999999999991</v>
      </c>
      <c r="GC19" s="9">
        <v>2.331</v>
      </c>
      <c r="GD19" s="9">
        <v>2.5339999999999998</v>
      </c>
      <c r="GE19" s="9">
        <v>0.58699999999999997</v>
      </c>
      <c r="GF19" s="9">
        <v>1.9470000000000001</v>
      </c>
      <c r="GG19" s="9">
        <v>39.063000000000002</v>
      </c>
      <c r="GH19" s="9">
        <v>16.225999999999999</v>
      </c>
      <c r="GI19" s="9">
        <v>22.837</v>
      </c>
      <c r="GJ19" s="9">
        <v>35.777000000000001</v>
      </c>
      <c r="GK19" s="9">
        <v>16.225999999999999</v>
      </c>
      <c r="GL19" s="9">
        <v>19.550999999999998</v>
      </c>
      <c r="GM19" s="9">
        <v>3.2869999999999999</v>
      </c>
      <c r="GN19" s="9">
        <v>0</v>
      </c>
      <c r="GO19" s="9">
        <v>3.2869999999999999</v>
      </c>
      <c r="GP19" s="9">
        <v>17.704999999999998</v>
      </c>
      <c r="GQ19" s="9">
        <v>8.4339999999999993</v>
      </c>
      <c r="GR19" s="9">
        <v>9.2710000000000008</v>
      </c>
      <c r="GS19" s="9">
        <v>14.234</v>
      </c>
      <c r="GT19" s="9">
        <v>6.0490000000000004</v>
      </c>
      <c r="GU19" s="9">
        <v>8.1850000000000005</v>
      </c>
      <c r="GV19" s="9">
        <v>9.0429999999999993</v>
      </c>
      <c r="GW19" s="9">
        <v>3.5259999999999998</v>
      </c>
      <c r="GX19" s="9">
        <v>5.5179999999999998</v>
      </c>
      <c r="GY19" s="9">
        <v>4.101</v>
      </c>
      <c r="GZ19" s="9">
        <v>1.847</v>
      </c>
      <c r="HA19" s="9">
        <v>2.254</v>
      </c>
      <c r="HB19" s="9">
        <v>1.089</v>
      </c>
      <c r="HC19" s="9">
        <v>0.67600000000000005</v>
      </c>
      <c r="HD19" s="9">
        <v>0.41399999999999998</v>
      </c>
      <c r="HE19" s="9">
        <v>3.4710000000000001</v>
      </c>
      <c r="HF19" s="9">
        <v>2.3860000000000001</v>
      </c>
      <c r="HG19" s="9">
        <v>1.0860000000000001</v>
      </c>
      <c r="HH19" s="9">
        <v>1.462</v>
      </c>
      <c r="HI19" s="9">
        <v>0.94599999999999995</v>
      </c>
      <c r="HJ19" s="9">
        <v>0.51600000000000001</v>
      </c>
      <c r="HK19" s="9">
        <v>2.0089999999999999</v>
      </c>
      <c r="HL19" s="9">
        <v>1.4390000000000001</v>
      </c>
      <c r="HM19" s="9">
        <v>0.56999999999999995</v>
      </c>
      <c r="HN19" s="9">
        <v>8.173</v>
      </c>
      <c r="HO19" s="9">
        <v>6.2759999999999998</v>
      </c>
      <c r="HP19" s="9">
        <v>1.8979999999999999</v>
      </c>
      <c r="HQ19" s="9">
        <v>5.3140000000000001</v>
      </c>
      <c r="HR19" s="9">
        <v>3.9329999999999998</v>
      </c>
      <c r="HS19" s="9">
        <v>1.381</v>
      </c>
      <c r="HT19" s="9">
        <v>2.2040000000000002</v>
      </c>
      <c r="HU19" s="9">
        <v>1.1739999999999999</v>
      </c>
      <c r="HV19" s="9">
        <v>1.0309999999999999</v>
      </c>
      <c r="HW19" s="9">
        <v>2.3170000000000002</v>
      </c>
      <c r="HX19" s="9">
        <v>1.966</v>
      </c>
      <c r="HY19" s="9">
        <v>0.35099999999999998</v>
      </c>
      <c r="HZ19" s="9">
        <v>0.79300000000000004</v>
      </c>
      <c r="IA19" s="9">
        <v>0.79300000000000004</v>
      </c>
      <c r="IB19" s="9">
        <v>0</v>
      </c>
      <c r="IC19" s="9">
        <v>2.859</v>
      </c>
      <c r="ID19" s="9">
        <v>2.343</v>
      </c>
      <c r="IE19" s="9">
        <v>0.51600000000000001</v>
      </c>
      <c r="IF19" s="9">
        <v>0.85399999999999998</v>
      </c>
      <c r="IG19" s="9">
        <v>0.85399999999999998</v>
      </c>
      <c r="IH19" s="9">
        <v>0</v>
      </c>
      <c r="II19" s="9">
        <v>2.0059999999999998</v>
      </c>
      <c r="IJ19" s="9">
        <v>1.49</v>
      </c>
      <c r="IK19" s="9">
        <v>0.51600000000000001</v>
      </c>
      <c r="IL19" s="9">
        <v>112.812</v>
      </c>
      <c r="IM19" s="9">
        <v>57.427</v>
      </c>
      <c r="IN19" s="9">
        <v>55.384999999999998</v>
      </c>
      <c r="IO19" s="9">
        <v>82.927000000000007</v>
      </c>
      <c r="IP19" s="9">
        <v>46.018000000000001</v>
      </c>
      <c r="IQ19" s="9">
        <v>36.908999999999999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90.423000000000002</v>
      </c>
      <c r="C11" s="9">
        <v>49.417999999999999</v>
      </c>
      <c r="D11" s="9">
        <v>41.005000000000003</v>
      </c>
      <c r="E11" s="9">
        <v>21.254000000000001</v>
      </c>
      <c r="F11" s="9">
        <v>17.088000000000001</v>
      </c>
      <c r="G11" s="9">
        <v>4.1669999999999998</v>
      </c>
      <c r="H11" s="9">
        <v>3.0070000000000001</v>
      </c>
      <c r="I11" s="9">
        <v>1.8640000000000001</v>
      </c>
      <c r="J11" s="9">
        <v>1.143</v>
      </c>
      <c r="K11" s="9">
        <v>44.03</v>
      </c>
      <c r="L11" s="9">
        <v>18.495999999999999</v>
      </c>
      <c r="M11" s="9">
        <v>25.535</v>
      </c>
      <c r="N11" s="9">
        <v>38.161000000000001</v>
      </c>
      <c r="O11" s="9">
        <v>16.11</v>
      </c>
      <c r="P11" s="9">
        <v>22.050999999999998</v>
      </c>
      <c r="Q11" s="9">
        <v>5.8689999999999998</v>
      </c>
      <c r="R11" s="9">
        <v>2.3849999999999998</v>
      </c>
      <c r="S11" s="9">
        <v>3.4830000000000001</v>
      </c>
      <c r="T11" s="9">
        <v>23.327999999999999</v>
      </c>
      <c r="U11" s="9">
        <v>12.337</v>
      </c>
      <c r="V11" s="9">
        <v>10.991</v>
      </c>
      <c r="W11" s="9">
        <v>14.632</v>
      </c>
      <c r="X11" s="9">
        <v>9.4139999999999997</v>
      </c>
      <c r="Y11" s="9">
        <v>5.218</v>
      </c>
      <c r="Z11" s="9">
        <v>9.2080000000000002</v>
      </c>
      <c r="AA11" s="9">
        <v>6.2030000000000003</v>
      </c>
      <c r="AB11" s="9">
        <v>3.0049999999999999</v>
      </c>
      <c r="AC11" s="9">
        <v>2.4169999999999998</v>
      </c>
      <c r="AD11" s="9">
        <v>1.3460000000000001</v>
      </c>
      <c r="AE11" s="9">
        <v>1.07</v>
      </c>
      <c r="AF11" s="9">
        <v>3.0070000000000001</v>
      </c>
      <c r="AG11" s="9">
        <v>1.8640000000000001</v>
      </c>
      <c r="AH11" s="9">
        <v>1.143</v>
      </c>
      <c r="AI11" s="9">
        <v>8.6959999999999997</v>
      </c>
      <c r="AJ11" s="9">
        <v>2.923</v>
      </c>
      <c r="AK11" s="9">
        <v>5.7729999999999997</v>
      </c>
      <c r="AL11" s="9">
        <v>2.827</v>
      </c>
      <c r="AM11" s="9">
        <v>0.53800000000000003</v>
      </c>
      <c r="AN11" s="9">
        <v>2.29</v>
      </c>
      <c r="AO11" s="9">
        <v>5.8689999999999998</v>
      </c>
      <c r="AP11" s="9">
        <v>2.3849999999999998</v>
      </c>
      <c r="AQ11" s="9">
        <v>3.4830000000000001</v>
      </c>
      <c r="AR11" s="9">
        <v>93.302000000000007</v>
      </c>
      <c r="AS11" s="9">
        <v>55.701999999999998</v>
      </c>
      <c r="AT11" s="9">
        <v>37.6</v>
      </c>
      <c r="AU11" s="9">
        <v>72.956999999999994</v>
      </c>
      <c r="AV11" s="9">
        <v>47.619</v>
      </c>
      <c r="AW11" s="9">
        <v>25.338000000000001</v>
      </c>
      <c r="AX11" s="9">
        <v>56.604999999999997</v>
      </c>
      <c r="AY11" s="9">
        <v>34.363</v>
      </c>
      <c r="AZ11" s="9">
        <v>22.242000000000001</v>
      </c>
      <c r="BA11" s="9">
        <v>16.350999999999999</v>
      </c>
      <c r="BB11" s="9">
        <v>13.255000000000001</v>
      </c>
      <c r="BC11" s="9">
        <v>3.0960000000000001</v>
      </c>
      <c r="BD11" s="9">
        <v>20.344999999999999</v>
      </c>
      <c r="BE11" s="9">
        <v>8.0839999999999996</v>
      </c>
      <c r="BF11" s="9">
        <v>12.262</v>
      </c>
      <c r="BG11" s="9">
        <v>20.344999999999999</v>
      </c>
      <c r="BH11" s="9">
        <v>8.0839999999999996</v>
      </c>
      <c r="BI11" s="9">
        <v>12.262</v>
      </c>
      <c r="BJ11" s="9">
        <v>42.085000000000001</v>
      </c>
      <c r="BK11" s="9">
        <v>18.826000000000001</v>
      </c>
      <c r="BL11" s="9">
        <v>23.257999999999999</v>
      </c>
      <c r="BM11" s="9">
        <v>27.096</v>
      </c>
      <c r="BN11" s="9">
        <v>11.337</v>
      </c>
      <c r="BO11" s="9">
        <v>15.759</v>
      </c>
      <c r="BP11" s="9">
        <v>24.61</v>
      </c>
      <c r="BQ11" s="9">
        <v>8.8510000000000009</v>
      </c>
      <c r="BR11" s="9">
        <v>15.759</v>
      </c>
      <c r="BS11" s="9">
        <v>2.4860000000000002</v>
      </c>
      <c r="BT11" s="9">
        <v>2.4860000000000002</v>
      </c>
      <c r="BU11" s="9">
        <v>0</v>
      </c>
      <c r="BV11" s="9">
        <v>14.989000000000001</v>
      </c>
      <c r="BW11" s="9">
        <v>7.4889999999999999</v>
      </c>
      <c r="BX11" s="9">
        <v>7.5</v>
      </c>
      <c r="BY11" s="9">
        <v>14.989000000000001</v>
      </c>
      <c r="BZ11" s="9">
        <v>7.4889999999999999</v>
      </c>
      <c r="CA11" s="9">
        <v>7.5</v>
      </c>
      <c r="CB11" s="9">
        <v>39.491</v>
      </c>
      <c r="CC11" s="9">
        <v>18.181999999999999</v>
      </c>
      <c r="CD11" s="9">
        <v>21.309000000000001</v>
      </c>
      <c r="CE11" s="9">
        <v>9.5809999999999995</v>
      </c>
      <c r="CF11" s="9">
        <v>6.2530000000000001</v>
      </c>
      <c r="CG11" s="9">
        <v>3.3279999999999998</v>
      </c>
      <c r="CH11" s="9">
        <v>6.4610000000000003</v>
      </c>
      <c r="CI11" s="9">
        <v>4.7439999999999998</v>
      </c>
      <c r="CJ11" s="9">
        <v>1.7170000000000001</v>
      </c>
      <c r="CK11" s="9">
        <v>3.12</v>
      </c>
      <c r="CL11" s="9">
        <v>1.5089999999999999</v>
      </c>
      <c r="CM11" s="9">
        <v>1.611</v>
      </c>
      <c r="CN11" s="9">
        <v>0</v>
      </c>
      <c r="CO11" s="9">
        <v>0</v>
      </c>
      <c r="CP11" s="9">
        <v>0</v>
      </c>
      <c r="CQ11" s="9">
        <v>29.91</v>
      </c>
      <c r="CR11" s="9">
        <v>11.929</v>
      </c>
      <c r="CS11" s="9">
        <v>17.981000000000002</v>
      </c>
      <c r="CT11" s="9">
        <v>28.454999999999998</v>
      </c>
      <c r="CU11" s="9">
        <v>10.474</v>
      </c>
      <c r="CV11" s="9">
        <v>17.981000000000002</v>
      </c>
      <c r="CW11" s="9">
        <v>1.4550000000000001</v>
      </c>
      <c r="CX11" s="9">
        <v>1.4550000000000001</v>
      </c>
      <c r="CY11" s="9">
        <v>0</v>
      </c>
      <c r="CZ11" s="9">
        <v>3.5459999999999998</v>
      </c>
      <c r="DA11" s="9">
        <v>1.8839999999999999</v>
      </c>
      <c r="DB11" s="9">
        <v>1.663</v>
      </c>
      <c r="DC11" s="9">
        <v>0.42899999999999999</v>
      </c>
      <c r="DD11" s="9">
        <v>0.42899999999999999</v>
      </c>
      <c r="DE11" s="9">
        <v>0</v>
      </c>
      <c r="DF11" s="9">
        <v>0.42899999999999999</v>
      </c>
      <c r="DG11" s="9">
        <v>0.42899999999999999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3.1179999999999999</v>
      </c>
      <c r="DP11" s="9">
        <v>1.4550000000000001</v>
      </c>
      <c r="DQ11" s="9">
        <v>1.663</v>
      </c>
      <c r="DR11" s="9">
        <v>1.663</v>
      </c>
      <c r="DS11" s="9">
        <v>0</v>
      </c>
      <c r="DT11" s="9">
        <v>1.663</v>
      </c>
      <c r="DU11" s="9">
        <v>1.4550000000000001</v>
      </c>
      <c r="DV11" s="9">
        <v>1.4550000000000001</v>
      </c>
      <c r="DW11" s="9">
        <v>0</v>
      </c>
      <c r="DX11" s="9">
        <v>35.944000000000003</v>
      </c>
      <c r="DY11" s="9">
        <v>16.297999999999998</v>
      </c>
      <c r="DZ11" s="9">
        <v>19.646000000000001</v>
      </c>
      <c r="EA11" s="9">
        <v>9.1519999999999992</v>
      </c>
      <c r="EB11" s="9">
        <v>5.8239999999999998</v>
      </c>
      <c r="EC11" s="9">
        <v>3.3279999999999998</v>
      </c>
      <c r="ED11" s="9">
        <v>6.032</v>
      </c>
      <c r="EE11" s="9">
        <v>4.3159999999999998</v>
      </c>
      <c r="EF11" s="9">
        <v>1.7170000000000001</v>
      </c>
      <c r="EG11" s="9">
        <v>3.12</v>
      </c>
      <c r="EH11" s="9">
        <v>1.5089999999999999</v>
      </c>
      <c r="EI11" s="9">
        <v>1.611</v>
      </c>
      <c r="EJ11" s="9">
        <v>26.792000000000002</v>
      </c>
      <c r="EK11" s="9">
        <v>10.474</v>
      </c>
      <c r="EL11" s="9">
        <v>16.318000000000001</v>
      </c>
      <c r="EM11" s="9">
        <v>26.792000000000002</v>
      </c>
      <c r="EN11" s="9">
        <v>10.474</v>
      </c>
      <c r="EO11" s="9">
        <v>16.318000000000001</v>
      </c>
      <c r="EP11" s="9">
        <v>151.24</v>
      </c>
      <c r="EQ11" s="9">
        <v>79.974000000000004</v>
      </c>
      <c r="ER11" s="9">
        <v>71.266000000000005</v>
      </c>
      <c r="ES11" s="9">
        <v>89.222999999999999</v>
      </c>
      <c r="ET11" s="9">
        <v>54.302999999999997</v>
      </c>
      <c r="EU11" s="9">
        <v>34.92</v>
      </c>
      <c r="EV11" s="9">
        <v>65.400000000000006</v>
      </c>
      <c r="EW11" s="9">
        <v>36.948</v>
      </c>
      <c r="EX11" s="9">
        <v>28.452000000000002</v>
      </c>
      <c r="EY11" s="9">
        <v>20.815999999999999</v>
      </c>
      <c r="EZ11" s="9">
        <v>15.49</v>
      </c>
      <c r="FA11" s="9">
        <v>5.3259999999999996</v>
      </c>
      <c r="FB11" s="9">
        <v>3.0070000000000001</v>
      </c>
      <c r="FC11" s="9">
        <v>1.8640000000000001</v>
      </c>
      <c r="FD11" s="9">
        <v>1.143</v>
      </c>
      <c r="FE11" s="9">
        <v>62.017000000000003</v>
      </c>
      <c r="FF11" s="9">
        <v>25.670999999999999</v>
      </c>
      <c r="FG11" s="9">
        <v>36.345999999999997</v>
      </c>
      <c r="FH11" s="9">
        <v>55.399000000000001</v>
      </c>
      <c r="FI11" s="9">
        <v>22.536000000000001</v>
      </c>
      <c r="FJ11" s="9">
        <v>32.862000000000002</v>
      </c>
      <c r="FK11" s="9">
        <v>6.6180000000000003</v>
      </c>
      <c r="FL11" s="9">
        <v>3.1349999999999998</v>
      </c>
      <c r="FM11" s="9">
        <v>3.4830000000000001</v>
      </c>
      <c r="FN11" s="9">
        <v>37.902000000000001</v>
      </c>
      <c r="FO11" s="9">
        <v>19.873000000000001</v>
      </c>
      <c r="FP11" s="9">
        <v>18.029</v>
      </c>
      <c r="FQ11" s="9">
        <v>22.992999999999999</v>
      </c>
      <c r="FR11" s="9">
        <v>14.17</v>
      </c>
      <c r="FS11" s="9">
        <v>8.8239999999999998</v>
      </c>
      <c r="FT11" s="9">
        <v>16.960999999999999</v>
      </c>
      <c r="FU11" s="9">
        <v>9.7720000000000002</v>
      </c>
      <c r="FV11" s="9">
        <v>7.1890000000000001</v>
      </c>
      <c r="FW11" s="9">
        <v>5.3860000000000001</v>
      </c>
      <c r="FX11" s="9">
        <v>3.7519999999999998</v>
      </c>
      <c r="FY11" s="9">
        <v>1.635</v>
      </c>
      <c r="FZ11" s="9">
        <v>0.64600000000000002</v>
      </c>
      <c r="GA11" s="9">
        <v>0.64600000000000002</v>
      </c>
      <c r="GB11" s="9">
        <v>0</v>
      </c>
      <c r="GC11" s="9">
        <v>14.909000000000001</v>
      </c>
      <c r="GD11" s="9">
        <v>5.7030000000000003</v>
      </c>
      <c r="GE11" s="9">
        <v>9.2059999999999995</v>
      </c>
      <c r="GF11" s="9">
        <v>12.705</v>
      </c>
      <c r="GG11" s="9">
        <v>4.5609999999999999</v>
      </c>
      <c r="GH11" s="9">
        <v>8.1440000000000001</v>
      </c>
      <c r="GI11" s="9">
        <v>2.2040000000000002</v>
      </c>
      <c r="GJ11" s="9">
        <v>1.1419999999999999</v>
      </c>
      <c r="GK11" s="9">
        <v>1.0620000000000001</v>
      </c>
      <c r="GL11" s="9">
        <v>57.93</v>
      </c>
      <c r="GM11" s="9">
        <v>27.087</v>
      </c>
      <c r="GN11" s="9">
        <v>30.843</v>
      </c>
      <c r="GO11" s="9">
        <v>27.37</v>
      </c>
      <c r="GP11" s="9">
        <v>16.324999999999999</v>
      </c>
      <c r="GQ11" s="9">
        <v>11.045</v>
      </c>
      <c r="GR11" s="9">
        <v>20.466000000000001</v>
      </c>
      <c r="GS11" s="9">
        <v>12.794</v>
      </c>
      <c r="GT11" s="9">
        <v>7.6719999999999997</v>
      </c>
      <c r="GU11" s="9">
        <v>5.2460000000000004</v>
      </c>
      <c r="GV11" s="9">
        <v>3.016</v>
      </c>
      <c r="GW11" s="9">
        <v>2.2290000000000001</v>
      </c>
      <c r="GX11" s="9">
        <v>1.6579999999999999</v>
      </c>
      <c r="GY11" s="9">
        <v>0.51500000000000001</v>
      </c>
      <c r="GZ11" s="9">
        <v>1.143</v>
      </c>
      <c r="HA11" s="9">
        <v>30.56</v>
      </c>
      <c r="HB11" s="9">
        <v>10.762</v>
      </c>
      <c r="HC11" s="9">
        <v>19.798999999999999</v>
      </c>
      <c r="HD11" s="9">
        <v>27.332999999999998</v>
      </c>
      <c r="HE11" s="9">
        <v>9.4610000000000003</v>
      </c>
      <c r="HF11" s="9">
        <v>17.872</v>
      </c>
      <c r="HG11" s="9">
        <v>3.2269999999999999</v>
      </c>
      <c r="HH11" s="9">
        <v>1.3009999999999999</v>
      </c>
      <c r="HI11" s="9">
        <v>1.9259999999999999</v>
      </c>
      <c r="HJ11" s="9">
        <v>36.149000000000001</v>
      </c>
      <c r="HK11" s="9">
        <v>21.593</v>
      </c>
      <c r="HL11" s="9">
        <v>14.555999999999999</v>
      </c>
      <c r="HM11" s="9">
        <v>25.66</v>
      </c>
      <c r="HN11" s="9">
        <v>15.879</v>
      </c>
      <c r="HO11" s="9">
        <v>9.7810000000000006</v>
      </c>
      <c r="HP11" s="9">
        <v>17.585999999999999</v>
      </c>
      <c r="HQ11" s="9">
        <v>8.9280000000000008</v>
      </c>
      <c r="HR11" s="9">
        <v>8.6579999999999995</v>
      </c>
      <c r="HS11" s="9">
        <v>7.3710000000000004</v>
      </c>
      <c r="HT11" s="9">
        <v>6.2480000000000002</v>
      </c>
      <c r="HU11" s="9">
        <v>1.123</v>
      </c>
      <c r="HV11" s="9">
        <v>0.70299999999999996</v>
      </c>
      <c r="HW11" s="9">
        <v>0.70299999999999996</v>
      </c>
      <c r="HX11" s="9">
        <v>0</v>
      </c>
      <c r="HY11" s="9">
        <v>10.488</v>
      </c>
      <c r="HZ11" s="9">
        <v>5.7140000000000004</v>
      </c>
      <c r="IA11" s="9">
        <v>4.7750000000000004</v>
      </c>
      <c r="IB11" s="9">
        <v>9.3019999999999996</v>
      </c>
      <c r="IC11" s="9">
        <v>5.0220000000000002</v>
      </c>
      <c r="ID11" s="9">
        <v>4.28</v>
      </c>
      <c r="IE11" s="9">
        <v>1.1870000000000001</v>
      </c>
      <c r="IF11" s="9">
        <v>0.69199999999999995</v>
      </c>
      <c r="IG11" s="9">
        <v>0.495</v>
      </c>
      <c r="IH11" s="9">
        <v>19.259</v>
      </c>
      <c r="II11" s="9">
        <v>11.420999999999999</v>
      </c>
      <c r="IJ11" s="9">
        <v>7.8380000000000001</v>
      </c>
      <c r="IK11" s="9">
        <v>13.2</v>
      </c>
      <c r="IL11" s="9">
        <v>7.9290000000000003</v>
      </c>
      <c r="IM11" s="9">
        <v>5.2709999999999999</v>
      </c>
      <c r="IN11" s="9">
        <v>10.387</v>
      </c>
      <c r="IO11" s="9">
        <v>5.4550000000000001</v>
      </c>
      <c r="IP11" s="9">
        <v>4.9329999999999998</v>
      </c>
      <c r="IQ11" s="9">
        <v>2.8130000000000002</v>
      </c>
    </row>
    <row r="12" spans="1:251">
      <c r="A12" s="10">
        <v>42401</v>
      </c>
      <c r="B12" s="9">
        <v>78.608000000000004</v>
      </c>
      <c r="C12" s="9">
        <v>44.472999999999999</v>
      </c>
      <c r="D12" s="9">
        <v>34.134</v>
      </c>
      <c r="E12" s="9">
        <v>21.341999999999999</v>
      </c>
      <c r="F12" s="9">
        <v>12.157999999999999</v>
      </c>
      <c r="G12" s="9">
        <v>9.1839999999999993</v>
      </c>
      <c r="H12" s="9">
        <v>3.6259999999999999</v>
      </c>
      <c r="I12" s="9">
        <v>2.673</v>
      </c>
      <c r="J12" s="9">
        <v>0.95299999999999996</v>
      </c>
      <c r="K12" s="9">
        <v>46.061999999999998</v>
      </c>
      <c r="L12" s="9">
        <v>15.882</v>
      </c>
      <c r="M12" s="9">
        <v>30.18</v>
      </c>
      <c r="N12" s="9">
        <v>41.713999999999999</v>
      </c>
      <c r="O12" s="9">
        <v>13.071</v>
      </c>
      <c r="P12" s="9">
        <v>28.643000000000001</v>
      </c>
      <c r="Q12" s="9">
        <v>4.3479999999999999</v>
      </c>
      <c r="R12" s="9">
        <v>2.8109999999999999</v>
      </c>
      <c r="S12" s="9">
        <v>1.5369999999999999</v>
      </c>
      <c r="T12" s="9">
        <v>25.033000000000001</v>
      </c>
      <c r="U12" s="9">
        <v>15.504</v>
      </c>
      <c r="V12" s="9">
        <v>9.5280000000000005</v>
      </c>
      <c r="W12" s="9">
        <v>18.710999999999999</v>
      </c>
      <c r="X12" s="9">
        <v>12.16</v>
      </c>
      <c r="Y12" s="9">
        <v>6.5510000000000002</v>
      </c>
      <c r="Z12" s="9">
        <v>10.465999999999999</v>
      </c>
      <c r="AA12" s="9">
        <v>7.0090000000000003</v>
      </c>
      <c r="AB12" s="9">
        <v>3.4569999999999999</v>
      </c>
      <c r="AC12" s="9">
        <v>4.6189999999999998</v>
      </c>
      <c r="AD12" s="9">
        <v>2.4780000000000002</v>
      </c>
      <c r="AE12" s="9">
        <v>2.141</v>
      </c>
      <c r="AF12" s="9">
        <v>3.6259999999999999</v>
      </c>
      <c r="AG12" s="9">
        <v>2.673</v>
      </c>
      <c r="AH12" s="9">
        <v>0.95299999999999996</v>
      </c>
      <c r="AI12" s="9">
        <v>6.3209999999999997</v>
      </c>
      <c r="AJ12" s="9">
        <v>3.3439999999999999</v>
      </c>
      <c r="AK12" s="9">
        <v>2.9769999999999999</v>
      </c>
      <c r="AL12" s="9">
        <v>1.9730000000000001</v>
      </c>
      <c r="AM12" s="9">
        <v>0.53400000000000003</v>
      </c>
      <c r="AN12" s="9">
        <v>1.44</v>
      </c>
      <c r="AO12" s="9">
        <v>4.3479999999999999</v>
      </c>
      <c r="AP12" s="9">
        <v>2.8109999999999999</v>
      </c>
      <c r="AQ12" s="9">
        <v>1.5369999999999999</v>
      </c>
      <c r="AR12" s="9">
        <v>94.149000000000001</v>
      </c>
      <c r="AS12" s="9">
        <v>47.191000000000003</v>
      </c>
      <c r="AT12" s="9">
        <v>46.957999999999998</v>
      </c>
      <c r="AU12" s="9">
        <v>65.260999999999996</v>
      </c>
      <c r="AV12" s="9">
        <v>37.707999999999998</v>
      </c>
      <c r="AW12" s="9">
        <v>27.553000000000001</v>
      </c>
      <c r="AX12" s="9">
        <v>50.564999999999998</v>
      </c>
      <c r="AY12" s="9">
        <v>30.055</v>
      </c>
      <c r="AZ12" s="9">
        <v>20.51</v>
      </c>
      <c r="BA12" s="9">
        <v>14.696</v>
      </c>
      <c r="BB12" s="9">
        <v>7.6529999999999996</v>
      </c>
      <c r="BC12" s="9">
        <v>7.0430000000000001</v>
      </c>
      <c r="BD12" s="9">
        <v>28.888000000000002</v>
      </c>
      <c r="BE12" s="9">
        <v>9.4830000000000005</v>
      </c>
      <c r="BF12" s="9">
        <v>19.405000000000001</v>
      </c>
      <c r="BG12" s="9">
        <v>28.888000000000002</v>
      </c>
      <c r="BH12" s="9">
        <v>9.4830000000000005</v>
      </c>
      <c r="BI12" s="9">
        <v>19.405000000000001</v>
      </c>
      <c r="BJ12" s="9">
        <v>30.456</v>
      </c>
      <c r="BK12" s="9">
        <v>12.49</v>
      </c>
      <c r="BL12" s="9">
        <v>17.965</v>
      </c>
      <c r="BM12" s="9">
        <v>19.603000000000002</v>
      </c>
      <c r="BN12" s="9">
        <v>9.4359999999999999</v>
      </c>
      <c r="BO12" s="9">
        <v>10.167999999999999</v>
      </c>
      <c r="BP12" s="9">
        <v>17.577000000000002</v>
      </c>
      <c r="BQ12" s="9">
        <v>7.4089999999999998</v>
      </c>
      <c r="BR12" s="9">
        <v>10.167999999999999</v>
      </c>
      <c r="BS12" s="9">
        <v>2.0259999999999998</v>
      </c>
      <c r="BT12" s="9">
        <v>2.0259999999999998</v>
      </c>
      <c r="BU12" s="9">
        <v>0</v>
      </c>
      <c r="BV12" s="9">
        <v>10.853</v>
      </c>
      <c r="BW12" s="9">
        <v>3.0550000000000002</v>
      </c>
      <c r="BX12" s="9">
        <v>7.798</v>
      </c>
      <c r="BY12" s="9">
        <v>10.853</v>
      </c>
      <c r="BZ12" s="9">
        <v>3.0550000000000002</v>
      </c>
      <c r="CA12" s="9">
        <v>7.798</v>
      </c>
      <c r="CB12" s="9">
        <v>39.353999999999999</v>
      </c>
      <c r="CC12" s="9">
        <v>23.375</v>
      </c>
      <c r="CD12" s="9">
        <v>15.98</v>
      </c>
      <c r="CE12" s="9">
        <v>19.219000000000001</v>
      </c>
      <c r="CF12" s="9">
        <v>11.638</v>
      </c>
      <c r="CG12" s="9">
        <v>7.5810000000000004</v>
      </c>
      <c r="CH12" s="9">
        <v>13.81</v>
      </c>
      <c r="CI12" s="9">
        <v>7.8570000000000002</v>
      </c>
      <c r="CJ12" s="9">
        <v>5.9530000000000003</v>
      </c>
      <c r="CK12" s="9">
        <v>4.423</v>
      </c>
      <c r="CL12" s="9">
        <v>3.2650000000000001</v>
      </c>
      <c r="CM12" s="9">
        <v>1.1579999999999999</v>
      </c>
      <c r="CN12" s="9">
        <v>0.98599999999999999</v>
      </c>
      <c r="CO12" s="9">
        <v>0.51600000000000001</v>
      </c>
      <c r="CP12" s="9">
        <v>0.46899999999999997</v>
      </c>
      <c r="CQ12" s="9">
        <v>20.135000000000002</v>
      </c>
      <c r="CR12" s="9">
        <v>11.736000000000001</v>
      </c>
      <c r="CS12" s="9">
        <v>8.3989999999999991</v>
      </c>
      <c r="CT12" s="9">
        <v>19.125</v>
      </c>
      <c r="CU12" s="9">
        <v>10.726000000000001</v>
      </c>
      <c r="CV12" s="9">
        <v>8.3989999999999991</v>
      </c>
      <c r="CW12" s="9">
        <v>1.01</v>
      </c>
      <c r="CX12" s="9">
        <v>1.01</v>
      </c>
      <c r="CY12" s="9">
        <v>0</v>
      </c>
      <c r="CZ12" s="9">
        <v>4.5549999999999997</v>
      </c>
      <c r="DA12" s="9">
        <v>4.0860000000000003</v>
      </c>
      <c r="DB12" s="9">
        <v>0.46899999999999997</v>
      </c>
      <c r="DC12" s="9">
        <v>1.587</v>
      </c>
      <c r="DD12" s="9">
        <v>1.117</v>
      </c>
      <c r="DE12" s="9">
        <v>0.46899999999999997</v>
      </c>
      <c r="DF12" s="9">
        <v>0.60099999999999998</v>
      </c>
      <c r="DG12" s="9">
        <v>0.60099999999999998</v>
      </c>
      <c r="DH12" s="9">
        <v>0</v>
      </c>
      <c r="DI12" s="9">
        <v>0</v>
      </c>
      <c r="DJ12" s="9">
        <v>0</v>
      </c>
      <c r="DK12" s="9">
        <v>0</v>
      </c>
      <c r="DL12" s="9">
        <v>0.98599999999999999</v>
      </c>
      <c r="DM12" s="9">
        <v>0.51600000000000001</v>
      </c>
      <c r="DN12" s="9">
        <v>0.46899999999999997</v>
      </c>
      <c r="DO12" s="9">
        <v>2.9689999999999999</v>
      </c>
      <c r="DP12" s="9">
        <v>2.9689999999999999</v>
      </c>
      <c r="DQ12" s="9">
        <v>0</v>
      </c>
      <c r="DR12" s="9">
        <v>1.958</v>
      </c>
      <c r="DS12" s="9">
        <v>1.958</v>
      </c>
      <c r="DT12" s="9">
        <v>0</v>
      </c>
      <c r="DU12" s="9">
        <v>1.01</v>
      </c>
      <c r="DV12" s="9">
        <v>1.01</v>
      </c>
      <c r="DW12" s="9">
        <v>0</v>
      </c>
      <c r="DX12" s="9">
        <v>34.798999999999999</v>
      </c>
      <c r="DY12" s="9">
        <v>19.289000000000001</v>
      </c>
      <c r="DZ12" s="9">
        <v>15.51</v>
      </c>
      <c r="EA12" s="9">
        <v>17.632999999999999</v>
      </c>
      <c r="EB12" s="9">
        <v>10.521000000000001</v>
      </c>
      <c r="EC12" s="9">
        <v>7.1109999999999998</v>
      </c>
      <c r="ED12" s="9">
        <v>13.209</v>
      </c>
      <c r="EE12" s="9">
        <v>7.2560000000000002</v>
      </c>
      <c r="EF12" s="9">
        <v>5.9530000000000003</v>
      </c>
      <c r="EG12" s="9">
        <v>4.423</v>
      </c>
      <c r="EH12" s="9">
        <v>3.2650000000000001</v>
      </c>
      <c r="EI12" s="9">
        <v>1.1579999999999999</v>
      </c>
      <c r="EJ12" s="9">
        <v>17.167000000000002</v>
      </c>
      <c r="EK12" s="9">
        <v>8.7680000000000007</v>
      </c>
      <c r="EL12" s="9">
        <v>8.3989999999999991</v>
      </c>
      <c r="EM12" s="9">
        <v>17.167000000000002</v>
      </c>
      <c r="EN12" s="9">
        <v>8.7680000000000007</v>
      </c>
      <c r="EO12" s="9">
        <v>8.3989999999999991</v>
      </c>
      <c r="EP12" s="9">
        <v>144.38300000000001</v>
      </c>
      <c r="EQ12" s="9">
        <v>72.731999999999999</v>
      </c>
      <c r="ER12" s="9">
        <v>71.650999999999996</v>
      </c>
      <c r="ES12" s="9">
        <v>91.302999999999997</v>
      </c>
      <c r="ET12" s="9">
        <v>50.216999999999999</v>
      </c>
      <c r="EU12" s="9">
        <v>41.085999999999999</v>
      </c>
      <c r="EV12" s="9">
        <v>64.046000000000006</v>
      </c>
      <c r="EW12" s="9">
        <v>34.292000000000002</v>
      </c>
      <c r="EX12" s="9">
        <v>29.754999999999999</v>
      </c>
      <c r="EY12" s="9">
        <v>23.206</v>
      </c>
      <c r="EZ12" s="9">
        <v>13.297000000000001</v>
      </c>
      <c r="FA12" s="9">
        <v>9.9090000000000007</v>
      </c>
      <c r="FB12" s="9">
        <v>4.0510000000000002</v>
      </c>
      <c r="FC12" s="9">
        <v>2.6280000000000001</v>
      </c>
      <c r="FD12" s="9">
        <v>1.423</v>
      </c>
      <c r="FE12" s="9">
        <v>53.08</v>
      </c>
      <c r="FF12" s="9">
        <v>22.515999999999998</v>
      </c>
      <c r="FG12" s="9">
        <v>30.565000000000001</v>
      </c>
      <c r="FH12" s="9">
        <v>47.722000000000001</v>
      </c>
      <c r="FI12" s="9">
        <v>18.695</v>
      </c>
      <c r="FJ12" s="9">
        <v>29.027000000000001</v>
      </c>
      <c r="FK12" s="9">
        <v>5.3579999999999997</v>
      </c>
      <c r="FL12" s="9">
        <v>3.8210000000000002</v>
      </c>
      <c r="FM12" s="9">
        <v>1.5369999999999999</v>
      </c>
      <c r="FN12" s="9">
        <v>33.877000000000002</v>
      </c>
      <c r="FO12" s="9">
        <v>16.73</v>
      </c>
      <c r="FP12" s="9">
        <v>17.146999999999998</v>
      </c>
      <c r="FQ12" s="9">
        <v>18.579000000000001</v>
      </c>
      <c r="FR12" s="9">
        <v>10.545999999999999</v>
      </c>
      <c r="FS12" s="9">
        <v>8.032</v>
      </c>
      <c r="FT12" s="9">
        <v>9.9410000000000007</v>
      </c>
      <c r="FU12" s="9">
        <v>7.1989999999999998</v>
      </c>
      <c r="FV12" s="9">
        <v>2.742</v>
      </c>
      <c r="FW12" s="9">
        <v>7.117</v>
      </c>
      <c r="FX12" s="9">
        <v>2.2370000000000001</v>
      </c>
      <c r="FY12" s="9">
        <v>4.88</v>
      </c>
      <c r="FZ12" s="9">
        <v>1.5209999999999999</v>
      </c>
      <c r="GA12" s="9">
        <v>1.1100000000000001</v>
      </c>
      <c r="GB12" s="9">
        <v>0.41099999999999998</v>
      </c>
      <c r="GC12" s="9">
        <v>15.298999999999999</v>
      </c>
      <c r="GD12" s="9">
        <v>6.1840000000000002</v>
      </c>
      <c r="GE12" s="9">
        <v>9.1150000000000002</v>
      </c>
      <c r="GF12" s="9">
        <v>12.779</v>
      </c>
      <c r="GG12" s="9">
        <v>3.9489999999999998</v>
      </c>
      <c r="GH12" s="9">
        <v>8.83</v>
      </c>
      <c r="GI12" s="9">
        <v>2.52</v>
      </c>
      <c r="GJ12" s="9">
        <v>2.2349999999999999</v>
      </c>
      <c r="GK12" s="9">
        <v>0.28499999999999998</v>
      </c>
      <c r="GL12" s="9">
        <v>60.771000000000001</v>
      </c>
      <c r="GM12" s="9">
        <v>25.928999999999998</v>
      </c>
      <c r="GN12" s="9">
        <v>34.841999999999999</v>
      </c>
      <c r="GO12" s="9">
        <v>37.003</v>
      </c>
      <c r="GP12" s="9">
        <v>16.664000000000001</v>
      </c>
      <c r="GQ12" s="9">
        <v>20.338999999999999</v>
      </c>
      <c r="GR12" s="9">
        <v>29.943999999999999</v>
      </c>
      <c r="GS12" s="9">
        <v>11.693</v>
      </c>
      <c r="GT12" s="9">
        <v>18.251000000000001</v>
      </c>
      <c r="GU12" s="9">
        <v>5.984</v>
      </c>
      <c r="GV12" s="9">
        <v>4.4379999999999997</v>
      </c>
      <c r="GW12" s="9">
        <v>1.546</v>
      </c>
      <c r="GX12" s="9">
        <v>1.075</v>
      </c>
      <c r="GY12" s="9">
        <v>0.53300000000000003</v>
      </c>
      <c r="GZ12" s="9">
        <v>0.54200000000000004</v>
      </c>
      <c r="HA12" s="9">
        <v>23.768000000000001</v>
      </c>
      <c r="HB12" s="9">
        <v>9.2650000000000006</v>
      </c>
      <c r="HC12" s="9">
        <v>14.502000000000001</v>
      </c>
      <c r="HD12" s="9">
        <v>21.888000000000002</v>
      </c>
      <c r="HE12" s="9">
        <v>8.0410000000000004</v>
      </c>
      <c r="HF12" s="9">
        <v>13.847</v>
      </c>
      <c r="HG12" s="9">
        <v>1.88</v>
      </c>
      <c r="HH12" s="9">
        <v>1.2250000000000001</v>
      </c>
      <c r="HI12" s="9">
        <v>0.65500000000000003</v>
      </c>
      <c r="HJ12" s="9">
        <v>27.815999999999999</v>
      </c>
      <c r="HK12" s="9">
        <v>17.478000000000002</v>
      </c>
      <c r="HL12" s="9">
        <v>10.337</v>
      </c>
      <c r="HM12" s="9">
        <v>18.224</v>
      </c>
      <c r="HN12" s="9">
        <v>12.808</v>
      </c>
      <c r="HO12" s="9">
        <v>5.4160000000000004</v>
      </c>
      <c r="HP12" s="9">
        <v>11.954000000000001</v>
      </c>
      <c r="HQ12" s="9">
        <v>8.7750000000000004</v>
      </c>
      <c r="HR12" s="9">
        <v>3.1789999999999998</v>
      </c>
      <c r="HS12" s="9">
        <v>4.8150000000000004</v>
      </c>
      <c r="HT12" s="9">
        <v>3.0470000000000002</v>
      </c>
      <c r="HU12" s="9">
        <v>1.768</v>
      </c>
      <c r="HV12" s="9">
        <v>1.4550000000000001</v>
      </c>
      <c r="HW12" s="9">
        <v>0.98499999999999999</v>
      </c>
      <c r="HX12" s="9">
        <v>0.46899999999999997</v>
      </c>
      <c r="HY12" s="9">
        <v>9.5920000000000005</v>
      </c>
      <c r="HZ12" s="9">
        <v>4.6710000000000003</v>
      </c>
      <c r="IA12" s="9">
        <v>4.9210000000000003</v>
      </c>
      <c r="IB12" s="9">
        <v>8.9939999999999998</v>
      </c>
      <c r="IC12" s="9">
        <v>4.6710000000000003</v>
      </c>
      <c r="ID12" s="9">
        <v>4.3239999999999998</v>
      </c>
      <c r="IE12" s="9">
        <v>0.59699999999999998</v>
      </c>
      <c r="IF12" s="9">
        <v>0</v>
      </c>
      <c r="IG12" s="9">
        <v>0.59699999999999998</v>
      </c>
      <c r="IH12" s="9">
        <v>21.92</v>
      </c>
      <c r="II12" s="9">
        <v>12.595000000000001</v>
      </c>
      <c r="IJ12" s="9">
        <v>9.3249999999999993</v>
      </c>
      <c r="IK12" s="9">
        <v>17.497</v>
      </c>
      <c r="IL12" s="9">
        <v>10.199</v>
      </c>
      <c r="IM12" s="9">
        <v>7.298</v>
      </c>
      <c r="IN12" s="9">
        <v>12.208</v>
      </c>
      <c r="IO12" s="9">
        <v>6.6239999999999997</v>
      </c>
      <c r="IP12" s="9">
        <v>5.5830000000000002</v>
      </c>
      <c r="IQ12" s="9">
        <v>5.2889999999999997</v>
      </c>
    </row>
    <row r="13" spans="1:251">
      <c r="A13" s="10">
        <v>42767</v>
      </c>
      <c r="B13" s="9">
        <v>98.727000000000004</v>
      </c>
      <c r="C13" s="9">
        <v>49.954000000000001</v>
      </c>
      <c r="D13" s="9">
        <v>48.774000000000001</v>
      </c>
      <c r="E13" s="9">
        <v>19.225999999999999</v>
      </c>
      <c r="F13" s="9">
        <v>12.065</v>
      </c>
      <c r="G13" s="9">
        <v>7.1609999999999996</v>
      </c>
      <c r="H13" s="9">
        <v>3.238</v>
      </c>
      <c r="I13" s="9">
        <v>2.7919999999999998</v>
      </c>
      <c r="J13" s="9">
        <v>0.44600000000000001</v>
      </c>
      <c r="K13" s="9">
        <v>41.343000000000004</v>
      </c>
      <c r="L13" s="9">
        <v>16.024000000000001</v>
      </c>
      <c r="M13" s="9">
        <v>25.318999999999999</v>
      </c>
      <c r="N13" s="9">
        <v>35.087000000000003</v>
      </c>
      <c r="O13" s="9">
        <v>13.568</v>
      </c>
      <c r="P13" s="9">
        <v>21.52</v>
      </c>
      <c r="Q13" s="9">
        <v>6.2549999999999999</v>
      </c>
      <c r="R13" s="9">
        <v>2.456</v>
      </c>
      <c r="S13" s="9">
        <v>3.7989999999999999</v>
      </c>
      <c r="T13" s="9">
        <v>24.321000000000002</v>
      </c>
      <c r="U13" s="9">
        <v>11.121</v>
      </c>
      <c r="V13" s="9">
        <v>13.2</v>
      </c>
      <c r="W13" s="9">
        <v>14.542999999999999</v>
      </c>
      <c r="X13" s="9">
        <v>7.0460000000000003</v>
      </c>
      <c r="Y13" s="9">
        <v>7.4969999999999999</v>
      </c>
      <c r="Z13" s="9">
        <v>6.7080000000000002</v>
      </c>
      <c r="AA13" s="9">
        <v>3.121</v>
      </c>
      <c r="AB13" s="9">
        <v>3.5870000000000002</v>
      </c>
      <c r="AC13" s="9">
        <v>4.5970000000000004</v>
      </c>
      <c r="AD13" s="9">
        <v>1.1319999999999999</v>
      </c>
      <c r="AE13" s="9">
        <v>3.4649999999999999</v>
      </c>
      <c r="AF13" s="9">
        <v>3.238</v>
      </c>
      <c r="AG13" s="9">
        <v>2.7919999999999998</v>
      </c>
      <c r="AH13" s="9">
        <v>0.44600000000000001</v>
      </c>
      <c r="AI13" s="9">
        <v>9.7780000000000005</v>
      </c>
      <c r="AJ13" s="9">
        <v>4.0750000000000002</v>
      </c>
      <c r="AK13" s="9">
        <v>5.702</v>
      </c>
      <c r="AL13" s="9">
        <v>3.5219999999999998</v>
      </c>
      <c r="AM13" s="9">
        <v>1.619</v>
      </c>
      <c r="AN13" s="9">
        <v>1.903</v>
      </c>
      <c r="AO13" s="9">
        <v>6.2549999999999999</v>
      </c>
      <c r="AP13" s="9">
        <v>2.456</v>
      </c>
      <c r="AQ13" s="9">
        <v>3.7989999999999999</v>
      </c>
      <c r="AR13" s="9">
        <v>97.302000000000007</v>
      </c>
      <c r="AS13" s="9">
        <v>52.113</v>
      </c>
      <c r="AT13" s="9">
        <v>45.188000000000002</v>
      </c>
      <c r="AU13" s="9">
        <v>76.951999999999998</v>
      </c>
      <c r="AV13" s="9">
        <v>43.084000000000003</v>
      </c>
      <c r="AW13" s="9">
        <v>33.868000000000002</v>
      </c>
      <c r="AX13" s="9">
        <v>62.948</v>
      </c>
      <c r="AY13" s="9">
        <v>32.776000000000003</v>
      </c>
      <c r="AZ13" s="9">
        <v>30.172000000000001</v>
      </c>
      <c r="BA13" s="9">
        <v>14.004</v>
      </c>
      <c r="BB13" s="9">
        <v>10.308</v>
      </c>
      <c r="BC13" s="9">
        <v>3.6960000000000002</v>
      </c>
      <c r="BD13" s="9">
        <v>20.350000000000001</v>
      </c>
      <c r="BE13" s="9">
        <v>9.0299999999999994</v>
      </c>
      <c r="BF13" s="9">
        <v>11.321</v>
      </c>
      <c r="BG13" s="9">
        <v>20.350000000000001</v>
      </c>
      <c r="BH13" s="9">
        <v>9.0299999999999994</v>
      </c>
      <c r="BI13" s="9">
        <v>11.321</v>
      </c>
      <c r="BJ13" s="9">
        <v>40.911000000000001</v>
      </c>
      <c r="BK13" s="9">
        <v>17.600000000000001</v>
      </c>
      <c r="BL13" s="9">
        <v>23.311</v>
      </c>
      <c r="BM13" s="9">
        <v>29.696000000000002</v>
      </c>
      <c r="BN13" s="9">
        <v>14.680999999999999</v>
      </c>
      <c r="BO13" s="9">
        <v>15.015000000000001</v>
      </c>
      <c r="BP13" s="9">
        <v>29.071000000000002</v>
      </c>
      <c r="BQ13" s="9">
        <v>14.057</v>
      </c>
      <c r="BR13" s="9">
        <v>15.015000000000001</v>
      </c>
      <c r="BS13" s="9">
        <v>0.625</v>
      </c>
      <c r="BT13" s="9">
        <v>0.625</v>
      </c>
      <c r="BU13" s="9">
        <v>0</v>
      </c>
      <c r="BV13" s="9">
        <v>11.215</v>
      </c>
      <c r="BW13" s="9">
        <v>2.919</v>
      </c>
      <c r="BX13" s="9">
        <v>8.2959999999999994</v>
      </c>
      <c r="BY13" s="9">
        <v>11.215</v>
      </c>
      <c r="BZ13" s="9">
        <v>2.919</v>
      </c>
      <c r="CA13" s="9">
        <v>8.2959999999999994</v>
      </c>
      <c r="CB13" s="9">
        <v>38.383000000000003</v>
      </c>
      <c r="CC13" s="9">
        <v>21.503</v>
      </c>
      <c r="CD13" s="9">
        <v>16.879000000000001</v>
      </c>
      <c r="CE13" s="9">
        <v>17.907</v>
      </c>
      <c r="CF13" s="9">
        <v>10.069000000000001</v>
      </c>
      <c r="CG13" s="9">
        <v>7.8390000000000004</v>
      </c>
      <c r="CH13" s="9">
        <v>14.87</v>
      </c>
      <c r="CI13" s="9">
        <v>7.4269999999999996</v>
      </c>
      <c r="CJ13" s="9">
        <v>7.4429999999999996</v>
      </c>
      <c r="CK13" s="9">
        <v>2.641</v>
      </c>
      <c r="CL13" s="9">
        <v>2.641</v>
      </c>
      <c r="CM13" s="9">
        <v>0</v>
      </c>
      <c r="CN13" s="9">
        <v>0.39600000000000002</v>
      </c>
      <c r="CO13" s="9">
        <v>0</v>
      </c>
      <c r="CP13" s="9">
        <v>0.39600000000000002</v>
      </c>
      <c r="CQ13" s="9">
        <v>20.475000000000001</v>
      </c>
      <c r="CR13" s="9">
        <v>11.435</v>
      </c>
      <c r="CS13" s="9">
        <v>9.0399999999999991</v>
      </c>
      <c r="CT13" s="9">
        <v>19.623999999999999</v>
      </c>
      <c r="CU13" s="9">
        <v>11.435</v>
      </c>
      <c r="CV13" s="9">
        <v>8.1890000000000001</v>
      </c>
      <c r="CW13" s="9">
        <v>0.85099999999999998</v>
      </c>
      <c r="CX13" s="9">
        <v>0</v>
      </c>
      <c r="CY13" s="9">
        <v>0.85099999999999998</v>
      </c>
      <c r="CZ13" s="9">
        <v>2.1469999999999998</v>
      </c>
      <c r="DA13" s="9">
        <v>0.503</v>
      </c>
      <c r="DB13" s="9">
        <v>1.643</v>
      </c>
      <c r="DC13" s="9">
        <v>0.39600000000000002</v>
      </c>
      <c r="DD13" s="9">
        <v>0</v>
      </c>
      <c r="DE13" s="9">
        <v>0.39600000000000002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0.39600000000000002</v>
      </c>
      <c r="DM13" s="9">
        <v>0</v>
      </c>
      <c r="DN13" s="9">
        <v>0.39600000000000002</v>
      </c>
      <c r="DO13" s="9">
        <v>1.7509999999999999</v>
      </c>
      <c r="DP13" s="9">
        <v>0.503</v>
      </c>
      <c r="DQ13" s="9">
        <v>1.248</v>
      </c>
      <c r="DR13" s="9">
        <v>0.89900000000000002</v>
      </c>
      <c r="DS13" s="9">
        <v>0.503</v>
      </c>
      <c r="DT13" s="9">
        <v>0.39600000000000002</v>
      </c>
      <c r="DU13" s="9">
        <v>0.85099999999999998</v>
      </c>
      <c r="DV13" s="9">
        <v>0</v>
      </c>
      <c r="DW13" s="9">
        <v>0.85099999999999998</v>
      </c>
      <c r="DX13" s="9">
        <v>36.235999999999997</v>
      </c>
      <c r="DY13" s="9">
        <v>21</v>
      </c>
      <c r="DZ13" s="9">
        <v>15.236000000000001</v>
      </c>
      <c r="EA13" s="9">
        <v>17.512</v>
      </c>
      <c r="EB13" s="9">
        <v>10.069000000000001</v>
      </c>
      <c r="EC13" s="9">
        <v>7.4429999999999996</v>
      </c>
      <c r="ED13" s="9">
        <v>14.87</v>
      </c>
      <c r="EE13" s="9">
        <v>7.4269999999999996</v>
      </c>
      <c r="EF13" s="9">
        <v>7.4429999999999996</v>
      </c>
      <c r="EG13" s="9">
        <v>2.641</v>
      </c>
      <c r="EH13" s="9">
        <v>2.641</v>
      </c>
      <c r="EI13" s="9">
        <v>0</v>
      </c>
      <c r="EJ13" s="9">
        <v>18.724</v>
      </c>
      <c r="EK13" s="9">
        <v>10.932</v>
      </c>
      <c r="EL13" s="9">
        <v>7.7930000000000001</v>
      </c>
      <c r="EM13" s="9">
        <v>18.724</v>
      </c>
      <c r="EN13" s="9">
        <v>10.932</v>
      </c>
      <c r="EO13" s="9">
        <v>7.7930000000000001</v>
      </c>
      <c r="EP13" s="9">
        <v>158.465</v>
      </c>
      <c r="EQ13" s="9">
        <v>81.432000000000002</v>
      </c>
      <c r="ER13" s="9">
        <v>77.033000000000001</v>
      </c>
      <c r="ES13" s="9">
        <v>108.163</v>
      </c>
      <c r="ET13" s="9">
        <v>58.462000000000003</v>
      </c>
      <c r="EU13" s="9">
        <v>49.701000000000001</v>
      </c>
      <c r="EV13" s="9">
        <v>84.489000000000004</v>
      </c>
      <c r="EW13" s="9">
        <v>41.588000000000001</v>
      </c>
      <c r="EX13" s="9">
        <v>42.901000000000003</v>
      </c>
      <c r="EY13" s="9">
        <v>20.04</v>
      </c>
      <c r="EZ13" s="9">
        <v>14.082000000000001</v>
      </c>
      <c r="FA13" s="9">
        <v>5.9580000000000002</v>
      </c>
      <c r="FB13" s="9">
        <v>3.6339999999999999</v>
      </c>
      <c r="FC13" s="9">
        <v>2.7919999999999998</v>
      </c>
      <c r="FD13" s="9">
        <v>0.84199999999999997</v>
      </c>
      <c r="FE13" s="9">
        <v>50.302</v>
      </c>
      <c r="FF13" s="9">
        <v>22.97</v>
      </c>
      <c r="FG13" s="9">
        <v>27.332000000000001</v>
      </c>
      <c r="FH13" s="9">
        <v>43.195</v>
      </c>
      <c r="FI13" s="9">
        <v>20.513999999999999</v>
      </c>
      <c r="FJ13" s="9">
        <v>22.681000000000001</v>
      </c>
      <c r="FK13" s="9">
        <v>7.1070000000000002</v>
      </c>
      <c r="FL13" s="9">
        <v>2.456</v>
      </c>
      <c r="FM13" s="9">
        <v>4.6509999999999998</v>
      </c>
      <c r="FN13" s="9">
        <v>44.110999999999997</v>
      </c>
      <c r="FO13" s="9">
        <v>20.303000000000001</v>
      </c>
      <c r="FP13" s="9">
        <v>23.808</v>
      </c>
      <c r="FQ13" s="9">
        <v>26.984000000000002</v>
      </c>
      <c r="FR13" s="9">
        <v>14.211</v>
      </c>
      <c r="FS13" s="9">
        <v>12.773</v>
      </c>
      <c r="FT13" s="9">
        <v>18.619</v>
      </c>
      <c r="FU13" s="9">
        <v>8.7590000000000003</v>
      </c>
      <c r="FV13" s="9">
        <v>9.86</v>
      </c>
      <c r="FW13" s="9">
        <v>6.9080000000000004</v>
      </c>
      <c r="FX13" s="9">
        <v>4.8360000000000003</v>
      </c>
      <c r="FY13" s="9">
        <v>2.0720000000000001</v>
      </c>
      <c r="FZ13" s="9">
        <v>1.4570000000000001</v>
      </c>
      <c r="GA13" s="9">
        <v>0.61599999999999999</v>
      </c>
      <c r="GB13" s="9">
        <v>0.84199999999999997</v>
      </c>
      <c r="GC13" s="9">
        <v>17.126999999999999</v>
      </c>
      <c r="GD13" s="9">
        <v>6.0919999999999996</v>
      </c>
      <c r="GE13" s="9">
        <v>11.035</v>
      </c>
      <c r="GF13" s="9">
        <v>13.693</v>
      </c>
      <c r="GG13" s="9">
        <v>5.3890000000000002</v>
      </c>
      <c r="GH13" s="9">
        <v>8.3049999999999997</v>
      </c>
      <c r="GI13" s="9">
        <v>3.4340000000000002</v>
      </c>
      <c r="GJ13" s="9">
        <v>0.70299999999999996</v>
      </c>
      <c r="GK13" s="9">
        <v>2.73</v>
      </c>
      <c r="GL13" s="9">
        <v>62.127000000000002</v>
      </c>
      <c r="GM13" s="9">
        <v>34.822000000000003</v>
      </c>
      <c r="GN13" s="9">
        <v>27.305</v>
      </c>
      <c r="GO13" s="9">
        <v>40.25</v>
      </c>
      <c r="GP13" s="9">
        <v>23.239000000000001</v>
      </c>
      <c r="GQ13" s="9">
        <v>17.010999999999999</v>
      </c>
      <c r="GR13" s="9">
        <v>29.117000000000001</v>
      </c>
      <c r="GS13" s="9">
        <v>14.196</v>
      </c>
      <c r="GT13" s="9">
        <v>14.920999999999999</v>
      </c>
      <c r="GU13" s="9">
        <v>9.6310000000000002</v>
      </c>
      <c r="GV13" s="9">
        <v>7.5410000000000004</v>
      </c>
      <c r="GW13" s="9">
        <v>2.09</v>
      </c>
      <c r="GX13" s="9">
        <v>1.502</v>
      </c>
      <c r="GY13" s="9">
        <v>1.502</v>
      </c>
      <c r="GZ13" s="9">
        <v>0</v>
      </c>
      <c r="HA13" s="9">
        <v>21.876999999999999</v>
      </c>
      <c r="HB13" s="9">
        <v>11.583</v>
      </c>
      <c r="HC13" s="9">
        <v>10.294</v>
      </c>
      <c r="HD13" s="9">
        <v>18.567</v>
      </c>
      <c r="HE13" s="9">
        <v>9.83</v>
      </c>
      <c r="HF13" s="9">
        <v>8.7370000000000001</v>
      </c>
      <c r="HG13" s="9">
        <v>3.31</v>
      </c>
      <c r="HH13" s="9">
        <v>1.7529999999999999</v>
      </c>
      <c r="HI13" s="9">
        <v>1.5569999999999999</v>
      </c>
      <c r="HJ13" s="9">
        <v>27.096</v>
      </c>
      <c r="HK13" s="9">
        <v>12.641999999999999</v>
      </c>
      <c r="HL13" s="9">
        <v>14.454000000000001</v>
      </c>
      <c r="HM13" s="9">
        <v>19.943999999999999</v>
      </c>
      <c r="HN13" s="9">
        <v>9.3450000000000006</v>
      </c>
      <c r="HO13" s="9">
        <v>10.599</v>
      </c>
      <c r="HP13" s="9">
        <v>17.023</v>
      </c>
      <c r="HQ13" s="9">
        <v>8.2210000000000001</v>
      </c>
      <c r="HR13" s="9">
        <v>8.8030000000000008</v>
      </c>
      <c r="HS13" s="9">
        <v>2.246</v>
      </c>
      <c r="HT13" s="9">
        <v>0.44900000000000001</v>
      </c>
      <c r="HU13" s="9">
        <v>1.796</v>
      </c>
      <c r="HV13" s="9">
        <v>0.67500000000000004</v>
      </c>
      <c r="HW13" s="9">
        <v>0.67500000000000004</v>
      </c>
      <c r="HX13" s="9">
        <v>0</v>
      </c>
      <c r="HY13" s="9">
        <v>7.1520000000000001</v>
      </c>
      <c r="HZ13" s="9">
        <v>3.2970000000000002</v>
      </c>
      <c r="IA13" s="9">
        <v>3.8559999999999999</v>
      </c>
      <c r="IB13" s="9">
        <v>6.7889999999999997</v>
      </c>
      <c r="IC13" s="9">
        <v>3.2970000000000002</v>
      </c>
      <c r="ID13" s="9">
        <v>3.492</v>
      </c>
      <c r="IE13" s="9">
        <v>0.36299999999999999</v>
      </c>
      <c r="IF13" s="9">
        <v>0</v>
      </c>
      <c r="IG13" s="9">
        <v>0.36299999999999999</v>
      </c>
      <c r="IH13" s="9">
        <v>25.131</v>
      </c>
      <c r="II13" s="9">
        <v>13.666</v>
      </c>
      <c r="IJ13" s="9">
        <v>11.465</v>
      </c>
      <c r="IK13" s="9">
        <v>20.986000000000001</v>
      </c>
      <c r="IL13" s="9">
        <v>11.667</v>
      </c>
      <c r="IM13" s="9">
        <v>9.3179999999999996</v>
      </c>
      <c r="IN13" s="9">
        <v>19.731000000000002</v>
      </c>
      <c r="IO13" s="9">
        <v>10.412000000000001</v>
      </c>
      <c r="IP13" s="9">
        <v>9.3179999999999996</v>
      </c>
      <c r="IQ13" s="9">
        <v>1.2549999999999999</v>
      </c>
    </row>
    <row r="14" spans="1:251">
      <c r="A14" s="10">
        <v>43132</v>
      </c>
      <c r="B14" s="9">
        <v>82.399000000000001</v>
      </c>
      <c r="C14" s="9">
        <v>44.112000000000002</v>
      </c>
      <c r="D14" s="9">
        <v>38.286999999999999</v>
      </c>
      <c r="E14" s="9">
        <v>14.340999999999999</v>
      </c>
      <c r="F14" s="9">
        <v>9.1440000000000001</v>
      </c>
      <c r="G14" s="9">
        <v>5.1970000000000001</v>
      </c>
      <c r="H14" s="9">
        <v>3.8969999999999998</v>
      </c>
      <c r="I14" s="9">
        <v>2.835</v>
      </c>
      <c r="J14" s="9">
        <v>1.0620000000000001</v>
      </c>
      <c r="K14" s="9">
        <v>47.027999999999999</v>
      </c>
      <c r="L14" s="9">
        <v>16.285</v>
      </c>
      <c r="M14" s="9">
        <v>30.742999999999999</v>
      </c>
      <c r="N14" s="9">
        <v>41.811999999999998</v>
      </c>
      <c r="O14" s="9">
        <v>14.731999999999999</v>
      </c>
      <c r="P14" s="9">
        <v>27.08</v>
      </c>
      <c r="Q14" s="9">
        <v>5.2160000000000002</v>
      </c>
      <c r="R14" s="9">
        <v>1.5529999999999999</v>
      </c>
      <c r="S14" s="9">
        <v>3.6629999999999998</v>
      </c>
      <c r="T14" s="9">
        <v>20.94</v>
      </c>
      <c r="U14" s="9">
        <v>8.5389999999999997</v>
      </c>
      <c r="V14" s="9">
        <v>12.401999999999999</v>
      </c>
      <c r="W14" s="9">
        <v>9.0739999999999998</v>
      </c>
      <c r="X14" s="9">
        <v>4.8490000000000002</v>
      </c>
      <c r="Y14" s="9">
        <v>4.2249999999999996</v>
      </c>
      <c r="Z14" s="9">
        <v>4.2290000000000001</v>
      </c>
      <c r="AA14" s="9">
        <v>1.4830000000000001</v>
      </c>
      <c r="AB14" s="9">
        <v>2.746</v>
      </c>
      <c r="AC14" s="9">
        <v>0.94799999999999995</v>
      </c>
      <c r="AD14" s="9">
        <v>0.53100000000000003</v>
      </c>
      <c r="AE14" s="9">
        <v>0.41699999999999998</v>
      </c>
      <c r="AF14" s="9">
        <v>3.8969999999999998</v>
      </c>
      <c r="AG14" s="9">
        <v>2.835</v>
      </c>
      <c r="AH14" s="9">
        <v>1.0620000000000001</v>
      </c>
      <c r="AI14" s="9">
        <v>11.866</v>
      </c>
      <c r="AJ14" s="9">
        <v>3.69</v>
      </c>
      <c r="AK14" s="9">
        <v>8.1760000000000002</v>
      </c>
      <c r="AL14" s="9">
        <v>6.65</v>
      </c>
      <c r="AM14" s="9">
        <v>2.137</v>
      </c>
      <c r="AN14" s="9">
        <v>4.5129999999999999</v>
      </c>
      <c r="AO14" s="9">
        <v>5.2160000000000002</v>
      </c>
      <c r="AP14" s="9">
        <v>1.5529999999999999</v>
      </c>
      <c r="AQ14" s="9">
        <v>3.6629999999999998</v>
      </c>
      <c r="AR14" s="9">
        <v>94.316999999999993</v>
      </c>
      <c r="AS14" s="9">
        <v>49.347999999999999</v>
      </c>
      <c r="AT14" s="9">
        <v>44.97</v>
      </c>
      <c r="AU14" s="9">
        <v>68.501999999999995</v>
      </c>
      <c r="AV14" s="9">
        <v>40.21</v>
      </c>
      <c r="AW14" s="9">
        <v>28.292999999999999</v>
      </c>
      <c r="AX14" s="9">
        <v>56.63</v>
      </c>
      <c r="AY14" s="9">
        <v>32.643000000000001</v>
      </c>
      <c r="AZ14" s="9">
        <v>23.986999999999998</v>
      </c>
      <c r="BA14" s="9">
        <v>11.872</v>
      </c>
      <c r="BB14" s="9">
        <v>7.5670000000000002</v>
      </c>
      <c r="BC14" s="9">
        <v>4.3049999999999997</v>
      </c>
      <c r="BD14" s="9">
        <v>25.815000000000001</v>
      </c>
      <c r="BE14" s="9">
        <v>9.1379999999999999</v>
      </c>
      <c r="BF14" s="9">
        <v>16.677</v>
      </c>
      <c r="BG14" s="9">
        <v>25.815000000000001</v>
      </c>
      <c r="BH14" s="9">
        <v>9.1379999999999999</v>
      </c>
      <c r="BI14" s="9">
        <v>16.677</v>
      </c>
      <c r="BJ14" s="9">
        <v>32.406999999999996</v>
      </c>
      <c r="BK14" s="9">
        <v>14.489000000000001</v>
      </c>
      <c r="BL14" s="9">
        <v>17.917999999999999</v>
      </c>
      <c r="BM14" s="9">
        <v>23.06</v>
      </c>
      <c r="BN14" s="9">
        <v>11.032</v>
      </c>
      <c r="BO14" s="9">
        <v>12.028</v>
      </c>
      <c r="BP14" s="9">
        <v>21.54</v>
      </c>
      <c r="BQ14" s="9">
        <v>9.9860000000000007</v>
      </c>
      <c r="BR14" s="9">
        <v>11.554</v>
      </c>
      <c r="BS14" s="9">
        <v>1.5209999999999999</v>
      </c>
      <c r="BT14" s="9">
        <v>1.046</v>
      </c>
      <c r="BU14" s="9">
        <v>0.47399999999999998</v>
      </c>
      <c r="BV14" s="9">
        <v>9.3460000000000001</v>
      </c>
      <c r="BW14" s="9">
        <v>3.4569999999999999</v>
      </c>
      <c r="BX14" s="9">
        <v>5.89</v>
      </c>
      <c r="BY14" s="9">
        <v>9.3460000000000001</v>
      </c>
      <c r="BZ14" s="9">
        <v>3.4569999999999999</v>
      </c>
      <c r="CA14" s="9">
        <v>5.89</v>
      </c>
      <c r="CB14" s="9">
        <v>38.307000000000002</v>
      </c>
      <c r="CC14" s="9">
        <v>18.975999999999999</v>
      </c>
      <c r="CD14" s="9">
        <v>19.331</v>
      </c>
      <c r="CE14" s="9">
        <v>15.760999999999999</v>
      </c>
      <c r="CF14" s="9">
        <v>7.9329999999999998</v>
      </c>
      <c r="CG14" s="9">
        <v>7.8280000000000003</v>
      </c>
      <c r="CH14" s="9">
        <v>15.760999999999999</v>
      </c>
      <c r="CI14" s="9">
        <v>7.9329999999999998</v>
      </c>
      <c r="CJ14" s="9">
        <v>7.8280000000000003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22.545999999999999</v>
      </c>
      <c r="CR14" s="9">
        <v>11.042999999999999</v>
      </c>
      <c r="CS14" s="9">
        <v>11.503</v>
      </c>
      <c r="CT14" s="9">
        <v>22.545999999999999</v>
      </c>
      <c r="CU14" s="9">
        <v>11.042999999999999</v>
      </c>
      <c r="CV14" s="9">
        <v>11.503</v>
      </c>
      <c r="CW14" s="9">
        <v>0</v>
      </c>
      <c r="CX14" s="9">
        <v>0</v>
      </c>
      <c r="CY14" s="9">
        <v>0</v>
      </c>
      <c r="CZ14" s="9">
        <v>2.133</v>
      </c>
      <c r="DA14" s="9">
        <v>0.51800000000000002</v>
      </c>
      <c r="DB14" s="9">
        <v>1.615</v>
      </c>
      <c r="DC14" s="9">
        <v>0.51400000000000001</v>
      </c>
      <c r="DD14" s="9">
        <v>0</v>
      </c>
      <c r="DE14" s="9">
        <v>0.51400000000000001</v>
      </c>
      <c r="DF14" s="9">
        <v>0.51400000000000001</v>
      </c>
      <c r="DG14" s="9">
        <v>0</v>
      </c>
      <c r="DH14" s="9">
        <v>0.51400000000000001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1.619</v>
      </c>
      <c r="DP14" s="9">
        <v>0.51800000000000002</v>
      </c>
      <c r="DQ14" s="9">
        <v>1.101</v>
      </c>
      <c r="DR14" s="9">
        <v>1.619</v>
      </c>
      <c r="DS14" s="9">
        <v>0.51800000000000002</v>
      </c>
      <c r="DT14" s="9">
        <v>1.101</v>
      </c>
      <c r="DU14" s="9">
        <v>0</v>
      </c>
      <c r="DV14" s="9">
        <v>0</v>
      </c>
      <c r="DW14" s="9">
        <v>0</v>
      </c>
      <c r="DX14" s="9">
        <v>36.173999999999999</v>
      </c>
      <c r="DY14" s="9">
        <v>18.457999999999998</v>
      </c>
      <c r="DZ14" s="9">
        <v>17.716000000000001</v>
      </c>
      <c r="EA14" s="9">
        <v>15.247</v>
      </c>
      <c r="EB14" s="9">
        <v>7.9329999999999998</v>
      </c>
      <c r="EC14" s="9">
        <v>7.3140000000000001</v>
      </c>
      <c r="ED14" s="9">
        <v>15.247</v>
      </c>
      <c r="EE14" s="9">
        <v>7.9329999999999998</v>
      </c>
      <c r="EF14" s="9">
        <v>7.3140000000000001</v>
      </c>
      <c r="EG14" s="9">
        <v>0</v>
      </c>
      <c r="EH14" s="9">
        <v>0</v>
      </c>
      <c r="EI14" s="9">
        <v>0</v>
      </c>
      <c r="EJ14" s="9">
        <v>20.927</v>
      </c>
      <c r="EK14" s="9">
        <v>10.525</v>
      </c>
      <c r="EL14" s="9">
        <v>10.401999999999999</v>
      </c>
      <c r="EM14" s="9">
        <v>20.927</v>
      </c>
      <c r="EN14" s="9">
        <v>10.525</v>
      </c>
      <c r="EO14" s="9">
        <v>10.401999999999999</v>
      </c>
      <c r="EP14" s="9">
        <v>145.952</v>
      </c>
      <c r="EQ14" s="9">
        <v>70.591999999999999</v>
      </c>
      <c r="ER14" s="9">
        <v>75.36</v>
      </c>
      <c r="ES14" s="9">
        <v>85.653999999999996</v>
      </c>
      <c r="ET14" s="9">
        <v>48.246000000000002</v>
      </c>
      <c r="EU14" s="9">
        <v>37.408000000000001</v>
      </c>
      <c r="EV14" s="9">
        <v>69.442999999999998</v>
      </c>
      <c r="EW14" s="9">
        <v>37.716000000000001</v>
      </c>
      <c r="EX14" s="9">
        <v>31.727</v>
      </c>
      <c r="EY14" s="9">
        <v>12.314</v>
      </c>
      <c r="EZ14" s="9">
        <v>7.6959999999999997</v>
      </c>
      <c r="FA14" s="9">
        <v>4.6189999999999998</v>
      </c>
      <c r="FB14" s="9">
        <v>3.8969999999999998</v>
      </c>
      <c r="FC14" s="9">
        <v>2.835</v>
      </c>
      <c r="FD14" s="9">
        <v>1.0620000000000001</v>
      </c>
      <c r="FE14" s="9">
        <v>60.298000000000002</v>
      </c>
      <c r="FF14" s="9">
        <v>22.344999999999999</v>
      </c>
      <c r="FG14" s="9">
        <v>37.951999999999998</v>
      </c>
      <c r="FH14" s="9">
        <v>55.572000000000003</v>
      </c>
      <c r="FI14" s="9">
        <v>21.283000000000001</v>
      </c>
      <c r="FJ14" s="9">
        <v>34.29</v>
      </c>
      <c r="FK14" s="9">
        <v>4.7249999999999996</v>
      </c>
      <c r="FL14" s="9">
        <v>1.0620000000000001</v>
      </c>
      <c r="FM14" s="9">
        <v>3.6629999999999998</v>
      </c>
      <c r="FN14" s="9">
        <v>38.414000000000001</v>
      </c>
      <c r="FO14" s="9">
        <v>14.987</v>
      </c>
      <c r="FP14" s="9">
        <v>23.427</v>
      </c>
      <c r="FQ14" s="9">
        <v>22.89</v>
      </c>
      <c r="FR14" s="9">
        <v>10.307</v>
      </c>
      <c r="FS14" s="9">
        <v>12.583</v>
      </c>
      <c r="FT14" s="9">
        <v>16.254000000000001</v>
      </c>
      <c r="FU14" s="9">
        <v>6.8440000000000003</v>
      </c>
      <c r="FV14" s="9">
        <v>9.41</v>
      </c>
      <c r="FW14" s="9">
        <v>3.4089999999999998</v>
      </c>
      <c r="FX14" s="9">
        <v>1.298</v>
      </c>
      <c r="FY14" s="9">
        <v>2.1110000000000002</v>
      </c>
      <c r="FZ14" s="9">
        <v>3.226</v>
      </c>
      <c r="GA14" s="9">
        <v>2.1640000000000001</v>
      </c>
      <c r="GB14" s="9">
        <v>1.0620000000000001</v>
      </c>
      <c r="GC14" s="9">
        <v>15.523999999999999</v>
      </c>
      <c r="GD14" s="9">
        <v>4.68</v>
      </c>
      <c r="GE14" s="9">
        <v>10.845000000000001</v>
      </c>
      <c r="GF14" s="9">
        <v>14.042999999999999</v>
      </c>
      <c r="GG14" s="9">
        <v>4.68</v>
      </c>
      <c r="GH14" s="9">
        <v>9.3629999999999995</v>
      </c>
      <c r="GI14" s="9">
        <v>1.4810000000000001</v>
      </c>
      <c r="GJ14" s="9">
        <v>0</v>
      </c>
      <c r="GK14" s="9">
        <v>1.4810000000000001</v>
      </c>
      <c r="GL14" s="9">
        <v>56.051000000000002</v>
      </c>
      <c r="GM14" s="9">
        <v>27.719000000000001</v>
      </c>
      <c r="GN14" s="9">
        <v>28.332000000000001</v>
      </c>
      <c r="GO14" s="9">
        <v>30.428000000000001</v>
      </c>
      <c r="GP14" s="9">
        <v>19.344999999999999</v>
      </c>
      <c r="GQ14" s="9">
        <v>11.082000000000001</v>
      </c>
      <c r="GR14" s="9">
        <v>23.204000000000001</v>
      </c>
      <c r="GS14" s="9">
        <v>13.628</v>
      </c>
      <c r="GT14" s="9">
        <v>9.5760000000000005</v>
      </c>
      <c r="GU14" s="9">
        <v>6.5529999999999999</v>
      </c>
      <c r="GV14" s="9">
        <v>5.0469999999999997</v>
      </c>
      <c r="GW14" s="9">
        <v>1.506</v>
      </c>
      <c r="GX14" s="9">
        <v>0.67</v>
      </c>
      <c r="GY14" s="9">
        <v>0.67</v>
      </c>
      <c r="GZ14" s="9">
        <v>0</v>
      </c>
      <c r="HA14" s="9">
        <v>25.623999999999999</v>
      </c>
      <c r="HB14" s="9">
        <v>8.3740000000000006</v>
      </c>
      <c r="HC14" s="9">
        <v>17.25</v>
      </c>
      <c r="HD14" s="9">
        <v>23.393999999999998</v>
      </c>
      <c r="HE14" s="9">
        <v>7.8129999999999997</v>
      </c>
      <c r="HF14" s="9">
        <v>15.58</v>
      </c>
      <c r="HG14" s="9">
        <v>2.23</v>
      </c>
      <c r="HH14" s="9">
        <v>0.56100000000000005</v>
      </c>
      <c r="HI14" s="9">
        <v>1.669</v>
      </c>
      <c r="HJ14" s="9">
        <v>28.285</v>
      </c>
      <c r="HK14" s="9">
        <v>15.601000000000001</v>
      </c>
      <c r="HL14" s="9">
        <v>12.685</v>
      </c>
      <c r="HM14" s="9">
        <v>17.635000000000002</v>
      </c>
      <c r="HN14" s="9">
        <v>10.932</v>
      </c>
      <c r="HO14" s="9">
        <v>6.7030000000000003</v>
      </c>
      <c r="HP14" s="9">
        <v>16.253</v>
      </c>
      <c r="HQ14" s="9">
        <v>10.023999999999999</v>
      </c>
      <c r="HR14" s="9">
        <v>6.2290000000000001</v>
      </c>
      <c r="HS14" s="9">
        <v>1.3819999999999999</v>
      </c>
      <c r="HT14" s="9">
        <v>0.90800000000000003</v>
      </c>
      <c r="HU14" s="9">
        <v>0.47399999999999998</v>
      </c>
      <c r="HV14" s="9">
        <v>0</v>
      </c>
      <c r="HW14" s="9">
        <v>0</v>
      </c>
      <c r="HX14" s="9">
        <v>0</v>
      </c>
      <c r="HY14" s="9">
        <v>10.65</v>
      </c>
      <c r="HZ14" s="9">
        <v>4.6689999999999996</v>
      </c>
      <c r="IA14" s="9">
        <v>5.9809999999999999</v>
      </c>
      <c r="IB14" s="9">
        <v>10.65</v>
      </c>
      <c r="IC14" s="9">
        <v>4.6689999999999996</v>
      </c>
      <c r="ID14" s="9">
        <v>5.9809999999999999</v>
      </c>
      <c r="IE14" s="9">
        <v>0</v>
      </c>
      <c r="IF14" s="9">
        <v>0</v>
      </c>
      <c r="IG14" s="9">
        <v>0</v>
      </c>
      <c r="IH14" s="9">
        <v>23.202000000000002</v>
      </c>
      <c r="II14" s="9">
        <v>12.286</v>
      </c>
      <c r="IJ14" s="9">
        <v>10.916</v>
      </c>
      <c r="IK14" s="9">
        <v>14.702</v>
      </c>
      <c r="IL14" s="9">
        <v>7.6619999999999999</v>
      </c>
      <c r="IM14" s="9">
        <v>7.04</v>
      </c>
      <c r="IN14" s="9">
        <v>13.731999999999999</v>
      </c>
      <c r="IO14" s="9">
        <v>7.22</v>
      </c>
      <c r="IP14" s="9">
        <v>6.5129999999999999</v>
      </c>
      <c r="IQ14" s="9">
        <v>0.97</v>
      </c>
    </row>
    <row r="15" spans="1:251">
      <c r="A15" s="10">
        <v>43497</v>
      </c>
      <c r="B15" s="9">
        <v>63.97</v>
      </c>
      <c r="C15" s="9">
        <v>37.192</v>
      </c>
      <c r="D15" s="9">
        <v>26.777999999999999</v>
      </c>
      <c r="E15" s="9">
        <v>25.614999999999998</v>
      </c>
      <c r="F15" s="9">
        <v>17.643000000000001</v>
      </c>
      <c r="G15" s="9">
        <v>7.9720000000000004</v>
      </c>
      <c r="H15" s="9">
        <v>2.1749999999999998</v>
      </c>
      <c r="I15" s="9">
        <v>1.2250000000000001</v>
      </c>
      <c r="J15" s="9">
        <v>0.95</v>
      </c>
      <c r="K15" s="9">
        <v>41.951000000000001</v>
      </c>
      <c r="L15" s="9">
        <v>13.29</v>
      </c>
      <c r="M15" s="9">
        <v>28.661999999999999</v>
      </c>
      <c r="N15" s="9">
        <v>32.18</v>
      </c>
      <c r="O15" s="9">
        <v>10.727</v>
      </c>
      <c r="P15" s="9">
        <v>21.452999999999999</v>
      </c>
      <c r="Q15" s="9">
        <v>9.7710000000000008</v>
      </c>
      <c r="R15" s="9">
        <v>2.5630000000000002</v>
      </c>
      <c r="S15" s="9">
        <v>7.2080000000000002</v>
      </c>
      <c r="T15" s="9">
        <v>31.553999999999998</v>
      </c>
      <c r="U15" s="9">
        <v>17.728000000000002</v>
      </c>
      <c r="V15" s="9">
        <v>13.826000000000001</v>
      </c>
      <c r="W15" s="9">
        <v>18.483000000000001</v>
      </c>
      <c r="X15" s="9">
        <v>13.353</v>
      </c>
      <c r="Y15" s="9">
        <v>5.1289999999999996</v>
      </c>
      <c r="Z15" s="9">
        <v>10.52</v>
      </c>
      <c r="AA15" s="9">
        <v>7.4829999999999997</v>
      </c>
      <c r="AB15" s="9">
        <v>3.0369999999999999</v>
      </c>
      <c r="AC15" s="9">
        <v>5.7880000000000003</v>
      </c>
      <c r="AD15" s="9">
        <v>4.6449999999999996</v>
      </c>
      <c r="AE15" s="9">
        <v>1.143</v>
      </c>
      <c r="AF15" s="9">
        <v>2.1749999999999998</v>
      </c>
      <c r="AG15" s="9">
        <v>1.2250000000000001</v>
      </c>
      <c r="AH15" s="9">
        <v>0.95</v>
      </c>
      <c r="AI15" s="9">
        <v>13.071999999999999</v>
      </c>
      <c r="AJ15" s="9">
        <v>4.375</v>
      </c>
      <c r="AK15" s="9">
        <v>8.6969999999999992</v>
      </c>
      <c r="AL15" s="9">
        <v>3.3010000000000002</v>
      </c>
      <c r="AM15" s="9">
        <v>1.8120000000000001</v>
      </c>
      <c r="AN15" s="9">
        <v>1.488</v>
      </c>
      <c r="AO15" s="9">
        <v>9.7710000000000008</v>
      </c>
      <c r="AP15" s="9">
        <v>2.5630000000000002</v>
      </c>
      <c r="AQ15" s="9">
        <v>7.2080000000000002</v>
      </c>
      <c r="AR15" s="9">
        <v>72.763999999999996</v>
      </c>
      <c r="AS15" s="9">
        <v>38.646000000000001</v>
      </c>
      <c r="AT15" s="9">
        <v>34.118000000000002</v>
      </c>
      <c r="AU15" s="9">
        <v>52.863999999999997</v>
      </c>
      <c r="AV15" s="9">
        <v>33.450000000000003</v>
      </c>
      <c r="AW15" s="9">
        <v>19.414000000000001</v>
      </c>
      <c r="AX15" s="9">
        <v>38.658000000000001</v>
      </c>
      <c r="AY15" s="9">
        <v>23.95</v>
      </c>
      <c r="AZ15" s="9">
        <v>14.709</v>
      </c>
      <c r="BA15" s="9">
        <v>14.206</v>
      </c>
      <c r="BB15" s="9">
        <v>9.5009999999999994</v>
      </c>
      <c r="BC15" s="9">
        <v>4.7050000000000001</v>
      </c>
      <c r="BD15" s="9">
        <v>19.899000000000001</v>
      </c>
      <c r="BE15" s="9">
        <v>5.1950000000000003</v>
      </c>
      <c r="BF15" s="9">
        <v>14.704000000000001</v>
      </c>
      <c r="BG15" s="9">
        <v>19.899000000000001</v>
      </c>
      <c r="BH15" s="9">
        <v>5.1950000000000003</v>
      </c>
      <c r="BI15" s="9">
        <v>14.704000000000001</v>
      </c>
      <c r="BJ15" s="9">
        <v>29.393000000000001</v>
      </c>
      <c r="BK15" s="9">
        <v>12.975</v>
      </c>
      <c r="BL15" s="9">
        <v>16.417000000000002</v>
      </c>
      <c r="BM15" s="9">
        <v>20.411999999999999</v>
      </c>
      <c r="BN15" s="9">
        <v>9.2560000000000002</v>
      </c>
      <c r="BO15" s="9">
        <v>11.156000000000001</v>
      </c>
      <c r="BP15" s="9">
        <v>14.792</v>
      </c>
      <c r="BQ15" s="9">
        <v>5.7590000000000003</v>
      </c>
      <c r="BR15" s="9">
        <v>9.0329999999999995</v>
      </c>
      <c r="BS15" s="9">
        <v>5.6210000000000004</v>
      </c>
      <c r="BT15" s="9">
        <v>3.4969999999999999</v>
      </c>
      <c r="BU15" s="9">
        <v>2.1240000000000001</v>
      </c>
      <c r="BV15" s="9">
        <v>8.98</v>
      </c>
      <c r="BW15" s="9">
        <v>3.7189999999999999</v>
      </c>
      <c r="BX15" s="9">
        <v>5.2610000000000001</v>
      </c>
      <c r="BY15" s="9">
        <v>8.98</v>
      </c>
      <c r="BZ15" s="9">
        <v>3.7189999999999999</v>
      </c>
      <c r="CA15" s="9">
        <v>5.2610000000000001</v>
      </c>
      <c r="CB15" s="9">
        <v>27.486000000000001</v>
      </c>
      <c r="CC15" s="9">
        <v>13.686</v>
      </c>
      <c r="CD15" s="9">
        <v>13.8</v>
      </c>
      <c r="CE15" s="9">
        <v>8.6969999999999992</v>
      </c>
      <c r="CF15" s="9">
        <v>4.1429999999999998</v>
      </c>
      <c r="CG15" s="9">
        <v>4.5529999999999999</v>
      </c>
      <c r="CH15" s="9">
        <v>7.31</v>
      </c>
      <c r="CI15" s="9">
        <v>2.7559999999999998</v>
      </c>
      <c r="CJ15" s="9">
        <v>4.5529999999999999</v>
      </c>
      <c r="CK15" s="9">
        <v>1.387</v>
      </c>
      <c r="CL15" s="9">
        <v>1.387</v>
      </c>
      <c r="CM15" s="9">
        <v>0</v>
      </c>
      <c r="CN15" s="9">
        <v>0</v>
      </c>
      <c r="CO15" s="9">
        <v>0</v>
      </c>
      <c r="CP15" s="9">
        <v>0</v>
      </c>
      <c r="CQ15" s="9">
        <v>18.79</v>
      </c>
      <c r="CR15" s="9">
        <v>9.5429999999999993</v>
      </c>
      <c r="CS15" s="9">
        <v>9.2469999999999999</v>
      </c>
      <c r="CT15" s="9">
        <v>18.79</v>
      </c>
      <c r="CU15" s="9">
        <v>9.5429999999999993</v>
      </c>
      <c r="CV15" s="9">
        <v>9.2469999999999999</v>
      </c>
      <c r="CW15" s="9">
        <v>0</v>
      </c>
      <c r="CX15" s="9">
        <v>0</v>
      </c>
      <c r="CY15" s="9">
        <v>0</v>
      </c>
      <c r="CZ15" s="9">
        <v>4.1950000000000003</v>
      </c>
      <c r="DA15" s="9">
        <v>1.782</v>
      </c>
      <c r="DB15" s="9">
        <v>2.4129999999999998</v>
      </c>
      <c r="DC15" s="9">
        <v>1.1659999999999999</v>
      </c>
      <c r="DD15" s="9">
        <v>0</v>
      </c>
      <c r="DE15" s="9">
        <v>1.1659999999999999</v>
      </c>
      <c r="DF15" s="9">
        <v>1.1659999999999999</v>
      </c>
      <c r="DG15" s="9">
        <v>0</v>
      </c>
      <c r="DH15" s="9">
        <v>1.1659999999999999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3.0289999999999999</v>
      </c>
      <c r="DP15" s="9">
        <v>1.782</v>
      </c>
      <c r="DQ15" s="9">
        <v>1.246</v>
      </c>
      <c r="DR15" s="9">
        <v>3.0289999999999999</v>
      </c>
      <c r="DS15" s="9">
        <v>1.782</v>
      </c>
      <c r="DT15" s="9">
        <v>1.246</v>
      </c>
      <c r="DU15" s="9">
        <v>0</v>
      </c>
      <c r="DV15" s="9">
        <v>0</v>
      </c>
      <c r="DW15" s="9">
        <v>0</v>
      </c>
      <c r="DX15" s="9">
        <v>23.292000000000002</v>
      </c>
      <c r="DY15" s="9">
        <v>11.904</v>
      </c>
      <c r="DZ15" s="9">
        <v>11.387</v>
      </c>
      <c r="EA15" s="9">
        <v>7.53</v>
      </c>
      <c r="EB15" s="9">
        <v>4.1429999999999998</v>
      </c>
      <c r="EC15" s="9">
        <v>3.387</v>
      </c>
      <c r="ED15" s="9">
        <v>6.1429999999999998</v>
      </c>
      <c r="EE15" s="9">
        <v>2.7559999999999998</v>
      </c>
      <c r="EF15" s="9">
        <v>3.387</v>
      </c>
      <c r="EG15" s="9">
        <v>1.387</v>
      </c>
      <c r="EH15" s="9">
        <v>1.387</v>
      </c>
      <c r="EI15" s="9">
        <v>0</v>
      </c>
      <c r="EJ15" s="9">
        <v>15.760999999999999</v>
      </c>
      <c r="EK15" s="9">
        <v>7.7610000000000001</v>
      </c>
      <c r="EL15" s="9">
        <v>8.0009999999999994</v>
      </c>
      <c r="EM15" s="9">
        <v>15.760999999999999</v>
      </c>
      <c r="EN15" s="9">
        <v>7.7610000000000001</v>
      </c>
      <c r="EO15" s="9">
        <v>8.0009999999999994</v>
      </c>
      <c r="EP15" s="9">
        <v>131.14099999999999</v>
      </c>
      <c r="EQ15" s="9">
        <v>65.328999999999994</v>
      </c>
      <c r="ER15" s="9">
        <v>65.811999999999998</v>
      </c>
      <c r="ES15" s="9">
        <v>81.587999999999994</v>
      </c>
      <c r="ET15" s="9">
        <v>47.634999999999998</v>
      </c>
      <c r="EU15" s="9">
        <v>33.953000000000003</v>
      </c>
      <c r="EV15" s="9">
        <v>57.307000000000002</v>
      </c>
      <c r="EW15" s="9">
        <v>30.776</v>
      </c>
      <c r="EX15" s="9">
        <v>26.530999999999999</v>
      </c>
      <c r="EY15" s="9">
        <v>22.106999999999999</v>
      </c>
      <c r="EZ15" s="9">
        <v>15.635</v>
      </c>
      <c r="FA15" s="9">
        <v>6.4720000000000004</v>
      </c>
      <c r="FB15" s="9">
        <v>2.1749999999999998</v>
      </c>
      <c r="FC15" s="9">
        <v>1.2250000000000001</v>
      </c>
      <c r="FD15" s="9">
        <v>0.95</v>
      </c>
      <c r="FE15" s="9">
        <v>49.552999999999997</v>
      </c>
      <c r="FF15" s="9">
        <v>17.693999999999999</v>
      </c>
      <c r="FG15" s="9">
        <v>31.859000000000002</v>
      </c>
      <c r="FH15" s="9">
        <v>40.389000000000003</v>
      </c>
      <c r="FI15" s="9">
        <v>15.739000000000001</v>
      </c>
      <c r="FJ15" s="9">
        <v>24.651</v>
      </c>
      <c r="FK15" s="9">
        <v>9.1630000000000003</v>
      </c>
      <c r="FL15" s="9">
        <v>1.9550000000000001</v>
      </c>
      <c r="FM15" s="9">
        <v>7.2080000000000002</v>
      </c>
      <c r="FN15" s="9">
        <v>35.256</v>
      </c>
      <c r="FO15" s="9">
        <v>16.297000000000001</v>
      </c>
      <c r="FP15" s="9">
        <v>18.957999999999998</v>
      </c>
      <c r="FQ15" s="9">
        <v>21.24</v>
      </c>
      <c r="FR15" s="9">
        <v>10.292</v>
      </c>
      <c r="FS15" s="9">
        <v>10.948</v>
      </c>
      <c r="FT15" s="9">
        <v>12.269</v>
      </c>
      <c r="FU15" s="9">
        <v>4.3319999999999999</v>
      </c>
      <c r="FV15" s="9">
        <v>7.9370000000000003</v>
      </c>
      <c r="FW15" s="9">
        <v>7.173</v>
      </c>
      <c r="FX15" s="9">
        <v>4.7359999999999998</v>
      </c>
      <c r="FY15" s="9">
        <v>2.4380000000000002</v>
      </c>
      <c r="FZ15" s="9">
        <v>1.798</v>
      </c>
      <c r="GA15" s="9">
        <v>1.2250000000000001</v>
      </c>
      <c r="GB15" s="9">
        <v>0.57299999999999995</v>
      </c>
      <c r="GC15" s="9">
        <v>14.015000000000001</v>
      </c>
      <c r="GD15" s="9">
        <v>6.0049999999999999</v>
      </c>
      <c r="GE15" s="9">
        <v>8.01</v>
      </c>
      <c r="GF15" s="9">
        <v>9.1940000000000008</v>
      </c>
      <c r="GG15" s="9">
        <v>5.0460000000000003</v>
      </c>
      <c r="GH15" s="9">
        <v>4.149</v>
      </c>
      <c r="GI15" s="9">
        <v>4.8209999999999997</v>
      </c>
      <c r="GJ15" s="9">
        <v>0.96</v>
      </c>
      <c r="GK15" s="9">
        <v>3.8610000000000002</v>
      </c>
      <c r="GL15" s="9">
        <v>59.506999999999998</v>
      </c>
      <c r="GM15" s="9">
        <v>32.307000000000002</v>
      </c>
      <c r="GN15" s="9">
        <v>27.2</v>
      </c>
      <c r="GO15" s="9">
        <v>35.972999999999999</v>
      </c>
      <c r="GP15" s="9">
        <v>23.206</v>
      </c>
      <c r="GQ15" s="9">
        <v>12.766999999999999</v>
      </c>
      <c r="GR15" s="9">
        <v>26.62</v>
      </c>
      <c r="GS15" s="9">
        <v>15.717000000000001</v>
      </c>
      <c r="GT15" s="9">
        <v>10.903</v>
      </c>
      <c r="GU15" s="9">
        <v>9.3529999999999998</v>
      </c>
      <c r="GV15" s="9">
        <v>7.4889999999999999</v>
      </c>
      <c r="GW15" s="9">
        <v>1.8640000000000001</v>
      </c>
      <c r="GX15" s="9">
        <v>0</v>
      </c>
      <c r="GY15" s="9">
        <v>0</v>
      </c>
      <c r="GZ15" s="9">
        <v>0</v>
      </c>
      <c r="HA15" s="9">
        <v>23.533999999999999</v>
      </c>
      <c r="HB15" s="9">
        <v>9.1010000000000009</v>
      </c>
      <c r="HC15" s="9">
        <v>14.433</v>
      </c>
      <c r="HD15" s="9">
        <v>21.556000000000001</v>
      </c>
      <c r="HE15" s="9">
        <v>8.5679999999999996</v>
      </c>
      <c r="HF15" s="9">
        <v>12.988</v>
      </c>
      <c r="HG15" s="9">
        <v>1.978</v>
      </c>
      <c r="HH15" s="9">
        <v>0.53300000000000003</v>
      </c>
      <c r="HI15" s="9">
        <v>1.4450000000000001</v>
      </c>
      <c r="HJ15" s="9">
        <v>20.446000000000002</v>
      </c>
      <c r="HK15" s="9">
        <v>9.2070000000000007</v>
      </c>
      <c r="HL15" s="9">
        <v>11.24</v>
      </c>
      <c r="HM15" s="9">
        <v>12.509</v>
      </c>
      <c r="HN15" s="9">
        <v>7.1349999999999998</v>
      </c>
      <c r="HO15" s="9">
        <v>5.3739999999999997</v>
      </c>
      <c r="HP15" s="9">
        <v>8.9809999999999999</v>
      </c>
      <c r="HQ15" s="9">
        <v>5.1929999999999996</v>
      </c>
      <c r="HR15" s="9">
        <v>3.7879999999999998</v>
      </c>
      <c r="HS15" s="9">
        <v>3.528</v>
      </c>
      <c r="HT15" s="9">
        <v>1.9419999999999999</v>
      </c>
      <c r="HU15" s="9">
        <v>1.5860000000000001</v>
      </c>
      <c r="HV15" s="9">
        <v>0</v>
      </c>
      <c r="HW15" s="9">
        <v>0</v>
      </c>
      <c r="HX15" s="9">
        <v>0</v>
      </c>
      <c r="HY15" s="9">
        <v>7.9370000000000003</v>
      </c>
      <c r="HZ15" s="9">
        <v>2.0720000000000001</v>
      </c>
      <c r="IA15" s="9">
        <v>5.8650000000000002</v>
      </c>
      <c r="IB15" s="9">
        <v>5.5730000000000004</v>
      </c>
      <c r="IC15" s="9">
        <v>1.609</v>
      </c>
      <c r="ID15" s="9">
        <v>3.964</v>
      </c>
      <c r="IE15" s="9">
        <v>2.3639999999999999</v>
      </c>
      <c r="IF15" s="9">
        <v>0.46200000000000002</v>
      </c>
      <c r="IG15" s="9">
        <v>1.9019999999999999</v>
      </c>
      <c r="IH15" s="9">
        <v>15.932</v>
      </c>
      <c r="II15" s="9">
        <v>7.5179999999999998</v>
      </c>
      <c r="IJ15" s="9">
        <v>8.4139999999999997</v>
      </c>
      <c r="IK15" s="9">
        <v>11.866</v>
      </c>
      <c r="IL15" s="9">
        <v>7.0019999999999998</v>
      </c>
      <c r="IM15" s="9">
        <v>4.8639999999999999</v>
      </c>
      <c r="IN15" s="9">
        <v>9.4359999999999999</v>
      </c>
      <c r="IO15" s="9">
        <v>5.5339999999999998</v>
      </c>
      <c r="IP15" s="9">
        <v>3.903</v>
      </c>
      <c r="IQ15" s="9">
        <v>2.0529999999999999</v>
      </c>
    </row>
    <row r="16" spans="1:251">
      <c r="A16" s="10">
        <v>43862</v>
      </c>
      <c r="B16" s="9">
        <v>68.548000000000002</v>
      </c>
      <c r="C16" s="9">
        <v>37.695</v>
      </c>
      <c r="D16" s="9">
        <v>30.852</v>
      </c>
      <c r="E16" s="9">
        <v>16.594999999999999</v>
      </c>
      <c r="F16" s="9">
        <v>11.757</v>
      </c>
      <c r="G16" s="9">
        <v>4.8380000000000001</v>
      </c>
      <c r="H16" s="9">
        <v>5.9790000000000001</v>
      </c>
      <c r="I16" s="9">
        <v>4.9020000000000001</v>
      </c>
      <c r="J16" s="9">
        <v>1.077</v>
      </c>
      <c r="K16" s="9">
        <v>53.737000000000002</v>
      </c>
      <c r="L16" s="9">
        <v>20.113</v>
      </c>
      <c r="M16" s="9">
        <v>33.625</v>
      </c>
      <c r="N16" s="9">
        <v>44.972000000000001</v>
      </c>
      <c r="O16" s="9">
        <v>16.472999999999999</v>
      </c>
      <c r="P16" s="9">
        <v>28.498999999999999</v>
      </c>
      <c r="Q16" s="9">
        <v>8.766</v>
      </c>
      <c r="R16" s="9">
        <v>3.64</v>
      </c>
      <c r="S16" s="9">
        <v>5.1260000000000003</v>
      </c>
      <c r="T16" s="9">
        <v>27.634</v>
      </c>
      <c r="U16" s="9">
        <v>14.279</v>
      </c>
      <c r="V16" s="9">
        <v>13.355</v>
      </c>
      <c r="W16" s="9">
        <v>13.978</v>
      </c>
      <c r="X16" s="9">
        <v>8.6709999999999994</v>
      </c>
      <c r="Y16" s="9">
        <v>5.306</v>
      </c>
      <c r="Z16" s="9">
        <v>6.87</v>
      </c>
      <c r="AA16" s="9">
        <v>2.64</v>
      </c>
      <c r="AB16" s="9">
        <v>4.2300000000000004</v>
      </c>
      <c r="AC16" s="9">
        <v>1.129</v>
      </c>
      <c r="AD16" s="9">
        <v>1.129</v>
      </c>
      <c r="AE16" s="9">
        <v>0</v>
      </c>
      <c r="AF16" s="9">
        <v>5.9790000000000001</v>
      </c>
      <c r="AG16" s="9">
        <v>4.9020000000000001</v>
      </c>
      <c r="AH16" s="9">
        <v>1.077</v>
      </c>
      <c r="AI16" s="9">
        <v>13.657</v>
      </c>
      <c r="AJ16" s="9">
        <v>5.6079999999999997</v>
      </c>
      <c r="AK16" s="9">
        <v>8.0489999999999995</v>
      </c>
      <c r="AL16" s="9">
        <v>4.891</v>
      </c>
      <c r="AM16" s="9">
        <v>1.968</v>
      </c>
      <c r="AN16" s="9">
        <v>2.923</v>
      </c>
      <c r="AO16" s="9">
        <v>8.766</v>
      </c>
      <c r="AP16" s="9">
        <v>3.64</v>
      </c>
      <c r="AQ16" s="9">
        <v>5.1260000000000003</v>
      </c>
      <c r="AR16" s="9">
        <v>80.438999999999993</v>
      </c>
      <c r="AS16" s="9">
        <v>47.372</v>
      </c>
      <c r="AT16" s="9">
        <v>33.067</v>
      </c>
      <c r="AU16" s="9">
        <v>54.225999999999999</v>
      </c>
      <c r="AV16" s="9">
        <v>35.689</v>
      </c>
      <c r="AW16" s="9">
        <v>18.536999999999999</v>
      </c>
      <c r="AX16" s="9">
        <v>39.767000000000003</v>
      </c>
      <c r="AY16" s="9">
        <v>26.068000000000001</v>
      </c>
      <c r="AZ16" s="9">
        <v>13.698</v>
      </c>
      <c r="BA16" s="9">
        <v>14.459</v>
      </c>
      <c r="BB16" s="9">
        <v>9.6210000000000004</v>
      </c>
      <c r="BC16" s="9">
        <v>4.8380000000000001</v>
      </c>
      <c r="BD16" s="9">
        <v>26.213000000000001</v>
      </c>
      <c r="BE16" s="9">
        <v>11.683</v>
      </c>
      <c r="BF16" s="9">
        <v>14.53</v>
      </c>
      <c r="BG16" s="9">
        <v>26.213000000000001</v>
      </c>
      <c r="BH16" s="9">
        <v>11.683</v>
      </c>
      <c r="BI16" s="9">
        <v>14.53</v>
      </c>
      <c r="BJ16" s="9">
        <v>36.784999999999997</v>
      </c>
      <c r="BK16" s="9">
        <v>12.815</v>
      </c>
      <c r="BL16" s="9">
        <v>23.97</v>
      </c>
      <c r="BM16" s="9">
        <v>22.917999999999999</v>
      </c>
      <c r="BN16" s="9">
        <v>9.9939999999999998</v>
      </c>
      <c r="BO16" s="9">
        <v>12.923999999999999</v>
      </c>
      <c r="BP16" s="9">
        <v>21.911000000000001</v>
      </c>
      <c r="BQ16" s="9">
        <v>8.9870000000000001</v>
      </c>
      <c r="BR16" s="9">
        <v>12.923999999999999</v>
      </c>
      <c r="BS16" s="9">
        <v>1.0069999999999999</v>
      </c>
      <c r="BT16" s="9">
        <v>1.0069999999999999</v>
      </c>
      <c r="BU16" s="9">
        <v>0</v>
      </c>
      <c r="BV16" s="9">
        <v>13.867000000000001</v>
      </c>
      <c r="BW16" s="9">
        <v>2.8220000000000001</v>
      </c>
      <c r="BX16" s="9">
        <v>11.045999999999999</v>
      </c>
      <c r="BY16" s="9">
        <v>13.867000000000001</v>
      </c>
      <c r="BZ16" s="9">
        <v>2.8220000000000001</v>
      </c>
      <c r="CA16" s="9">
        <v>11.045999999999999</v>
      </c>
      <c r="CB16" s="9">
        <v>34.238</v>
      </c>
      <c r="CC16" s="9">
        <v>15.122999999999999</v>
      </c>
      <c r="CD16" s="9">
        <v>19.114000000000001</v>
      </c>
      <c r="CE16" s="9">
        <v>15.16</v>
      </c>
      <c r="CF16" s="9">
        <v>6.1550000000000002</v>
      </c>
      <c r="CG16" s="9">
        <v>9.0050000000000008</v>
      </c>
      <c r="CH16" s="9">
        <v>13.737</v>
      </c>
      <c r="CI16" s="9">
        <v>5.8170000000000002</v>
      </c>
      <c r="CJ16" s="9">
        <v>7.92</v>
      </c>
      <c r="CK16" s="9">
        <v>1.423</v>
      </c>
      <c r="CL16" s="9">
        <v>0.33800000000000002</v>
      </c>
      <c r="CM16" s="9">
        <v>1.0860000000000001</v>
      </c>
      <c r="CN16" s="9">
        <v>0</v>
      </c>
      <c r="CO16" s="9">
        <v>0</v>
      </c>
      <c r="CP16" s="9">
        <v>0</v>
      </c>
      <c r="CQ16" s="9">
        <v>19.077000000000002</v>
      </c>
      <c r="CR16" s="9">
        <v>8.9689999999999994</v>
      </c>
      <c r="CS16" s="9">
        <v>10.109</v>
      </c>
      <c r="CT16" s="9">
        <v>18.192</v>
      </c>
      <c r="CU16" s="9">
        <v>8.4550000000000001</v>
      </c>
      <c r="CV16" s="9">
        <v>9.7360000000000007</v>
      </c>
      <c r="CW16" s="9">
        <v>0.88500000000000001</v>
      </c>
      <c r="CX16" s="9">
        <v>0.51300000000000001</v>
      </c>
      <c r="CY16" s="9">
        <v>0.372</v>
      </c>
      <c r="CZ16" s="9">
        <v>3.5649999999999999</v>
      </c>
      <c r="DA16" s="9">
        <v>1.306</v>
      </c>
      <c r="DB16" s="9">
        <v>2.2599999999999998</v>
      </c>
      <c r="DC16" s="9">
        <v>0.80500000000000005</v>
      </c>
      <c r="DD16" s="9">
        <v>0</v>
      </c>
      <c r="DE16" s="9">
        <v>0.80500000000000005</v>
      </c>
      <c r="DF16" s="9">
        <v>0.80500000000000005</v>
      </c>
      <c r="DG16" s="9">
        <v>0</v>
      </c>
      <c r="DH16" s="9">
        <v>0.80500000000000005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2.7610000000000001</v>
      </c>
      <c r="DP16" s="9">
        <v>1.306</v>
      </c>
      <c r="DQ16" s="9">
        <v>1.4550000000000001</v>
      </c>
      <c r="DR16" s="9">
        <v>1.875</v>
      </c>
      <c r="DS16" s="9">
        <v>0.79300000000000004</v>
      </c>
      <c r="DT16" s="9">
        <v>1.0820000000000001</v>
      </c>
      <c r="DU16" s="9">
        <v>0.88500000000000001</v>
      </c>
      <c r="DV16" s="9">
        <v>0.51300000000000001</v>
      </c>
      <c r="DW16" s="9">
        <v>0.372</v>
      </c>
      <c r="DX16" s="9">
        <v>30.672000000000001</v>
      </c>
      <c r="DY16" s="9">
        <v>13.818</v>
      </c>
      <c r="DZ16" s="9">
        <v>16.855</v>
      </c>
      <c r="EA16" s="9">
        <v>14.355</v>
      </c>
      <c r="EB16" s="9">
        <v>6.1550000000000002</v>
      </c>
      <c r="EC16" s="9">
        <v>8.2010000000000005</v>
      </c>
      <c r="ED16" s="9">
        <v>12.932</v>
      </c>
      <c r="EE16" s="9">
        <v>5.8170000000000002</v>
      </c>
      <c r="EF16" s="9">
        <v>7.1150000000000002</v>
      </c>
      <c r="EG16" s="9">
        <v>1.423</v>
      </c>
      <c r="EH16" s="9">
        <v>0.33800000000000002</v>
      </c>
      <c r="EI16" s="9">
        <v>1.0860000000000001</v>
      </c>
      <c r="EJ16" s="9">
        <v>16.317</v>
      </c>
      <c r="EK16" s="9">
        <v>7.6630000000000003</v>
      </c>
      <c r="EL16" s="9">
        <v>8.6539999999999999</v>
      </c>
      <c r="EM16" s="9">
        <v>16.317</v>
      </c>
      <c r="EN16" s="9">
        <v>7.6630000000000003</v>
      </c>
      <c r="EO16" s="9">
        <v>8.6539999999999999</v>
      </c>
      <c r="EP16" s="9">
        <v>137.77600000000001</v>
      </c>
      <c r="EQ16" s="9">
        <v>69.947000000000003</v>
      </c>
      <c r="ER16" s="9">
        <v>67.828999999999994</v>
      </c>
      <c r="ES16" s="9">
        <v>76.915000000000006</v>
      </c>
      <c r="ET16" s="9">
        <v>44.927999999999997</v>
      </c>
      <c r="EU16" s="9">
        <v>31.986999999999998</v>
      </c>
      <c r="EV16" s="9">
        <v>54.859000000000002</v>
      </c>
      <c r="EW16" s="9">
        <v>29.372</v>
      </c>
      <c r="EX16" s="9">
        <v>25.488</v>
      </c>
      <c r="EY16" s="9">
        <v>16.077000000000002</v>
      </c>
      <c r="EZ16" s="9">
        <v>10.654</v>
      </c>
      <c r="FA16" s="9">
        <v>5.423</v>
      </c>
      <c r="FB16" s="9">
        <v>5.9790000000000001</v>
      </c>
      <c r="FC16" s="9">
        <v>4.9020000000000001</v>
      </c>
      <c r="FD16" s="9">
        <v>1.077</v>
      </c>
      <c r="FE16" s="9">
        <v>60.860999999999997</v>
      </c>
      <c r="FF16" s="9">
        <v>25.018999999999998</v>
      </c>
      <c r="FG16" s="9">
        <v>35.841999999999999</v>
      </c>
      <c r="FH16" s="9">
        <v>51.21</v>
      </c>
      <c r="FI16" s="9">
        <v>20.866</v>
      </c>
      <c r="FJ16" s="9">
        <v>30.344000000000001</v>
      </c>
      <c r="FK16" s="9">
        <v>9.6509999999999998</v>
      </c>
      <c r="FL16" s="9">
        <v>4.1529999999999996</v>
      </c>
      <c r="FM16" s="9">
        <v>5.4980000000000002</v>
      </c>
      <c r="FN16" s="9">
        <v>44.975999999999999</v>
      </c>
      <c r="FO16" s="9">
        <v>23.173999999999999</v>
      </c>
      <c r="FP16" s="9">
        <v>21.802</v>
      </c>
      <c r="FQ16" s="9">
        <v>26.701000000000001</v>
      </c>
      <c r="FR16" s="9">
        <v>16.885000000000002</v>
      </c>
      <c r="FS16" s="9">
        <v>9.8160000000000007</v>
      </c>
      <c r="FT16" s="9">
        <v>14.837999999999999</v>
      </c>
      <c r="FU16" s="9">
        <v>7.9669999999999996</v>
      </c>
      <c r="FV16" s="9">
        <v>6.8710000000000004</v>
      </c>
      <c r="FW16" s="9">
        <v>8.3610000000000007</v>
      </c>
      <c r="FX16" s="9">
        <v>6.0389999999999997</v>
      </c>
      <c r="FY16" s="9">
        <v>2.3210000000000002</v>
      </c>
      <c r="FZ16" s="9">
        <v>3.5019999999999998</v>
      </c>
      <c r="GA16" s="9">
        <v>2.8780000000000001</v>
      </c>
      <c r="GB16" s="9">
        <v>0.623</v>
      </c>
      <c r="GC16" s="9">
        <v>18.274999999999999</v>
      </c>
      <c r="GD16" s="9">
        <v>6.2889999999999997</v>
      </c>
      <c r="GE16" s="9">
        <v>11.986000000000001</v>
      </c>
      <c r="GF16" s="9">
        <v>13.324999999999999</v>
      </c>
      <c r="GG16" s="9">
        <v>4.4379999999999997</v>
      </c>
      <c r="GH16" s="9">
        <v>8.8870000000000005</v>
      </c>
      <c r="GI16" s="9">
        <v>4.95</v>
      </c>
      <c r="GJ16" s="9">
        <v>1.851</v>
      </c>
      <c r="GK16" s="9">
        <v>3.0990000000000002</v>
      </c>
      <c r="GL16" s="9">
        <v>50.494999999999997</v>
      </c>
      <c r="GM16" s="9">
        <v>25.696999999999999</v>
      </c>
      <c r="GN16" s="9">
        <v>24.797999999999998</v>
      </c>
      <c r="GO16" s="9">
        <v>24.396000000000001</v>
      </c>
      <c r="GP16" s="9">
        <v>13.526</v>
      </c>
      <c r="GQ16" s="9">
        <v>10.87</v>
      </c>
      <c r="GR16" s="9">
        <v>18.68</v>
      </c>
      <c r="GS16" s="9">
        <v>9.7629999999999999</v>
      </c>
      <c r="GT16" s="9">
        <v>8.9169999999999998</v>
      </c>
      <c r="GU16" s="9">
        <v>4.7430000000000003</v>
      </c>
      <c r="GV16" s="9">
        <v>3.2440000000000002</v>
      </c>
      <c r="GW16" s="9">
        <v>1.4990000000000001</v>
      </c>
      <c r="GX16" s="9">
        <v>0.97199999999999998</v>
      </c>
      <c r="GY16" s="9">
        <v>0.51900000000000002</v>
      </c>
      <c r="GZ16" s="9">
        <v>0.45300000000000001</v>
      </c>
      <c r="HA16" s="9">
        <v>26.099</v>
      </c>
      <c r="HB16" s="9">
        <v>12.170999999999999</v>
      </c>
      <c r="HC16" s="9">
        <v>13.928000000000001</v>
      </c>
      <c r="HD16" s="9">
        <v>23.015999999999998</v>
      </c>
      <c r="HE16" s="9">
        <v>9.8680000000000003</v>
      </c>
      <c r="HF16" s="9">
        <v>13.147</v>
      </c>
      <c r="HG16" s="9">
        <v>3.0830000000000002</v>
      </c>
      <c r="HH16" s="9">
        <v>2.302</v>
      </c>
      <c r="HI16" s="9">
        <v>0.78100000000000003</v>
      </c>
      <c r="HJ16" s="9">
        <v>25.747</v>
      </c>
      <c r="HK16" s="9">
        <v>13.058</v>
      </c>
      <c r="HL16" s="9">
        <v>12.688000000000001</v>
      </c>
      <c r="HM16" s="9">
        <v>14.106999999999999</v>
      </c>
      <c r="HN16" s="9">
        <v>7.9770000000000003</v>
      </c>
      <c r="HO16" s="9">
        <v>6.1289999999999996</v>
      </c>
      <c r="HP16" s="9">
        <v>11.643000000000001</v>
      </c>
      <c r="HQ16" s="9">
        <v>6.0880000000000001</v>
      </c>
      <c r="HR16" s="9">
        <v>5.5549999999999997</v>
      </c>
      <c r="HS16" s="9">
        <v>1.413</v>
      </c>
      <c r="HT16" s="9">
        <v>0.83899999999999997</v>
      </c>
      <c r="HU16" s="9">
        <v>0.57399999999999995</v>
      </c>
      <c r="HV16" s="9">
        <v>1.0509999999999999</v>
      </c>
      <c r="HW16" s="9">
        <v>1.0509999999999999</v>
      </c>
      <c r="HX16" s="9">
        <v>0</v>
      </c>
      <c r="HY16" s="9">
        <v>11.64</v>
      </c>
      <c r="HZ16" s="9">
        <v>5.0810000000000004</v>
      </c>
      <c r="IA16" s="9">
        <v>6.5590000000000002</v>
      </c>
      <c r="IB16" s="9">
        <v>10.753</v>
      </c>
      <c r="IC16" s="9">
        <v>5.0810000000000004</v>
      </c>
      <c r="ID16" s="9">
        <v>5.6719999999999997</v>
      </c>
      <c r="IE16" s="9">
        <v>0.88600000000000001</v>
      </c>
      <c r="IF16" s="9">
        <v>0</v>
      </c>
      <c r="IG16" s="9">
        <v>0.88600000000000001</v>
      </c>
      <c r="IH16" s="9">
        <v>16.559000000000001</v>
      </c>
      <c r="II16" s="9">
        <v>8.0180000000000007</v>
      </c>
      <c r="IJ16" s="9">
        <v>8.5410000000000004</v>
      </c>
      <c r="IK16" s="9">
        <v>11.711</v>
      </c>
      <c r="IL16" s="9">
        <v>6.5389999999999997</v>
      </c>
      <c r="IM16" s="9">
        <v>5.1719999999999997</v>
      </c>
      <c r="IN16" s="9">
        <v>9.6980000000000004</v>
      </c>
      <c r="IO16" s="9">
        <v>5.5540000000000003</v>
      </c>
      <c r="IP16" s="9">
        <v>4.1440000000000001</v>
      </c>
      <c r="IQ16" s="9">
        <v>1.56</v>
      </c>
    </row>
    <row r="17" spans="1:251">
      <c r="A17" s="10">
        <v>44228</v>
      </c>
      <c r="B17" s="9">
        <v>97.259</v>
      </c>
      <c r="C17" s="9">
        <v>52.128</v>
      </c>
      <c r="D17" s="9">
        <v>45.131</v>
      </c>
      <c r="E17" s="9">
        <v>30.763999999999999</v>
      </c>
      <c r="F17" s="9">
        <v>22.998999999999999</v>
      </c>
      <c r="G17" s="9">
        <v>7.7649999999999997</v>
      </c>
      <c r="H17" s="9">
        <v>4.6349999999999998</v>
      </c>
      <c r="I17" s="9">
        <v>2.383</v>
      </c>
      <c r="J17" s="9">
        <v>2.2519999999999998</v>
      </c>
      <c r="K17" s="9">
        <v>49.136000000000003</v>
      </c>
      <c r="L17" s="9">
        <v>22.25</v>
      </c>
      <c r="M17" s="9">
        <v>26.885999999999999</v>
      </c>
      <c r="N17" s="9">
        <v>40.36</v>
      </c>
      <c r="O17" s="9">
        <v>17.510000000000002</v>
      </c>
      <c r="P17" s="9">
        <v>22.85</v>
      </c>
      <c r="Q17" s="9">
        <v>8.7759999999999998</v>
      </c>
      <c r="R17" s="9">
        <v>4.74</v>
      </c>
      <c r="S17" s="9">
        <v>4.0350000000000001</v>
      </c>
      <c r="T17" s="9">
        <v>32.956000000000003</v>
      </c>
      <c r="U17" s="9">
        <v>16.779</v>
      </c>
      <c r="V17" s="9">
        <v>16.177</v>
      </c>
      <c r="W17" s="9">
        <v>20.018000000000001</v>
      </c>
      <c r="X17" s="9">
        <v>10.807</v>
      </c>
      <c r="Y17" s="9">
        <v>9.2110000000000003</v>
      </c>
      <c r="Z17" s="9">
        <v>10.111000000000001</v>
      </c>
      <c r="AA17" s="9">
        <v>4.0019999999999998</v>
      </c>
      <c r="AB17" s="9">
        <v>6.109</v>
      </c>
      <c r="AC17" s="9">
        <v>5.2709999999999999</v>
      </c>
      <c r="AD17" s="9">
        <v>4.4219999999999997</v>
      </c>
      <c r="AE17" s="9">
        <v>0.85</v>
      </c>
      <c r="AF17" s="9">
        <v>4.6349999999999998</v>
      </c>
      <c r="AG17" s="9">
        <v>2.383</v>
      </c>
      <c r="AH17" s="9">
        <v>2.2519999999999998</v>
      </c>
      <c r="AI17" s="9">
        <v>12.938000000000001</v>
      </c>
      <c r="AJ17" s="9">
        <v>5.9720000000000004</v>
      </c>
      <c r="AK17" s="9">
        <v>6.9660000000000002</v>
      </c>
      <c r="AL17" s="9">
        <v>4.1630000000000003</v>
      </c>
      <c r="AM17" s="9">
        <v>1.232</v>
      </c>
      <c r="AN17" s="9">
        <v>2.931</v>
      </c>
      <c r="AO17" s="9">
        <v>8.7759999999999998</v>
      </c>
      <c r="AP17" s="9">
        <v>4.74</v>
      </c>
      <c r="AQ17" s="9">
        <v>4.0350000000000001</v>
      </c>
      <c r="AR17" s="9">
        <v>111.45399999999999</v>
      </c>
      <c r="AS17" s="9">
        <v>63.674999999999997</v>
      </c>
      <c r="AT17" s="9">
        <v>47.779000000000003</v>
      </c>
      <c r="AU17" s="9">
        <v>86.33</v>
      </c>
      <c r="AV17" s="9">
        <v>52.584000000000003</v>
      </c>
      <c r="AW17" s="9">
        <v>33.746000000000002</v>
      </c>
      <c r="AX17" s="9">
        <v>64.701999999999998</v>
      </c>
      <c r="AY17" s="9">
        <v>36.344000000000001</v>
      </c>
      <c r="AZ17" s="9">
        <v>28.358000000000001</v>
      </c>
      <c r="BA17" s="9">
        <v>21.628</v>
      </c>
      <c r="BB17" s="9">
        <v>16.239999999999998</v>
      </c>
      <c r="BC17" s="9">
        <v>5.3879999999999999</v>
      </c>
      <c r="BD17" s="9">
        <v>25.123999999999999</v>
      </c>
      <c r="BE17" s="9">
        <v>11.090999999999999</v>
      </c>
      <c r="BF17" s="9">
        <v>14.032999999999999</v>
      </c>
      <c r="BG17" s="9">
        <v>25.123999999999999</v>
      </c>
      <c r="BH17" s="9">
        <v>11.090999999999999</v>
      </c>
      <c r="BI17" s="9">
        <v>14.032999999999999</v>
      </c>
      <c r="BJ17" s="9">
        <v>37.383000000000003</v>
      </c>
      <c r="BK17" s="9">
        <v>19.306999999999999</v>
      </c>
      <c r="BL17" s="9">
        <v>18.077000000000002</v>
      </c>
      <c r="BM17" s="9">
        <v>26.31</v>
      </c>
      <c r="BN17" s="9">
        <v>14.12</v>
      </c>
      <c r="BO17" s="9">
        <v>12.19</v>
      </c>
      <c r="BP17" s="9">
        <v>22.445</v>
      </c>
      <c r="BQ17" s="9">
        <v>11.782</v>
      </c>
      <c r="BR17" s="9">
        <v>10.663</v>
      </c>
      <c r="BS17" s="9">
        <v>3.8650000000000002</v>
      </c>
      <c r="BT17" s="9">
        <v>2.3380000000000001</v>
      </c>
      <c r="BU17" s="9">
        <v>1.5269999999999999</v>
      </c>
      <c r="BV17" s="9">
        <v>11.074</v>
      </c>
      <c r="BW17" s="9">
        <v>5.1870000000000003</v>
      </c>
      <c r="BX17" s="9">
        <v>5.8869999999999996</v>
      </c>
      <c r="BY17" s="9">
        <v>11.074</v>
      </c>
      <c r="BZ17" s="9">
        <v>5.1870000000000003</v>
      </c>
      <c r="CA17" s="9">
        <v>5.8869999999999996</v>
      </c>
      <c r="CB17" s="9">
        <v>34.179000000000002</v>
      </c>
      <c r="CC17" s="9">
        <v>15.055</v>
      </c>
      <c r="CD17" s="9">
        <v>19.123000000000001</v>
      </c>
      <c r="CE17" s="9">
        <v>14.784000000000001</v>
      </c>
      <c r="CF17" s="9">
        <v>6.125</v>
      </c>
      <c r="CG17" s="9">
        <v>8.66</v>
      </c>
      <c r="CH17" s="9">
        <v>10.878</v>
      </c>
      <c r="CI17" s="9">
        <v>3.5659999999999998</v>
      </c>
      <c r="CJ17" s="9">
        <v>7.3120000000000003</v>
      </c>
      <c r="CK17" s="9">
        <v>3.9060000000000001</v>
      </c>
      <c r="CL17" s="9">
        <v>2.5579999999999998</v>
      </c>
      <c r="CM17" s="9">
        <v>1.3480000000000001</v>
      </c>
      <c r="CN17" s="9">
        <v>0</v>
      </c>
      <c r="CO17" s="9">
        <v>0</v>
      </c>
      <c r="CP17" s="9">
        <v>0</v>
      </c>
      <c r="CQ17" s="9">
        <v>19.395</v>
      </c>
      <c r="CR17" s="9">
        <v>8.9309999999999992</v>
      </c>
      <c r="CS17" s="9">
        <v>10.464</v>
      </c>
      <c r="CT17" s="9">
        <v>17.783000000000001</v>
      </c>
      <c r="CU17" s="9">
        <v>7.7539999999999996</v>
      </c>
      <c r="CV17" s="9">
        <v>10.029999999999999</v>
      </c>
      <c r="CW17" s="9">
        <v>1.611</v>
      </c>
      <c r="CX17" s="9">
        <v>1.177</v>
      </c>
      <c r="CY17" s="9">
        <v>0.434</v>
      </c>
      <c r="CZ17" s="9">
        <v>1.611</v>
      </c>
      <c r="DA17" s="9">
        <v>1.177</v>
      </c>
      <c r="DB17" s="9">
        <v>0.434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1.611</v>
      </c>
      <c r="DP17" s="9">
        <v>1.177</v>
      </c>
      <c r="DQ17" s="9">
        <v>0.434</v>
      </c>
      <c r="DR17" s="9">
        <v>0</v>
      </c>
      <c r="DS17" s="9">
        <v>0</v>
      </c>
      <c r="DT17" s="9">
        <v>0</v>
      </c>
      <c r="DU17" s="9">
        <v>1.611</v>
      </c>
      <c r="DV17" s="9">
        <v>1.177</v>
      </c>
      <c r="DW17" s="9">
        <v>0.434</v>
      </c>
      <c r="DX17" s="9">
        <v>32.567</v>
      </c>
      <c r="DY17" s="9">
        <v>13.878</v>
      </c>
      <c r="DZ17" s="9">
        <v>18.689</v>
      </c>
      <c r="EA17" s="9">
        <v>14.784000000000001</v>
      </c>
      <c r="EB17" s="9">
        <v>6.125</v>
      </c>
      <c r="EC17" s="9">
        <v>8.66</v>
      </c>
      <c r="ED17" s="9">
        <v>10.878</v>
      </c>
      <c r="EE17" s="9">
        <v>3.5659999999999998</v>
      </c>
      <c r="EF17" s="9">
        <v>7.3120000000000003</v>
      </c>
      <c r="EG17" s="9">
        <v>3.9060000000000001</v>
      </c>
      <c r="EH17" s="9">
        <v>2.5579999999999998</v>
      </c>
      <c r="EI17" s="9">
        <v>1.3480000000000001</v>
      </c>
      <c r="EJ17" s="9">
        <v>17.783000000000001</v>
      </c>
      <c r="EK17" s="9">
        <v>7.7539999999999996</v>
      </c>
      <c r="EL17" s="9">
        <v>10.029999999999999</v>
      </c>
      <c r="EM17" s="9">
        <v>17.783000000000001</v>
      </c>
      <c r="EN17" s="9">
        <v>7.7539999999999996</v>
      </c>
      <c r="EO17" s="9">
        <v>10.029999999999999</v>
      </c>
      <c r="EP17" s="9">
        <v>165.779</v>
      </c>
      <c r="EQ17" s="9">
        <v>86.358999999999995</v>
      </c>
      <c r="ER17" s="9">
        <v>79.418999999999997</v>
      </c>
      <c r="ES17" s="9">
        <v>110.01900000000001</v>
      </c>
      <c r="ET17" s="9">
        <v>60.533999999999999</v>
      </c>
      <c r="EU17" s="9">
        <v>49.485999999999997</v>
      </c>
      <c r="EV17" s="9">
        <v>75.712000000000003</v>
      </c>
      <c r="EW17" s="9">
        <v>37.195999999999998</v>
      </c>
      <c r="EX17" s="9">
        <v>38.517000000000003</v>
      </c>
      <c r="EY17" s="9">
        <v>30.268000000000001</v>
      </c>
      <c r="EZ17" s="9">
        <v>21.550999999999998</v>
      </c>
      <c r="FA17" s="9">
        <v>8.7170000000000005</v>
      </c>
      <c r="FB17" s="9">
        <v>4.0389999999999997</v>
      </c>
      <c r="FC17" s="9">
        <v>1.7869999999999999</v>
      </c>
      <c r="FD17" s="9">
        <v>2.2519999999999998</v>
      </c>
      <c r="FE17" s="9">
        <v>55.759</v>
      </c>
      <c r="FF17" s="9">
        <v>25.824999999999999</v>
      </c>
      <c r="FG17" s="9">
        <v>29.934000000000001</v>
      </c>
      <c r="FH17" s="9">
        <v>45.850999999999999</v>
      </c>
      <c r="FI17" s="9">
        <v>20.387</v>
      </c>
      <c r="FJ17" s="9">
        <v>25.463999999999999</v>
      </c>
      <c r="FK17" s="9">
        <v>9.9079999999999995</v>
      </c>
      <c r="FL17" s="9">
        <v>5.4379999999999997</v>
      </c>
      <c r="FM17" s="9">
        <v>4.47</v>
      </c>
      <c r="FN17" s="9">
        <v>37.784999999999997</v>
      </c>
      <c r="FO17" s="9">
        <v>18.46</v>
      </c>
      <c r="FP17" s="9">
        <v>19.324999999999999</v>
      </c>
      <c r="FQ17" s="9">
        <v>18.228000000000002</v>
      </c>
      <c r="FR17" s="9">
        <v>10.678000000000001</v>
      </c>
      <c r="FS17" s="9">
        <v>7.55</v>
      </c>
      <c r="FT17" s="9">
        <v>11.586</v>
      </c>
      <c r="FU17" s="9">
        <v>6.3680000000000003</v>
      </c>
      <c r="FV17" s="9">
        <v>5.218</v>
      </c>
      <c r="FW17" s="9">
        <v>4.2549999999999999</v>
      </c>
      <c r="FX17" s="9">
        <v>3.7</v>
      </c>
      <c r="FY17" s="9">
        <v>0.55400000000000005</v>
      </c>
      <c r="FZ17" s="9">
        <v>2.387</v>
      </c>
      <c r="GA17" s="9">
        <v>0.61</v>
      </c>
      <c r="GB17" s="9">
        <v>1.778</v>
      </c>
      <c r="GC17" s="9">
        <v>19.556000000000001</v>
      </c>
      <c r="GD17" s="9">
        <v>7.782</v>
      </c>
      <c r="GE17" s="9">
        <v>11.775</v>
      </c>
      <c r="GF17" s="9">
        <v>12.904999999999999</v>
      </c>
      <c r="GG17" s="9">
        <v>3.298</v>
      </c>
      <c r="GH17" s="9">
        <v>9.6069999999999993</v>
      </c>
      <c r="GI17" s="9">
        <v>6.6509999999999998</v>
      </c>
      <c r="GJ17" s="9">
        <v>4.484</v>
      </c>
      <c r="GK17" s="9">
        <v>2.1669999999999998</v>
      </c>
      <c r="GL17" s="9">
        <v>59.862000000000002</v>
      </c>
      <c r="GM17" s="9">
        <v>34.368000000000002</v>
      </c>
      <c r="GN17" s="9">
        <v>25.494</v>
      </c>
      <c r="GO17" s="9">
        <v>40.433999999999997</v>
      </c>
      <c r="GP17" s="9">
        <v>24.545999999999999</v>
      </c>
      <c r="GQ17" s="9">
        <v>15.888</v>
      </c>
      <c r="GR17" s="9">
        <v>24.954999999999998</v>
      </c>
      <c r="GS17" s="9">
        <v>14.032</v>
      </c>
      <c r="GT17" s="9">
        <v>10.923</v>
      </c>
      <c r="GU17" s="9">
        <v>13.827</v>
      </c>
      <c r="GV17" s="9">
        <v>9.3369999999999997</v>
      </c>
      <c r="GW17" s="9">
        <v>4.49</v>
      </c>
      <c r="GX17" s="9">
        <v>1.6519999999999999</v>
      </c>
      <c r="GY17" s="9">
        <v>1.177</v>
      </c>
      <c r="GZ17" s="9">
        <v>0.47499999999999998</v>
      </c>
      <c r="HA17" s="9">
        <v>19.428000000000001</v>
      </c>
      <c r="HB17" s="9">
        <v>9.8219999999999992</v>
      </c>
      <c r="HC17" s="9">
        <v>9.6059999999999999</v>
      </c>
      <c r="HD17" s="9">
        <v>17.695</v>
      </c>
      <c r="HE17" s="9">
        <v>9.1760000000000002</v>
      </c>
      <c r="HF17" s="9">
        <v>8.5190000000000001</v>
      </c>
      <c r="HG17" s="9">
        <v>1.732</v>
      </c>
      <c r="HH17" s="9">
        <v>0.64500000000000002</v>
      </c>
      <c r="HI17" s="9">
        <v>1.087</v>
      </c>
      <c r="HJ17" s="9">
        <v>23.395</v>
      </c>
      <c r="HK17" s="9">
        <v>11.154</v>
      </c>
      <c r="HL17" s="9">
        <v>12.241</v>
      </c>
      <c r="HM17" s="9">
        <v>16.138999999999999</v>
      </c>
      <c r="HN17" s="9">
        <v>7.7469999999999999</v>
      </c>
      <c r="HO17" s="9">
        <v>8.391</v>
      </c>
      <c r="HP17" s="9">
        <v>12.384</v>
      </c>
      <c r="HQ17" s="9">
        <v>5.3380000000000001</v>
      </c>
      <c r="HR17" s="9">
        <v>7.0469999999999997</v>
      </c>
      <c r="HS17" s="9">
        <v>3.754</v>
      </c>
      <c r="HT17" s="9">
        <v>2.41</v>
      </c>
      <c r="HU17" s="9">
        <v>1.345</v>
      </c>
      <c r="HV17" s="9">
        <v>0</v>
      </c>
      <c r="HW17" s="9">
        <v>0</v>
      </c>
      <c r="HX17" s="9">
        <v>0</v>
      </c>
      <c r="HY17" s="9">
        <v>7.2560000000000002</v>
      </c>
      <c r="HZ17" s="9">
        <v>3.407</v>
      </c>
      <c r="IA17" s="9">
        <v>3.8490000000000002</v>
      </c>
      <c r="IB17" s="9">
        <v>5.7320000000000002</v>
      </c>
      <c r="IC17" s="9">
        <v>3.0979999999999999</v>
      </c>
      <c r="ID17" s="9">
        <v>2.6339999999999999</v>
      </c>
      <c r="IE17" s="9">
        <v>1.524</v>
      </c>
      <c r="IF17" s="9">
        <v>0.309</v>
      </c>
      <c r="IG17" s="9">
        <v>1.2150000000000001</v>
      </c>
      <c r="IH17" s="9">
        <v>44.738</v>
      </c>
      <c r="II17" s="9">
        <v>22.376999999999999</v>
      </c>
      <c r="IJ17" s="9">
        <v>22.36</v>
      </c>
      <c r="IK17" s="9">
        <v>35.218000000000004</v>
      </c>
      <c r="IL17" s="9">
        <v>17.562000000000001</v>
      </c>
      <c r="IM17" s="9">
        <v>17.655999999999999</v>
      </c>
      <c r="IN17" s="9">
        <v>26.786999999999999</v>
      </c>
      <c r="IO17" s="9">
        <v>11.458</v>
      </c>
      <c r="IP17" s="9">
        <v>15.327999999999999</v>
      </c>
      <c r="IQ17" s="9">
        <v>8.4309999999999992</v>
      </c>
    </row>
    <row r="18" spans="1:251">
      <c r="A18" s="10">
        <v>44593</v>
      </c>
      <c r="B18" s="9">
        <v>62.27</v>
      </c>
      <c r="C18" s="9">
        <v>28.754000000000001</v>
      </c>
      <c r="D18" s="9">
        <v>33.517000000000003</v>
      </c>
      <c r="E18" s="9">
        <v>16.381</v>
      </c>
      <c r="F18" s="9">
        <v>11.157</v>
      </c>
      <c r="G18" s="9">
        <v>5.2240000000000002</v>
      </c>
      <c r="H18" s="9">
        <v>3.944</v>
      </c>
      <c r="I18" s="9">
        <v>3.391</v>
      </c>
      <c r="J18" s="9">
        <v>0.55300000000000005</v>
      </c>
      <c r="K18" s="9">
        <v>40.061999999999998</v>
      </c>
      <c r="L18" s="9">
        <v>15.018000000000001</v>
      </c>
      <c r="M18" s="9">
        <v>25.044</v>
      </c>
      <c r="N18" s="9">
        <v>34.313000000000002</v>
      </c>
      <c r="O18" s="9">
        <v>12.124000000000001</v>
      </c>
      <c r="P18" s="9">
        <v>22.189</v>
      </c>
      <c r="Q18" s="9">
        <v>5.7489999999999997</v>
      </c>
      <c r="R18" s="9">
        <v>2.8940000000000001</v>
      </c>
      <c r="S18" s="9">
        <v>2.855</v>
      </c>
      <c r="T18" s="9">
        <v>23.414999999999999</v>
      </c>
      <c r="U18" s="9">
        <v>14.215</v>
      </c>
      <c r="V18" s="9">
        <v>9.1999999999999993</v>
      </c>
      <c r="W18" s="9">
        <v>15.37</v>
      </c>
      <c r="X18" s="9">
        <v>10.055999999999999</v>
      </c>
      <c r="Y18" s="9">
        <v>5.3140000000000001</v>
      </c>
      <c r="Z18" s="9">
        <v>8.5389999999999997</v>
      </c>
      <c r="AA18" s="9">
        <v>4.3319999999999999</v>
      </c>
      <c r="AB18" s="9">
        <v>4.2069999999999999</v>
      </c>
      <c r="AC18" s="9">
        <v>2.887</v>
      </c>
      <c r="AD18" s="9">
        <v>2.3330000000000002</v>
      </c>
      <c r="AE18" s="9">
        <v>0.55300000000000005</v>
      </c>
      <c r="AF18" s="9">
        <v>3.944</v>
      </c>
      <c r="AG18" s="9">
        <v>3.391</v>
      </c>
      <c r="AH18" s="9">
        <v>0.55300000000000005</v>
      </c>
      <c r="AI18" s="9">
        <v>8.0449999999999999</v>
      </c>
      <c r="AJ18" s="9">
        <v>4.1589999999999998</v>
      </c>
      <c r="AK18" s="9">
        <v>3.8860000000000001</v>
      </c>
      <c r="AL18" s="9">
        <v>2.2959999999999998</v>
      </c>
      <c r="AM18" s="9">
        <v>1.2649999999999999</v>
      </c>
      <c r="AN18" s="9">
        <v>1.0309999999999999</v>
      </c>
      <c r="AO18" s="9">
        <v>5.7489999999999997</v>
      </c>
      <c r="AP18" s="9">
        <v>2.8940000000000001</v>
      </c>
      <c r="AQ18" s="9">
        <v>2.855</v>
      </c>
      <c r="AR18" s="9">
        <v>67.320999999999998</v>
      </c>
      <c r="AS18" s="9">
        <v>31.492000000000001</v>
      </c>
      <c r="AT18" s="9">
        <v>35.829000000000001</v>
      </c>
      <c r="AU18" s="9">
        <v>45.555999999999997</v>
      </c>
      <c r="AV18" s="9">
        <v>24.24</v>
      </c>
      <c r="AW18" s="9">
        <v>21.315999999999999</v>
      </c>
      <c r="AX18" s="9">
        <v>35.323</v>
      </c>
      <c r="AY18" s="9">
        <v>17.155999999999999</v>
      </c>
      <c r="AZ18" s="9">
        <v>18.167000000000002</v>
      </c>
      <c r="BA18" s="9">
        <v>10.233000000000001</v>
      </c>
      <c r="BB18" s="9">
        <v>7.0839999999999996</v>
      </c>
      <c r="BC18" s="9">
        <v>3.149</v>
      </c>
      <c r="BD18" s="9">
        <v>21.765000000000001</v>
      </c>
      <c r="BE18" s="9">
        <v>7.2519999999999998</v>
      </c>
      <c r="BF18" s="9">
        <v>14.513</v>
      </c>
      <c r="BG18" s="9">
        <v>21.765000000000001</v>
      </c>
      <c r="BH18" s="9">
        <v>7.2519999999999998</v>
      </c>
      <c r="BI18" s="9">
        <v>14.513</v>
      </c>
      <c r="BJ18" s="9">
        <v>31.922000000000001</v>
      </c>
      <c r="BK18" s="9">
        <v>12.613</v>
      </c>
      <c r="BL18" s="9">
        <v>19.308</v>
      </c>
      <c r="BM18" s="9">
        <v>21.669</v>
      </c>
      <c r="BN18" s="9">
        <v>9.0050000000000008</v>
      </c>
      <c r="BO18" s="9">
        <v>12.664</v>
      </c>
      <c r="BP18" s="9">
        <v>18.408000000000001</v>
      </c>
      <c r="BQ18" s="9">
        <v>7.2649999999999997</v>
      </c>
      <c r="BR18" s="9">
        <v>11.141999999999999</v>
      </c>
      <c r="BS18" s="9">
        <v>3.262</v>
      </c>
      <c r="BT18" s="9">
        <v>1.74</v>
      </c>
      <c r="BU18" s="9">
        <v>1.522</v>
      </c>
      <c r="BV18" s="9">
        <v>10.253</v>
      </c>
      <c r="BW18" s="9">
        <v>3.6080000000000001</v>
      </c>
      <c r="BX18" s="9">
        <v>6.6449999999999996</v>
      </c>
      <c r="BY18" s="9">
        <v>10.253</v>
      </c>
      <c r="BZ18" s="9">
        <v>3.6080000000000001</v>
      </c>
      <c r="CA18" s="9">
        <v>6.6449999999999996</v>
      </c>
      <c r="CB18" s="9">
        <v>23.302</v>
      </c>
      <c r="CC18" s="9">
        <v>14.954000000000001</v>
      </c>
      <c r="CD18" s="9">
        <v>8.3480000000000008</v>
      </c>
      <c r="CE18" s="9">
        <v>9.5079999999999991</v>
      </c>
      <c r="CF18" s="9">
        <v>4.0060000000000002</v>
      </c>
      <c r="CG18" s="9">
        <v>5.5030000000000001</v>
      </c>
      <c r="CH18" s="9">
        <v>8.9130000000000003</v>
      </c>
      <c r="CI18" s="9">
        <v>3.41</v>
      </c>
      <c r="CJ18" s="9">
        <v>5.5030000000000001</v>
      </c>
      <c r="CK18" s="9">
        <v>0.59599999999999997</v>
      </c>
      <c r="CL18" s="9">
        <v>0.59599999999999997</v>
      </c>
      <c r="CM18" s="9">
        <v>0</v>
      </c>
      <c r="CN18" s="9">
        <v>0</v>
      </c>
      <c r="CO18" s="9">
        <v>0</v>
      </c>
      <c r="CP18" s="9">
        <v>0</v>
      </c>
      <c r="CQ18" s="9">
        <v>13.794</v>
      </c>
      <c r="CR18" s="9">
        <v>10.948</v>
      </c>
      <c r="CS18" s="9">
        <v>2.8460000000000001</v>
      </c>
      <c r="CT18" s="9">
        <v>13.794</v>
      </c>
      <c r="CU18" s="9">
        <v>10.948</v>
      </c>
      <c r="CV18" s="9">
        <v>2.8460000000000001</v>
      </c>
      <c r="CW18" s="9">
        <v>0</v>
      </c>
      <c r="CX18" s="9">
        <v>0</v>
      </c>
      <c r="CY18" s="9">
        <v>0</v>
      </c>
      <c r="CZ18" s="9">
        <v>2.4969999999999999</v>
      </c>
      <c r="DA18" s="9">
        <v>2.4969999999999999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2.4969999999999999</v>
      </c>
      <c r="DP18" s="9">
        <v>2.4969999999999999</v>
      </c>
      <c r="DQ18" s="9">
        <v>0</v>
      </c>
      <c r="DR18" s="9">
        <v>2.4969999999999999</v>
      </c>
      <c r="DS18" s="9">
        <v>2.4969999999999999</v>
      </c>
      <c r="DT18" s="9">
        <v>0</v>
      </c>
      <c r="DU18" s="9">
        <v>0</v>
      </c>
      <c r="DV18" s="9">
        <v>0</v>
      </c>
      <c r="DW18" s="9">
        <v>0</v>
      </c>
      <c r="DX18" s="9">
        <v>20.806000000000001</v>
      </c>
      <c r="DY18" s="9">
        <v>12.457000000000001</v>
      </c>
      <c r="DZ18" s="9">
        <v>8.3480000000000008</v>
      </c>
      <c r="EA18" s="9">
        <v>9.5079999999999991</v>
      </c>
      <c r="EB18" s="9">
        <v>4.0060000000000002</v>
      </c>
      <c r="EC18" s="9">
        <v>5.5030000000000001</v>
      </c>
      <c r="ED18" s="9">
        <v>8.9130000000000003</v>
      </c>
      <c r="EE18" s="9">
        <v>3.41</v>
      </c>
      <c r="EF18" s="9">
        <v>5.5030000000000001</v>
      </c>
      <c r="EG18" s="9">
        <v>0.59599999999999997</v>
      </c>
      <c r="EH18" s="9">
        <v>0.59599999999999997</v>
      </c>
      <c r="EI18" s="9">
        <v>0</v>
      </c>
      <c r="EJ18" s="9">
        <v>11.298</v>
      </c>
      <c r="EK18" s="9">
        <v>8.452</v>
      </c>
      <c r="EL18" s="9">
        <v>2.8460000000000001</v>
      </c>
      <c r="EM18" s="9">
        <v>11.298</v>
      </c>
      <c r="EN18" s="9">
        <v>8.452</v>
      </c>
      <c r="EO18" s="9">
        <v>2.8460000000000001</v>
      </c>
      <c r="EP18" s="9">
        <v>109.929</v>
      </c>
      <c r="EQ18" s="9">
        <v>56.076999999999998</v>
      </c>
      <c r="ER18" s="9">
        <v>53.851999999999997</v>
      </c>
      <c r="ES18" s="9">
        <v>64.8</v>
      </c>
      <c r="ET18" s="9">
        <v>34.07</v>
      </c>
      <c r="EU18" s="9">
        <v>30.73</v>
      </c>
      <c r="EV18" s="9">
        <v>45.186</v>
      </c>
      <c r="EW18" s="9">
        <v>20.233000000000001</v>
      </c>
      <c r="EX18" s="9">
        <v>24.952999999999999</v>
      </c>
      <c r="EY18" s="9">
        <v>15.67</v>
      </c>
      <c r="EZ18" s="9">
        <v>10.446</v>
      </c>
      <c r="FA18" s="9">
        <v>5.2240000000000002</v>
      </c>
      <c r="FB18" s="9">
        <v>3.944</v>
      </c>
      <c r="FC18" s="9">
        <v>3.391</v>
      </c>
      <c r="FD18" s="9">
        <v>0.55300000000000005</v>
      </c>
      <c r="FE18" s="9">
        <v>45.13</v>
      </c>
      <c r="FF18" s="9">
        <v>22.007000000000001</v>
      </c>
      <c r="FG18" s="9">
        <v>23.122</v>
      </c>
      <c r="FH18" s="9">
        <v>39.381</v>
      </c>
      <c r="FI18" s="9">
        <v>19.113</v>
      </c>
      <c r="FJ18" s="9">
        <v>20.266999999999999</v>
      </c>
      <c r="FK18" s="9">
        <v>5.7489999999999997</v>
      </c>
      <c r="FL18" s="9">
        <v>2.8940000000000001</v>
      </c>
      <c r="FM18" s="9">
        <v>2.855</v>
      </c>
      <c r="FN18" s="9">
        <v>36.417999999999999</v>
      </c>
      <c r="FO18" s="9">
        <v>16.076000000000001</v>
      </c>
      <c r="FP18" s="9">
        <v>20.341999999999999</v>
      </c>
      <c r="FQ18" s="9">
        <v>18.956</v>
      </c>
      <c r="FR18" s="9">
        <v>9.0289999999999999</v>
      </c>
      <c r="FS18" s="9">
        <v>9.9269999999999996</v>
      </c>
      <c r="FT18" s="9">
        <v>10.47</v>
      </c>
      <c r="FU18" s="9">
        <v>3.88</v>
      </c>
      <c r="FV18" s="9">
        <v>6.59</v>
      </c>
      <c r="FW18" s="9">
        <v>6.52</v>
      </c>
      <c r="FX18" s="9">
        <v>3.7360000000000002</v>
      </c>
      <c r="FY18" s="9">
        <v>2.7829999999999999</v>
      </c>
      <c r="FZ18" s="9">
        <v>1.9670000000000001</v>
      </c>
      <c r="GA18" s="9">
        <v>1.413</v>
      </c>
      <c r="GB18" s="9">
        <v>0.55300000000000005</v>
      </c>
      <c r="GC18" s="9">
        <v>17.462</v>
      </c>
      <c r="GD18" s="9">
        <v>7.0469999999999997</v>
      </c>
      <c r="GE18" s="9">
        <v>10.414999999999999</v>
      </c>
      <c r="GF18" s="9">
        <v>14.359</v>
      </c>
      <c r="GG18" s="9">
        <v>5.2889999999999997</v>
      </c>
      <c r="GH18" s="9">
        <v>9.0690000000000008</v>
      </c>
      <c r="GI18" s="9">
        <v>3.1030000000000002</v>
      </c>
      <c r="GJ18" s="9">
        <v>1.758</v>
      </c>
      <c r="GK18" s="9">
        <v>1.345</v>
      </c>
      <c r="GL18" s="9">
        <v>41.991</v>
      </c>
      <c r="GM18" s="9">
        <v>21.843</v>
      </c>
      <c r="GN18" s="9">
        <v>20.148</v>
      </c>
      <c r="GO18" s="9">
        <v>25.835000000000001</v>
      </c>
      <c r="GP18" s="9">
        <v>13.92</v>
      </c>
      <c r="GQ18" s="9">
        <v>11.914999999999999</v>
      </c>
      <c r="GR18" s="9">
        <v>19.994</v>
      </c>
      <c r="GS18" s="9">
        <v>10.051</v>
      </c>
      <c r="GT18" s="9">
        <v>9.9429999999999996</v>
      </c>
      <c r="GU18" s="9">
        <v>4.4470000000000001</v>
      </c>
      <c r="GV18" s="9">
        <v>2.4750000000000001</v>
      </c>
      <c r="GW18" s="9">
        <v>1.972</v>
      </c>
      <c r="GX18" s="9">
        <v>1.3939999999999999</v>
      </c>
      <c r="GY18" s="9">
        <v>1.3939999999999999</v>
      </c>
      <c r="GZ18" s="9">
        <v>0</v>
      </c>
      <c r="HA18" s="9">
        <v>16.155000000000001</v>
      </c>
      <c r="HB18" s="9">
        <v>7.9219999999999997</v>
      </c>
      <c r="HC18" s="9">
        <v>8.2330000000000005</v>
      </c>
      <c r="HD18" s="9">
        <v>14.837999999999999</v>
      </c>
      <c r="HE18" s="9">
        <v>7.5229999999999997</v>
      </c>
      <c r="HF18" s="9">
        <v>7.3150000000000004</v>
      </c>
      <c r="HG18" s="9">
        <v>1.3180000000000001</v>
      </c>
      <c r="HH18" s="9">
        <v>0.4</v>
      </c>
      <c r="HI18" s="9">
        <v>0.91800000000000004</v>
      </c>
      <c r="HJ18" s="9">
        <v>20.244</v>
      </c>
      <c r="HK18" s="9">
        <v>12.711</v>
      </c>
      <c r="HL18" s="9">
        <v>7.5330000000000004</v>
      </c>
      <c r="HM18" s="9">
        <v>13.779</v>
      </c>
      <c r="HN18" s="9">
        <v>8.1809999999999992</v>
      </c>
      <c r="HO18" s="9">
        <v>5.5970000000000004</v>
      </c>
      <c r="HP18" s="9">
        <v>9.577</v>
      </c>
      <c r="HQ18" s="9">
        <v>4.4480000000000004</v>
      </c>
      <c r="HR18" s="9">
        <v>5.1289999999999996</v>
      </c>
      <c r="HS18" s="9">
        <v>4.202</v>
      </c>
      <c r="HT18" s="9">
        <v>3.7330000000000001</v>
      </c>
      <c r="HU18" s="9">
        <v>0.46899999999999997</v>
      </c>
      <c r="HV18" s="9">
        <v>0</v>
      </c>
      <c r="HW18" s="9">
        <v>0</v>
      </c>
      <c r="HX18" s="9">
        <v>0</v>
      </c>
      <c r="HY18" s="9">
        <v>6.4649999999999999</v>
      </c>
      <c r="HZ18" s="9">
        <v>4.5289999999999999</v>
      </c>
      <c r="IA18" s="9">
        <v>1.9359999999999999</v>
      </c>
      <c r="IB18" s="9">
        <v>6.4649999999999999</v>
      </c>
      <c r="IC18" s="9">
        <v>4.5289999999999999</v>
      </c>
      <c r="ID18" s="9">
        <v>1.9359999999999999</v>
      </c>
      <c r="IE18" s="9">
        <v>0</v>
      </c>
      <c r="IF18" s="9">
        <v>0</v>
      </c>
      <c r="IG18" s="9">
        <v>0</v>
      </c>
      <c r="IH18" s="9">
        <v>11.276999999999999</v>
      </c>
      <c r="II18" s="9">
        <v>5.4470000000000001</v>
      </c>
      <c r="IJ18" s="9">
        <v>5.8289999999999997</v>
      </c>
      <c r="IK18" s="9">
        <v>6.23</v>
      </c>
      <c r="IL18" s="9">
        <v>2.9390000000000001</v>
      </c>
      <c r="IM18" s="9">
        <v>3.2909999999999999</v>
      </c>
      <c r="IN18" s="9">
        <v>5.1449999999999996</v>
      </c>
      <c r="IO18" s="9">
        <v>1.8540000000000001</v>
      </c>
      <c r="IP18" s="9">
        <v>3.2909999999999999</v>
      </c>
      <c r="IQ18" s="9">
        <v>0.501</v>
      </c>
    </row>
    <row r="19" spans="1:251">
      <c r="A19" s="10">
        <v>44958</v>
      </c>
      <c r="B19" s="9">
        <v>63.637</v>
      </c>
      <c r="C19" s="9">
        <v>32.716000000000001</v>
      </c>
      <c r="D19" s="9">
        <v>30.920999999999999</v>
      </c>
      <c r="E19" s="9">
        <v>16.050999999999998</v>
      </c>
      <c r="F19" s="9">
        <v>11.833</v>
      </c>
      <c r="G19" s="9">
        <v>4.218</v>
      </c>
      <c r="H19" s="9">
        <v>3.2389999999999999</v>
      </c>
      <c r="I19" s="9">
        <v>1.4690000000000001</v>
      </c>
      <c r="J19" s="9">
        <v>1.77</v>
      </c>
      <c r="K19" s="9">
        <v>29.885000000000002</v>
      </c>
      <c r="L19" s="9">
        <v>11.409000000000001</v>
      </c>
      <c r="M19" s="9">
        <v>18.475999999999999</v>
      </c>
      <c r="N19" s="9">
        <v>23.515999999999998</v>
      </c>
      <c r="O19" s="9">
        <v>9.4120000000000008</v>
      </c>
      <c r="P19" s="9">
        <v>14.103</v>
      </c>
      <c r="Q19" s="9">
        <v>6.3689999999999998</v>
      </c>
      <c r="R19" s="9">
        <v>1.9970000000000001</v>
      </c>
      <c r="S19" s="9">
        <v>4.3719999999999999</v>
      </c>
      <c r="T19" s="9">
        <v>20.856999999999999</v>
      </c>
      <c r="U19" s="9">
        <v>9.2550000000000008</v>
      </c>
      <c r="V19" s="9">
        <v>11.602</v>
      </c>
      <c r="W19" s="9">
        <v>13.971</v>
      </c>
      <c r="X19" s="9">
        <v>7.258</v>
      </c>
      <c r="Y19" s="9">
        <v>6.7130000000000001</v>
      </c>
      <c r="Z19" s="9">
        <v>6.5140000000000002</v>
      </c>
      <c r="AA19" s="9">
        <v>3.4580000000000002</v>
      </c>
      <c r="AB19" s="9">
        <v>3.056</v>
      </c>
      <c r="AC19" s="9">
        <v>4.218</v>
      </c>
      <c r="AD19" s="9">
        <v>2.3319999999999999</v>
      </c>
      <c r="AE19" s="9">
        <v>1.887</v>
      </c>
      <c r="AF19" s="9">
        <v>3.2389999999999999</v>
      </c>
      <c r="AG19" s="9">
        <v>1.4690000000000001</v>
      </c>
      <c r="AH19" s="9">
        <v>1.77</v>
      </c>
      <c r="AI19" s="9">
        <v>6.8860000000000001</v>
      </c>
      <c r="AJ19" s="9">
        <v>1.9970000000000001</v>
      </c>
      <c r="AK19" s="9">
        <v>4.8890000000000002</v>
      </c>
      <c r="AL19" s="9">
        <v>0.51600000000000001</v>
      </c>
      <c r="AM19" s="9">
        <v>0</v>
      </c>
      <c r="AN19" s="9">
        <v>0.51600000000000001</v>
      </c>
      <c r="AO19" s="9">
        <v>6.3689999999999998</v>
      </c>
      <c r="AP19" s="9">
        <v>1.9970000000000001</v>
      </c>
      <c r="AQ19" s="9">
        <v>4.3719999999999999</v>
      </c>
      <c r="AR19" s="9">
        <v>67.481999999999999</v>
      </c>
      <c r="AS19" s="9">
        <v>37.264000000000003</v>
      </c>
      <c r="AT19" s="9">
        <v>30.218</v>
      </c>
      <c r="AU19" s="9">
        <v>54.935000000000002</v>
      </c>
      <c r="AV19" s="9">
        <v>29.984000000000002</v>
      </c>
      <c r="AW19" s="9">
        <v>24.951000000000001</v>
      </c>
      <c r="AX19" s="9">
        <v>44.112000000000002</v>
      </c>
      <c r="AY19" s="9">
        <v>20.925000000000001</v>
      </c>
      <c r="AZ19" s="9">
        <v>23.187999999999999</v>
      </c>
      <c r="BA19" s="9">
        <v>10.821999999999999</v>
      </c>
      <c r="BB19" s="9">
        <v>9.0589999999999993</v>
      </c>
      <c r="BC19" s="9">
        <v>1.7629999999999999</v>
      </c>
      <c r="BD19" s="9">
        <v>12.548</v>
      </c>
      <c r="BE19" s="9">
        <v>7.28</v>
      </c>
      <c r="BF19" s="9">
        <v>5.2679999999999998</v>
      </c>
      <c r="BG19" s="9">
        <v>12.548</v>
      </c>
      <c r="BH19" s="9">
        <v>7.28</v>
      </c>
      <c r="BI19" s="9">
        <v>5.2679999999999998</v>
      </c>
      <c r="BJ19" s="9">
        <v>24.472999999999999</v>
      </c>
      <c r="BK19" s="9">
        <v>10.907999999999999</v>
      </c>
      <c r="BL19" s="9">
        <v>13.565</v>
      </c>
      <c r="BM19" s="9">
        <v>14.022</v>
      </c>
      <c r="BN19" s="9">
        <v>8.7759999999999998</v>
      </c>
      <c r="BO19" s="9">
        <v>5.2460000000000004</v>
      </c>
      <c r="BP19" s="9">
        <v>13.010999999999999</v>
      </c>
      <c r="BQ19" s="9">
        <v>8.3330000000000002</v>
      </c>
      <c r="BR19" s="9">
        <v>4.6779999999999999</v>
      </c>
      <c r="BS19" s="9">
        <v>1.0109999999999999</v>
      </c>
      <c r="BT19" s="9">
        <v>0.443</v>
      </c>
      <c r="BU19" s="9">
        <v>0.56799999999999995</v>
      </c>
      <c r="BV19" s="9">
        <v>10.452</v>
      </c>
      <c r="BW19" s="9">
        <v>2.1320000000000001</v>
      </c>
      <c r="BX19" s="9">
        <v>8.3190000000000008</v>
      </c>
      <c r="BY19" s="9">
        <v>10.452</v>
      </c>
      <c r="BZ19" s="9">
        <v>2.1320000000000001</v>
      </c>
      <c r="CA19" s="9">
        <v>8.3190000000000008</v>
      </c>
      <c r="CB19" s="9">
        <v>26.808</v>
      </c>
      <c r="CC19" s="9">
        <v>15.363</v>
      </c>
      <c r="CD19" s="9">
        <v>11.445</v>
      </c>
      <c r="CE19" s="9">
        <v>11.298999999999999</v>
      </c>
      <c r="CF19" s="9">
        <v>5.8179999999999996</v>
      </c>
      <c r="CG19" s="9">
        <v>5.4809999999999999</v>
      </c>
      <c r="CH19" s="9">
        <v>9.0419999999999998</v>
      </c>
      <c r="CI19" s="9">
        <v>4.8680000000000003</v>
      </c>
      <c r="CJ19" s="9">
        <v>4.173</v>
      </c>
      <c r="CK19" s="9">
        <v>1.08</v>
      </c>
      <c r="CL19" s="9">
        <v>0.36299999999999999</v>
      </c>
      <c r="CM19" s="9">
        <v>0.71799999999999997</v>
      </c>
      <c r="CN19" s="9">
        <v>1.177</v>
      </c>
      <c r="CO19" s="9">
        <v>0.58699999999999997</v>
      </c>
      <c r="CP19" s="9">
        <v>0.59</v>
      </c>
      <c r="CQ19" s="9">
        <v>15.509</v>
      </c>
      <c r="CR19" s="9">
        <v>9.5449999999999999</v>
      </c>
      <c r="CS19" s="9">
        <v>5.9630000000000001</v>
      </c>
      <c r="CT19" s="9">
        <v>14.577</v>
      </c>
      <c r="CU19" s="9">
        <v>8.6129999999999995</v>
      </c>
      <c r="CV19" s="9">
        <v>5.9630000000000001</v>
      </c>
      <c r="CW19" s="9">
        <v>0.93200000000000005</v>
      </c>
      <c r="CX19" s="9">
        <v>0.93200000000000005</v>
      </c>
      <c r="CY19" s="9">
        <v>0</v>
      </c>
      <c r="CZ19" s="9">
        <v>5.3529999999999998</v>
      </c>
      <c r="DA19" s="9">
        <v>3.4</v>
      </c>
      <c r="DB19" s="9">
        <v>1.9530000000000001</v>
      </c>
      <c r="DC19" s="9">
        <v>3.0910000000000002</v>
      </c>
      <c r="DD19" s="9">
        <v>1.137</v>
      </c>
      <c r="DE19" s="9">
        <v>1.9530000000000001</v>
      </c>
      <c r="DF19" s="9">
        <v>1.196</v>
      </c>
      <c r="DG19" s="9">
        <v>0.55100000000000005</v>
      </c>
      <c r="DH19" s="9">
        <v>0.64500000000000002</v>
      </c>
      <c r="DI19" s="9">
        <v>0.71799999999999997</v>
      </c>
      <c r="DJ19" s="9">
        <v>0</v>
      </c>
      <c r="DK19" s="9">
        <v>0.71799999999999997</v>
      </c>
      <c r="DL19" s="9">
        <v>1.177</v>
      </c>
      <c r="DM19" s="9">
        <v>0.58699999999999997</v>
      </c>
      <c r="DN19" s="9">
        <v>0.59</v>
      </c>
      <c r="DO19" s="9">
        <v>2.2629999999999999</v>
      </c>
      <c r="DP19" s="9">
        <v>2.2629999999999999</v>
      </c>
      <c r="DQ19" s="9">
        <v>0</v>
      </c>
      <c r="DR19" s="9">
        <v>1.331</v>
      </c>
      <c r="DS19" s="9">
        <v>1.331</v>
      </c>
      <c r="DT19" s="9">
        <v>0</v>
      </c>
      <c r="DU19" s="9">
        <v>0.93200000000000005</v>
      </c>
      <c r="DV19" s="9">
        <v>0.93200000000000005</v>
      </c>
      <c r="DW19" s="9">
        <v>0</v>
      </c>
      <c r="DX19" s="9">
        <v>21.454999999999998</v>
      </c>
      <c r="DY19" s="9">
        <v>11.962999999999999</v>
      </c>
      <c r="DZ19" s="9">
        <v>9.4909999999999997</v>
      </c>
      <c r="EA19" s="9">
        <v>8.2089999999999996</v>
      </c>
      <c r="EB19" s="9">
        <v>4.681</v>
      </c>
      <c r="EC19" s="9">
        <v>3.528</v>
      </c>
      <c r="ED19" s="9">
        <v>7.8460000000000001</v>
      </c>
      <c r="EE19" s="9">
        <v>4.3179999999999996</v>
      </c>
      <c r="EF19" s="9">
        <v>3.528</v>
      </c>
      <c r="EG19" s="9">
        <v>0.36299999999999999</v>
      </c>
      <c r="EH19" s="9">
        <v>0.36299999999999999</v>
      </c>
      <c r="EI19" s="9">
        <v>0</v>
      </c>
      <c r="EJ19" s="9">
        <v>13.246</v>
      </c>
      <c r="EK19" s="9">
        <v>7.2830000000000004</v>
      </c>
      <c r="EL19" s="9">
        <v>5.9630000000000001</v>
      </c>
      <c r="EM19" s="9">
        <v>13.246</v>
      </c>
      <c r="EN19" s="9">
        <v>7.2830000000000004</v>
      </c>
      <c r="EO19" s="9">
        <v>5.9630000000000001</v>
      </c>
      <c r="EP19" s="9">
        <v>120.36199999999999</v>
      </c>
      <c r="EQ19" s="9">
        <v>60.530999999999999</v>
      </c>
      <c r="ER19" s="9">
        <v>59.83</v>
      </c>
      <c r="ES19" s="9">
        <v>80.302999999999997</v>
      </c>
      <c r="ET19" s="9">
        <v>42.548999999999999</v>
      </c>
      <c r="EU19" s="9">
        <v>37.753999999999998</v>
      </c>
      <c r="EV19" s="9">
        <v>59.198999999999998</v>
      </c>
      <c r="EW19" s="9">
        <v>28.74</v>
      </c>
      <c r="EX19" s="9">
        <v>30.457999999999998</v>
      </c>
      <c r="EY19" s="9">
        <v>16.689</v>
      </c>
      <c r="EZ19" s="9">
        <v>11.754</v>
      </c>
      <c r="FA19" s="9">
        <v>4.9349999999999996</v>
      </c>
      <c r="FB19" s="9">
        <v>4.4160000000000004</v>
      </c>
      <c r="FC19" s="9">
        <v>2.0550000000000002</v>
      </c>
      <c r="FD19" s="9">
        <v>2.3610000000000002</v>
      </c>
      <c r="FE19" s="9">
        <v>40.058</v>
      </c>
      <c r="FF19" s="9">
        <v>17.981999999999999</v>
      </c>
      <c r="FG19" s="9">
        <v>22.076000000000001</v>
      </c>
      <c r="FH19" s="9">
        <v>32.756999999999998</v>
      </c>
      <c r="FI19" s="9">
        <v>15.053000000000001</v>
      </c>
      <c r="FJ19" s="9">
        <v>17.704000000000001</v>
      </c>
      <c r="FK19" s="9">
        <v>7.3010000000000002</v>
      </c>
      <c r="FL19" s="9">
        <v>2.9289999999999998</v>
      </c>
      <c r="FM19" s="9">
        <v>4.3719999999999999</v>
      </c>
      <c r="FN19" s="9">
        <v>40.058999999999997</v>
      </c>
      <c r="FO19" s="9">
        <v>22.204000000000001</v>
      </c>
      <c r="FP19" s="9">
        <v>17.853999999999999</v>
      </c>
      <c r="FQ19" s="9">
        <v>25.417000000000002</v>
      </c>
      <c r="FR19" s="9">
        <v>13.779</v>
      </c>
      <c r="FS19" s="9">
        <v>11.638</v>
      </c>
      <c r="FT19" s="9">
        <v>16.518999999999998</v>
      </c>
      <c r="FU19" s="9">
        <v>7.69</v>
      </c>
      <c r="FV19" s="9">
        <v>8.8290000000000006</v>
      </c>
      <c r="FW19" s="9">
        <v>5.9560000000000004</v>
      </c>
      <c r="FX19" s="9">
        <v>4.32</v>
      </c>
      <c r="FY19" s="9">
        <v>1.6359999999999999</v>
      </c>
      <c r="FZ19" s="9">
        <v>2.9420000000000002</v>
      </c>
      <c r="GA19" s="9">
        <v>1.77</v>
      </c>
      <c r="GB19" s="9">
        <v>1.1719999999999999</v>
      </c>
      <c r="GC19" s="9">
        <v>14.641999999999999</v>
      </c>
      <c r="GD19" s="9">
        <v>8.4250000000000007</v>
      </c>
      <c r="GE19" s="9">
        <v>6.2169999999999996</v>
      </c>
      <c r="GF19" s="9">
        <v>10.234999999999999</v>
      </c>
      <c r="GG19" s="9">
        <v>7.3049999999999997</v>
      </c>
      <c r="GH19" s="9">
        <v>2.93</v>
      </c>
      <c r="GI19" s="9">
        <v>4.407</v>
      </c>
      <c r="GJ19" s="9">
        <v>1.1200000000000001</v>
      </c>
      <c r="GK19" s="9">
        <v>3.2869999999999999</v>
      </c>
      <c r="GL19" s="9">
        <v>55.195</v>
      </c>
      <c r="GM19" s="9">
        <v>25.678000000000001</v>
      </c>
      <c r="GN19" s="9">
        <v>29.516999999999999</v>
      </c>
      <c r="GO19" s="9">
        <v>36.575000000000003</v>
      </c>
      <c r="GP19" s="9">
        <v>18.728000000000002</v>
      </c>
      <c r="GQ19" s="9">
        <v>17.846</v>
      </c>
      <c r="GR19" s="9">
        <v>27.988</v>
      </c>
      <c r="GS19" s="9">
        <v>13.449</v>
      </c>
      <c r="GT19" s="9">
        <v>14.539</v>
      </c>
      <c r="GU19" s="9">
        <v>7.1120000000000001</v>
      </c>
      <c r="GV19" s="9">
        <v>4.9939999999999998</v>
      </c>
      <c r="GW19" s="9">
        <v>2.1179999999999999</v>
      </c>
      <c r="GX19" s="9">
        <v>1.474</v>
      </c>
      <c r="GY19" s="9">
        <v>0.28499999999999998</v>
      </c>
      <c r="GZ19" s="9">
        <v>1.1890000000000001</v>
      </c>
      <c r="HA19" s="9">
        <v>18.62</v>
      </c>
      <c r="HB19" s="9">
        <v>6.9489999999999998</v>
      </c>
      <c r="HC19" s="9">
        <v>11.670999999999999</v>
      </c>
      <c r="HD19" s="9">
        <v>16.241</v>
      </c>
      <c r="HE19" s="9">
        <v>5.14</v>
      </c>
      <c r="HF19" s="9">
        <v>11.101000000000001</v>
      </c>
      <c r="HG19" s="9">
        <v>2.3780000000000001</v>
      </c>
      <c r="HH19" s="9">
        <v>1.8089999999999999</v>
      </c>
      <c r="HI19" s="9">
        <v>0.56999999999999995</v>
      </c>
      <c r="HJ19" s="9">
        <v>16.472000000000001</v>
      </c>
      <c r="HK19" s="9">
        <v>8.3849999999999998</v>
      </c>
      <c r="HL19" s="9">
        <v>8.0879999999999992</v>
      </c>
      <c r="HM19" s="9">
        <v>11.672000000000001</v>
      </c>
      <c r="HN19" s="9">
        <v>6.7969999999999997</v>
      </c>
      <c r="HO19" s="9">
        <v>4.875</v>
      </c>
      <c r="HP19" s="9">
        <v>9.1120000000000001</v>
      </c>
      <c r="HQ19" s="9">
        <v>5.4169999999999998</v>
      </c>
      <c r="HR19" s="9">
        <v>3.6949999999999998</v>
      </c>
      <c r="HS19" s="9">
        <v>2.5609999999999999</v>
      </c>
      <c r="HT19" s="9">
        <v>1.38</v>
      </c>
      <c r="HU19" s="9">
        <v>1.181</v>
      </c>
      <c r="HV19" s="9">
        <v>0</v>
      </c>
      <c r="HW19" s="9">
        <v>0</v>
      </c>
      <c r="HX19" s="9">
        <v>0</v>
      </c>
      <c r="HY19" s="9">
        <v>4.8</v>
      </c>
      <c r="HZ19" s="9">
        <v>1.5880000000000001</v>
      </c>
      <c r="IA19" s="9">
        <v>3.2120000000000002</v>
      </c>
      <c r="IB19" s="9">
        <v>4.2839999999999998</v>
      </c>
      <c r="IC19" s="9">
        <v>1.5880000000000001</v>
      </c>
      <c r="ID19" s="9">
        <v>2.6960000000000002</v>
      </c>
      <c r="IE19" s="9">
        <v>0.51600000000000001</v>
      </c>
      <c r="IF19" s="9">
        <v>0</v>
      </c>
      <c r="IG19" s="9">
        <v>0.51600000000000001</v>
      </c>
      <c r="IH19" s="9">
        <v>8.6359999999999992</v>
      </c>
      <c r="II19" s="9">
        <v>4.2640000000000002</v>
      </c>
      <c r="IJ19" s="9">
        <v>4.3719999999999999</v>
      </c>
      <c r="IK19" s="9">
        <v>6.64</v>
      </c>
      <c r="IL19" s="9">
        <v>3.2440000000000002</v>
      </c>
      <c r="IM19" s="9">
        <v>3.395</v>
      </c>
      <c r="IN19" s="9">
        <v>5.58</v>
      </c>
      <c r="IO19" s="9">
        <v>2.1840000000000002</v>
      </c>
      <c r="IP19" s="9">
        <v>3.395</v>
      </c>
      <c r="IQ19" s="9">
        <v>1.06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2.4750000000000001</v>
      </c>
      <c r="C11" s="9">
        <v>0.33800000000000002</v>
      </c>
      <c r="D11" s="9">
        <v>0</v>
      </c>
      <c r="E11" s="9">
        <v>0</v>
      </c>
      <c r="F11" s="9">
        <v>0</v>
      </c>
      <c r="G11" s="9">
        <v>6.0590000000000002</v>
      </c>
      <c r="H11" s="9">
        <v>3.492</v>
      </c>
      <c r="I11" s="9">
        <v>2.5670000000000002</v>
      </c>
      <c r="J11" s="9">
        <v>6.0590000000000002</v>
      </c>
      <c r="K11" s="9">
        <v>3.492</v>
      </c>
      <c r="L11" s="9">
        <v>2.5670000000000002</v>
      </c>
      <c r="M11" s="9">
        <v>0</v>
      </c>
      <c r="N11" s="9">
        <v>0</v>
      </c>
      <c r="O11" s="9">
        <v>0</v>
      </c>
      <c r="P11" s="9">
        <v>33.567</v>
      </c>
      <c r="Q11" s="9">
        <v>17.899999999999999</v>
      </c>
      <c r="R11" s="9">
        <v>15.667</v>
      </c>
      <c r="S11" s="9">
        <v>25.797000000000001</v>
      </c>
      <c r="T11" s="9">
        <v>14.606</v>
      </c>
      <c r="U11" s="9">
        <v>11.191000000000001</v>
      </c>
      <c r="V11" s="9">
        <v>23.303999999999998</v>
      </c>
      <c r="W11" s="9">
        <v>12.565</v>
      </c>
      <c r="X11" s="9">
        <v>10.739000000000001</v>
      </c>
      <c r="Y11" s="9">
        <v>2.4929999999999999</v>
      </c>
      <c r="Z11" s="9">
        <v>2.0409999999999999</v>
      </c>
      <c r="AA11" s="9">
        <v>0.45200000000000001</v>
      </c>
      <c r="AB11" s="9">
        <v>0</v>
      </c>
      <c r="AC11" s="9">
        <v>0</v>
      </c>
      <c r="AD11" s="9">
        <v>0</v>
      </c>
      <c r="AE11" s="9">
        <v>7.77</v>
      </c>
      <c r="AF11" s="9">
        <v>3.294</v>
      </c>
      <c r="AG11" s="9">
        <v>4.476</v>
      </c>
      <c r="AH11" s="9">
        <v>7.0640000000000001</v>
      </c>
      <c r="AI11" s="9">
        <v>2.5880000000000001</v>
      </c>
      <c r="AJ11" s="9">
        <v>4.476</v>
      </c>
      <c r="AK11" s="9">
        <v>0.70599999999999996</v>
      </c>
      <c r="AL11" s="9">
        <v>0.70599999999999996</v>
      </c>
      <c r="AM11" s="9">
        <v>0</v>
      </c>
      <c r="AN11" s="9">
        <v>13.398</v>
      </c>
      <c r="AO11" s="9">
        <v>7.1740000000000004</v>
      </c>
      <c r="AP11" s="9">
        <v>6.2240000000000002</v>
      </c>
      <c r="AQ11" s="9">
        <v>9.2449999999999992</v>
      </c>
      <c r="AR11" s="9">
        <v>5.7140000000000004</v>
      </c>
      <c r="AS11" s="9">
        <v>3.5310000000000001</v>
      </c>
      <c r="AT11" s="9">
        <v>8.18</v>
      </c>
      <c r="AU11" s="9">
        <v>4.649</v>
      </c>
      <c r="AV11" s="9">
        <v>3.5310000000000001</v>
      </c>
      <c r="AW11" s="9">
        <v>1.0649999999999999</v>
      </c>
      <c r="AX11" s="9">
        <v>1.0649999999999999</v>
      </c>
      <c r="AY11" s="9">
        <v>0</v>
      </c>
      <c r="AZ11" s="9">
        <v>0</v>
      </c>
      <c r="BA11" s="9">
        <v>0</v>
      </c>
      <c r="BB11" s="9">
        <v>0</v>
      </c>
      <c r="BC11" s="9">
        <v>4.1529999999999996</v>
      </c>
      <c r="BD11" s="9">
        <v>1.46</v>
      </c>
      <c r="BE11" s="9">
        <v>2.6930000000000001</v>
      </c>
      <c r="BF11" s="9">
        <v>4.1529999999999996</v>
      </c>
      <c r="BG11" s="9">
        <v>1.46</v>
      </c>
      <c r="BH11" s="9">
        <v>2.6930000000000001</v>
      </c>
      <c r="BI11" s="9">
        <v>0</v>
      </c>
      <c r="BJ11" s="9">
        <v>0</v>
      </c>
      <c r="BK11" s="9">
        <v>0</v>
      </c>
      <c r="BL11" s="9">
        <v>161.89099999999999</v>
      </c>
      <c r="BM11" s="9">
        <v>90.637</v>
      </c>
      <c r="BN11" s="9">
        <v>71.253</v>
      </c>
      <c r="BO11" s="9">
        <v>119.554</v>
      </c>
      <c r="BP11" s="9">
        <v>73.385000000000005</v>
      </c>
      <c r="BQ11" s="9">
        <v>46.17</v>
      </c>
      <c r="BR11" s="9">
        <v>101.467</v>
      </c>
      <c r="BS11" s="9">
        <v>60.866999999999997</v>
      </c>
      <c r="BT11" s="9">
        <v>40.6</v>
      </c>
      <c r="BU11" s="9">
        <v>14.337999999999999</v>
      </c>
      <c r="BV11" s="9">
        <v>9.2170000000000005</v>
      </c>
      <c r="BW11" s="9">
        <v>5.1210000000000004</v>
      </c>
      <c r="BX11" s="9">
        <v>3.7490000000000001</v>
      </c>
      <c r="BY11" s="9">
        <v>3.3010000000000002</v>
      </c>
      <c r="BZ11" s="9">
        <v>0.44900000000000001</v>
      </c>
      <c r="CA11" s="9">
        <v>42.335999999999999</v>
      </c>
      <c r="CB11" s="9">
        <v>17.253</v>
      </c>
      <c r="CC11" s="9">
        <v>25.084</v>
      </c>
      <c r="CD11" s="9">
        <v>37.768999999999998</v>
      </c>
      <c r="CE11" s="9">
        <v>15.114000000000001</v>
      </c>
      <c r="CF11" s="9">
        <v>22.655000000000001</v>
      </c>
      <c r="CG11" s="9">
        <v>4.5670000000000002</v>
      </c>
      <c r="CH11" s="9">
        <v>2.1389999999999998</v>
      </c>
      <c r="CI11" s="9">
        <v>2.4289999999999998</v>
      </c>
      <c r="CJ11" s="9">
        <v>139.25800000000001</v>
      </c>
      <c r="CK11" s="9">
        <v>78.656999999999996</v>
      </c>
      <c r="CL11" s="9">
        <v>60.600999999999999</v>
      </c>
      <c r="CM11" s="9">
        <v>103.458</v>
      </c>
      <c r="CN11" s="9">
        <v>63.975999999999999</v>
      </c>
      <c r="CO11" s="9">
        <v>39.481999999999999</v>
      </c>
      <c r="CP11" s="9">
        <v>90.18</v>
      </c>
      <c r="CQ11" s="9">
        <v>54.177</v>
      </c>
      <c r="CR11" s="9">
        <v>36.003</v>
      </c>
      <c r="CS11" s="9">
        <v>12.359</v>
      </c>
      <c r="CT11" s="9">
        <v>8.8810000000000002</v>
      </c>
      <c r="CU11" s="9">
        <v>3.4790000000000001</v>
      </c>
      <c r="CV11" s="9">
        <v>0.91900000000000004</v>
      </c>
      <c r="CW11" s="9">
        <v>0.91900000000000004</v>
      </c>
      <c r="CX11" s="9">
        <v>0</v>
      </c>
      <c r="CY11" s="9">
        <v>35.801000000000002</v>
      </c>
      <c r="CZ11" s="9">
        <v>14.680999999999999</v>
      </c>
      <c r="DA11" s="9">
        <v>21.119</v>
      </c>
      <c r="DB11" s="9">
        <v>33.634999999999998</v>
      </c>
      <c r="DC11" s="9">
        <v>13.946</v>
      </c>
      <c r="DD11" s="9">
        <v>19.689</v>
      </c>
      <c r="DE11" s="9">
        <v>2.1659999999999999</v>
      </c>
      <c r="DF11" s="9">
        <v>0.73599999999999999</v>
      </c>
      <c r="DG11" s="9">
        <v>1.43</v>
      </c>
      <c r="DH11" s="9">
        <v>19.143999999999998</v>
      </c>
      <c r="DI11" s="9">
        <v>10.08</v>
      </c>
      <c r="DJ11" s="9">
        <v>9.0630000000000006</v>
      </c>
      <c r="DK11" s="9">
        <v>13.504</v>
      </c>
      <c r="DL11" s="9">
        <v>7.952</v>
      </c>
      <c r="DM11" s="9">
        <v>5.5519999999999996</v>
      </c>
      <c r="DN11" s="9">
        <v>10.474</v>
      </c>
      <c r="DO11" s="9">
        <v>6.37</v>
      </c>
      <c r="DP11" s="9">
        <v>4.1040000000000001</v>
      </c>
      <c r="DQ11" s="9">
        <v>1</v>
      </c>
      <c r="DR11" s="9">
        <v>0</v>
      </c>
      <c r="DS11" s="9">
        <v>1</v>
      </c>
      <c r="DT11" s="9">
        <v>2.0299999999999998</v>
      </c>
      <c r="DU11" s="9">
        <v>1.5820000000000001</v>
      </c>
      <c r="DV11" s="9">
        <v>0.44900000000000001</v>
      </c>
      <c r="DW11" s="9">
        <v>5.6390000000000002</v>
      </c>
      <c r="DX11" s="9">
        <v>2.1280000000000001</v>
      </c>
      <c r="DY11" s="9">
        <v>3.5110000000000001</v>
      </c>
      <c r="DZ11" s="9">
        <v>3.68</v>
      </c>
      <c r="EA11" s="9">
        <v>1.1679999999999999</v>
      </c>
      <c r="EB11" s="9">
        <v>2.512</v>
      </c>
      <c r="EC11" s="9">
        <v>1.9590000000000001</v>
      </c>
      <c r="ED11" s="9">
        <v>0.96</v>
      </c>
      <c r="EE11" s="9">
        <v>0.999</v>
      </c>
      <c r="EF11" s="9">
        <v>3.4889999999999999</v>
      </c>
      <c r="EG11" s="9">
        <v>1.9</v>
      </c>
      <c r="EH11" s="9">
        <v>1.589</v>
      </c>
      <c r="EI11" s="9">
        <v>2.593</v>
      </c>
      <c r="EJ11" s="9">
        <v>1.4570000000000001</v>
      </c>
      <c r="EK11" s="9">
        <v>1.1359999999999999</v>
      </c>
      <c r="EL11" s="9">
        <v>0.81299999999999994</v>
      </c>
      <c r="EM11" s="9">
        <v>0.32</v>
      </c>
      <c r="EN11" s="9">
        <v>0.49299999999999999</v>
      </c>
      <c r="EO11" s="9">
        <v>0.98</v>
      </c>
      <c r="EP11" s="9">
        <v>0.33700000000000002</v>
      </c>
      <c r="EQ11" s="9">
        <v>0.64300000000000002</v>
      </c>
      <c r="ER11" s="9">
        <v>0.8</v>
      </c>
      <c r="ES11" s="9">
        <v>0.8</v>
      </c>
      <c r="ET11" s="9">
        <v>0</v>
      </c>
      <c r="EU11" s="9">
        <v>0.89600000000000002</v>
      </c>
      <c r="EV11" s="9">
        <v>0.443</v>
      </c>
      <c r="EW11" s="9">
        <v>0.45400000000000001</v>
      </c>
      <c r="EX11" s="9">
        <v>0.45400000000000001</v>
      </c>
      <c r="EY11" s="9">
        <v>0</v>
      </c>
      <c r="EZ11" s="9">
        <v>0.45400000000000001</v>
      </c>
      <c r="FA11" s="9">
        <v>0.443</v>
      </c>
      <c r="FB11" s="9">
        <v>0.443</v>
      </c>
      <c r="FC11" s="9">
        <v>0</v>
      </c>
      <c r="FD11" s="9">
        <v>131.684</v>
      </c>
      <c r="FE11" s="9">
        <v>74.328999999999994</v>
      </c>
      <c r="FF11" s="9">
        <v>57.353999999999999</v>
      </c>
      <c r="FG11" s="9">
        <v>100.55500000000001</v>
      </c>
      <c r="FH11" s="9">
        <v>62.095999999999997</v>
      </c>
      <c r="FI11" s="9">
        <v>38.459000000000003</v>
      </c>
      <c r="FJ11" s="9">
        <v>84.436000000000007</v>
      </c>
      <c r="FK11" s="9">
        <v>50.4</v>
      </c>
      <c r="FL11" s="9">
        <v>34.034999999999997</v>
      </c>
      <c r="FM11" s="9">
        <v>12.37</v>
      </c>
      <c r="FN11" s="9">
        <v>8.3949999999999996</v>
      </c>
      <c r="FO11" s="9">
        <v>3.9750000000000001</v>
      </c>
      <c r="FP11" s="9">
        <v>3.7490000000000001</v>
      </c>
      <c r="FQ11" s="9">
        <v>3.3010000000000002</v>
      </c>
      <c r="FR11" s="9">
        <v>0.44900000000000001</v>
      </c>
      <c r="FS11" s="9">
        <v>31.128</v>
      </c>
      <c r="FT11" s="9">
        <v>12.233000000000001</v>
      </c>
      <c r="FU11" s="9">
        <v>18.896000000000001</v>
      </c>
      <c r="FV11" s="9">
        <v>27.081</v>
      </c>
      <c r="FW11" s="9">
        <v>10.614000000000001</v>
      </c>
      <c r="FX11" s="9">
        <v>16.466999999999999</v>
      </c>
      <c r="FY11" s="9">
        <v>4.048</v>
      </c>
      <c r="FZ11" s="9">
        <v>1.619</v>
      </c>
      <c r="GA11" s="9">
        <v>2.4289999999999998</v>
      </c>
      <c r="GB11" s="9">
        <v>19.898</v>
      </c>
      <c r="GC11" s="9">
        <v>11.654</v>
      </c>
      <c r="GD11" s="9">
        <v>8.2439999999999998</v>
      </c>
      <c r="GE11" s="9">
        <v>13.981999999999999</v>
      </c>
      <c r="GF11" s="9">
        <v>9.2460000000000004</v>
      </c>
      <c r="GG11" s="9">
        <v>4.7370000000000001</v>
      </c>
      <c r="GH11" s="9">
        <v>8.8179999999999996</v>
      </c>
      <c r="GI11" s="9">
        <v>5.6079999999999997</v>
      </c>
      <c r="GJ11" s="9">
        <v>3.21</v>
      </c>
      <c r="GK11" s="9">
        <v>1.415</v>
      </c>
      <c r="GL11" s="9">
        <v>0.33700000000000002</v>
      </c>
      <c r="GM11" s="9">
        <v>1.0780000000000001</v>
      </c>
      <c r="GN11" s="9">
        <v>3.7490000000000001</v>
      </c>
      <c r="GO11" s="9">
        <v>3.3010000000000002</v>
      </c>
      <c r="GP11" s="9">
        <v>0.44900000000000001</v>
      </c>
      <c r="GQ11" s="9">
        <v>5.9160000000000004</v>
      </c>
      <c r="GR11" s="9">
        <v>2.4079999999999999</v>
      </c>
      <c r="GS11" s="9">
        <v>3.508</v>
      </c>
      <c r="GT11" s="9">
        <v>1.8680000000000001</v>
      </c>
      <c r="GU11" s="9">
        <v>0.78900000000000003</v>
      </c>
      <c r="GV11" s="9">
        <v>1.079</v>
      </c>
      <c r="GW11" s="9">
        <v>4.048</v>
      </c>
      <c r="GX11" s="9">
        <v>1.619</v>
      </c>
      <c r="GY11" s="9">
        <v>2.4289999999999998</v>
      </c>
      <c r="GZ11" s="9">
        <v>81.484999999999999</v>
      </c>
      <c r="HA11" s="9">
        <v>50.771000000000001</v>
      </c>
      <c r="HB11" s="9">
        <v>30.713999999999999</v>
      </c>
      <c r="HC11" s="9">
        <v>64.201999999999998</v>
      </c>
      <c r="HD11" s="9">
        <v>43.247</v>
      </c>
      <c r="HE11" s="9">
        <v>20.954999999999998</v>
      </c>
      <c r="HF11" s="9">
        <v>54.679000000000002</v>
      </c>
      <c r="HG11" s="9">
        <v>36.115000000000002</v>
      </c>
      <c r="HH11" s="9">
        <v>18.565000000000001</v>
      </c>
      <c r="HI11" s="9">
        <v>9.5229999999999997</v>
      </c>
      <c r="HJ11" s="9">
        <v>7.1319999999999997</v>
      </c>
      <c r="HK11" s="9">
        <v>2.391</v>
      </c>
      <c r="HL11" s="9">
        <v>17.283000000000001</v>
      </c>
      <c r="HM11" s="9">
        <v>7.5250000000000004</v>
      </c>
      <c r="HN11" s="9">
        <v>9.7579999999999991</v>
      </c>
      <c r="HO11" s="9">
        <v>17.283000000000001</v>
      </c>
      <c r="HP11" s="9">
        <v>7.5250000000000004</v>
      </c>
      <c r="HQ11" s="9">
        <v>9.7579999999999991</v>
      </c>
      <c r="HR11" s="9">
        <v>30.3</v>
      </c>
      <c r="HS11" s="9">
        <v>11.904</v>
      </c>
      <c r="HT11" s="9">
        <v>18.396000000000001</v>
      </c>
      <c r="HU11" s="9">
        <v>22.370999999999999</v>
      </c>
      <c r="HV11" s="9">
        <v>9.6039999999999992</v>
      </c>
      <c r="HW11" s="9">
        <v>12.766999999999999</v>
      </c>
      <c r="HX11" s="9">
        <v>20.937999999999999</v>
      </c>
      <c r="HY11" s="9">
        <v>8.6780000000000008</v>
      </c>
      <c r="HZ11" s="9">
        <v>12.260999999999999</v>
      </c>
      <c r="IA11" s="9">
        <v>1.4319999999999999</v>
      </c>
      <c r="IB11" s="9">
        <v>0.92600000000000005</v>
      </c>
      <c r="IC11" s="9">
        <v>0.50600000000000001</v>
      </c>
      <c r="ID11" s="9">
        <v>7.93</v>
      </c>
      <c r="IE11" s="9">
        <v>2.2999999999999998</v>
      </c>
      <c r="IF11" s="9">
        <v>5.63</v>
      </c>
      <c r="IG11" s="9">
        <v>7.93</v>
      </c>
      <c r="IH11" s="9">
        <v>2.2999999999999998</v>
      </c>
      <c r="II11" s="9">
        <v>5.63</v>
      </c>
      <c r="IJ11" s="9">
        <v>30.207000000000001</v>
      </c>
      <c r="IK11" s="9">
        <v>16.308</v>
      </c>
      <c r="IL11" s="9">
        <v>13.898999999999999</v>
      </c>
      <c r="IM11" s="9">
        <v>18.998999999999999</v>
      </c>
      <c r="IN11" s="9">
        <v>11.289</v>
      </c>
      <c r="IO11" s="9">
        <v>7.7110000000000003</v>
      </c>
      <c r="IP11" s="9">
        <v>17.030999999999999</v>
      </c>
      <c r="IQ11" s="9">
        <v>10.465999999999999</v>
      </c>
    </row>
    <row r="12" spans="1:251">
      <c r="A12" s="10">
        <v>42401</v>
      </c>
      <c r="B12" s="9">
        <v>3.5739999999999998</v>
      </c>
      <c r="C12" s="9">
        <v>1.7150000000000001</v>
      </c>
      <c r="D12" s="9">
        <v>0</v>
      </c>
      <c r="E12" s="9">
        <v>0</v>
      </c>
      <c r="F12" s="9">
        <v>0</v>
      </c>
      <c r="G12" s="9">
        <v>4.423</v>
      </c>
      <c r="H12" s="9">
        <v>2.3959999999999999</v>
      </c>
      <c r="I12" s="9">
        <v>2.0270000000000001</v>
      </c>
      <c r="J12" s="9">
        <v>4.0609999999999999</v>
      </c>
      <c r="K12" s="9">
        <v>2.0350000000000001</v>
      </c>
      <c r="L12" s="9">
        <v>2.0270000000000001</v>
      </c>
      <c r="M12" s="9">
        <v>0.36099999999999999</v>
      </c>
      <c r="N12" s="9">
        <v>0.36099999999999999</v>
      </c>
      <c r="O12" s="9">
        <v>0</v>
      </c>
      <c r="P12" s="9">
        <v>23.75</v>
      </c>
      <c r="Q12" s="9">
        <v>14.569000000000001</v>
      </c>
      <c r="R12" s="9">
        <v>9.1809999999999992</v>
      </c>
      <c r="S12" s="9">
        <v>16.376999999999999</v>
      </c>
      <c r="T12" s="9">
        <v>12.031000000000001</v>
      </c>
      <c r="U12" s="9">
        <v>4.3460000000000001</v>
      </c>
      <c r="V12" s="9">
        <v>14.784000000000001</v>
      </c>
      <c r="W12" s="9">
        <v>10.871</v>
      </c>
      <c r="X12" s="9">
        <v>3.9129999999999998</v>
      </c>
      <c r="Y12" s="9">
        <v>1.593</v>
      </c>
      <c r="Z12" s="9">
        <v>1.1599999999999999</v>
      </c>
      <c r="AA12" s="9">
        <v>0.433</v>
      </c>
      <c r="AB12" s="9">
        <v>0</v>
      </c>
      <c r="AC12" s="9">
        <v>0</v>
      </c>
      <c r="AD12" s="9">
        <v>0</v>
      </c>
      <c r="AE12" s="9">
        <v>7.3719999999999999</v>
      </c>
      <c r="AF12" s="9">
        <v>2.5379999999999998</v>
      </c>
      <c r="AG12" s="9">
        <v>4.835</v>
      </c>
      <c r="AH12" s="9">
        <v>7.3719999999999999</v>
      </c>
      <c r="AI12" s="9">
        <v>2.5379999999999998</v>
      </c>
      <c r="AJ12" s="9">
        <v>4.835</v>
      </c>
      <c r="AK12" s="9">
        <v>0</v>
      </c>
      <c r="AL12" s="9">
        <v>0</v>
      </c>
      <c r="AM12" s="9">
        <v>0</v>
      </c>
      <c r="AN12" s="9">
        <v>20.858000000000001</v>
      </c>
      <c r="AO12" s="9">
        <v>11.259</v>
      </c>
      <c r="AP12" s="9">
        <v>9.5990000000000002</v>
      </c>
      <c r="AQ12" s="9">
        <v>15.114000000000001</v>
      </c>
      <c r="AR12" s="9">
        <v>8.6950000000000003</v>
      </c>
      <c r="AS12" s="9">
        <v>6.42</v>
      </c>
      <c r="AT12" s="9">
        <v>13.587</v>
      </c>
      <c r="AU12" s="9">
        <v>7.1680000000000001</v>
      </c>
      <c r="AV12" s="9">
        <v>6.42</v>
      </c>
      <c r="AW12" s="9">
        <v>0.96599999999999997</v>
      </c>
      <c r="AX12" s="9">
        <v>0.96599999999999997</v>
      </c>
      <c r="AY12" s="9">
        <v>0</v>
      </c>
      <c r="AZ12" s="9">
        <v>0.56100000000000005</v>
      </c>
      <c r="BA12" s="9">
        <v>0.56100000000000005</v>
      </c>
      <c r="BB12" s="9">
        <v>0</v>
      </c>
      <c r="BC12" s="9">
        <v>5.7439999999999998</v>
      </c>
      <c r="BD12" s="9">
        <v>2.5649999999999999</v>
      </c>
      <c r="BE12" s="9">
        <v>3.1789999999999998</v>
      </c>
      <c r="BF12" s="9">
        <v>5.7439999999999998</v>
      </c>
      <c r="BG12" s="9">
        <v>2.5649999999999999</v>
      </c>
      <c r="BH12" s="9">
        <v>3.1789999999999998</v>
      </c>
      <c r="BI12" s="9">
        <v>0</v>
      </c>
      <c r="BJ12" s="9">
        <v>0</v>
      </c>
      <c r="BK12" s="9">
        <v>0</v>
      </c>
      <c r="BL12" s="9">
        <v>152.70699999999999</v>
      </c>
      <c r="BM12" s="9">
        <v>82.942999999999998</v>
      </c>
      <c r="BN12" s="9">
        <v>69.763000000000005</v>
      </c>
      <c r="BO12" s="9">
        <v>112.04600000000001</v>
      </c>
      <c r="BP12" s="9">
        <v>68.897999999999996</v>
      </c>
      <c r="BQ12" s="9">
        <v>43.148000000000003</v>
      </c>
      <c r="BR12" s="9">
        <v>94.643000000000001</v>
      </c>
      <c r="BS12" s="9">
        <v>58.085999999999999</v>
      </c>
      <c r="BT12" s="9">
        <v>36.557000000000002</v>
      </c>
      <c r="BU12" s="9">
        <v>14.840999999999999</v>
      </c>
      <c r="BV12" s="9">
        <v>9.59</v>
      </c>
      <c r="BW12" s="9">
        <v>5.2510000000000003</v>
      </c>
      <c r="BX12" s="9">
        <v>2.5630000000000002</v>
      </c>
      <c r="BY12" s="9">
        <v>1.222</v>
      </c>
      <c r="BZ12" s="9">
        <v>1.34</v>
      </c>
      <c r="CA12" s="9">
        <v>40.659999999999997</v>
      </c>
      <c r="CB12" s="9">
        <v>14.045</v>
      </c>
      <c r="CC12" s="9">
        <v>26.614999999999998</v>
      </c>
      <c r="CD12" s="9">
        <v>37.923999999999999</v>
      </c>
      <c r="CE12" s="9">
        <v>13.111000000000001</v>
      </c>
      <c r="CF12" s="9">
        <v>24.812999999999999</v>
      </c>
      <c r="CG12" s="9">
        <v>2.7360000000000002</v>
      </c>
      <c r="CH12" s="9">
        <v>0.93400000000000005</v>
      </c>
      <c r="CI12" s="9">
        <v>1.802</v>
      </c>
      <c r="CJ12" s="9">
        <v>130.685</v>
      </c>
      <c r="CK12" s="9">
        <v>72.680999999999997</v>
      </c>
      <c r="CL12" s="9">
        <v>58.003999999999998</v>
      </c>
      <c r="CM12" s="9">
        <v>95.801000000000002</v>
      </c>
      <c r="CN12" s="9">
        <v>60.420999999999999</v>
      </c>
      <c r="CO12" s="9">
        <v>35.380000000000003</v>
      </c>
      <c r="CP12" s="9">
        <v>81.798000000000002</v>
      </c>
      <c r="CQ12" s="9">
        <v>52.048999999999999</v>
      </c>
      <c r="CR12" s="9">
        <v>29.748999999999999</v>
      </c>
      <c r="CS12" s="9">
        <v>13.622999999999999</v>
      </c>
      <c r="CT12" s="9">
        <v>8.3719999999999999</v>
      </c>
      <c r="CU12" s="9">
        <v>5.2510000000000003</v>
      </c>
      <c r="CV12" s="9">
        <v>0.379</v>
      </c>
      <c r="CW12" s="9">
        <v>0</v>
      </c>
      <c r="CX12" s="9">
        <v>0.379</v>
      </c>
      <c r="CY12" s="9">
        <v>34.884</v>
      </c>
      <c r="CZ12" s="9">
        <v>12.26</v>
      </c>
      <c r="DA12" s="9">
        <v>22.623999999999999</v>
      </c>
      <c r="DB12" s="9">
        <v>34.183999999999997</v>
      </c>
      <c r="DC12" s="9">
        <v>11.877000000000001</v>
      </c>
      <c r="DD12" s="9">
        <v>22.306999999999999</v>
      </c>
      <c r="DE12" s="9">
        <v>0.70099999999999996</v>
      </c>
      <c r="DF12" s="9">
        <v>0.38300000000000001</v>
      </c>
      <c r="DG12" s="9">
        <v>0.317</v>
      </c>
      <c r="DH12" s="9">
        <v>18.03</v>
      </c>
      <c r="DI12" s="9">
        <v>7.9939999999999998</v>
      </c>
      <c r="DJ12" s="9">
        <v>10.035</v>
      </c>
      <c r="DK12" s="9">
        <v>12.629</v>
      </c>
      <c r="DL12" s="9">
        <v>6.2089999999999996</v>
      </c>
      <c r="DM12" s="9">
        <v>6.42</v>
      </c>
      <c r="DN12" s="9">
        <v>9.2279999999999998</v>
      </c>
      <c r="DO12" s="9">
        <v>3.7690000000000001</v>
      </c>
      <c r="DP12" s="9">
        <v>5.46</v>
      </c>
      <c r="DQ12" s="9">
        <v>1.218</v>
      </c>
      <c r="DR12" s="9">
        <v>1.218</v>
      </c>
      <c r="DS12" s="9">
        <v>0</v>
      </c>
      <c r="DT12" s="9">
        <v>2.1829999999999998</v>
      </c>
      <c r="DU12" s="9">
        <v>1.222</v>
      </c>
      <c r="DV12" s="9">
        <v>0.96099999999999997</v>
      </c>
      <c r="DW12" s="9">
        <v>5.4</v>
      </c>
      <c r="DX12" s="9">
        <v>1.7849999999999999</v>
      </c>
      <c r="DY12" s="9">
        <v>3.6150000000000002</v>
      </c>
      <c r="DZ12" s="9">
        <v>3.3650000000000002</v>
      </c>
      <c r="EA12" s="9">
        <v>1.234</v>
      </c>
      <c r="EB12" s="9">
        <v>2.13</v>
      </c>
      <c r="EC12" s="9">
        <v>2.036</v>
      </c>
      <c r="ED12" s="9">
        <v>0.55100000000000005</v>
      </c>
      <c r="EE12" s="9">
        <v>1.4850000000000001</v>
      </c>
      <c r="EF12" s="9">
        <v>3.992</v>
      </c>
      <c r="EG12" s="9">
        <v>2.2679999999999998</v>
      </c>
      <c r="EH12" s="9">
        <v>1.724</v>
      </c>
      <c r="EI12" s="9">
        <v>3.6160000000000001</v>
      </c>
      <c r="EJ12" s="9">
        <v>2.2679999999999998</v>
      </c>
      <c r="EK12" s="9">
        <v>1.3480000000000001</v>
      </c>
      <c r="EL12" s="9">
        <v>3.6160000000000001</v>
      </c>
      <c r="EM12" s="9">
        <v>2.2679999999999998</v>
      </c>
      <c r="EN12" s="9">
        <v>1.3480000000000001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0.376</v>
      </c>
      <c r="EV12" s="9">
        <v>0</v>
      </c>
      <c r="EW12" s="9">
        <v>0.376</v>
      </c>
      <c r="EX12" s="9">
        <v>0.376</v>
      </c>
      <c r="EY12" s="9">
        <v>0</v>
      </c>
      <c r="EZ12" s="9">
        <v>0.376</v>
      </c>
      <c r="FA12" s="9">
        <v>0</v>
      </c>
      <c r="FB12" s="9">
        <v>0</v>
      </c>
      <c r="FC12" s="9">
        <v>0</v>
      </c>
      <c r="FD12" s="9">
        <v>127.967</v>
      </c>
      <c r="FE12" s="9">
        <v>69.320999999999998</v>
      </c>
      <c r="FF12" s="9">
        <v>58.645000000000003</v>
      </c>
      <c r="FG12" s="9">
        <v>101.04300000000001</v>
      </c>
      <c r="FH12" s="9">
        <v>62.84</v>
      </c>
      <c r="FI12" s="9">
        <v>38.203000000000003</v>
      </c>
      <c r="FJ12" s="9">
        <v>84.707999999999998</v>
      </c>
      <c r="FK12" s="9">
        <v>53.097000000000001</v>
      </c>
      <c r="FL12" s="9">
        <v>31.611000000000001</v>
      </c>
      <c r="FM12" s="9">
        <v>13.772</v>
      </c>
      <c r="FN12" s="9">
        <v>8.5210000000000008</v>
      </c>
      <c r="FO12" s="9">
        <v>5.2510000000000003</v>
      </c>
      <c r="FP12" s="9">
        <v>2.5630000000000002</v>
      </c>
      <c r="FQ12" s="9">
        <v>1.222</v>
      </c>
      <c r="FR12" s="9">
        <v>1.34</v>
      </c>
      <c r="FS12" s="9">
        <v>26.923999999999999</v>
      </c>
      <c r="FT12" s="9">
        <v>6.4809999999999999</v>
      </c>
      <c r="FU12" s="9">
        <v>20.443000000000001</v>
      </c>
      <c r="FV12" s="9">
        <v>24.57</v>
      </c>
      <c r="FW12" s="9">
        <v>5.93</v>
      </c>
      <c r="FX12" s="9">
        <v>18.640999999999998</v>
      </c>
      <c r="FY12" s="9">
        <v>2.3530000000000002</v>
      </c>
      <c r="FZ12" s="9">
        <v>0.55100000000000005</v>
      </c>
      <c r="GA12" s="9">
        <v>1.802</v>
      </c>
      <c r="GB12" s="9">
        <v>16.684999999999999</v>
      </c>
      <c r="GC12" s="9">
        <v>6.8170000000000002</v>
      </c>
      <c r="GD12" s="9">
        <v>9.8680000000000003</v>
      </c>
      <c r="GE12" s="9">
        <v>10.473000000000001</v>
      </c>
      <c r="GF12" s="9">
        <v>4.6920000000000002</v>
      </c>
      <c r="GG12" s="9">
        <v>5.7809999999999997</v>
      </c>
      <c r="GH12" s="9">
        <v>6.6920000000000002</v>
      </c>
      <c r="GI12" s="9">
        <v>2.2509999999999999</v>
      </c>
      <c r="GJ12" s="9">
        <v>4.4409999999999998</v>
      </c>
      <c r="GK12" s="9">
        <v>1.218</v>
      </c>
      <c r="GL12" s="9">
        <v>1.218</v>
      </c>
      <c r="GM12" s="9">
        <v>0</v>
      </c>
      <c r="GN12" s="9">
        <v>2.5630000000000002</v>
      </c>
      <c r="GO12" s="9">
        <v>1.222</v>
      </c>
      <c r="GP12" s="9">
        <v>1.34</v>
      </c>
      <c r="GQ12" s="9">
        <v>6.2119999999999997</v>
      </c>
      <c r="GR12" s="9">
        <v>2.125</v>
      </c>
      <c r="GS12" s="9">
        <v>4.0869999999999997</v>
      </c>
      <c r="GT12" s="9">
        <v>3.859</v>
      </c>
      <c r="GU12" s="9">
        <v>1.5740000000000001</v>
      </c>
      <c r="GV12" s="9">
        <v>2.2850000000000001</v>
      </c>
      <c r="GW12" s="9">
        <v>2.3530000000000002</v>
      </c>
      <c r="GX12" s="9">
        <v>0.55100000000000005</v>
      </c>
      <c r="GY12" s="9">
        <v>1.802</v>
      </c>
      <c r="GZ12" s="9">
        <v>82.45</v>
      </c>
      <c r="HA12" s="9">
        <v>50.286999999999999</v>
      </c>
      <c r="HB12" s="9">
        <v>32.162999999999997</v>
      </c>
      <c r="HC12" s="9">
        <v>68.3</v>
      </c>
      <c r="HD12" s="9">
        <v>46.951999999999998</v>
      </c>
      <c r="HE12" s="9">
        <v>21.347000000000001</v>
      </c>
      <c r="HF12" s="9">
        <v>58.901000000000003</v>
      </c>
      <c r="HG12" s="9">
        <v>41.283999999999999</v>
      </c>
      <c r="HH12" s="9">
        <v>17.617000000000001</v>
      </c>
      <c r="HI12" s="9">
        <v>9.3989999999999991</v>
      </c>
      <c r="HJ12" s="9">
        <v>5.6680000000000001</v>
      </c>
      <c r="HK12" s="9">
        <v>3.7309999999999999</v>
      </c>
      <c r="HL12" s="9">
        <v>14.15</v>
      </c>
      <c r="HM12" s="9">
        <v>3.335</v>
      </c>
      <c r="HN12" s="9">
        <v>10.816000000000001</v>
      </c>
      <c r="HO12" s="9">
        <v>14.15</v>
      </c>
      <c r="HP12" s="9">
        <v>3.335</v>
      </c>
      <c r="HQ12" s="9">
        <v>10.816000000000001</v>
      </c>
      <c r="HR12" s="9">
        <v>28.832000000000001</v>
      </c>
      <c r="HS12" s="9">
        <v>12.218</v>
      </c>
      <c r="HT12" s="9">
        <v>16.614999999999998</v>
      </c>
      <c r="HU12" s="9">
        <v>22.271000000000001</v>
      </c>
      <c r="HV12" s="9">
        <v>11.196</v>
      </c>
      <c r="HW12" s="9">
        <v>11.074999999999999</v>
      </c>
      <c r="HX12" s="9">
        <v>19.114999999999998</v>
      </c>
      <c r="HY12" s="9">
        <v>9.5609999999999999</v>
      </c>
      <c r="HZ12" s="9">
        <v>9.5540000000000003</v>
      </c>
      <c r="IA12" s="9">
        <v>3.1560000000000001</v>
      </c>
      <c r="IB12" s="9">
        <v>1.635</v>
      </c>
      <c r="IC12" s="9">
        <v>1.5209999999999999</v>
      </c>
      <c r="ID12" s="9">
        <v>6.5609999999999999</v>
      </c>
      <c r="IE12" s="9">
        <v>1.0209999999999999</v>
      </c>
      <c r="IF12" s="9">
        <v>5.54</v>
      </c>
      <c r="IG12" s="9">
        <v>6.5609999999999999</v>
      </c>
      <c r="IH12" s="9">
        <v>1.0209999999999999</v>
      </c>
      <c r="II12" s="9">
        <v>5.54</v>
      </c>
      <c r="IJ12" s="9">
        <v>24.74</v>
      </c>
      <c r="IK12" s="9">
        <v>13.622</v>
      </c>
      <c r="IL12" s="9">
        <v>11.118</v>
      </c>
      <c r="IM12" s="9">
        <v>11.003</v>
      </c>
      <c r="IN12" s="9">
        <v>6.0570000000000004</v>
      </c>
      <c r="IO12" s="9">
        <v>4.9459999999999997</v>
      </c>
      <c r="IP12" s="9">
        <v>9.9339999999999993</v>
      </c>
      <c r="IQ12" s="9">
        <v>4.9889999999999999</v>
      </c>
    </row>
    <row r="13" spans="1:251">
      <c r="A13" s="10">
        <v>42767</v>
      </c>
      <c r="B13" s="9">
        <v>1.2549999999999999</v>
      </c>
      <c r="C13" s="9">
        <v>0</v>
      </c>
      <c r="D13" s="9">
        <v>0</v>
      </c>
      <c r="E13" s="9">
        <v>0</v>
      </c>
      <c r="F13" s="9">
        <v>0</v>
      </c>
      <c r="G13" s="9">
        <v>4.1459999999999999</v>
      </c>
      <c r="H13" s="9">
        <v>1.9990000000000001</v>
      </c>
      <c r="I13" s="9">
        <v>2.1469999999999998</v>
      </c>
      <c r="J13" s="9">
        <v>4.1459999999999999</v>
      </c>
      <c r="K13" s="9">
        <v>1.9990000000000001</v>
      </c>
      <c r="L13" s="9">
        <v>2.1469999999999998</v>
      </c>
      <c r="M13" s="9">
        <v>0</v>
      </c>
      <c r="N13" s="9">
        <v>0</v>
      </c>
      <c r="O13" s="9">
        <v>0</v>
      </c>
      <c r="P13" s="9">
        <v>15.907999999999999</v>
      </c>
      <c r="Q13" s="9">
        <v>6.415</v>
      </c>
      <c r="R13" s="9">
        <v>9.4930000000000003</v>
      </c>
      <c r="S13" s="9">
        <v>11.847</v>
      </c>
      <c r="T13" s="9">
        <v>4.6180000000000003</v>
      </c>
      <c r="U13" s="9">
        <v>7.23</v>
      </c>
      <c r="V13" s="9">
        <v>11.323</v>
      </c>
      <c r="W13" s="9">
        <v>4.6180000000000003</v>
      </c>
      <c r="X13" s="9">
        <v>6.7050000000000001</v>
      </c>
      <c r="Y13" s="9">
        <v>0.52500000000000002</v>
      </c>
      <c r="Z13" s="9">
        <v>0</v>
      </c>
      <c r="AA13" s="9">
        <v>0.52500000000000002</v>
      </c>
      <c r="AB13" s="9">
        <v>0</v>
      </c>
      <c r="AC13" s="9">
        <v>0</v>
      </c>
      <c r="AD13" s="9">
        <v>0</v>
      </c>
      <c r="AE13" s="9">
        <v>4.0609999999999999</v>
      </c>
      <c r="AF13" s="9">
        <v>1.7969999999999999</v>
      </c>
      <c r="AG13" s="9">
        <v>2.2629999999999999</v>
      </c>
      <c r="AH13" s="9">
        <v>4.0609999999999999</v>
      </c>
      <c r="AI13" s="9">
        <v>1.7969999999999999</v>
      </c>
      <c r="AJ13" s="9">
        <v>2.2629999999999999</v>
      </c>
      <c r="AK13" s="9">
        <v>0</v>
      </c>
      <c r="AL13" s="9">
        <v>0</v>
      </c>
      <c r="AM13" s="9">
        <v>0</v>
      </c>
      <c r="AN13" s="9">
        <v>26.542999999999999</v>
      </c>
      <c r="AO13" s="9">
        <v>14.491</v>
      </c>
      <c r="AP13" s="9">
        <v>12.052</v>
      </c>
      <c r="AQ13" s="9">
        <v>19.088000000000001</v>
      </c>
      <c r="AR13" s="9">
        <v>11.8</v>
      </c>
      <c r="AS13" s="9">
        <v>7.2880000000000003</v>
      </c>
      <c r="AT13" s="9">
        <v>17.785</v>
      </c>
      <c r="AU13" s="9">
        <v>11.175000000000001</v>
      </c>
      <c r="AV13" s="9">
        <v>6.61</v>
      </c>
      <c r="AW13" s="9">
        <v>1.3029999999999999</v>
      </c>
      <c r="AX13" s="9">
        <v>0.625</v>
      </c>
      <c r="AY13" s="9">
        <v>0.67800000000000005</v>
      </c>
      <c r="AZ13" s="9">
        <v>0</v>
      </c>
      <c r="BA13" s="9">
        <v>0</v>
      </c>
      <c r="BB13" s="9">
        <v>0</v>
      </c>
      <c r="BC13" s="9">
        <v>7.4550000000000001</v>
      </c>
      <c r="BD13" s="9">
        <v>2.6909999999999998</v>
      </c>
      <c r="BE13" s="9">
        <v>4.7640000000000002</v>
      </c>
      <c r="BF13" s="9">
        <v>7.4550000000000001</v>
      </c>
      <c r="BG13" s="9">
        <v>2.6909999999999998</v>
      </c>
      <c r="BH13" s="9">
        <v>4.7640000000000002</v>
      </c>
      <c r="BI13" s="9">
        <v>0</v>
      </c>
      <c r="BJ13" s="9">
        <v>0</v>
      </c>
      <c r="BK13" s="9">
        <v>0</v>
      </c>
      <c r="BL13" s="9">
        <v>157.53399999999999</v>
      </c>
      <c r="BM13" s="9">
        <v>84.587999999999994</v>
      </c>
      <c r="BN13" s="9">
        <v>72.945999999999998</v>
      </c>
      <c r="BO13" s="9">
        <v>111.81399999999999</v>
      </c>
      <c r="BP13" s="9">
        <v>63.03</v>
      </c>
      <c r="BQ13" s="9">
        <v>48.783999999999999</v>
      </c>
      <c r="BR13" s="9">
        <v>97.373999999999995</v>
      </c>
      <c r="BS13" s="9">
        <v>54.716999999999999</v>
      </c>
      <c r="BT13" s="9">
        <v>42.656999999999996</v>
      </c>
      <c r="BU13" s="9">
        <v>12.494</v>
      </c>
      <c r="BV13" s="9">
        <v>6.9610000000000003</v>
      </c>
      <c r="BW13" s="9">
        <v>5.5330000000000004</v>
      </c>
      <c r="BX13" s="9">
        <v>1.9470000000000001</v>
      </c>
      <c r="BY13" s="9">
        <v>1.353</v>
      </c>
      <c r="BZ13" s="9">
        <v>0.59399999999999997</v>
      </c>
      <c r="CA13" s="9">
        <v>45.72</v>
      </c>
      <c r="CB13" s="9">
        <v>21.558</v>
      </c>
      <c r="CC13" s="9">
        <v>24.161999999999999</v>
      </c>
      <c r="CD13" s="9">
        <v>41.02</v>
      </c>
      <c r="CE13" s="9">
        <v>18.927</v>
      </c>
      <c r="CF13" s="9">
        <v>22.093</v>
      </c>
      <c r="CG13" s="9">
        <v>4.7</v>
      </c>
      <c r="CH13" s="9">
        <v>2.63</v>
      </c>
      <c r="CI13" s="9">
        <v>2.0699999999999998</v>
      </c>
      <c r="CJ13" s="9">
        <v>133.45400000000001</v>
      </c>
      <c r="CK13" s="9">
        <v>71.603999999999999</v>
      </c>
      <c r="CL13" s="9">
        <v>61.85</v>
      </c>
      <c r="CM13" s="9">
        <v>94.113</v>
      </c>
      <c r="CN13" s="9">
        <v>52.387</v>
      </c>
      <c r="CO13" s="9">
        <v>41.726999999999997</v>
      </c>
      <c r="CP13" s="9">
        <v>82.213999999999999</v>
      </c>
      <c r="CQ13" s="9">
        <v>45.817</v>
      </c>
      <c r="CR13" s="9">
        <v>36.398000000000003</v>
      </c>
      <c r="CS13" s="9">
        <v>11.305</v>
      </c>
      <c r="CT13" s="9">
        <v>6.57</v>
      </c>
      <c r="CU13" s="9">
        <v>4.7350000000000003</v>
      </c>
      <c r="CV13" s="9">
        <v>0.59399999999999997</v>
      </c>
      <c r="CW13" s="9">
        <v>0</v>
      </c>
      <c r="CX13" s="9">
        <v>0.59399999999999997</v>
      </c>
      <c r="CY13" s="9">
        <v>39.341000000000001</v>
      </c>
      <c r="CZ13" s="9">
        <v>19.216999999999999</v>
      </c>
      <c r="DA13" s="9">
        <v>20.123999999999999</v>
      </c>
      <c r="DB13" s="9">
        <v>36.51</v>
      </c>
      <c r="DC13" s="9">
        <v>17.588999999999999</v>
      </c>
      <c r="DD13" s="9">
        <v>18.920999999999999</v>
      </c>
      <c r="DE13" s="9">
        <v>2.83</v>
      </c>
      <c r="DF13" s="9">
        <v>1.6279999999999999</v>
      </c>
      <c r="DG13" s="9">
        <v>1.202</v>
      </c>
      <c r="DH13" s="9">
        <v>19.292000000000002</v>
      </c>
      <c r="DI13" s="9">
        <v>10.337999999999999</v>
      </c>
      <c r="DJ13" s="9">
        <v>8.9540000000000006</v>
      </c>
      <c r="DK13" s="9">
        <v>13.916</v>
      </c>
      <c r="DL13" s="9">
        <v>7.9969999999999999</v>
      </c>
      <c r="DM13" s="9">
        <v>5.9189999999999996</v>
      </c>
      <c r="DN13" s="9">
        <v>11.696999999999999</v>
      </c>
      <c r="DO13" s="9">
        <v>6.2530000000000001</v>
      </c>
      <c r="DP13" s="9">
        <v>5.444</v>
      </c>
      <c r="DQ13" s="9">
        <v>0.86599999999999999</v>
      </c>
      <c r="DR13" s="9">
        <v>0.39100000000000001</v>
      </c>
      <c r="DS13" s="9">
        <v>0.47499999999999998</v>
      </c>
      <c r="DT13" s="9">
        <v>1.353</v>
      </c>
      <c r="DU13" s="9">
        <v>1.353</v>
      </c>
      <c r="DV13" s="9">
        <v>0</v>
      </c>
      <c r="DW13" s="9">
        <v>5.3760000000000003</v>
      </c>
      <c r="DX13" s="9">
        <v>2.3410000000000002</v>
      </c>
      <c r="DY13" s="9">
        <v>3.0350000000000001</v>
      </c>
      <c r="DZ13" s="9">
        <v>3.5059999999999998</v>
      </c>
      <c r="EA13" s="9">
        <v>1.3380000000000001</v>
      </c>
      <c r="EB13" s="9">
        <v>2.1669999999999998</v>
      </c>
      <c r="EC13" s="9">
        <v>1.87</v>
      </c>
      <c r="ED13" s="9">
        <v>1.002</v>
      </c>
      <c r="EE13" s="9">
        <v>0.86699999999999999</v>
      </c>
      <c r="EF13" s="9">
        <v>4.7880000000000003</v>
      </c>
      <c r="EG13" s="9">
        <v>2.6469999999999998</v>
      </c>
      <c r="EH13" s="9">
        <v>2.1419999999999999</v>
      </c>
      <c r="EI13" s="9">
        <v>3.7839999999999998</v>
      </c>
      <c r="EJ13" s="9">
        <v>2.6469999999999998</v>
      </c>
      <c r="EK13" s="9">
        <v>1.1379999999999999</v>
      </c>
      <c r="EL13" s="9">
        <v>3.4620000000000002</v>
      </c>
      <c r="EM13" s="9">
        <v>2.6469999999999998</v>
      </c>
      <c r="EN13" s="9">
        <v>0.81499999999999995</v>
      </c>
      <c r="EO13" s="9">
        <v>0.32300000000000001</v>
      </c>
      <c r="EP13" s="9">
        <v>0</v>
      </c>
      <c r="EQ13" s="9">
        <v>0.32300000000000001</v>
      </c>
      <c r="ER13" s="9">
        <v>0</v>
      </c>
      <c r="ES13" s="9">
        <v>0</v>
      </c>
      <c r="ET13" s="9">
        <v>0</v>
      </c>
      <c r="EU13" s="9">
        <v>1.004</v>
      </c>
      <c r="EV13" s="9">
        <v>0</v>
      </c>
      <c r="EW13" s="9">
        <v>1.004</v>
      </c>
      <c r="EX13" s="9">
        <v>1.004</v>
      </c>
      <c r="EY13" s="9">
        <v>0</v>
      </c>
      <c r="EZ13" s="9">
        <v>1.004</v>
      </c>
      <c r="FA13" s="9">
        <v>0</v>
      </c>
      <c r="FB13" s="9">
        <v>0</v>
      </c>
      <c r="FC13" s="9">
        <v>0</v>
      </c>
      <c r="FD13" s="9">
        <v>131.45699999999999</v>
      </c>
      <c r="FE13" s="9">
        <v>66.781000000000006</v>
      </c>
      <c r="FF13" s="9">
        <v>64.676000000000002</v>
      </c>
      <c r="FG13" s="9">
        <v>99.644000000000005</v>
      </c>
      <c r="FH13" s="9">
        <v>54.512999999999998</v>
      </c>
      <c r="FI13" s="9">
        <v>45.131</v>
      </c>
      <c r="FJ13" s="9">
        <v>87.816000000000003</v>
      </c>
      <c r="FK13" s="9">
        <v>48.41</v>
      </c>
      <c r="FL13" s="9">
        <v>39.405999999999999</v>
      </c>
      <c r="FM13" s="9">
        <v>9.8810000000000002</v>
      </c>
      <c r="FN13" s="9">
        <v>4.7510000000000003</v>
      </c>
      <c r="FO13" s="9">
        <v>5.1310000000000002</v>
      </c>
      <c r="FP13" s="9">
        <v>1.9470000000000001</v>
      </c>
      <c r="FQ13" s="9">
        <v>1.353</v>
      </c>
      <c r="FR13" s="9">
        <v>0.59399999999999997</v>
      </c>
      <c r="FS13" s="9">
        <v>31.812999999999999</v>
      </c>
      <c r="FT13" s="9">
        <v>12.268000000000001</v>
      </c>
      <c r="FU13" s="9">
        <v>19.545000000000002</v>
      </c>
      <c r="FV13" s="9">
        <v>27.425000000000001</v>
      </c>
      <c r="FW13" s="9">
        <v>9.6379999999999999</v>
      </c>
      <c r="FX13" s="9">
        <v>17.786999999999999</v>
      </c>
      <c r="FY13" s="9">
        <v>4.3890000000000002</v>
      </c>
      <c r="FZ13" s="9">
        <v>2.63</v>
      </c>
      <c r="GA13" s="9">
        <v>1.758</v>
      </c>
      <c r="GB13" s="9">
        <v>19.815000000000001</v>
      </c>
      <c r="GC13" s="9">
        <v>11.218</v>
      </c>
      <c r="GD13" s="9">
        <v>8.5960000000000001</v>
      </c>
      <c r="GE13" s="9">
        <v>13.686999999999999</v>
      </c>
      <c r="GF13" s="9">
        <v>8.5879999999999992</v>
      </c>
      <c r="GG13" s="9">
        <v>5.0990000000000002</v>
      </c>
      <c r="GH13" s="9">
        <v>10.551</v>
      </c>
      <c r="GI13" s="9">
        <v>6.8440000000000003</v>
      </c>
      <c r="GJ13" s="9">
        <v>3.7069999999999999</v>
      </c>
      <c r="GK13" s="9">
        <v>1.1890000000000001</v>
      </c>
      <c r="GL13" s="9">
        <v>0.39100000000000001</v>
      </c>
      <c r="GM13" s="9">
        <v>0.79800000000000004</v>
      </c>
      <c r="GN13" s="9">
        <v>1.9470000000000001</v>
      </c>
      <c r="GO13" s="9">
        <v>1.353</v>
      </c>
      <c r="GP13" s="9">
        <v>0.59399999999999997</v>
      </c>
      <c r="GQ13" s="9">
        <v>6.1280000000000001</v>
      </c>
      <c r="GR13" s="9">
        <v>2.63</v>
      </c>
      <c r="GS13" s="9">
        <v>3.4969999999999999</v>
      </c>
      <c r="GT13" s="9">
        <v>1.7390000000000001</v>
      </c>
      <c r="GU13" s="9">
        <v>0</v>
      </c>
      <c r="GV13" s="9">
        <v>1.7390000000000001</v>
      </c>
      <c r="GW13" s="9">
        <v>4.3890000000000002</v>
      </c>
      <c r="GX13" s="9">
        <v>2.63</v>
      </c>
      <c r="GY13" s="9">
        <v>1.758</v>
      </c>
      <c r="GZ13" s="9">
        <v>82.304000000000002</v>
      </c>
      <c r="HA13" s="9">
        <v>44.244999999999997</v>
      </c>
      <c r="HB13" s="9">
        <v>38.058999999999997</v>
      </c>
      <c r="HC13" s="9">
        <v>64.575000000000003</v>
      </c>
      <c r="HD13" s="9">
        <v>35.610999999999997</v>
      </c>
      <c r="HE13" s="9">
        <v>28.963999999999999</v>
      </c>
      <c r="HF13" s="9">
        <v>57.819000000000003</v>
      </c>
      <c r="HG13" s="9">
        <v>31.977</v>
      </c>
      <c r="HH13" s="9">
        <v>25.841999999999999</v>
      </c>
      <c r="HI13" s="9">
        <v>6.7560000000000002</v>
      </c>
      <c r="HJ13" s="9">
        <v>3.6339999999999999</v>
      </c>
      <c r="HK13" s="9">
        <v>3.1219999999999999</v>
      </c>
      <c r="HL13" s="9">
        <v>17.728999999999999</v>
      </c>
      <c r="HM13" s="9">
        <v>8.6340000000000003</v>
      </c>
      <c r="HN13" s="9">
        <v>9.0950000000000006</v>
      </c>
      <c r="HO13" s="9">
        <v>17.728999999999999</v>
      </c>
      <c r="HP13" s="9">
        <v>8.6340000000000003</v>
      </c>
      <c r="HQ13" s="9">
        <v>9.0950000000000006</v>
      </c>
      <c r="HR13" s="9">
        <v>29.338999999999999</v>
      </c>
      <c r="HS13" s="9">
        <v>11.318</v>
      </c>
      <c r="HT13" s="9">
        <v>18.021000000000001</v>
      </c>
      <c r="HU13" s="9">
        <v>21.382000000000001</v>
      </c>
      <c r="HV13" s="9">
        <v>10.314</v>
      </c>
      <c r="HW13" s="9">
        <v>11.067</v>
      </c>
      <c r="HX13" s="9">
        <v>19.445</v>
      </c>
      <c r="HY13" s="9">
        <v>9.5890000000000004</v>
      </c>
      <c r="HZ13" s="9">
        <v>9.8569999999999993</v>
      </c>
      <c r="IA13" s="9">
        <v>1.9359999999999999</v>
      </c>
      <c r="IB13" s="9">
        <v>0.72599999999999998</v>
      </c>
      <c r="IC13" s="9">
        <v>1.2110000000000001</v>
      </c>
      <c r="ID13" s="9">
        <v>7.9569999999999999</v>
      </c>
      <c r="IE13" s="9">
        <v>1.004</v>
      </c>
      <c r="IF13" s="9">
        <v>6.9530000000000003</v>
      </c>
      <c r="IG13" s="9">
        <v>7.9569999999999999</v>
      </c>
      <c r="IH13" s="9">
        <v>1.004</v>
      </c>
      <c r="II13" s="9">
        <v>6.9530000000000003</v>
      </c>
      <c r="IJ13" s="9">
        <v>26.077000000000002</v>
      </c>
      <c r="IK13" s="9">
        <v>17.806999999999999</v>
      </c>
      <c r="IL13" s="9">
        <v>8.27</v>
      </c>
      <c r="IM13" s="9">
        <v>12.17</v>
      </c>
      <c r="IN13" s="9">
        <v>8.5169999999999995</v>
      </c>
      <c r="IO13" s="9">
        <v>3.653</v>
      </c>
      <c r="IP13" s="9">
        <v>9.5579999999999998</v>
      </c>
      <c r="IQ13" s="9">
        <v>6.3070000000000004</v>
      </c>
    </row>
    <row r="14" spans="1:251">
      <c r="A14" s="10">
        <v>43132</v>
      </c>
      <c r="B14" s="9">
        <v>0.443</v>
      </c>
      <c r="C14" s="9">
        <v>0.52700000000000002</v>
      </c>
      <c r="D14" s="9">
        <v>0</v>
      </c>
      <c r="E14" s="9">
        <v>0</v>
      </c>
      <c r="F14" s="9">
        <v>0</v>
      </c>
      <c r="G14" s="9">
        <v>8.5</v>
      </c>
      <c r="H14" s="9">
        <v>4.6230000000000002</v>
      </c>
      <c r="I14" s="9">
        <v>3.8759999999999999</v>
      </c>
      <c r="J14" s="9">
        <v>7.4859999999999998</v>
      </c>
      <c r="K14" s="9">
        <v>4.1210000000000004</v>
      </c>
      <c r="L14" s="9">
        <v>3.3639999999999999</v>
      </c>
      <c r="M14" s="9">
        <v>1.014</v>
      </c>
      <c r="N14" s="9">
        <v>0.502</v>
      </c>
      <c r="O14" s="9">
        <v>0.51200000000000001</v>
      </c>
      <c r="P14" s="9">
        <v>20.172000000000001</v>
      </c>
      <c r="Q14" s="9">
        <v>11.662000000000001</v>
      </c>
      <c r="R14" s="9">
        <v>8.51</v>
      </c>
      <c r="S14" s="9">
        <v>15.724</v>
      </c>
      <c r="T14" s="9">
        <v>9.5709999999999997</v>
      </c>
      <c r="U14" s="9">
        <v>6.1529999999999996</v>
      </c>
      <c r="V14" s="9">
        <v>14.183</v>
      </c>
      <c r="W14" s="9">
        <v>8.609</v>
      </c>
      <c r="X14" s="9">
        <v>5.5739999999999998</v>
      </c>
      <c r="Y14" s="9">
        <v>1.5409999999999999</v>
      </c>
      <c r="Z14" s="9">
        <v>0.96299999999999997</v>
      </c>
      <c r="AA14" s="9">
        <v>0.57799999999999996</v>
      </c>
      <c r="AB14" s="9">
        <v>0</v>
      </c>
      <c r="AC14" s="9">
        <v>0</v>
      </c>
      <c r="AD14" s="9">
        <v>0</v>
      </c>
      <c r="AE14" s="9">
        <v>4.4480000000000004</v>
      </c>
      <c r="AF14" s="9">
        <v>2.0910000000000002</v>
      </c>
      <c r="AG14" s="9">
        <v>2.3580000000000001</v>
      </c>
      <c r="AH14" s="9">
        <v>4.4480000000000004</v>
      </c>
      <c r="AI14" s="9">
        <v>2.0910000000000002</v>
      </c>
      <c r="AJ14" s="9">
        <v>2.3580000000000001</v>
      </c>
      <c r="AK14" s="9">
        <v>0</v>
      </c>
      <c r="AL14" s="9">
        <v>0</v>
      </c>
      <c r="AM14" s="9">
        <v>0</v>
      </c>
      <c r="AN14" s="9">
        <v>19.847000000000001</v>
      </c>
      <c r="AO14" s="9">
        <v>9.0980000000000008</v>
      </c>
      <c r="AP14" s="9">
        <v>10.749000000000001</v>
      </c>
      <c r="AQ14" s="9">
        <v>15.019</v>
      </c>
      <c r="AR14" s="9">
        <v>6.2060000000000004</v>
      </c>
      <c r="AS14" s="9">
        <v>8.8130000000000006</v>
      </c>
      <c r="AT14" s="9">
        <v>14.534000000000001</v>
      </c>
      <c r="AU14" s="9">
        <v>5.72</v>
      </c>
      <c r="AV14" s="9">
        <v>8.8130000000000006</v>
      </c>
      <c r="AW14" s="9">
        <v>0.48599999999999999</v>
      </c>
      <c r="AX14" s="9">
        <v>0.48599999999999999</v>
      </c>
      <c r="AY14" s="9">
        <v>0</v>
      </c>
      <c r="AZ14" s="9">
        <v>0</v>
      </c>
      <c r="BA14" s="9">
        <v>0</v>
      </c>
      <c r="BB14" s="9">
        <v>0</v>
      </c>
      <c r="BC14" s="9">
        <v>4.8280000000000003</v>
      </c>
      <c r="BD14" s="9">
        <v>2.8919999999999999</v>
      </c>
      <c r="BE14" s="9">
        <v>1.9359999999999999</v>
      </c>
      <c r="BF14" s="9">
        <v>4.3369999999999997</v>
      </c>
      <c r="BG14" s="9">
        <v>2.4009999999999998</v>
      </c>
      <c r="BH14" s="9">
        <v>1.9359999999999999</v>
      </c>
      <c r="BI14" s="9">
        <v>0.49099999999999999</v>
      </c>
      <c r="BJ14" s="9">
        <v>0.49099999999999999</v>
      </c>
      <c r="BK14" s="9">
        <v>0</v>
      </c>
      <c r="BL14" s="9">
        <v>160.65</v>
      </c>
      <c r="BM14" s="9">
        <v>85.028000000000006</v>
      </c>
      <c r="BN14" s="9">
        <v>75.622</v>
      </c>
      <c r="BO14" s="9">
        <v>119.485</v>
      </c>
      <c r="BP14" s="9">
        <v>70.066000000000003</v>
      </c>
      <c r="BQ14" s="9">
        <v>49.418999999999997</v>
      </c>
      <c r="BR14" s="9">
        <v>103.437</v>
      </c>
      <c r="BS14" s="9">
        <v>59.561999999999998</v>
      </c>
      <c r="BT14" s="9">
        <v>43.875</v>
      </c>
      <c r="BU14" s="9">
        <v>13.798</v>
      </c>
      <c r="BV14" s="9">
        <v>9.0890000000000004</v>
      </c>
      <c r="BW14" s="9">
        <v>4.7089999999999996</v>
      </c>
      <c r="BX14" s="9">
        <v>2.25</v>
      </c>
      <c r="BY14" s="9">
        <v>1.415</v>
      </c>
      <c r="BZ14" s="9">
        <v>0.83499999999999996</v>
      </c>
      <c r="CA14" s="9">
        <v>41.164000000000001</v>
      </c>
      <c r="CB14" s="9">
        <v>14.962</v>
      </c>
      <c r="CC14" s="9">
        <v>26.202999999999999</v>
      </c>
      <c r="CD14" s="9">
        <v>37.938000000000002</v>
      </c>
      <c r="CE14" s="9">
        <v>12.821999999999999</v>
      </c>
      <c r="CF14" s="9">
        <v>25.114999999999998</v>
      </c>
      <c r="CG14" s="9">
        <v>3.2269999999999999</v>
      </c>
      <c r="CH14" s="9">
        <v>2.1389999999999998</v>
      </c>
      <c r="CI14" s="9">
        <v>1.0880000000000001</v>
      </c>
      <c r="CJ14" s="9">
        <v>138.952</v>
      </c>
      <c r="CK14" s="9">
        <v>72.563000000000002</v>
      </c>
      <c r="CL14" s="9">
        <v>66.388999999999996</v>
      </c>
      <c r="CM14" s="9">
        <v>105.062</v>
      </c>
      <c r="CN14" s="9">
        <v>61.244</v>
      </c>
      <c r="CO14" s="9">
        <v>43.817999999999998</v>
      </c>
      <c r="CP14" s="9">
        <v>92.852000000000004</v>
      </c>
      <c r="CQ14" s="9">
        <v>52.954999999999998</v>
      </c>
      <c r="CR14" s="9">
        <v>39.896999999999998</v>
      </c>
      <c r="CS14" s="9">
        <v>11.765000000000001</v>
      </c>
      <c r="CT14" s="9">
        <v>7.8440000000000003</v>
      </c>
      <c r="CU14" s="9">
        <v>3.9209999999999998</v>
      </c>
      <c r="CV14" s="9">
        <v>0.44500000000000001</v>
      </c>
      <c r="CW14" s="9">
        <v>0.44500000000000001</v>
      </c>
      <c r="CX14" s="9">
        <v>0</v>
      </c>
      <c r="CY14" s="9">
        <v>33.889000000000003</v>
      </c>
      <c r="CZ14" s="9">
        <v>11.319000000000001</v>
      </c>
      <c r="DA14" s="9">
        <v>22.571000000000002</v>
      </c>
      <c r="DB14" s="9">
        <v>32.698</v>
      </c>
      <c r="DC14" s="9">
        <v>10.504</v>
      </c>
      <c r="DD14" s="9">
        <v>22.193999999999999</v>
      </c>
      <c r="DE14" s="9">
        <v>1.1910000000000001</v>
      </c>
      <c r="DF14" s="9">
        <v>0.81499999999999995</v>
      </c>
      <c r="DG14" s="9">
        <v>0.376</v>
      </c>
      <c r="DH14" s="9">
        <v>18.172000000000001</v>
      </c>
      <c r="DI14" s="9">
        <v>9.6170000000000009</v>
      </c>
      <c r="DJ14" s="9">
        <v>8.5540000000000003</v>
      </c>
      <c r="DK14" s="9">
        <v>12.409000000000001</v>
      </c>
      <c r="DL14" s="9">
        <v>7.4859999999999998</v>
      </c>
      <c r="DM14" s="9">
        <v>4.9219999999999997</v>
      </c>
      <c r="DN14" s="9">
        <v>8.57</v>
      </c>
      <c r="DO14" s="9">
        <v>5.2709999999999999</v>
      </c>
      <c r="DP14" s="9">
        <v>3.3</v>
      </c>
      <c r="DQ14" s="9">
        <v>2.0329999999999999</v>
      </c>
      <c r="DR14" s="9">
        <v>1.246</v>
      </c>
      <c r="DS14" s="9">
        <v>0.78700000000000003</v>
      </c>
      <c r="DT14" s="9">
        <v>1.8049999999999999</v>
      </c>
      <c r="DU14" s="9">
        <v>0.97</v>
      </c>
      <c r="DV14" s="9">
        <v>0.83499999999999996</v>
      </c>
      <c r="DW14" s="9">
        <v>5.7629999999999999</v>
      </c>
      <c r="DX14" s="9">
        <v>2.1309999999999998</v>
      </c>
      <c r="DY14" s="9">
        <v>3.6320000000000001</v>
      </c>
      <c r="DZ14" s="9">
        <v>4.1639999999999997</v>
      </c>
      <c r="EA14" s="9">
        <v>1.2430000000000001</v>
      </c>
      <c r="EB14" s="9">
        <v>2.9209999999999998</v>
      </c>
      <c r="EC14" s="9">
        <v>1.599</v>
      </c>
      <c r="ED14" s="9">
        <v>0.88800000000000001</v>
      </c>
      <c r="EE14" s="9">
        <v>0.71099999999999997</v>
      </c>
      <c r="EF14" s="9">
        <v>3.5259999999999998</v>
      </c>
      <c r="EG14" s="9">
        <v>2.8479999999999999</v>
      </c>
      <c r="EH14" s="9">
        <v>0.67900000000000005</v>
      </c>
      <c r="EI14" s="9">
        <v>2.0139999999999998</v>
      </c>
      <c r="EJ14" s="9">
        <v>1.3360000000000001</v>
      </c>
      <c r="EK14" s="9">
        <v>0.67900000000000005</v>
      </c>
      <c r="EL14" s="9">
        <v>2.0139999999999998</v>
      </c>
      <c r="EM14" s="9">
        <v>1.3360000000000001</v>
      </c>
      <c r="EN14" s="9">
        <v>0.67900000000000005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1.512</v>
      </c>
      <c r="EV14" s="9">
        <v>1.512</v>
      </c>
      <c r="EW14" s="9">
        <v>0</v>
      </c>
      <c r="EX14" s="9">
        <v>1.0760000000000001</v>
      </c>
      <c r="EY14" s="9">
        <v>1.0760000000000001</v>
      </c>
      <c r="EZ14" s="9">
        <v>0</v>
      </c>
      <c r="FA14" s="9">
        <v>0.436</v>
      </c>
      <c r="FB14" s="9">
        <v>0.436</v>
      </c>
      <c r="FC14" s="9">
        <v>0</v>
      </c>
      <c r="FD14" s="9">
        <v>135.459</v>
      </c>
      <c r="FE14" s="9">
        <v>71.686999999999998</v>
      </c>
      <c r="FF14" s="9">
        <v>63.771999999999998</v>
      </c>
      <c r="FG14" s="9">
        <v>105.497</v>
      </c>
      <c r="FH14" s="9">
        <v>62.165999999999997</v>
      </c>
      <c r="FI14" s="9">
        <v>43.331000000000003</v>
      </c>
      <c r="FJ14" s="9">
        <v>90.186999999999998</v>
      </c>
      <c r="FK14" s="9">
        <v>52.4</v>
      </c>
      <c r="FL14" s="9">
        <v>37.786999999999999</v>
      </c>
      <c r="FM14" s="9">
        <v>13.06</v>
      </c>
      <c r="FN14" s="9">
        <v>8.3510000000000009</v>
      </c>
      <c r="FO14" s="9">
        <v>4.7089999999999996</v>
      </c>
      <c r="FP14" s="9">
        <v>2.25</v>
      </c>
      <c r="FQ14" s="9">
        <v>1.415</v>
      </c>
      <c r="FR14" s="9">
        <v>0.83499999999999996</v>
      </c>
      <c r="FS14" s="9">
        <v>29.962</v>
      </c>
      <c r="FT14" s="9">
        <v>9.5210000000000008</v>
      </c>
      <c r="FU14" s="9">
        <v>20.440999999999999</v>
      </c>
      <c r="FV14" s="9">
        <v>27.265999999999998</v>
      </c>
      <c r="FW14" s="9">
        <v>7.9130000000000003</v>
      </c>
      <c r="FX14" s="9">
        <v>19.353000000000002</v>
      </c>
      <c r="FY14" s="9">
        <v>2.6960000000000002</v>
      </c>
      <c r="FZ14" s="9">
        <v>1.6080000000000001</v>
      </c>
      <c r="GA14" s="9">
        <v>1.0880000000000001</v>
      </c>
      <c r="GB14" s="9">
        <v>19.257999999999999</v>
      </c>
      <c r="GC14" s="9">
        <v>11.532999999999999</v>
      </c>
      <c r="GD14" s="9">
        <v>7.7249999999999996</v>
      </c>
      <c r="GE14" s="9">
        <v>13.789</v>
      </c>
      <c r="GF14" s="9">
        <v>8.7789999999999999</v>
      </c>
      <c r="GG14" s="9">
        <v>5.01</v>
      </c>
      <c r="GH14" s="9">
        <v>9.5050000000000008</v>
      </c>
      <c r="GI14" s="9">
        <v>6.1180000000000003</v>
      </c>
      <c r="GJ14" s="9">
        <v>3.387</v>
      </c>
      <c r="GK14" s="9">
        <v>2.0329999999999999</v>
      </c>
      <c r="GL14" s="9">
        <v>1.246</v>
      </c>
      <c r="GM14" s="9">
        <v>0.78700000000000003</v>
      </c>
      <c r="GN14" s="9">
        <v>2.25</v>
      </c>
      <c r="GO14" s="9">
        <v>1.415</v>
      </c>
      <c r="GP14" s="9">
        <v>0.83499999999999996</v>
      </c>
      <c r="GQ14" s="9">
        <v>5.4690000000000003</v>
      </c>
      <c r="GR14" s="9">
        <v>2.754</v>
      </c>
      <c r="GS14" s="9">
        <v>2.7149999999999999</v>
      </c>
      <c r="GT14" s="9">
        <v>2.7730000000000001</v>
      </c>
      <c r="GU14" s="9">
        <v>1.1459999999999999</v>
      </c>
      <c r="GV14" s="9">
        <v>1.627</v>
      </c>
      <c r="GW14" s="9">
        <v>2.6960000000000002</v>
      </c>
      <c r="GX14" s="9">
        <v>1.6080000000000001</v>
      </c>
      <c r="GY14" s="9">
        <v>1.0880000000000001</v>
      </c>
      <c r="GZ14" s="9">
        <v>80.965000000000003</v>
      </c>
      <c r="HA14" s="9">
        <v>41.942</v>
      </c>
      <c r="HB14" s="9">
        <v>39.023000000000003</v>
      </c>
      <c r="HC14" s="9">
        <v>63.987000000000002</v>
      </c>
      <c r="HD14" s="9">
        <v>37.505000000000003</v>
      </c>
      <c r="HE14" s="9">
        <v>26.481999999999999</v>
      </c>
      <c r="HF14" s="9">
        <v>54.246000000000002</v>
      </c>
      <c r="HG14" s="9">
        <v>31.686</v>
      </c>
      <c r="HH14" s="9">
        <v>22.56</v>
      </c>
      <c r="HI14" s="9">
        <v>9.74</v>
      </c>
      <c r="HJ14" s="9">
        <v>5.819</v>
      </c>
      <c r="HK14" s="9">
        <v>3.9209999999999998</v>
      </c>
      <c r="HL14" s="9">
        <v>16.978999999999999</v>
      </c>
      <c r="HM14" s="9">
        <v>4.4379999999999997</v>
      </c>
      <c r="HN14" s="9">
        <v>12.541</v>
      </c>
      <c r="HO14" s="9">
        <v>16.978999999999999</v>
      </c>
      <c r="HP14" s="9">
        <v>4.4379999999999997</v>
      </c>
      <c r="HQ14" s="9">
        <v>12.541</v>
      </c>
      <c r="HR14" s="9">
        <v>35.235999999999997</v>
      </c>
      <c r="HS14" s="9">
        <v>18.212</v>
      </c>
      <c r="HT14" s="9">
        <v>17.024000000000001</v>
      </c>
      <c r="HU14" s="9">
        <v>27.721</v>
      </c>
      <c r="HV14" s="9">
        <v>15.882</v>
      </c>
      <c r="HW14" s="9">
        <v>11.839</v>
      </c>
      <c r="HX14" s="9">
        <v>26.434999999999999</v>
      </c>
      <c r="HY14" s="9">
        <v>14.596</v>
      </c>
      <c r="HZ14" s="9">
        <v>11.839</v>
      </c>
      <c r="IA14" s="9">
        <v>1.286</v>
      </c>
      <c r="IB14" s="9">
        <v>1.286</v>
      </c>
      <c r="IC14" s="9">
        <v>0</v>
      </c>
      <c r="ID14" s="9">
        <v>7.5140000000000002</v>
      </c>
      <c r="IE14" s="9">
        <v>2.3290000000000002</v>
      </c>
      <c r="IF14" s="9">
        <v>5.1849999999999996</v>
      </c>
      <c r="IG14" s="9">
        <v>7.5140000000000002</v>
      </c>
      <c r="IH14" s="9">
        <v>2.3290000000000002</v>
      </c>
      <c r="II14" s="9">
        <v>5.1849999999999996</v>
      </c>
      <c r="IJ14" s="9">
        <v>25.190999999999999</v>
      </c>
      <c r="IK14" s="9">
        <v>13.340999999999999</v>
      </c>
      <c r="IL14" s="9">
        <v>11.85</v>
      </c>
      <c r="IM14" s="9">
        <v>13.989000000000001</v>
      </c>
      <c r="IN14" s="9">
        <v>7.9</v>
      </c>
      <c r="IO14" s="9">
        <v>6.0880000000000001</v>
      </c>
      <c r="IP14" s="9">
        <v>13.25</v>
      </c>
      <c r="IQ14" s="9">
        <v>7.1619999999999999</v>
      </c>
    </row>
    <row r="15" spans="1:251">
      <c r="A15" s="10">
        <v>43497</v>
      </c>
      <c r="B15" s="9">
        <v>1.468</v>
      </c>
      <c r="C15" s="9">
        <v>0.58399999999999996</v>
      </c>
      <c r="D15" s="9">
        <v>0.377</v>
      </c>
      <c r="E15" s="9">
        <v>0</v>
      </c>
      <c r="F15" s="9">
        <v>0.377</v>
      </c>
      <c r="G15" s="9">
        <v>4.0659999999999998</v>
      </c>
      <c r="H15" s="9">
        <v>0.51500000000000001</v>
      </c>
      <c r="I15" s="9">
        <v>3.55</v>
      </c>
      <c r="J15" s="9">
        <v>4.0659999999999998</v>
      </c>
      <c r="K15" s="9">
        <v>0.51500000000000001</v>
      </c>
      <c r="L15" s="9">
        <v>3.55</v>
      </c>
      <c r="M15" s="9">
        <v>0</v>
      </c>
      <c r="N15" s="9">
        <v>0</v>
      </c>
      <c r="O15" s="9">
        <v>0</v>
      </c>
      <c r="P15" s="9">
        <v>15.288</v>
      </c>
      <c r="Q15" s="9">
        <v>9.7609999999999992</v>
      </c>
      <c r="R15" s="9">
        <v>5.5279999999999996</v>
      </c>
      <c r="S15" s="9">
        <v>9.6660000000000004</v>
      </c>
      <c r="T15" s="9">
        <v>6.2370000000000001</v>
      </c>
      <c r="U15" s="9">
        <v>3.4289999999999998</v>
      </c>
      <c r="V15" s="9">
        <v>7.9690000000000003</v>
      </c>
      <c r="W15" s="9">
        <v>4.54</v>
      </c>
      <c r="X15" s="9">
        <v>3.4289999999999998</v>
      </c>
      <c r="Y15" s="9">
        <v>1.6970000000000001</v>
      </c>
      <c r="Z15" s="9">
        <v>1.6970000000000001</v>
      </c>
      <c r="AA15" s="9">
        <v>0</v>
      </c>
      <c r="AB15" s="9">
        <v>0</v>
      </c>
      <c r="AC15" s="9">
        <v>0</v>
      </c>
      <c r="AD15" s="9">
        <v>0</v>
      </c>
      <c r="AE15" s="9">
        <v>5.6219999999999999</v>
      </c>
      <c r="AF15" s="9">
        <v>3.524</v>
      </c>
      <c r="AG15" s="9">
        <v>2.0990000000000002</v>
      </c>
      <c r="AH15" s="9">
        <v>5.0149999999999997</v>
      </c>
      <c r="AI15" s="9">
        <v>2.9159999999999999</v>
      </c>
      <c r="AJ15" s="9">
        <v>2.0990000000000002</v>
      </c>
      <c r="AK15" s="9">
        <v>0.60799999999999998</v>
      </c>
      <c r="AL15" s="9">
        <v>0.60799999999999998</v>
      </c>
      <c r="AM15" s="9">
        <v>0</v>
      </c>
      <c r="AN15" s="9">
        <v>14.768000000000001</v>
      </c>
      <c r="AO15" s="9">
        <v>7.9459999999999997</v>
      </c>
      <c r="AP15" s="9">
        <v>6.8220000000000001</v>
      </c>
      <c r="AQ15" s="9">
        <v>9.202</v>
      </c>
      <c r="AR15" s="9">
        <v>6.33</v>
      </c>
      <c r="AS15" s="9">
        <v>2.871</v>
      </c>
      <c r="AT15" s="9">
        <v>6.0039999999999996</v>
      </c>
      <c r="AU15" s="9">
        <v>4.6319999999999997</v>
      </c>
      <c r="AV15" s="9">
        <v>1.371</v>
      </c>
      <c r="AW15" s="9">
        <v>3.198</v>
      </c>
      <c r="AX15" s="9">
        <v>1.698</v>
      </c>
      <c r="AY15" s="9">
        <v>1.5</v>
      </c>
      <c r="AZ15" s="9">
        <v>0</v>
      </c>
      <c r="BA15" s="9">
        <v>0</v>
      </c>
      <c r="BB15" s="9">
        <v>0</v>
      </c>
      <c r="BC15" s="9">
        <v>5.5659999999999998</v>
      </c>
      <c r="BD15" s="9">
        <v>1.615</v>
      </c>
      <c r="BE15" s="9">
        <v>3.9510000000000001</v>
      </c>
      <c r="BF15" s="9">
        <v>5.5659999999999998</v>
      </c>
      <c r="BG15" s="9">
        <v>1.615</v>
      </c>
      <c r="BH15" s="9">
        <v>3.9510000000000001</v>
      </c>
      <c r="BI15" s="9">
        <v>0</v>
      </c>
      <c r="BJ15" s="9">
        <v>0</v>
      </c>
      <c r="BK15" s="9">
        <v>0</v>
      </c>
      <c r="BL15" s="9">
        <v>159.041</v>
      </c>
      <c r="BM15" s="9">
        <v>81.382999999999996</v>
      </c>
      <c r="BN15" s="9">
        <v>77.658000000000001</v>
      </c>
      <c r="BO15" s="9">
        <v>114.179</v>
      </c>
      <c r="BP15" s="9">
        <v>64.834999999999994</v>
      </c>
      <c r="BQ15" s="9">
        <v>49.344000000000001</v>
      </c>
      <c r="BR15" s="9">
        <v>93.518000000000001</v>
      </c>
      <c r="BS15" s="9">
        <v>51.918999999999997</v>
      </c>
      <c r="BT15" s="9">
        <v>41.598999999999997</v>
      </c>
      <c r="BU15" s="9">
        <v>18.454999999999998</v>
      </c>
      <c r="BV15" s="9">
        <v>11.098000000000001</v>
      </c>
      <c r="BW15" s="9">
        <v>7.3570000000000002</v>
      </c>
      <c r="BX15" s="9">
        <v>2.206</v>
      </c>
      <c r="BY15" s="9">
        <v>1.8180000000000001</v>
      </c>
      <c r="BZ15" s="9">
        <v>0.38800000000000001</v>
      </c>
      <c r="CA15" s="9">
        <v>44.862000000000002</v>
      </c>
      <c r="CB15" s="9">
        <v>16.547000000000001</v>
      </c>
      <c r="CC15" s="9">
        <v>28.314</v>
      </c>
      <c r="CD15" s="9">
        <v>40.899000000000001</v>
      </c>
      <c r="CE15" s="9">
        <v>15.427</v>
      </c>
      <c r="CF15" s="9">
        <v>25.471</v>
      </c>
      <c r="CG15" s="9">
        <v>3.9630000000000001</v>
      </c>
      <c r="CH15" s="9">
        <v>1.1200000000000001</v>
      </c>
      <c r="CI15" s="9">
        <v>2.843</v>
      </c>
      <c r="CJ15" s="9">
        <v>136.352</v>
      </c>
      <c r="CK15" s="9">
        <v>70.864999999999995</v>
      </c>
      <c r="CL15" s="9">
        <v>65.486000000000004</v>
      </c>
      <c r="CM15" s="9">
        <v>99.728999999999999</v>
      </c>
      <c r="CN15" s="9">
        <v>56.758000000000003</v>
      </c>
      <c r="CO15" s="9">
        <v>42.972000000000001</v>
      </c>
      <c r="CP15" s="9">
        <v>84.489000000000004</v>
      </c>
      <c r="CQ15" s="9">
        <v>47.116999999999997</v>
      </c>
      <c r="CR15" s="9">
        <v>37.372</v>
      </c>
      <c r="CS15" s="9">
        <v>14.852</v>
      </c>
      <c r="CT15" s="9">
        <v>9.641</v>
      </c>
      <c r="CU15" s="9">
        <v>5.2110000000000003</v>
      </c>
      <c r="CV15" s="9">
        <v>0.38800000000000001</v>
      </c>
      <c r="CW15" s="9">
        <v>0</v>
      </c>
      <c r="CX15" s="9">
        <v>0.38800000000000001</v>
      </c>
      <c r="CY15" s="9">
        <v>36.622</v>
      </c>
      <c r="CZ15" s="9">
        <v>14.106999999999999</v>
      </c>
      <c r="DA15" s="9">
        <v>22.515000000000001</v>
      </c>
      <c r="DB15" s="9">
        <v>34.984000000000002</v>
      </c>
      <c r="DC15" s="9">
        <v>13.561</v>
      </c>
      <c r="DD15" s="9">
        <v>21.422999999999998</v>
      </c>
      <c r="DE15" s="9">
        <v>1.6379999999999999</v>
      </c>
      <c r="DF15" s="9">
        <v>0.54600000000000004</v>
      </c>
      <c r="DG15" s="9">
        <v>1.0920000000000001</v>
      </c>
      <c r="DH15" s="9">
        <v>18.048999999999999</v>
      </c>
      <c r="DI15" s="9">
        <v>8.6379999999999999</v>
      </c>
      <c r="DJ15" s="9">
        <v>9.4109999999999996</v>
      </c>
      <c r="DK15" s="9">
        <v>10.895</v>
      </c>
      <c r="DL15" s="9">
        <v>6.1980000000000004</v>
      </c>
      <c r="DM15" s="9">
        <v>4.6970000000000001</v>
      </c>
      <c r="DN15" s="9">
        <v>7.1379999999999999</v>
      </c>
      <c r="DO15" s="9">
        <v>4.0869999999999997</v>
      </c>
      <c r="DP15" s="9">
        <v>3.0510000000000002</v>
      </c>
      <c r="DQ15" s="9">
        <v>2.6829999999999998</v>
      </c>
      <c r="DR15" s="9">
        <v>1.0369999999999999</v>
      </c>
      <c r="DS15" s="9">
        <v>1.6459999999999999</v>
      </c>
      <c r="DT15" s="9">
        <v>1.0740000000000001</v>
      </c>
      <c r="DU15" s="9">
        <v>1.0740000000000001</v>
      </c>
      <c r="DV15" s="9">
        <v>0</v>
      </c>
      <c r="DW15" s="9">
        <v>7.1539999999999999</v>
      </c>
      <c r="DX15" s="9">
        <v>2.44</v>
      </c>
      <c r="DY15" s="9">
        <v>4.7140000000000004</v>
      </c>
      <c r="DZ15" s="9">
        <v>5.4340000000000002</v>
      </c>
      <c r="EA15" s="9">
        <v>1.8660000000000001</v>
      </c>
      <c r="EB15" s="9">
        <v>3.569</v>
      </c>
      <c r="EC15" s="9">
        <v>1.72</v>
      </c>
      <c r="ED15" s="9">
        <v>0.57399999999999995</v>
      </c>
      <c r="EE15" s="9">
        <v>1.1459999999999999</v>
      </c>
      <c r="EF15" s="9">
        <v>4.6399999999999997</v>
      </c>
      <c r="EG15" s="9">
        <v>1.879</v>
      </c>
      <c r="EH15" s="9">
        <v>2.7610000000000001</v>
      </c>
      <c r="EI15" s="9">
        <v>3.5550000000000002</v>
      </c>
      <c r="EJ15" s="9">
        <v>1.879</v>
      </c>
      <c r="EK15" s="9">
        <v>1.6759999999999999</v>
      </c>
      <c r="EL15" s="9">
        <v>1.891</v>
      </c>
      <c r="EM15" s="9">
        <v>0.71399999999999997</v>
      </c>
      <c r="EN15" s="9">
        <v>1.1759999999999999</v>
      </c>
      <c r="EO15" s="9">
        <v>0.92</v>
      </c>
      <c r="EP15" s="9">
        <v>0.42099999999999999</v>
      </c>
      <c r="EQ15" s="9">
        <v>0.499</v>
      </c>
      <c r="ER15" s="9">
        <v>0.74399999999999999</v>
      </c>
      <c r="ES15" s="9">
        <v>0.74399999999999999</v>
      </c>
      <c r="ET15" s="9">
        <v>0</v>
      </c>
      <c r="EU15" s="9">
        <v>1.085</v>
      </c>
      <c r="EV15" s="9">
        <v>0</v>
      </c>
      <c r="EW15" s="9">
        <v>1.085</v>
      </c>
      <c r="EX15" s="9">
        <v>0.48</v>
      </c>
      <c r="EY15" s="9">
        <v>0</v>
      </c>
      <c r="EZ15" s="9">
        <v>0.48</v>
      </c>
      <c r="FA15" s="9">
        <v>0.60499999999999998</v>
      </c>
      <c r="FB15" s="9">
        <v>0</v>
      </c>
      <c r="FC15" s="9">
        <v>0.60499999999999998</v>
      </c>
      <c r="FD15" s="9">
        <v>133.875</v>
      </c>
      <c r="FE15" s="9">
        <v>68.331999999999994</v>
      </c>
      <c r="FF15" s="9">
        <v>65.543000000000006</v>
      </c>
      <c r="FG15" s="9">
        <v>100.38500000000001</v>
      </c>
      <c r="FH15" s="9">
        <v>57.180999999999997</v>
      </c>
      <c r="FI15" s="9">
        <v>43.204999999999998</v>
      </c>
      <c r="FJ15" s="9">
        <v>80.888000000000005</v>
      </c>
      <c r="FK15" s="9">
        <v>45.04</v>
      </c>
      <c r="FL15" s="9">
        <v>35.847999999999999</v>
      </c>
      <c r="FM15" s="9">
        <v>17.678999999999998</v>
      </c>
      <c r="FN15" s="9">
        <v>10.321999999999999</v>
      </c>
      <c r="FO15" s="9">
        <v>7.3570000000000002</v>
      </c>
      <c r="FP15" s="9">
        <v>1.8180000000000001</v>
      </c>
      <c r="FQ15" s="9">
        <v>1.8180000000000001</v>
      </c>
      <c r="FR15" s="9">
        <v>0</v>
      </c>
      <c r="FS15" s="9">
        <v>33.49</v>
      </c>
      <c r="FT15" s="9">
        <v>11.151</v>
      </c>
      <c r="FU15" s="9">
        <v>22.338999999999999</v>
      </c>
      <c r="FV15" s="9">
        <v>30.097000000000001</v>
      </c>
      <c r="FW15" s="9">
        <v>10.031000000000001</v>
      </c>
      <c r="FX15" s="9">
        <v>20.065999999999999</v>
      </c>
      <c r="FY15" s="9">
        <v>3.3929999999999998</v>
      </c>
      <c r="FZ15" s="9">
        <v>1.1200000000000001</v>
      </c>
      <c r="GA15" s="9">
        <v>2.2719999999999998</v>
      </c>
      <c r="GB15" s="9">
        <v>18.565999999999999</v>
      </c>
      <c r="GC15" s="9">
        <v>9.7539999999999996</v>
      </c>
      <c r="GD15" s="9">
        <v>8.8119999999999994</v>
      </c>
      <c r="GE15" s="9">
        <v>12.202999999999999</v>
      </c>
      <c r="GF15" s="9">
        <v>8.1579999999999995</v>
      </c>
      <c r="GG15" s="9">
        <v>4.0449999999999999</v>
      </c>
      <c r="GH15" s="9">
        <v>7.2839999999999998</v>
      </c>
      <c r="GI15" s="9">
        <v>4.8819999999999997</v>
      </c>
      <c r="GJ15" s="9">
        <v>2.4020000000000001</v>
      </c>
      <c r="GK15" s="9">
        <v>3.1</v>
      </c>
      <c r="GL15" s="9">
        <v>1.4570000000000001</v>
      </c>
      <c r="GM15" s="9">
        <v>1.643</v>
      </c>
      <c r="GN15" s="9">
        <v>1.8180000000000001</v>
      </c>
      <c r="GO15" s="9">
        <v>1.8180000000000001</v>
      </c>
      <c r="GP15" s="9">
        <v>0</v>
      </c>
      <c r="GQ15" s="9">
        <v>6.3639999999999999</v>
      </c>
      <c r="GR15" s="9">
        <v>1.5960000000000001</v>
      </c>
      <c r="GS15" s="9">
        <v>4.7670000000000003</v>
      </c>
      <c r="GT15" s="9">
        <v>2.9710000000000001</v>
      </c>
      <c r="GU15" s="9">
        <v>0.47599999999999998</v>
      </c>
      <c r="GV15" s="9">
        <v>2.4950000000000001</v>
      </c>
      <c r="GW15" s="9">
        <v>3.3929999999999998</v>
      </c>
      <c r="GX15" s="9">
        <v>1.1200000000000001</v>
      </c>
      <c r="GY15" s="9">
        <v>2.2719999999999998</v>
      </c>
      <c r="GZ15" s="9">
        <v>77.296000000000006</v>
      </c>
      <c r="HA15" s="9">
        <v>41.329000000000001</v>
      </c>
      <c r="HB15" s="9">
        <v>35.966999999999999</v>
      </c>
      <c r="HC15" s="9">
        <v>59.042999999999999</v>
      </c>
      <c r="HD15" s="9">
        <v>34.536000000000001</v>
      </c>
      <c r="HE15" s="9">
        <v>24.507000000000001</v>
      </c>
      <c r="HF15" s="9">
        <v>47.46</v>
      </c>
      <c r="HG15" s="9">
        <v>26.853000000000002</v>
      </c>
      <c r="HH15" s="9">
        <v>20.606999999999999</v>
      </c>
      <c r="HI15" s="9">
        <v>11.583</v>
      </c>
      <c r="HJ15" s="9">
        <v>7.6820000000000004</v>
      </c>
      <c r="HK15" s="9">
        <v>3.9009999999999998</v>
      </c>
      <c r="HL15" s="9">
        <v>18.253</v>
      </c>
      <c r="HM15" s="9">
        <v>6.7939999999999996</v>
      </c>
      <c r="HN15" s="9">
        <v>11.459</v>
      </c>
      <c r="HO15" s="9">
        <v>18.253</v>
      </c>
      <c r="HP15" s="9">
        <v>6.7939999999999996</v>
      </c>
      <c r="HQ15" s="9">
        <v>11.459</v>
      </c>
      <c r="HR15" s="9">
        <v>38.012999999999998</v>
      </c>
      <c r="HS15" s="9">
        <v>17.248000000000001</v>
      </c>
      <c r="HT15" s="9">
        <v>20.765000000000001</v>
      </c>
      <c r="HU15" s="9">
        <v>29.14</v>
      </c>
      <c r="HV15" s="9">
        <v>14.487</v>
      </c>
      <c r="HW15" s="9">
        <v>14.651999999999999</v>
      </c>
      <c r="HX15" s="9">
        <v>26.143999999999998</v>
      </c>
      <c r="HY15" s="9">
        <v>13.305</v>
      </c>
      <c r="HZ15" s="9">
        <v>12.839</v>
      </c>
      <c r="IA15" s="9">
        <v>2.996</v>
      </c>
      <c r="IB15" s="9">
        <v>1.1830000000000001</v>
      </c>
      <c r="IC15" s="9">
        <v>1.8129999999999999</v>
      </c>
      <c r="ID15" s="9">
        <v>8.8729999999999993</v>
      </c>
      <c r="IE15" s="9">
        <v>2.7610000000000001</v>
      </c>
      <c r="IF15" s="9">
        <v>6.1120000000000001</v>
      </c>
      <c r="IG15" s="9">
        <v>8.8729999999999993</v>
      </c>
      <c r="IH15" s="9">
        <v>2.7610000000000001</v>
      </c>
      <c r="II15" s="9">
        <v>6.1120000000000001</v>
      </c>
      <c r="IJ15" s="9">
        <v>25.164999999999999</v>
      </c>
      <c r="IK15" s="9">
        <v>13.051</v>
      </c>
      <c r="IL15" s="9">
        <v>12.115</v>
      </c>
      <c r="IM15" s="9">
        <v>13.794</v>
      </c>
      <c r="IN15" s="9">
        <v>7.6550000000000002</v>
      </c>
      <c r="IO15" s="9">
        <v>6.1390000000000002</v>
      </c>
      <c r="IP15" s="9">
        <v>12.63</v>
      </c>
      <c r="IQ15" s="9">
        <v>6.8789999999999996</v>
      </c>
    </row>
    <row r="16" spans="1:251">
      <c r="A16" s="10">
        <v>43862</v>
      </c>
      <c r="B16" s="9">
        <v>0.53200000000000003</v>
      </c>
      <c r="C16" s="9">
        <v>1.028</v>
      </c>
      <c r="D16" s="9">
        <v>0.45400000000000001</v>
      </c>
      <c r="E16" s="9">
        <v>0.45400000000000001</v>
      </c>
      <c r="F16" s="9">
        <v>0</v>
      </c>
      <c r="G16" s="9">
        <v>4.8479999999999999</v>
      </c>
      <c r="H16" s="9">
        <v>1.478</v>
      </c>
      <c r="I16" s="9">
        <v>3.3690000000000002</v>
      </c>
      <c r="J16" s="9">
        <v>4.1159999999999997</v>
      </c>
      <c r="K16" s="9">
        <v>1.478</v>
      </c>
      <c r="L16" s="9">
        <v>2.637</v>
      </c>
      <c r="M16" s="9">
        <v>0.73199999999999998</v>
      </c>
      <c r="N16" s="9">
        <v>0</v>
      </c>
      <c r="O16" s="9">
        <v>0.73199999999999998</v>
      </c>
      <c r="P16" s="9">
        <v>20.059999999999999</v>
      </c>
      <c r="Q16" s="9">
        <v>10.115</v>
      </c>
      <c r="R16" s="9">
        <v>9.9450000000000003</v>
      </c>
      <c r="S16" s="9">
        <v>13.782999999999999</v>
      </c>
      <c r="T16" s="9">
        <v>7.8440000000000003</v>
      </c>
      <c r="U16" s="9">
        <v>5.9390000000000001</v>
      </c>
      <c r="V16" s="9">
        <v>12.849</v>
      </c>
      <c r="W16" s="9">
        <v>7.41</v>
      </c>
      <c r="X16" s="9">
        <v>5.4379999999999997</v>
      </c>
      <c r="Y16" s="9">
        <v>0.93400000000000005</v>
      </c>
      <c r="Z16" s="9">
        <v>0.434</v>
      </c>
      <c r="AA16" s="9">
        <v>0.5</v>
      </c>
      <c r="AB16" s="9">
        <v>0</v>
      </c>
      <c r="AC16" s="9">
        <v>0</v>
      </c>
      <c r="AD16" s="9">
        <v>0</v>
      </c>
      <c r="AE16" s="9">
        <v>6.2770000000000001</v>
      </c>
      <c r="AF16" s="9">
        <v>2.2709999999999999</v>
      </c>
      <c r="AG16" s="9">
        <v>4.0060000000000002</v>
      </c>
      <c r="AH16" s="9">
        <v>6.2770000000000001</v>
      </c>
      <c r="AI16" s="9">
        <v>2.2709999999999999</v>
      </c>
      <c r="AJ16" s="9">
        <v>4.0060000000000002</v>
      </c>
      <c r="AK16" s="9">
        <v>0</v>
      </c>
      <c r="AL16" s="9">
        <v>0</v>
      </c>
      <c r="AM16" s="9">
        <v>0</v>
      </c>
      <c r="AN16" s="9">
        <v>21.26</v>
      </c>
      <c r="AO16" s="9">
        <v>9.5280000000000005</v>
      </c>
      <c r="AP16" s="9">
        <v>11.731999999999999</v>
      </c>
      <c r="AQ16" s="9">
        <v>15.584</v>
      </c>
      <c r="AR16" s="9">
        <v>7.7380000000000004</v>
      </c>
      <c r="AS16" s="9">
        <v>7.8460000000000001</v>
      </c>
      <c r="AT16" s="9">
        <v>14.577</v>
      </c>
      <c r="AU16" s="9">
        <v>6.7309999999999999</v>
      </c>
      <c r="AV16" s="9">
        <v>7.8460000000000001</v>
      </c>
      <c r="AW16" s="9">
        <v>1.0069999999999999</v>
      </c>
      <c r="AX16" s="9">
        <v>1.0069999999999999</v>
      </c>
      <c r="AY16" s="9">
        <v>0</v>
      </c>
      <c r="AZ16" s="9">
        <v>0</v>
      </c>
      <c r="BA16" s="9">
        <v>0</v>
      </c>
      <c r="BB16" s="9">
        <v>0</v>
      </c>
      <c r="BC16" s="9">
        <v>5.6769999999999996</v>
      </c>
      <c r="BD16" s="9">
        <v>1.7909999999999999</v>
      </c>
      <c r="BE16" s="9">
        <v>3.8860000000000001</v>
      </c>
      <c r="BF16" s="9">
        <v>5.6769999999999996</v>
      </c>
      <c r="BG16" s="9">
        <v>1.7909999999999999</v>
      </c>
      <c r="BH16" s="9">
        <v>3.8860000000000001</v>
      </c>
      <c r="BI16" s="9">
        <v>0</v>
      </c>
      <c r="BJ16" s="9">
        <v>0</v>
      </c>
      <c r="BK16" s="9">
        <v>0</v>
      </c>
      <c r="BL16" s="9">
        <v>153.22800000000001</v>
      </c>
      <c r="BM16" s="9">
        <v>87.867999999999995</v>
      </c>
      <c r="BN16" s="9">
        <v>65.36</v>
      </c>
      <c r="BO16" s="9">
        <v>102.785</v>
      </c>
      <c r="BP16" s="9">
        <v>60.331000000000003</v>
      </c>
      <c r="BQ16" s="9">
        <v>42.454000000000001</v>
      </c>
      <c r="BR16" s="9">
        <v>80.209000000000003</v>
      </c>
      <c r="BS16" s="9">
        <v>42.850999999999999</v>
      </c>
      <c r="BT16" s="9">
        <v>37.357999999999997</v>
      </c>
      <c r="BU16" s="9">
        <v>16.120999999999999</v>
      </c>
      <c r="BV16" s="9">
        <v>12.234</v>
      </c>
      <c r="BW16" s="9">
        <v>3.887</v>
      </c>
      <c r="BX16" s="9">
        <v>6.4550000000000001</v>
      </c>
      <c r="BY16" s="9">
        <v>5.2460000000000004</v>
      </c>
      <c r="BZ16" s="9">
        <v>1.2090000000000001</v>
      </c>
      <c r="CA16" s="9">
        <v>50.442999999999998</v>
      </c>
      <c r="CB16" s="9">
        <v>27.536000000000001</v>
      </c>
      <c r="CC16" s="9">
        <v>22.907</v>
      </c>
      <c r="CD16" s="9">
        <v>46.216000000000001</v>
      </c>
      <c r="CE16" s="9">
        <v>24.94</v>
      </c>
      <c r="CF16" s="9">
        <v>21.276</v>
      </c>
      <c r="CG16" s="9">
        <v>4.2270000000000003</v>
      </c>
      <c r="CH16" s="9">
        <v>2.5960000000000001</v>
      </c>
      <c r="CI16" s="9">
        <v>1.631</v>
      </c>
      <c r="CJ16" s="9">
        <v>130.24199999999999</v>
      </c>
      <c r="CK16" s="9">
        <v>74.995999999999995</v>
      </c>
      <c r="CL16" s="9">
        <v>55.246000000000002</v>
      </c>
      <c r="CM16" s="9">
        <v>85.564999999999998</v>
      </c>
      <c r="CN16" s="9">
        <v>51.834000000000003</v>
      </c>
      <c r="CO16" s="9">
        <v>33.731000000000002</v>
      </c>
      <c r="CP16" s="9">
        <v>70.539000000000001</v>
      </c>
      <c r="CQ16" s="9">
        <v>38.753999999999998</v>
      </c>
      <c r="CR16" s="9">
        <v>31.785</v>
      </c>
      <c r="CS16" s="9">
        <v>12.347</v>
      </c>
      <c r="CT16" s="9">
        <v>10.401</v>
      </c>
      <c r="CU16" s="9">
        <v>1.946</v>
      </c>
      <c r="CV16" s="9">
        <v>2.6789999999999998</v>
      </c>
      <c r="CW16" s="9">
        <v>2.6789999999999998</v>
      </c>
      <c r="CX16" s="9">
        <v>0</v>
      </c>
      <c r="CY16" s="9">
        <v>44.677</v>
      </c>
      <c r="CZ16" s="9">
        <v>23.161999999999999</v>
      </c>
      <c r="DA16" s="9">
        <v>21.515000000000001</v>
      </c>
      <c r="DB16" s="9">
        <v>41.75</v>
      </c>
      <c r="DC16" s="9">
        <v>21.866</v>
      </c>
      <c r="DD16" s="9">
        <v>19.884</v>
      </c>
      <c r="DE16" s="9">
        <v>2.927</v>
      </c>
      <c r="DF16" s="9">
        <v>1.296</v>
      </c>
      <c r="DG16" s="9">
        <v>1.631</v>
      </c>
      <c r="DH16" s="9">
        <v>19.803000000000001</v>
      </c>
      <c r="DI16" s="9">
        <v>11.781000000000001</v>
      </c>
      <c r="DJ16" s="9">
        <v>8.0220000000000002</v>
      </c>
      <c r="DK16" s="9">
        <v>14.976000000000001</v>
      </c>
      <c r="DL16" s="9">
        <v>7.8940000000000001</v>
      </c>
      <c r="DM16" s="9">
        <v>7.0819999999999999</v>
      </c>
      <c r="DN16" s="9">
        <v>9.0950000000000006</v>
      </c>
      <c r="DO16" s="9">
        <v>4.0979999999999999</v>
      </c>
      <c r="DP16" s="9">
        <v>4.9969999999999999</v>
      </c>
      <c r="DQ16" s="9">
        <v>2.69</v>
      </c>
      <c r="DR16" s="9">
        <v>1.23</v>
      </c>
      <c r="DS16" s="9">
        <v>1.46</v>
      </c>
      <c r="DT16" s="9">
        <v>3.1909999999999998</v>
      </c>
      <c r="DU16" s="9">
        <v>2.5670000000000002</v>
      </c>
      <c r="DV16" s="9">
        <v>0.624</v>
      </c>
      <c r="DW16" s="9">
        <v>4.827</v>
      </c>
      <c r="DX16" s="9">
        <v>3.887</v>
      </c>
      <c r="DY16" s="9">
        <v>0.94</v>
      </c>
      <c r="DZ16" s="9">
        <v>3.5270000000000001</v>
      </c>
      <c r="EA16" s="9">
        <v>2.5859999999999999</v>
      </c>
      <c r="EB16" s="9">
        <v>0.94</v>
      </c>
      <c r="EC16" s="9">
        <v>1.3</v>
      </c>
      <c r="ED16" s="9">
        <v>1.3</v>
      </c>
      <c r="EE16" s="9">
        <v>0</v>
      </c>
      <c r="EF16" s="9">
        <v>3.1829999999999998</v>
      </c>
      <c r="EG16" s="9">
        <v>1.091</v>
      </c>
      <c r="EH16" s="9">
        <v>2.0920000000000001</v>
      </c>
      <c r="EI16" s="9">
        <v>2.2440000000000002</v>
      </c>
      <c r="EJ16" s="9">
        <v>0.60299999999999998</v>
      </c>
      <c r="EK16" s="9">
        <v>1.641</v>
      </c>
      <c r="EL16" s="9">
        <v>0.57499999999999996</v>
      </c>
      <c r="EM16" s="9">
        <v>0</v>
      </c>
      <c r="EN16" s="9">
        <v>0.57499999999999996</v>
      </c>
      <c r="EO16" s="9">
        <v>1.0840000000000001</v>
      </c>
      <c r="EP16" s="9">
        <v>0.60299999999999998</v>
      </c>
      <c r="EQ16" s="9">
        <v>0.48</v>
      </c>
      <c r="ER16" s="9">
        <v>0.58499999999999996</v>
      </c>
      <c r="ES16" s="9">
        <v>0</v>
      </c>
      <c r="ET16" s="9">
        <v>0.58499999999999996</v>
      </c>
      <c r="EU16" s="9">
        <v>0.93899999999999995</v>
      </c>
      <c r="EV16" s="9">
        <v>0.48799999999999999</v>
      </c>
      <c r="EW16" s="9">
        <v>0.45100000000000001</v>
      </c>
      <c r="EX16" s="9">
        <v>0.93899999999999995</v>
      </c>
      <c r="EY16" s="9">
        <v>0.48799999999999999</v>
      </c>
      <c r="EZ16" s="9">
        <v>0.45100000000000001</v>
      </c>
      <c r="FA16" s="9">
        <v>0</v>
      </c>
      <c r="FB16" s="9">
        <v>0</v>
      </c>
      <c r="FC16" s="9">
        <v>0</v>
      </c>
      <c r="FD16" s="9">
        <v>122.563</v>
      </c>
      <c r="FE16" s="9">
        <v>70.099999999999994</v>
      </c>
      <c r="FF16" s="9">
        <v>52.463000000000001</v>
      </c>
      <c r="FG16" s="9">
        <v>89.096000000000004</v>
      </c>
      <c r="FH16" s="9">
        <v>53.459000000000003</v>
      </c>
      <c r="FI16" s="9">
        <v>35.637</v>
      </c>
      <c r="FJ16" s="9">
        <v>67.731999999999999</v>
      </c>
      <c r="FK16" s="9">
        <v>35.978999999999999</v>
      </c>
      <c r="FL16" s="9">
        <v>31.751999999999999</v>
      </c>
      <c r="FM16" s="9">
        <v>14.909000000000001</v>
      </c>
      <c r="FN16" s="9">
        <v>12.234</v>
      </c>
      <c r="FO16" s="9">
        <v>2.6749999999999998</v>
      </c>
      <c r="FP16" s="9">
        <v>6.4550000000000001</v>
      </c>
      <c r="FQ16" s="9">
        <v>5.2460000000000004</v>
      </c>
      <c r="FR16" s="9">
        <v>1.2090000000000001</v>
      </c>
      <c r="FS16" s="9">
        <v>33.466999999999999</v>
      </c>
      <c r="FT16" s="9">
        <v>16.640999999999998</v>
      </c>
      <c r="FU16" s="9">
        <v>16.826000000000001</v>
      </c>
      <c r="FV16" s="9">
        <v>29.24</v>
      </c>
      <c r="FW16" s="9">
        <v>14.045</v>
      </c>
      <c r="FX16" s="9">
        <v>15.195</v>
      </c>
      <c r="FY16" s="9">
        <v>4.2270000000000003</v>
      </c>
      <c r="FZ16" s="9">
        <v>2.5960000000000001</v>
      </c>
      <c r="GA16" s="9">
        <v>1.631</v>
      </c>
      <c r="GB16" s="9">
        <v>19.683</v>
      </c>
      <c r="GC16" s="9">
        <v>12.499000000000001</v>
      </c>
      <c r="GD16" s="9">
        <v>7.1829999999999998</v>
      </c>
      <c r="GE16" s="9">
        <v>13.528</v>
      </c>
      <c r="GF16" s="9">
        <v>9.3550000000000004</v>
      </c>
      <c r="GG16" s="9">
        <v>4.1719999999999997</v>
      </c>
      <c r="GH16" s="9">
        <v>4.5060000000000002</v>
      </c>
      <c r="GI16" s="9">
        <v>2.2770000000000001</v>
      </c>
      <c r="GJ16" s="9">
        <v>2.2290000000000001</v>
      </c>
      <c r="GK16" s="9">
        <v>2.5659999999999998</v>
      </c>
      <c r="GL16" s="9">
        <v>1.833</v>
      </c>
      <c r="GM16" s="9">
        <v>0.73399999999999999</v>
      </c>
      <c r="GN16" s="9">
        <v>6.4550000000000001</v>
      </c>
      <c r="GO16" s="9">
        <v>5.2460000000000004</v>
      </c>
      <c r="GP16" s="9">
        <v>1.2090000000000001</v>
      </c>
      <c r="GQ16" s="9">
        <v>6.1550000000000002</v>
      </c>
      <c r="GR16" s="9">
        <v>3.1440000000000001</v>
      </c>
      <c r="GS16" s="9">
        <v>3.0110000000000001</v>
      </c>
      <c r="GT16" s="9">
        <v>1.9279999999999999</v>
      </c>
      <c r="GU16" s="9">
        <v>0.54800000000000004</v>
      </c>
      <c r="GV16" s="9">
        <v>1.38</v>
      </c>
      <c r="GW16" s="9">
        <v>4.2270000000000003</v>
      </c>
      <c r="GX16" s="9">
        <v>2.5960000000000001</v>
      </c>
      <c r="GY16" s="9">
        <v>1.631</v>
      </c>
      <c r="GZ16" s="9">
        <v>73.853999999999999</v>
      </c>
      <c r="HA16" s="9">
        <v>45.008000000000003</v>
      </c>
      <c r="HB16" s="9">
        <v>28.846</v>
      </c>
      <c r="HC16" s="9">
        <v>55.395000000000003</v>
      </c>
      <c r="HD16" s="9">
        <v>35.322000000000003</v>
      </c>
      <c r="HE16" s="9">
        <v>20.073</v>
      </c>
      <c r="HF16" s="9">
        <v>44.524999999999999</v>
      </c>
      <c r="HG16" s="9">
        <v>26.050999999999998</v>
      </c>
      <c r="HH16" s="9">
        <v>18.474</v>
      </c>
      <c r="HI16" s="9">
        <v>10.87</v>
      </c>
      <c r="HJ16" s="9">
        <v>9.2710000000000008</v>
      </c>
      <c r="HK16" s="9">
        <v>1.599</v>
      </c>
      <c r="HL16" s="9">
        <v>18.459</v>
      </c>
      <c r="HM16" s="9">
        <v>9.6859999999999999</v>
      </c>
      <c r="HN16" s="9">
        <v>8.7729999999999997</v>
      </c>
      <c r="HO16" s="9">
        <v>18.459</v>
      </c>
      <c r="HP16" s="9">
        <v>9.6859999999999999</v>
      </c>
      <c r="HQ16" s="9">
        <v>8.7729999999999997</v>
      </c>
      <c r="HR16" s="9">
        <v>29.027000000000001</v>
      </c>
      <c r="HS16" s="9">
        <v>12.593</v>
      </c>
      <c r="HT16" s="9">
        <v>16.434000000000001</v>
      </c>
      <c r="HU16" s="9">
        <v>20.173999999999999</v>
      </c>
      <c r="HV16" s="9">
        <v>8.782</v>
      </c>
      <c r="HW16" s="9">
        <v>11.391</v>
      </c>
      <c r="HX16" s="9">
        <v>18.7</v>
      </c>
      <c r="HY16" s="9">
        <v>7.6520000000000001</v>
      </c>
      <c r="HZ16" s="9">
        <v>11.048999999999999</v>
      </c>
      <c r="IA16" s="9">
        <v>1.4730000000000001</v>
      </c>
      <c r="IB16" s="9">
        <v>1.131</v>
      </c>
      <c r="IC16" s="9">
        <v>0.34300000000000003</v>
      </c>
      <c r="ID16" s="9">
        <v>8.8529999999999998</v>
      </c>
      <c r="IE16" s="9">
        <v>3.8109999999999999</v>
      </c>
      <c r="IF16" s="9">
        <v>5.0419999999999998</v>
      </c>
      <c r="IG16" s="9">
        <v>8.8529999999999998</v>
      </c>
      <c r="IH16" s="9">
        <v>3.8109999999999999</v>
      </c>
      <c r="II16" s="9">
        <v>5.0419999999999998</v>
      </c>
      <c r="IJ16" s="9">
        <v>30.664999999999999</v>
      </c>
      <c r="IK16" s="9">
        <v>17.766999999999999</v>
      </c>
      <c r="IL16" s="9">
        <v>12.897</v>
      </c>
      <c r="IM16" s="9">
        <v>13.689</v>
      </c>
      <c r="IN16" s="9">
        <v>6.8719999999999999</v>
      </c>
      <c r="IO16" s="9">
        <v>6.8170000000000002</v>
      </c>
      <c r="IP16" s="9">
        <v>12.478</v>
      </c>
      <c r="IQ16" s="9">
        <v>6.8719999999999999</v>
      </c>
    </row>
    <row r="17" spans="1:251">
      <c r="A17" s="10">
        <v>44228</v>
      </c>
      <c r="B17" s="9">
        <v>6.1040000000000001</v>
      </c>
      <c r="C17" s="9">
        <v>2.3279999999999998</v>
      </c>
      <c r="D17" s="9">
        <v>0</v>
      </c>
      <c r="E17" s="9">
        <v>0</v>
      </c>
      <c r="F17" s="9">
        <v>0</v>
      </c>
      <c r="G17" s="9">
        <v>9.5190000000000001</v>
      </c>
      <c r="H17" s="9">
        <v>4.8150000000000004</v>
      </c>
      <c r="I17" s="9">
        <v>4.7039999999999997</v>
      </c>
      <c r="J17" s="9">
        <v>9.5190000000000001</v>
      </c>
      <c r="K17" s="9">
        <v>4.8150000000000004</v>
      </c>
      <c r="L17" s="9">
        <v>4.7039999999999997</v>
      </c>
      <c r="M17" s="9">
        <v>0</v>
      </c>
      <c r="N17" s="9">
        <v>0</v>
      </c>
      <c r="O17" s="9">
        <v>0</v>
      </c>
      <c r="P17" s="9">
        <v>28.181999999999999</v>
      </c>
      <c r="Q17" s="9">
        <v>16.940999999999999</v>
      </c>
      <c r="R17" s="9">
        <v>11.241</v>
      </c>
      <c r="S17" s="9">
        <v>22.228000000000002</v>
      </c>
      <c r="T17" s="9">
        <v>13.824</v>
      </c>
      <c r="U17" s="9">
        <v>8.4049999999999994</v>
      </c>
      <c r="V17" s="9">
        <v>19.683</v>
      </c>
      <c r="W17" s="9">
        <v>11.673999999999999</v>
      </c>
      <c r="X17" s="9">
        <v>8.0090000000000003</v>
      </c>
      <c r="Y17" s="9">
        <v>2.5449999999999999</v>
      </c>
      <c r="Z17" s="9">
        <v>2.149</v>
      </c>
      <c r="AA17" s="9">
        <v>0.39600000000000002</v>
      </c>
      <c r="AB17" s="9">
        <v>0</v>
      </c>
      <c r="AC17" s="9">
        <v>0</v>
      </c>
      <c r="AD17" s="9">
        <v>0</v>
      </c>
      <c r="AE17" s="9">
        <v>5.9530000000000003</v>
      </c>
      <c r="AF17" s="9">
        <v>3.117</v>
      </c>
      <c r="AG17" s="9">
        <v>2.8359999999999999</v>
      </c>
      <c r="AH17" s="9">
        <v>5.4740000000000002</v>
      </c>
      <c r="AI17" s="9">
        <v>2.6379999999999999</v>
      </c>
      <c r="AJ17" s="9">
        <v>2.8359999999999999</v>
      </c>
      <c r="AK17" s="9">
        <v>0.47899999999999998</v>
      </c>
      <c r="AL17" s="9">
        <v>0.47899999999999998</v>
      </c>
      <c r="AM17" s="9">
        <v>0</v>
      </c>
      <c r="AN17" s="9">
        <v>22.013000000000002</v>
      </c>
      <c r="AO17" s="9">
        <v>11.516</v>
      </c>
      <c r="AP17" s="9">
        <v>10.497</v>
      </c>
      <c r="AQ17" s="9">
        <v>15.194000000000001</v>
      </c>
      <c r="AR17" s="9">
        <v>9.2780000000000005</v>
      </c>
      <c r="AS17" s="9">
        <v>5.9169999999999998</v>
      </c>
      <c r="AT17" s="9">
        <v>12.742000000000001</v>
      </c>
      <c r="AU17" s="9">
        <v>6.8250000000000002</v>
      </c>
      <c r="AV17" s="9">
        <v>5.9169999999999998</v>
      </c>
      <c r="AW17" s="9">
        <v>1.857</v>
      </c>
      <c r="AX17" s="9">
        <v>1.857</v>
      </c>
      <c r="AY17" s="9">
        <v>0</v>
      </c>
      <c r="AZ17" s="9">
        <v>0.59599999999999997</v>
      </c>
      <c r="BA17" s="9">
        <v>0.59599999999999997</v>
      </c>
      <c r="BB17" s="9">
        <v>0</v>
      </c>
      <c r="BC17" s="9">
        <v>6.8179999999999996</v>
      </c>
      <c r="BD17" s="9">
        <v>2.238</v>
      </c>
      <c r="BE17" s="9">
        <v>4.58</v>
      </c>
      <c r="BF17" s="9">
        <v>6.8179999999999996</v>
      </c>
      <c r="BG17" s="9">
        <v>2.238</v>
      </c>
      <c r="BH17" s="9">
        <v>4.58</v>
      </c>
      <c r="BI17" s="9">
        <v>0</v>
      </c>
      <c r="BJ17" s="9">
        <v>0</v>
      </c>
      <c r="BK17" s="9">
        <v>0</v>
      </c>
      <c r="BL17" s="9">
        <v>169.72399999999999</v>
      </c>
      <c r="BM17" s="9">
        <v>97.894000000000005</v>
      </c>
      <c r="BN17" s="9">
        <v>71.83</v>
      </c>
      <c r="BO17" s="9">
        <v>125.846</v>
      </c>
      <c r="BP17" s="9">
        <v>78.725999999999999</v>
      </c>
      <c r="BQ17" s="9">
        <v>47.12</v>
      </c>
      <c r="BR17" s="9">
        <v>107.899</v>
      </c>
      <c r="BS17" s="9">
        <v>65.436000000000007</v>
      </c>
      <c r="BT17" s="9">
        <v>42.463000000000001</v>
      </c>
      <c r="BU17" s="9">
        <v>13.169</v>
      </c>
      <c r="BV17" s="9">
        <v>10.637</v>
      </c>
      <c r="BW17" s="9">
        <v>2.532</v>
      </c>
      <c r="BX17" s="9">
        <v>4.7770000000000001</v>
      </c>
      <c r="BY17" s="9">
        <v>2.6520000000000001</v>
      </c>
      <c r="BZ17" s="9">
        <v>2.125</v>
      </c>
      <c r="CA17" s="9">
        <v>43.877000000000002</v>
      </c>
      <c r="CB17" s="9">
        <v>19.167999999999999</v>
      </c>
      <c r="CC17" s="9">
        <v>24.71</v>
      </c>
      <c r="CD17" s="9">
        <v>40.555</v>
      </c>
      <c r="CE17" s="9">
        <v>17.433</v>
      </c>
      <c r="CF17" s="9">
        <v>23.120999999999999</v>
      </c>
      <c r="CG17" s="9">
        <v>3.323</v>
      </c>
      <c r="CH17" s="9">
        <v>1.734</v>
      </c>
      <c r="CI17" s="9">
        <v>1.5880000000000001</v>
      </c>
      <c r="CJ17" s="9">
        <v>148.93799999999999</v>
      </c>
      <c r="CK17" s="9">
        <v>86.492999999999995</v>
      </c>
      <c r="CL17" s="9">
        <v>62.445</v>
      </c>
      <c r="CM17" s="9">
        <v>107.98699999999999</v>
      </c>
      <c r="CN17" s="9">
        <v>68.721999999999994</v>
      </c>
      <c r="CO17" s="9">
        <v>39.265999999999998</v>
      </c>
      <c r="CP17" s="9">
        <v>95.498999999999995</v>
      </c>
      <c r="CQ17" s="9">
        <v>59.665999999999997</v>
      </c>
      <c r="CR17" s="9">
        <v>35.832999999999998</v>
      </c>
      <c r="CS17" s="9">
        <v>10.795</v>
      </c>
      <c r="CT17" s="9">
        <v>8.5</v>
      </c>
      <c r="CU17" s="9">
        <v>2.2949999999999999</v>
      </c>
      <c r="CV17" s="9">
        <v>1.6930000000000001</v>
      </c>
      <c r="CW17" s="9">
        <v>0.55600000000000005</v>
      </c>
      <c r="CX17" s="9">
        <v>1.137</v>
      </c>
      <c r="CY17" s="9">
        <v>40.951000000000001</v>
      </c>
      <c r="CZ17" s="9">
        <v>17.771000000000001</v>
      </c>
      <c r="DA17" s="9">
        <v>23.178999999999998</v>
      </c>
      <c r="DB17" s="9">
        <v>39.231999999999999</v>
      </c>
      <c r="DC17" s="9">
        <v>16.908000000000001</v>
      </c>
      <c r="DD17" s="9">
        <v>22.324000000000002</v>
      </c>
      <c r="DE17" s="9">
        <v>1.7190000000000001</v>
      </c>
      <c r="DF17" s="9">
        <v>0.86299999999999999</v>
      </c>
      <c r="DG17" s="9">
        <v>0.85499999999999998</v>
      </c>
      <c r="DH17" s="9">
        <v>17.975000000000001</v>
      </c>
      <c r="DI17" s="9">
        <v>9.8490000000000002</v>
      </c>
      <c r="DJ17" s="9">
        <v>8.1270000000000007</v>
      </c>
      <c r="DK17" s="9">
        <v>15.048999999999999</v>
      </c>
      <c r="DL17" s="9">
        <v>8.452</v>
      </c>
      <c r="DM17" s="9">
        <v>6.5960000000000001</v>
      </c>
      <c r="DN17" s="9">
        <v>11.379</v>
      </c>
      <c r="DO17" s="9">
        <v>5.7709999999999999</v>
      </c>
      <c r="DP17" s="9">
        <v>5.6079999999999997</v>
      </c>
      <c r="DQ17" s="9">
        <v>1.018</v>
      </c>
      <c r="DR17" s="9">
        <v>1.018</v>
      </c>
      <c r="DS17" s="9">
        <v>0</v>
      </c>
      <c r="DT17" s="9">
        <v>2.6520000000000001</v>
      </c>
      <c r="DU17" s="9">
        <v>1.6639999999999999</v>
      </c>
      <c r="DV17" s="9">
        <v>0.98799999999999999</v>
      </c>
      <c r="DW17" s="9">
        <v>2.927</v>
      </c>
      <c r="DX17" s="9">
        <v>1.3959999999999999</v>
      </c>
      <c r="DY17" s="9">
        <v>1.53</v>
      </c>
      <c r="DZ17" s="9">
        <v>1.323</v>
      </c>
      <c r="EA17" s="9">
        <v>0.52600000000000002</v>
      </c>
      <c r="EB17" s="9">
        <v>0.79700000000000004</v>
      </c>
      <c r="EC17" s="9">
        <v>1.6040000000000001</v>
      </c>
      <c r="ED17" s="9">
        <v>0.871</v>
      </c>
      <c r="EE17" s="9">
        <v>0.73299999999999998</v>
      </c>
      <c r="EF17" s="9">
        <v>2.81</v>
      </c>
      <c r="EG17" s="9">
        <v>1.552</v>
      </c>
      <c r="EH17" s="9">
        <v>1.258</v>
      </c>
      <c r="EI17" s="9">
        <v>2.81</v>
      </c>
      <c r="EJ17" s="9">
        <v>1.552</v>
      </c>
      <c r="EK17" s="9">
        <v>1.258</v>
      </c>
      <c r="EL17" s="9">
        <v>1.0209999999999999</v>
      </c>
      <c r="EM17" s="9">
        <v>0</v>
      </c>
      <c r="EN17" s="9">
        <v>1.0209999999999999</v>
      </c>
      <c r="EO17" s="9">
        <v>1.3560000000000001</v>
      </c>
      <c r="EP17" s="9">
        <v>1.1200000000000001</v>
      </c>
      <c r="EQ17" s="9">
        <v>0.23699999999999999</v>
      </c>
      <c r="ER17" s="9">
        <v>0.432</v>
      </c>
      <c r="ES17" s="9">
        <v>0.432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140.48699999999999</v>
      </c>
      <c r="FE17" s="9">
        <v>78.113</v>
      </c>
      <c r="FF17" s="9">
        <v>62.374000000000002</v>
      </c>
      <c r="FG17" s="9">
        <v>109.789</v>
      </c>
      <c r="FH17" s="9">
        <v>66.659000000000006</v>
      </c>
      <c r="FI17" s="9">
        <v>43.13</v>
      </c>
      <c r="FJ17" s="9">
        <v>93.484999999999999</v>
      </c>
      <c r="FK17" s="9">
        <v>54.354999999999997</v>
      </c>
      <c r="FL17" s="9">
        <v>39.128999999999998</v>
      </c>
      <c r="FM17" s="9">
        <v>12.183</v>
      </c>
      <c r="FN17" s="9">
        <v>9.6509999999999998</v>
      </c>
      <c r="FO17" s="9">
        <v>2.532</v>
      </c>
      <c r="FP17" s="9">
        <v>4.1210000000000004</v>
      </c>
      <c r="FQ17" s="9">
        <v>2.6520000000000001</v>
      </c>
      <c r="FR17" s="9">
        <v>1.4690000000000001</v>
      </c>
      <c r="FS17" s="9">
        <v>30.698</v>
      </c>
      <c r="FT17" s="9">
        <v>11.454000000000001</v>
      </c>
      <c r="FU17" s="9">
        <v>19.244</v>
      </c>
      <c r="FV17" s="9">
        <v>27.375</v>
      </c>
      <c r="FW17" s="9">
        <v>9.7200000000000006</v>
      </c>
      <c r="FX17" s="9">
        <v>17.655999999999999</v>
      </c>
      <c r="FY17" s="9">
        <v>3.323</v>
      </c>
      <c r="FZ17" s="9">
        <v>1.734</v>
      </c>
      <c r="GA17" s="9">
        <v>1.5880000000000001</v>
      </c>
      <c r="GB17" s="9">
        <v>22.803000000000001</v>
      </c>
      <c r="GC17" s="9">
        <v>12.323</v>
      </c>
      <c r="GD17" s="9">
        <v>10.48</v>
      </c>
      <c r="GE17" s="9">
        <v>17.532</v>
      </c>
      <c r="GF17" s="9">
        <v>10.064</v>
      </c>
      <c r="GG17" s="9">
        <v>7.468</v>
      </c>
      <c r="GH17" s="9">
        <v>11.037000000000001</v>
      </c>
      <c r="GI17" s="9">
        <v>5.274</v>
      </c>
      <c r="GJ17" s="9">
        <v>5.7629999999999999</v>
      </c>
      <c r="GK17" s="9">
        <v>2.3740000000000001</v>
      </c>
      <c r="GL17" s="9">
        <v>2.1379999999999999</v>
      </c>
      <c r="GM17" s="9">
        <v>0.23699999999999999</v>
      </c>
      <c r="GN17" s="9">
        <v>4.1210000000000004</v>
      </c>
      <c r="GO17" s="9">
        <v>2.6520000000000001</v>
      </c>
      <c r="GP17" s="9">
        <v>1.4690000000000001</v>
      </c>
      <c r="GQ17" s="9">
        <v>5.2709999999999999</v>
      </c>
      <c r="GR17" s="9">
        <v>2.2599999999999998</v>
      </c>
      <c r="GS17" s="9">
        <v>3.0110000000000001</v>
      </c>
      <c r="GT17" s="9">
        <v>1.948</v>
      </c>
      <c r="GU17" s="9">
        <v>0.52600000000000002</v>
      </c>
      <c r="GV17" s="9">
        <v>1.423</v>
      </c>
      <c r="GW17" s="9">
        <v>3.323</v>
      </c>
      <c r="GX17" s="9">
        <v>1.734</v>
      </c>
      <c r="GY17" s="9">
        <v>1.5880000000000001</v>
      </c>
      <c r="GZ17" s="9">
        <v>85.004000000000005</v>
      </c>
      <c r="HA17" s="9">
        <v>49.642000000000003</v>
      </c>
      <c r="HB17" s="9">
        <v>35.363</v>
      </c>
      <c r="HC17" s="9">
        <v>66.617000000000004</v>
      </c>
      <c r="HD17" s="9">
        <v>43.606000000000002</v>
      </c>
      <c r="HE17" s="9">
        <v>23.010999999999999</v>
      </c>
      <c r="HF17" s="9">
        <v>57.475000000000001</v>
      </c>
      <c r="HG17" s="9">
        <v>36.476999999999997</v>
      </c>
      <c r="HH17" s="9">
        <v>20.998000000000001</v>
      </c>
      <c r="HI17" s="9">
        <v>9.141</v>
      </c>
      <c r="HJ17" s="9">
        <v>7.1280000000000001</v>
      </c>
      <c r="HK17" s="9">
        <v>2.0129999999999999</v>
      </c>
      <c r="HL17" s="9">
        <v>18.388000000000002</v>
      </c>
      <c r="HM17" s="9">
        <v>6.0359999999999996</v>
      </c>
      <c r="HN17" s="9">
        <v>12.352</v>
      </c>
      <c r="HO17" s="9">
        <v>18.388000000000002</v>
      </c>
      <c r="HP17" s="9">
        <v>6.0359999999999996</v>
      </c>
      <c r="HQ17" s="9">
        <v>12.352</v>
      </c>
      <c r="HR17" s="9">
        <v>32.68</v>
      </c>
      <c r="HS17" s="9">
        <v>16.146999999999998</v>
      </c>
      <c r="HT17" s="9">
        <v>16.532</v>
      </c>
      <c r="HU17" s="9">
        <v>25.640999999999998</v>
      </c>
      <c r="HV17" s="9">
        <v>12.99</v>
      </c>
      <c r="HW17" s="9">
        <v>12.651</v>
      </c>
      <c r="HX17" s="9">
        <v>24.972999999999999</v>
      </c>
      <c r="HY17" s="9">
        <v>12.603999999999999</v>
      </c>
      <c r="HZ17" s="9">
        <v>12.369</v>
      </c>
      <c r="IA17" s="9">
        <v>0.66800000000000004</v>
      </c>
      <c r="IB17" s="9">
        <v>0.38600000000000001</v>
      </c>
      <c r="IC17" s="9">
        <v>0.28199999999999997</v>
      </c>
      <c r="ID17" s="9">
        <v>7.0389999999999997</v>
      </c>
      <c r="IE17" s="9">
        <v>3.1579999999999999</v>
      </c>
      <c r="IF17" s="9">
        <v>3.8809999999999998</v>
      </c>
      <c r="IG17" s="9">
        <v>7.0389999999999997</v>
      </c>
      <c r="IH17" s="9">
        <v>3.1579999999999999</v>
      </c>
      <c r="II17" s="9">
        <v>3.8809999999999998</v>
      </c>
      <c r="IJ17" s="9">
        <v>29.236000000000001</v>
      </c>
      <c r="IK17" s="9">
        <v>19.780999999999999</v>
      </c>
      <c r="IL17" s="9">
        <v>9.4550000000000001</v>
      </c>
      <c r="IM17" s="9">
        <v>16.056999999999999</v>
      </c>
      <c r="IN17" s="9">
        <v>12.067</v>
      </c>
      <c r="IO17" s="9">
        <v>3.99</v>
      </c>
      <c r="IP17" s="9">
        <v>14.414999999999999</v>
      </c>
      <c r="IQ17" s="9">
        <v>11.081</v>
      </c>
    </row>
    <row r="18" spans="1:251">
      <c r="A18" s="10">
        <v>44593</v>
      </c>
      <c r="B18" s="9">
        <v>0.501</v>
      </c>
      <c r="C18" s="9">
        <v>0</v>
      </c>
      <c r="D18" s="9">
        <v>0.58399999999999996</v>
      </c>
      <c r="E18" s="9">
        <v>0.58399999999999996</v>
      </c>
      <c r="F18" s="9">
        <v>0</v>
      </c>
      <c r="G18" s="9">
        <v>5.0469999999999997</v>
      </c>
      <c r="H18" s="9">
        <v>2.508</v>
      </c>
      <c r="I18" s="9">
        <v>2.5390000000000001</v>
      </c>
      <c r="J18" s="9">
        <v>3.7189999999999999</v>
      </c>
      <c r="K18" s="9">
        <v>1.772</v>
      </c>
      <c r="L18" s="9">
        <v>1.9470000000000001</v>
      </c>
      <c r="M18" s="9">
        <v>1.3280000000000001</v>
      </c>
      <c r="N18" s="9">
        <v>0.73699999999999999</v>
      </c>
      <c r="O18" s="9">
        <v>0.59199999999999997</v>
      </c>
      <c r="P18" s="9">
        <v>17.369</v>
      </c>
      <c r="Q18" s="9">
        <v>9.0990000000000002</v>
      </c>
      <c r="R18" s="9">
        <v>8.27</v>
      </c>
      <c r="S18" s="9">
        <v>12.067</v>
      </c>
      <c r="T18" s="9">
        <v>6.7389999999999999</v>
      </c>
      <c r="U18" s="9">
        <v>5.3280000000000003</v>
      </c>
      <c r="V18" s="9">
        <v>10.76</v>
      </c>
      <c r="W18" s="9">
        <v>5.4320000000000004</v>
      </c>
      <c r="X18" s="9">
        <v>5.3280000000000003</v>
      </c>
      <c r="Y18" s="9">
        <v>1.3069999999999999</v>
      </c>
      <c r="Z18" s="9">
        <v>1.3069999999999999</v>
      </c>
      <c r="AA18" s="9">
        <v>0</v>
      </c>
      <c r="AB18" s="9">
        <v>0</v>
      </c>
      <c r="AC18" s="9">
        <v>0</v>
      </c>
      <c r="AD18" s="9">
        <v>0</v>
      </c>
      <c r="AE18" s="9">
        <v>5.3019999999999996</v>
      </c>
      <c r="AF18" s="9">
        <v>2.36</v>
      </c>
      <c r="AG18" s="9">
        <v>2.9420000000000002</v>
      </c>
      <c r="AH18" s="9">
        <v>5.3019999999999996</v>
      </c>
      <c r="AI18" s="9">
        <v>2.36</v>
      </c>
      <c r="AJ18" s="9">
        <v>2.9420000000000002</v>
      </c>
      <c r="AK18" s="9">
        <v>0</v>
      </c>
      <c r="AL18" s="9">
        <v>0</v>
      </c>
      <c r="AM18" s="9">
        <v>0</v>
      </c>
      <c r="AN18" s="9">
        <v>18.661999999999999</v>
      </c>
      <c r="AO18" s="9">
        <v>8.0980000000000008</v>
      </c>
      <c r="AP18" s="9">
        <v>10.564</v>
      </c>
      <c r="AQ18" s="9">
        <v>15.237</v>
      </c>
      <c r="AR18" s="9">
        <v>6.4980000000000002</v>
      </c>
      <c r="AS18" s="9">
        <v>8.7379999999999995</v>
      </c>
      <c r="AT18" s="9">
        <v>15.237</v>
      </c>
      <c r="AU18" s="9">
        <v>6.4980000000000002</v>
      </c>
      <c r="AV18" s="9">
        <v>8.7379999999999995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3.4249999999999998</v>
      </c>
      <c r="BD18" s="9">
        <v>1.599</v>
      </c>
      <c r="BE18" s="9">
        <v>1.8260000000000001</v>
      </c>
      <c r="BF18" s="9">
        <v>3.4249999999999998</v>
      </c>
      <c r="BG18" s="9">
        <v>1.599</v>
      </c>
      <c r="BH18" s="9">
        <v>1.8260000000000001</v>
      </c>
      <c r="BI18" s="9">
        <v>0</v>
      </c>
      <c r="BJ18" s="9">
        <v>0</v>
      </c>
      <c r="BK18" s="9">
        <v>0</v>
      </c>
      <c r="BL18" s="9">
        <v>118.581</v>
      </c>
      <c r="BM18" s="9">
        <v>64.564999999999998</v>
      </c>
      <c r="BN18" s="9">
        <v>54.015000000000001</v>
      </c>
      <c r="BO18" s="9">
        <v>76.438999999999993</v>
      </c>
      <c r="BP18" s="9">
        <v>45.796999999999997</v>
      </c>
      <c r="BQ18" s="9">
        <v>30.641999999999999</v>
      </c>
      <c r="BR18" s="9">
        <v>61.723999999999997</v>
      </c>
      <c r="BS18" s="9">
        <v>32.798000000000002</v>
      </c>
      <c r="BT18" s="9">
        <v>28.925999999999998</v>
      </c>
      <c r="BU18" s="9">
        <v>12.064</v>
      </c>
      <c r="BV18" s="9">
        <v>10.348000000000001</v>
      </c>
      <c r="BW18" s="9">
        <v>1.716</v>
      </c>
      <c r="BX18" s="9">
        <v>2.6509999999999998</v>
      </c>
      <c r="BY18" s="9">
        <v>2.6509999999999998</v>
      </c>
      <c r="BZ18" s="9">
        <v>0</v>
      </c>
      <c r="CA18" s="9">
        <v>42.142000000000003</v>
      </c>
      <c r="CB18" s="9">
        <v>18.768000000000001</v>
      </c>
      <c r="CC18" s="9">
        <v>23.373999999999999</v>
      </c>
      <c r="CD18" s="9">
        <v>36.241999999999997</v>
      </c>
      <c r="CE18" s="9">
        <v>17.844999999999999</v>
      </c>
      <c r="CF18" s="9">
        <v>18.396999999999998</v>
      </c>
      <c r="CG18" s="9">
        <v>5.9</v>
      </c>
      <c r="CH18" s="9">
        <v>0.92300000000000004</v>
      </c>
      <c r="CI18" s="9">
        <v>4.9770000000000003</v>
      </c>
      <c r="CJ18" s="9">
        <v>98.846999999999994</v>
      </c>
      <c r="CK18" s="9">
        <v>52.51</v>
      </c>
      <c r="CL18" s="9">
        <v>46.338000000000001</v>
      </c>
      <c r="CM18" s="9">
        <v>63.703000000000003</v>
      </c>
      <c r="CN18" s="9">
        <v>36.83</v>
      </c>
      <c r="CO18" s="9">
        <v>26.873000000000001</v>
      </c>
      <c r="CP18" s="9">
        <v>54.966000000000001</v>
      </c>
      <c r="CQ18" s="9">
        <v>28.885000000000002</v>
      </c>
      <c r="CR18" s="9">
        <v>26.081</v>
      </c>
      <c r="CS18" s="9">
        <v>8.7370000000000001</v>
      </c>
      <c r="CT18" s="9">
        <v>7.9450000000000003</v>
      </c>
      <c r="CU18" s="9">
        <v>0.79200000000000004</v>
      </c>
      <c r="CV18" s="9">
        <v>0</v>
      </c>
      <c r="CW18" s="9">
        <v>0</v>
      </c>
      <c r="CX18" s="9">
        <v>0</v>
      </c>
      <c r="CY18" s="9">
        <v>35.143999999999998</v>
      </c>
      <c r="CZ18" s="9">
        <v>15.68</v>
      </c>
      <c r="DA18" s="9">
        <v>19.465</v>
      </c>
      <c r="DB18" s="9">
        <v>32.828000000000003</v>
      </c>
      <c r="DC18" s="9">
        <v>15.68</v>
      </c>
      <c r="DD18" s="9">
        <v>17.148</v>
      </c>
      <c r="DE18" s="9">
        <v>2.3159999999999998</v>
      </c>
      <c r="DF18" s="9">
        <v>0</v>
      </c>
      <c r="DG18" s="9">
        <v>2.3159999999999998</v>
      </c>
      <c r="DH18" s="9">
        <v>15.678000000000001</v>
      </c>
      <c r="DI18" s="9">
        <v>9.8670000000000009</v>
      </c>
      <c r="DJ18" s="9">
        <v>5.8109999999999999</v>
      </c>
      <c r="DK18" s="9">
        <v>9.0850000000000009</v>
      </c>
      <c r="DL18" s="9">
        <v>7.1829999999999998</v>
      </c>
      <c r="DM18" s="9">
        <v>1.9019999999999999</v>
      </c>
      <c r="DN18" s="9">
        <v>5.2130000000000001</v>
      </c>
      <c r="DO18" s="9">
        <v>3.3119999999999998</v>
      </c>
      <c r="DP18" s="9">
        <v>1.9019999999999999</v>
      </c>
      <c r="DQ18" s="9">
        <v>1.8360000000000001</v>
      </c>
      <c r="DR18" s="9">
        <v>1.8360000000000001</v>
      </c>
      <c r="DS18" s="9">
        <v>0</v>
      </c>
      <c r="DT18" s="9">
        <v>2.0350000000000001</v>
      </c>
      <c r="DU18" s="9">
        <v>2.0350000000000001</v>
      </c>
      <c r="DV18" s="9">
        <v>0</v>
      </c>
      <c r="DW18" s="9">
        <v>6.593</v>
      </c>
      <c r="DX18" s="9">
        <v>2.6840000000000002</v>
      </c>
      <c r="DY18" s="9">
        <v>3.9089999999999998</v>
      </c>
      <c r="DZ18" s="9">
        <v>3.4140000000000001</v>
      </c>
      <c r="EA18" s="9">
        <v>2.165</v>
      </c>
      <c r="EB18" s="9">
        <v>1.248</v>
      </c>
      <c r="EC18" s="9">
        <v>3.1789999999999998</v>
      </c>
      <c r="ED18" s="9">
        <v>0.51800000000000002</v>
      </c>
      <c r="EE18" s="9">
        <v>2.661</v>
      </c>
      <c r="EF18" s="9">
        <v>4.0549999999999997</v>
      </c>
      <c r="EG18" s="9">
        <v>2.1880000000000002</v>
      </c>
      <c r="EH18" s="9">
        <v>1.867</v>
      </c>
      <c r="EI18" s="9">
        <v>3.6509999999999998</v>
      </c>
      <c r="EJ18" s="9">
        <v>1.784</v>
      </c>
      <c r="EK18" s="9">
        <v>1.867</v>
      </c>
      <c r="EL18" s="9">
        <v>1.5449999999999999</v>
      </c>
      <c r="EM18" s="9">
        <v>0.60199999999999998</v>
      </c>
      <c r="EN18" s="9">
        <v>0.94299999999999995</v>
      </c>
      <c r="EO18" s="9">
        <v>1.4910000000000001</v>
      </c>
      <c r="EP18" s="9">
        <v>0.56699999999999995</v>
      </c>
      <c r="EQ18" s="9">
        <v>0.92400000000000004</v>
      </c>
      <c r="ER18" s="9">
        <v>0.61499999999999999</v>
      </c>
      <c r="ES18" s="9">
        <v>0.61499999999999999</v>
      </c>
      <c r="ET18" s="9">
        <v>0</v>
      </c>
      <c r="EU18" s="9">
        <v>0.40400000000000003</v>
      </c>
      <c r="EV18" s="9">
        <v>0.40400000000000003</v>
      </c>
      <c r="EW18" s="9">
        <v>0</v>
      </c>
      <c r="EX18" s="9">
        <v>0</v>
      </c>
      <c r="EY18" s="9">
        <v>0</v>
      </c>
      <c r="EZ18" s="9">
        <v>0</v>
      </c>
      <c r="FA18" s="9">
        <v>0.40400000000000003</v>
      </c>
      <c r="FB18" s="9">
        <v>0.40400000000000003</v>
      </c>
      <c r="FC18" s="9">
        <v>0</v>
      </c>
      <c r="FD18" s="9">
        <v>92.753</v>
      </c>
      <c r="FE18" s="9">
        <v>50.094999999999999</v>
      </c>
      <c r="FF18" s="9">
        <v>42.658000000000001</v>
      </c>
      <c r="FG18" s="9">
        <v>66.777000000000001</v>
      </c>
      <c r="FH18" s="9">
        <v>41.113999999999997</v>
      </c>
      <c r="FI18" s="9">
        <v>25.663</v>
      </c>
      <c r="FJ18" s="9">
        <v>53.146000000000001</v>
      </c>
      <c r="FK18" s="9">
        <v>29.199000000000002</v>
      </c>
      <c r="FL18" s="9">
        <v>23.946999999999999</v>
      </c>
      <c r="FM18" s="9">
        <v>11.361000000000001</v>
      </c>
      <c r="FN18" s="9">
        <v>9.6449999999999996</v>
      </c>
      <c r="FO18" s="9">
        <v>1.716</v>
      </c>
      <c r="FP18" s="9">
        <v>2.27</v>
      </c>
      <c r="FQ18" s="9">
        <v>2.27</v>
      </c>
      <c r="FR18" s="9">
        <v>0</v>
      </c>
      <c r="FS18" s="9">
        <v>25.977</v>
      </c>
      <c r="FT18" s="9">
        <v>8.9819999999999993</v>
      </c>
      <c r="FU18" s="9">
        <v>16.995000000000001</v>
      </c>
      <c r="FV18" s="9">
        <v>20.803000000000001</v>
      </c>
      <c r="FW18" s="9">
        <v>8.0589999999999993</v>
      </c>
      <c r="FX18" s="9">
        <v>12.744</v>
      </c>
      <c r="FY18" s="9">
        <v>5.173</v>
      </c>
      <c r="FZ18" s="9">
        <v>0.92300000000000004</v>
      </c>
      <c r="GA18" s="9">
        <v>4.25</v>
      </c>
      <c r="GB18" s="9">
        <v>17.332000000000001</v>
      </c>
      <c r="GC18" s="9">
        <v>7.9859999999999998</v>
      </c>
      <c r="GD18" s="9">
        <v>9.3460000000000001</v>
      </c>
      <c r="GE18" s="9">
        <v>10.718999999999999</v>
      </c>
      <c r="GF18" s="9">
        <v>6.2</v>
      </c>
      <c r="GG18" s="9">
        <v>4.5190000000000001</v>
      </c>
      <c r="GH18" s="9">
        <v>4.5949999999999998</v>
      </c>
      <c r="GI18" s="9">
        <v>1.792</v>
      </c>
      <c r="GJ18" s="9">
        <v>2.8029999999999999</v>
      </c>
      <c r="GK18" s="9">
        <v>3.8540000000000001</v>
      </c>
      <c r="GL18" s="9">
        <v>2.1379999999999999</v>
      </c>
      <c r="GM18" s="9">
        <v>1.716</v>
      </c>
      <c r="GN18" s="9">
        <v>2.27</v>
      </c>
      <c r="GO18" s="9">
        <v>2.27</v>
      </c>
      <c r="GP18" s="9">
        <v>0</v>
      </c>
      <c r="GQ18" s="9">
        <v>6.6130000000000004</v>
      </c>
      <c r="GR18" s="9">
        <v>1.786</v>
      </c>
      <c r="GS18" s="9">
        <v>4.827</v>
      </c>
      <c r="GT18" s="9">
        <v>1.44</v>
      </c>
      <c r="GU18" s="9">
        <v>0.86299999999999999</v>
      </c>
      <c r="GV18" s="9">
        <v>0.57599999999999996</v>
      </c>
      <c r="GW18" s="9">
        <v>5.173</v>
      </c>
      <c r="GX18" s="9">
        <v>0.92300000000000004</v>
      </c>
      <c r="GY18" s="9">
        <v>4.25</v>
      </c>
      <c r="GZ18" s="9">
        <v>53.226999999999997</v>
      </c>
      <c r="HA18" s="9">
        <v>32.941000000000003</v>
      </c>
      <c r="HB18" s="9">
        <v>20.286000000000001</v>
      </c>
      <c r="HC18" s="9">
        <v>41.286000000000001</v>
      </c>
      <c r="HD18" s="9">
        <v>27.300999999999998</v>
      </c>
      <c r="HE18" s="9">
        <v>13.984999999999999</v>
      </c>
      <c r="HF18" s="9">
        <v>35.317999999999998</v>
      </c>
      <c r="HG18" s="9">
        <v>21.332000000000001</v>
      </c>
      <c r="HH18" s="9">
        <v>13.984999999999999</v>
      </c>
      <c r="HI18" s="9">
        <v>5.968</v>
      </c>
      <c r="HJ18" s="9">
        <v>5.968</v>
      </c>
      <c r="HK18" s="9">
        <v>0</v>
      </c>
      <c r="HL18" s="9">
        <v>11.941000000000001</v>
      </c>
      <c r="HM18" s="9">
        <v>5.641</v>
      </c>
      <c r="HN18" s="9">
        <v>6.3010000000000002</v>
      </c>
      <c r="HO18" s="9">
        <v>11.941000000000001</v>
      </c>
      <c r="HP18" s="9">
        <v>5.641</v>
      </c>
      <c r="HQ18" s="9">
        <v>6.3010000000000002</v>
      </c>
      <c r="HR18" s="9">
        <v>22.193999999999999</v>
      </c>
      <c r="HS18" s="9">
        <v>9.1679999999999993</v>
      </c>
      <c r="HT18" s="9">
        <v>13.026</v>
      </c>
      <c r="HU18" s="9">
        <v>14.772</v>
      </c>
      <c r="HV18" s="9">
        <v>7.6130000000000004</v>
      </c>
      <c r="HW18" s="9">
        <v>7.1589999999999998</v>
      </c>
      <c r="HX18" s="9">
        <v>13.233000000000001</v>
      </c>
      <c r="HY18" s="9">
        <v>6.0739999999999998</v>
      </c>
      <c r="HZ18" s="9">
        <v>7.1589999999999998</v>
      </c>
      <c r="IA18" s="9">
        <v>1.5389999999999999</v>
      </c>
      <c r="IB18" s="9">
        <v>1.5389999999999999</v>
      </c>
      <c r="IC18" s="9">
        <v>0</v>
      </c>
      <c r="ID18" s="9">
        <v>7.4219999999999997</v>
      </c>
      <c r="IE18" s="9">
        <v>1.5549999999999999</v>
      </c>
      <c r="IF18" s="9">
        <v>5.867</v>
      </c>
      <c r="IG18" s="9">
        <v>7.4219999999999997</v>
      </c>
      <c r="IH18" s="9">
        <v>1.5549999999999999</v>
      </c>
      <c r="II18" s="9">
        <v>5.867</v>
      </c>
      <c r="IJ18" s="9">
        <v>25.827999999999999</v>
      </c>
      <c r="IK18" s="9">
        <v>14.47</v>
      </c>
      <c r="IL18" s="9">
        <v>11.358000000000001</v>
      </c>
      <c r="IM18" s="9">
        <v>9.6620000000000008</v>
      </c>
      <c r="IN18" s="9">
        <v>4.6840000000000002</v>
      </c>
      <c r="IO18" s="9">
        <v>4.9790000000000001</v>
      </c>
      <c r="IP18" s="9">
        <v>8.5779999999999994</v>
      </c>
      <c r="IQ18" s="9">
        <v>3.6</v>
      </c>
    </row>
    <row r="19" spans="1:251">
      <c r="A19" s="10">
        <v>44958</v>
      </c>
      <c r="B19" s="9">
        <v>1.06</v>
      </c>
      <c r="C19" s="9">
        <v>0</v>
      </c>
      <c r="D19" s="9">
        <v>0</v>
      </c>
      <c r="E19" s="9">
        <v>0</v>
      </c>
      <c r="F19" s="9">
        <v>0</v>
      </c>
      <c r="G19" s="9">
        <v>1.996</v>
      </c>
      <c r="H19" s="9">
        <v>1.02</v>
      </c>
      <c r="I19" s="9">
        <v>0.97599999999999998</v>
      </c>
      <c r="J19" s="9">
        <v>1.996</v>
      </c>
      <c r="K19" s="9">
        <v>1.02</v>
      </c>
      <c r="L19" s="9">
        <v>0.97599999999999998</v>
      </c>
      <c r="M19" s="9">
        <v>0</v>
      </c>
      <c r="N19" s="9">
        <v>0</v>
      </c>
      <c r="O19" s="9">
        <v>0</v>
      </c>
      <c r="P19" s="9">
        <v>7.6849999999999996</v>
      </c>
      <c r="Q19" s="9">
        <v>3.5</v>
      </c>
      <c r="R19" s="9">
        <v>4.1849999999999996</v>
      </c>
      <c r="S19" s="9">
        <v>5.5730000000000004</v>
      </c>
      <c r="T19" s="9">
        <v>3.1280000000000001</v>
      </c>
      <c r="U19" s="9">
        <v>2.4449999999999998</v>
      </c>
      <c r="V19" s="9">
        <v>5.5730000000000004</v>
      </c>
      <c r="W19" s="9">
        <v>3.1280000000000001</v>
      </c>
      <c r="X19" s="9">
        <v>2.4449999999999998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2.1110000000000002</v>
      </c>
      <c r="AF19" s="9">
        <v>0.372</v>
      </c>
      <c r="AG19" s="9">
        <v>1.74</v>
      </c>
      <c r="AH19" s="9">
        <v>2.1110000000000002</v>
      </c>
      <c r="AI19" s="9">
        <v>0.372</v>
      </c>
      <c r="AJ19" s="9">
        <v>1.74</v>
      </c>
      <c r="AK19" s="9">
        <v>0</v>
      </c>
      <c r="AL19" s="9">
        <v>0</v>
      </c>
      <c r="AM19" s="9">
        <v>0</v>
      </c>
      <c r="AN19" s="9">
        <v>11.574</v>
      </c>
      <c r="AO19" s="9">
        <v>8.7590000000000003</v>
      </c>
      <c r="AP19" s="9">
        <v>2.8149999999999999</v>
      </c>
      <c r="AQ19" s="9">
        <v>8.35</v>
      </c>
      <c r="AR19" s="9">
        <v>6.1580000000000004</v>
      </c>
      <c r="AS19" s="9">
        <v>2.1909999999999998</v>
      </c>
      <c r="AT19" s="9">
        <v>7.907</v>
      </c>
      <c r="AU19" s="9">
        <v>5.7160000000000002</v>
      </c>
      <c r="AV19" s="9">
        <v>2.1909999999999998</v>
      </c>
      <c r="AW19" s="9">
        <v>0.443</v>
      </c>
      <c r="AX19" s="9">
        <v>0.443</v>
      </c>
      <c r="AY19" s="9">
        <v>0</v>
      </c>
      <c r="AZ19" s="9">
        <v>0</v>
      </c>
      <c r="BA19" s="9">
        <v>0</v>
      </c>
      <c r="BB19" s="9">
        <v>0</v>
      </c>
      <c r="BC19" s="9">
        <v>3.2240000000000002</v>
      </c>
      <c r="BD19" s="9">
        <v>2.601</v>
      </c>
      <c r="BE19" s="9">
        <v>0.624</v>
      </c>
      <c r="BF19" s="9">
        <v>3.2240000000000002</v>
      </c>
      <c r="BG19" s="9">
        <v>2.601</v>
      </c>
      <c r="BH19" s="9">
        <v>0.624</v>
      </c>
      <c r="BI19" s="9">
        <v>0</v>
      </c>
      <c r="BJ19" s="9">
        <v>0</v>
      </c>
      <c r="BK19" s="9">
        <v>0</v>
      </c>
      <c r="BL19" s="9">
        <v>105.82899999999999</v>
      </c>
      <c r="BM19" s="9">
        <v>54.65</v>
      </c>
      <c r="BN19" s="9">
        <v>51.179000000000002</v>
      </c>
      <c r="BO19" s="9">
        <v>69.872</v>
      </c>
      <c r="BP19" s="9">
        <v>39.146999999999998</v>
      </c>
      <c r="BQ19" s="9">
        <v>30.725000000000001</v>
      </c>
      <c r="BR19" s="9">
        <v>51.795999999999999</v>
      </c>
      <c r="BS19" s="9">
        <v>28.315000000000001</v>
      </c>
      <c r="BT19" s="9">
        <v>23.481000000000002</v>
      </c>
      <c r="BU19" s="9">
        <v>12.962999999999999</v>
      </c>
      <c r="BV19" s="9">
        <v>8.27</v>
      </c>
      <c r="BW19" s="9">
        <v>4.6929999999999996</v>
      </c>
      <c r="BX19" s="9">
        <v>5.1130000000000004</v>
      </c>
      <c r="BY19" s="9">
        <v>2.5619999999999998</v>
      </c>
      <c r="BZ19" s="9">
        <v>2.5510000000000002</v>
      </c>
      <c r="CA19" s="9">
        <v>35.957000000000001</v>
      </c>
      <c r="CB19" s="9">
        <v>15.503</v>
      </c>
      <c r="CC19" s="9">
        <v>20.454000000000001</v>
      </c>
      <c r="CD19" s="9">
        <v>30.492000000000001</v>
      </c>
      <c r="CE19" s="9">
        <v>13.785</v>
      </c>
      <c r="CF19" s="9">
        <v>16.707000000000001</v>
      </c>
      <c r="CG19" s="9">
        <v>5.4649999999999999</v>
      </c>
      <c r="CH19" s="9">
        <v>1.718</v>
      </c>
      <c r="CI19" s="9">
        <v>3.7469999999999999</v>
      </c>
      <c r="CJ19" s="9">
        <v>82.572000000000003</v>
      </c>
      <c r="CK19" s="9">
        <v>44.298000000000002</v>
      </c>
      <c r="CL19" s="9">
        <v>38.274000000000001</v>
      </c>
      <c r="CM19" s="9">
        <v>53.250999999999998</v>
      </c>
      <c r="CN19" s="9">
        <v>30.163</v>
      </c>
      <c r="CO19" s="9">
        <v>23.088000000000001</v>
      </c>
      <c r="CP19" s="9">
        <v>42.597000000000001</v>
      </c>
      <c r="CQ19" s="9">
        <v>23.564</v>
      </c>
      <c r="CR19" s="9">
        <v>19.033000000000001</v>
      </c>
      <c r="CS19" s="9">
        <v>9.0960000000000001</v>
      </c>
      <c r="CT19" s="9">
        <v>5.8390000000000004</v>
      </c>
      <c r="CU19" s="9">
        <v>3.2570000000000001</v>
      </c>
      <c r="CV19" s="9">
        <v>1.5580000000000001</v>
      </c>
      <c r="CW19" s="9">
        <v>0.76</v>
      </c>
      <c r="CX19" s="9">
        <v>0.79800000000000004</v>
      </c>
      <c r="CY19" s="9">
        <v>29.321000000000002</v>
      </c>
      <c r="CZ19" s="9">
        <v>14.134</v>
      </c>
      <c r="DA19" s="9">
        <v>15.186999999999999</v>
      </c>
      <c r="DB19" s="9">
        <v>26.169</v>
      </c>
      <c r="DC19" s="9">
        <v>12.784000000000001</v>
      </c>
      <c r="DD19" s="9">
        <v>13.385</v>
      </c>
      <c r="DE19" s="9">
        <v>3.1520000000000001</v>
      </c>
      <c r="DF19" s="9">
        <v>1.351</v>
      </c>
      <c r="DG19" s="9">
        <v>1.8009999999999999</v>
      </c>
      <c r="DH19" s="9">
        <v>17.47</v>
      </c>
      <c r="DI19" s="9">
        <v>9.01</v>
      </c>
      <c r="DJ19" s="9">
        <v>8.4600000000000009</v>
      </c>
      <c r="DK19" s="9">
        <v>12.693</v>
      </c>
      <c r="DL19" s="9">
        <v>7.641</v>
      </c>
      <c r="DM19" s="9">
        <v>5.0519999999999996</v>
      </c>
      <c r="DN19" s="9">
        <v>7.4260000000000002</v>
      </c>
      <c r="DO19" s="9">
        <v>4.7510000000000003</v>
      </c>
      <c r="DP19" s="9">
        <v>2.6749999999999998</v>
      </c>
      <c r="DQ19" s="9">
        <v>1.712</v>
      </c>
      <c r="DR19" s="9">
        <v>1.0880000000000001</v>
      </c>
      <c r="DS19" s="9">
        <v>0.624</v>
      </c>
      <c r="DT19" s="9">
        <v>3.5550000000000002</v>
      </c>
      <c r="DU19" s="9">
        <v>1.8009999999999999</v>
      </c>
      <c r="DV19" s="9">
        <v>1.7529999999999999</v>
      </c>
      <c r="DW19" s="9">
        <v>4.7759999999999998</v>
      </c>
      <c r="DX19" s="9">
        <v>1.369</v>
      </c>
      <c r="DY19" s="9">
        <v>3.407</v>
      </c>
      <c r="DZ19" s="9">
        <v>2.9729999999999999</v>
      </c>
      <c r="EA19" s="9">
        <v>1.002</v>
      </c>
      <c r="EB19" s="9">
        <v>1.9710000000000001</v>
      </c>
      <c r="EC19" s="9">
        <v>1.804</v>
      </c>
      <c r="ED19" s="9">
        <v>0.36699999999999999</v>
      </c>
      <c r="EE19" s="9">
        <v>1.4359999999999999</v>
      </c>
      <c r="EF19" s="9">
        <v>5.7869999999999999</v>
      </c>
      <c r="EG19" s="9">
        <v>1.343</v>
      </c>
      <c r="EH19" s="9">
        <v>4.4450000000000003</v>
      </c>
      <c r="EI19" s="9">
        <v>3.9279999999999999</v>
      </c>
      <c r="EJ19" s="9">
        <v>1.343</v>
      </c>
      <c r="EK19" s="9">
        <v>2.585</v>
      </c>
      <c r="EL19" s="9">
        <v>1.772</v>
      </c>
      <c r="EM19" s="9">
        <v>0</v>
      </c>
      <c r="EN19" s="9">
        <v>1.772</v>
      </c>
      <c r="EO19" s="9">
        <v>2.1549999999999998</v>
      </c>
      <c r="EP19" s="9">
        <v>1.343</v>
      </c>
      <c r="EQ19" s="9">
        <v>0.81299999999999994</v>
      </c>
      <c r="ER19" s="9">
        <v>0</v>
      </c>
      <c r="ES19" s="9">
        <v>0</v>
      </c>
      <c r="ET19" s="9">
        <v>0</v>
      </c>
      <c r="EU19" s="9">
        <v>1.86</v>
      </c>
      <c r="EV19" s="9">
        <v>0</v>
      </c>
      <c r="EW19" s="9">
        <v>1.86</v>
      </c>
      <c r="EX19" s="9">
        <v>1.351</v>
      </c>
      <c r="EY19" s="9">
        <v>0</v>
      </c>
      <c r="EZ19" s="9">
        <v>1.351</v>
      </c>
      <c r="FA19" s="9">
        <v>0.50900000000000001</v>
      </c>
      <c r="FB19" s="9">
        <v>0</v>
      </c>
      <c r="FC19" s="9">
        <v>0.50900000000000001</v>
      </c>
      <c r="FD19" s="9">
        <v>87.665000000000006</v>
      </c>
      <c r="FE19" s="9">
        <v>45.399000000000001</v>
      </c>
      <c r="FF19" s="9">
        <v>42.265999999999998</v>
      </c>
      <c r="FG19" s="9">
        <v>60.601999999999997</v>
      </c>
      <c r="FH19" s="9">
        <v>35.637</v>
      </c>
      <c r="FI19" s="9">
        <v>24.963999999999999</v>
      </c>
      <c r="FJ19" s="9">
        <v>45.71</v>
      </c>
      <c r="FK19" s="9">
        <v>25.54</v>
      </c>
      <c r="FL19" s="9">
        <v>20.170000000000002</v>
      </c>
      <c r="FM19" s="9">
        <v>9.7789999999999999</v>
      </c>
      <c r="FN19" s="9">
        <v>7.5359999999999996</v>
      </c>
      <c r="FO19" s="9">
        <v>2.2429999999999999</v>
      </c>
      <c r="FP19" s="9">
        <v>5.1130000000000004</v>
      </c>
      <c r="FQ19" s="9">
        <v>2.5619999999999998</v>
      </c>
      <c r="FR19" s="9">
        <v>2.5510000000000002</v>
      </c>
      <c r="FS19" s="9">
        <v>27.064</v>
      </c>
      <c r="FT19" s="9">
        <v>9.7620000000000005</v>
      </c>
      <c r="FU19" s="9">
        <v>17.302</v>
      </c>
      <c r="FV19" s="9">
        <v>21.966000000000001</v>
      </c>
      <c r="FW19" s="9">
        <v>8.4109999999999996</v>
      </c>
      <c r="FX19" s="9">
        <v>13.555</v>
      </c>
      <c r="FY19" s="9">
        <v>5.0979999999999999</v>
      </c>
      <c r="FZ19" s="9">
        <v>1.351</v>
      </c>
      <c r="GA19" s="9">
        <v>3.7469999999999999</v>
      </c>
      <c r="GB19" s="9">
        <v>20.61</v>
      </c>
      <c r="GC19" s="9">
        <v>9.032</v>
      </c>
      <c r="GD19" s="9">
        <v>11.577999999999999</v>
      </c>
      <c r="GE19" s="9">
        <v>12.249000000000001</v>
      </c>
      <c r="GF19" s="9">
        <v>6.3890000000000002</v>
      </c>
      <c r="GG19" s="9">
        <v>5.86</v>
      </c>
      <c r="GH19" s="9">
        <v>6.7830000000000004</v>
      </c>
      <c r="GI19" s="9">
        <v>3.4740000000000002</v>
      </c>
      <c r="GJ19" s="9">
        <v>3.3090000000000002</v>
      </c>
      <c r="GK19" s="9">
        <v>0.35399999999999998</v>
      </c>
      <c r="GL19" s="9">
        <v>0.35399999999999998</v>
      </c>
      <c r="GM19" s="9">
        <v>0</v>
      </c>
      <c r="GN19" s="9">
        <v>5.1130000000000004</v>
      </c>
      <c r="GO19" s="9">
        <v>2.5619999999999998</v>
      </c>
      <c r="GP19" s="9">
        <v>2.5510000000000002</v>
      </c>
      <c r="GQ19" s="9">
        <v>8.36</v>
      </c>
      <c r="GR19" s="9">
        <v>2.6429999999999998</v>
      </c>
      <c r="GS19" s="9">
        <v>5.718</v>
      </c>
      <c r="GT19" s="9">
        <v>3.2629999999999999</v>
      </c>
      <c r="GU19" s="9">
        <v>1.292</v>
      </c>
      <c r="GV19" s="9">
        <v>1.9710000000000001</v>
      </c>
      <c r="GW19" s="9">
        <v>5.0979999999999999</v>
      </c>
      <c r="GX19" s="9">
        <v>1.351</v>
      </c>
      <c r="GY19" s="9">
        <v>3.7469999999999999</v>
      </c>
      <c r="GZ19" s="9">
        <v>49.363</v>
      </c>
      <c r="HA19" s="9">
        <v>29.343</v>
      </c>
      <c r="HB19" s="9">
        <v>20.018999999999998</v>
      </c>
      <c r="HC19" s="9">
        <v>34.103000000000002</v>
      </c>
      <c r="HD19" s="9">
        <v>22.620999999999999</v>
      </c>
      <c r="HE19" s="9">
        <v>11.481999999999999</v>
      </c>
      <c r="HF19" s="9">
        <v>24.678000000000001</v>
      </c>
      <c r="HG19" s="9">
        <v>15.439</v>
      </c>
      <c r="HH19" s="9">
        <v>9.2390000000000008</v>
      </c>
      <c r="HI19" s="9">
        <v>9.4250000000000007</v>
      </c>
      <c r="HJ19" s="9">
        <v>7.1820000000000004</v>
      </c>
      <c r="HK19" s="9">
        <v>2.2429999999999999</v>
      </c>
      <c r="HL19" s="9">
        <v>15.259</v>
      </c>
      <c r="HM19" s="9">
        <v>6.7220000000000004</v>
      </c>
      <c r="HN19" s="9">
        <v>8.5370000000000008</v>
      </c>
      <c r="HO19" s="9">
        <v>15.259</v>
      </c>
      <c r="HP19" s="9">
        <v>6.7220000000000004</v>
      </c>
      <c r="HQ19" s="9">
        <v>8.5370000000000008</v>
      </c>
      <c r="HR19" s="9">
        <v>17.693000000000001</v>
      </c>
      <c r="HS19" s="9">
        <v>7.024</v>
      </c>
      <c r="HT19" s="9">
        <v>10.669</v>
      </c>
      <c r="HU19" s="9">
        <v>14.249000000000001</v>
      </c>
      <c r="HV19" s="9">
        <v>6.6280000000000001</v>
      </c>
      <c r="HW19" s="9">
        <v>7.6219999999999999</v>
      </c>
      <c r="HX19" s="9">
        <v>14.249000000000001</v>
      </c>
      <c r="HY19" s="9">
        <v>6.6280000000000001</v>
      </c>
      <c r="HZ19" s="9">
        <v>7.6219999999999999</v>
      </c>
      <c r="IA19" s="9">
        <v>0</v>
      </c>
      <c r="IB19" s="9">
        <v>0</v>
      </c>
      <c r="IC19" s="9">
        <v>0</v>
      </c>
      <c r="ID19" s="9">
        <v>3.444</v>
      </c>
      <c r="IE19" s="9">
        <v>0.39700000000000002</v>
      </c>
      <c r="IF19" s="9">
        <v>3.0470000000000002</v>
      </c>
      <c r="IG19" s="9">
        <v>3.444</v>
      </c>
      <c r="IH19" s="9">
        <v>0.39700000000000002</v>
      </c>
      <c r="II19" s="9">
        <v>3.0470000000000002</v>
      </c>
      <c r="IJ19" s="9">
        <v>18.164000000000001</v>
      </c>
      <c r="IK19" s="9">
        <v>9.2509999999999994</v>
      </c>
      <c r="IL19" s="9">
        <v>8.9120000000000008</v>
      </c>
      <c r="IM19" s="9">
        <v>9.27</v>
      </c>
      <c r="IN19" s="9">
        <v>3.51</v>
      </c>
      <c r="IO19" s="9">
        <v>5.7610000000000001</v>
      </c>
      <c r="IP19" s="9">
        <v>6.0860000000000003</v>
      </c>
      <c r="IQ19" s="9">
        <v>2.7749999999999999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6.5640000000000001</v>
      </c>
      <c r="C11" s="9">
        <v>1.9690000000000001</v>
      </c>
      <c r="D11" s="9">
        <v>0.82199999999999995</v>
      </c>
      <c r="E11" s="9">
        <v>1.1459999999999999</v>
      </c>
      <c r="F11" s="9">
        <v>0</v>
      </c>
      <c r="G11" s="9">
        <v>0</v>
      </c>
      <c r="H11" s="9">
        <v>0</v>
      </c>
      <c r="I11" s="9">
        <v>11.208</v>
      </c>
      <c r="J11" s="9">
        <v>5.0199999999999996</v>
      </c>
      <c r="K11" s="9">
        <v>6.1879999999999997</v>
      </c>
      <c r="L11" s="9">
        <v>10.688000000000001</v>
      </c>
      <c r="M11" s="9">
        <v>4.5</v>
      </c>
      <c r="N11" s="9">
        <v>6.1879999999999997</v>
      </c>
      <c r="O11" s="9">
        <v>0.52</v>
      </c>
      <c r="P11" s="9">
        <v>0.52</v>
      </c>
      <c r="Q11" s="9">
        <v>0</v>
      </c>
      <c r="R11" s="9">
        <v>0.89900000000000002</v>
      </c>
      <c r="S11" s="9">
        <v>0.89900000000000002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0.89900000000000002</v>
      </c>
      <c r="AH11" s="9">
        <v>0.89900000000000002</v>
      </c>
      <c r="AI11" s="9">
        <v>0</v>
      </c>
      <c r="AJ11" s="9">
        <v>0.379</v>
      </c>
      <c r="AK11" s="9">
        <v>0.379</v>
      </c>
      <c r="AL11" s="9">
        <v>0</v>
      </c>
      <c r="AM11" s="9">
        <v>0.52</v>
      </c>
      <c r="AN11" s="9">
        <v>0.52</v>
      </c>
      <c r="AO11" s="9">
        <v>0</v>
      </c>
      <c r="AP11" s="9">
        <v>29.309000000000001</v>
      </c>
      <c r="AQ11" s="9">
        <v>15.41</v>
      </c>
      <c r="AR11" s="9">
        <v>13.898999999999999</v>
      </c>
      <c r="AS11" s="9">
        <v>18.998999999999999</v>
      </c>
      <c r="AT11" s="9">
        <v>11.289</v>
      </c>
      <c r="AU11" s="9">
        <v>7.7110000000000003</v>
      </c>
      <c r="AV11" s="9">
        <v>17.030999999999999</v>
      </c>
      <c r="AW11" s="9">
        <v>10.465999999999999</v>
      </c>
      <c r="AX11" s="9">
        <v>6.5640000000000001</v>
      </c>
      <c r="AY11" s="9">
        <v>1.9690000000000001</v>
      </c>
      <c r="AZ11" s="9">
        <v>0.82199999999999995</v>
      </c>
      <c r="BA11" s="9">
        <v>1.1459999999999999</v>
      </c>
      <c r="BB11" s="9">
        <v>10.308999999999999</v>
      </c>
      <c r="BC11" s="9">
        <v>4.1210000000000004</v>
      </c>
      <c r="BD11" s="9">
        <v>6.1879999999999997</v>
      </c>
      <c r="BE11" s="9">
        <v>10.308999999999999</v>
      </c>
      <c r="BF11" s="9">
        <v>4.1210000000000004</v>
      </c>
      <c r="BG11" s="9">
        <v>6.1879999999999997</v>
      </c>
      <c r="BH11" s="9">
        <v>117.58199999999999</v>
      </c>
      <c r="BI11" s="9">
        <v>65.042000000000002</v>
      </c>
      <c r="BJ11" s="9">
        <v>52.54</v>
      </c>
      <c r="BK11" s="9">
        <v>84.882999999999996</v>
      </c>
      <c r="BL11" s="9">
        <v>52.220999999999997</v>
      </c>
      <c r="BM11" s="9">
        <v>32.661999999999999</v>
      </c>
      <c r="BN11" s="9">
        <v>69.900000000000006</v>
      </c>
      <c r="BO11" s="9">
        <v>42.301000000000002</v>
      </c>
      <c r="BP11" s="9">
        <v>27.599</v>
      </c>
      <c r="BQ11" s="9">
        <v>11.234</v>
      </c>
      <c r="BR11" s="9">
        <v>6.6189999999999998</v>
      </c>
      <c r="BS11" s="9">
        <v>4.6150000000000002</v>
      </c>
      <c r="BT11" s="9">
        <v>3.7490000000000001</v>
      </c>
      <c r="BU11" s="9">
        <v>3.3010000000000002</v>
      </c>
      <c r="BV11" s="9">
        <v>0.44900000000000001</v>
      </c>
      <c r="BW11" s="9">
        <v>32.698999999999998</v>
      </c>
      <c r="BX11" s="9">
        <v>12.821</v>
      </c>
      <c r="BY11" s="9">
        <v>19.878</v>
      </c>
      <c r="BZ11" s="9">
        <v>28.131</v>
      </c>
      <c r="CA11" s="9">
        <v>10.682</v>
      </c>
      <c r="CB11" s="9">
        <v>17.449000000000002</v>
      </c>
      <c r="CC11" s="9">
        <v>4.5670000000000002</v>
      </c>
      <c r="CD11" s="9">
        <v>2.1389999999999998</v>
      </c>
      <c r="CE11" s="9">
        <v>2.4289999999999998</v>
      </c>
      <c r="CF11" s="9">
        <v>34.734000000000002</v>
      </c>
      <c r="CG11" s="9">
        <v>19.201000000000001</v>
      </c>
      <c r="CH11" s="9">
        <v>15.532</v>
      </c>
      <c r="CI11" s="9">
        <v>19.651</v>
      </c>
      <c r="CJ11" s="9">
        <v>12.679</v>
      </c>
      <c r="CK11" s="9">
        <v>6.9720000000000004</v>
      </c>
      <c r="CL11" s="9">
        <v>15.968999999999999</v>
      </c>
      <c r="CM11" s="9">
        <v>9.4459999999999997</v>
      </c>
      <c r="CN11" s="9">
        <v>6.524</v>
      </c>
      <c r="CO11" s="9">
        <v>1.857</v>
      </c>
      <c r="CP11" s="9">
        <v>1.857</v>
      </c>
      <c r="CQ11" s="9">
        <v>0</v>
      </c>
      <c r="CR11" s="9">
        <v>1.825</v>
      </c>
      <c r="CS11" s="9">
        <v>1.3759999999999999</v>
      </c>
      <c r="CT11" s="9">
        <v>0.44900000000000001</v>
      </c>
      <c r="CU11" s="9">
        <v>15.083</v>
      </c>
      <c r="CV11" s="9">
        <v>6.5220000000000002</v>
      </c>
      <c r="CW11" s="9">
        <v>8.56</v>
      </c>
      <c r="CX11" s="9">
        <v>11.815</v>
      </c>
      <c r="CY11" s="9">
        <v>4.8239999999999998</v>
      </c>
      <c r="CZ11" s="9">
        <v>6.9909999999999997</v>
      </c>
      <c r="DA11" s="9">
        <v>3.2669999999999999</v>
      </c>
      <c r="DB11" s="9">
        <v>1.698</v>
      </c>
      <c r="DC11" s="9">
        <v>1.569</v>
      </c>
      <c r="DD11" s="9">
        <v>42.868000000000002</v>
      </c>
      <c r="DE11" s="9">
        <v>23.193999999999999</v>
      </c>
      <c r="DF11" s="9">
        <v>19.673999999999999</v>
      </c>
      <c r="DG11" s="9">
        <v>34.436</v>
      </c>
      <c r="DH11" s="9">
        <v>19.861000000000001</v>
      </c>
      <c r="DI11" s="9">
        <v>14.574999999999999</v>
      </c>
      <c r="DJ11" s="9">
        <v>26.952999999999999</v>
      </c>
      <c r="DK11" s="9">
        <v>16.073</v>
      </c>
      <c r="DL11" s="9">
        <v>10.88</v>
      </c>
      <c r="DM11" s="9">
        <v>6.2140000000000004</v>
      </c>
      <c r="DN11" s="9">
        <v>2.5190000000000001</v>
      </c>
      <c r="DO11" s="9">
        <v>3.6949999999999998</v>
      </c>
      <c r="DP11" s="9">
        <v>1.2689999999999999</v>
      </c>
      <c r="DQ11" s="9">
        <v>1.2689999999999999</v>
      </c>
      <c r="DR11" s="9">
        <v>0</v>
      </c>
      <c r="DS11" s="9">
        <v>8.4320000000000004</v>
      </c>
      <c r="DT11" s="9">
        <v>3.3319999999999999</v>
      </c>
      <c r="DU11" s="9">
        <v>5.0999999999999996</v>
      </c>
      <c r="DV11" s="9">
        <v>7.1319999999999997</v>
      </c>
      <c r="DW11" s="9">
        <v>2.8919999999999999</v>
      </c>
      <c r="DX11" s="9">
        <v>4.24</v>
      </c>
      <c r="DY11" s="9">
        <v>1.3</v>
      </c>
      <c r="DZ11" s="9">
        <v>0.441</v>
      </c>
      <c r="EA11" s="9">
        <v>0.85899999999999999</v>
      </c>
      <c r="EB11" s="9">
        <v>22.446999999999999</v>
      </c>
      <c r="EC11" s="9">
        <v>12.483000000000001</v>
      </c>
      <c r="ED11" s="9">
        <v>9.9649999999999999</v>
      </c>
      <c r="EE11" s="9">
        <v>18.731999999999999</v>
      </c>
      <c r="EF11" s="9">
        <v>10.786</v>
      </c>
      <c r="EG11" s="9">
        <v>7.9459999999999997</v>
      </c>
      <c r="EH11" s="9">
        <v>15.74</v>
      </c>
      <c r="EI11" s="9">
        <v>8.7140000000000004</v>
      </c>
      <c r="EJ11" s="9">
        <v>7.0259999999999998</v>
      </c>
      <c r="EK11" s="9">
        <v>2.3370000000000002</v>
      </c>
      <c r="EL11" s="9">
        <v>1.417</v>
      </c>
      <c r="EM11" s="9">
        <v>0.92</v>
      </c>
      <c r="EN11" s="9">
        <v>0.65500000000000003</v>
      </c>
      <c r="EO11" s="9">
        <v>0.65500000000000003</v>
      </c>
      <c r="EP11" s="9">
        <v>0</v>
      </c>
      <c r="EQ11" s="9">
        <v>3.7149999999999999</v>
      </c>
      <c r="ER11" s="9">
        <v>1.696</v>
      </c>
      <c r="ES11" s="9">
        <v>2.0190000000000001</v>
      </c>
      <c r="ET11" s="9">
        <v>3.7149999999999999</v>
      </c>
      <c r="EU11" s="9">
        <v>1.696</v>
      </c>
      <c r="EV11" s="9">
        <v>2.0190000000000001</v>
      </c>
      <c r="EW11" s="9">
        <v>0</v>
      </c>
      <c r="EX11" s="9">
        <v>0</v>
      </c>
      <c r="EY11" s="9">
        <v>0</v>
      </c>
      <c r="EZ11" s="9">
        <v>17.533000000000001</v>
      </c>
      <c r="FA11" s="9">
        <v>10.164</v>
      </c>
      <c r="FB11" s="9">
        <v>7.3689999999999998</v>
      </c>
      <c r="FC11" s="9">
        <v>12.064</v>
      </c>
      <c r="FD11" s="9">
        <v>8.8940000000000001</v>
      </c>
      <c r="FE11" s="9">
        <v>3.169</v>
      </c>
      <c r="FF11" s="9">
        <v>11.238</v>
      </c>
      <c r="FG11" s="9">
        <v>8.0690000000000008</v>
      </c>
      <c r="FH11" s="9">
        <v>3.169</v>
      </c>
      <c r="FI11" s="9">
        <v>0.82499999999999996</v>
      </c>
      <c r="FJ11" s="9">
        <v>0.82499999999999996</v>
      </c>
      <c r="FK11" s="9">
        <v>0</v>
      </c>
      <c r="FL11" s="9">
        <v>0</v>
      </c>
      <c r="FM11" s="9">
        <v>0</v>
      </c>
      <c r="FN11" s="9">
        <v>0</v>
      </c>
      <c r="FO11" s="9">
        <v>5.4690000000000003</v>
      </c>
      <c r="FP11" s="9">
        <v>1.27</v>
      </c>
      <c r="FQ11" s="9">
        <v>4.2</v>
      </c>
      <c r="FR11" s="9">
        <v>5.4690000000000003</v>
      </c>
      <c r="FS11" s="9">
        <v>1.27</v>
      </c>
      <c r="FT11" s="9">
        <v>4.2</v>
      </c>
      <c r="FU11" s="9">
        <v>0</v>
      </c>
      <c r="FV11" s="9">
        <v>0</v>
      </c>
      <c r="FW11" s="9">
        <v>0</v>
      </c>
      <c r="FX11" s="9">
        <v>25.559000000000001</v>
      </c>
      <c r="FY11" s="9">
        <v>16.013000000000002</v>
      </c>
      <c r="FZ11" s="9">
        <v>9.5459999999999994</v>
      </c>
      <c r="GA11" s="9">
        <v>19.291</v>
      </c>
      <c r="GB11" s="9">
        <v>13.055</v>
      </c>
      <c r="GC11" s="9">
        <v>6.2359999999999998</v>
      </c>
      <c r="GD11" s="9">
        <v>16.995999999999999</v>
      </c>
      <c r="GE11" s="9">
        <v>10.76</v>
      </c>
      <c r="GF11" s="9">
        <v>6.2359999999999998</v>
      </c>
      <c r="GG11" s="9">
        <v>2.2949999999999999</v>
      </c>
      <c r="GH11" s="9">
        <v>2.2949999999999999</v>
      </c>
      <c r="GI11" s="9">
        <v>0</v>
      </c>
      <c r="GJ11" s="9">
        <v>0</v>
      </c>
      <c r="GK11" s="9">
        <v>0</v>
      </c>
      <c r="GL11" s="9">
        <v>0</v>
      </c>
      <c r="GM11" s="9">
        <v>6.2690000000000001</v>
      </c>
      <c r="GN11" s="9">
        <v>2.9580000000000002</v>
      </c>
      <c r="GO11" s="9">
        <v>3.3109999999999999</v>
      </c>
      <c r="GP11" s="9">
        <v>6.2690000000000001</v>
      </c>
      <c r="GQ11" s="9">
        <v>2.9580000000000002</v>
      </c>
      <c r="GR11" s="9">
        <v>3.3109999999999999</v>
      </c>
      <c r="GS11" s="9">
        <v>0</v>
      </c>
      <c r="GT11" s="9">
        <v>0</v>
      </c>
      <c r="GU11" s="9">
        <v>0</v>
      </c>
      <c r="GV11" s="9">
        <v>18.75</v>
      </c>
      <c r="GW11" s="9">
        <v>9.5830000000000002</v>
      </c>
      <c r="GX11" s="9">
        <v>9.1669999999999998</v>
      </c>
      <c r="GY11" s="9">
        <v>15.381</v>
      </c>
      <c r="GZ11" s="9">
        <v>8.109</v>
      </c>
      <c r="HA11" s="9">
        <v>7.2709999999999999</v>
      </c>
      <c r="HB11" s="9">
        <v>14.571</v>
      </c>
      <c r="HC11" s="9">
        <v>7.806</v>
      </c>
      <c r="HD11" s="9">
        <v>6.7649999999999997</v>
      </c>
      <c r="HE11" s="9">
        <v>0.81</v>
      </c>
      <c r="HF11" s="9">
        <v>0.30399999999999999</v>
      </c>
      <c r="HG11" s="9">
        <v>0.50600000000000001</v>
      </c>
      <c r="HH11" s="9">
        <v>0</v>
      </c>
      <c r="HI11" s="9">
        <v>0</v>
      </c>
      <c r="HJ11" s="9">
        <v>0</v>
      </c>
      <c r="HK11" s="9">
        <v>3.3690000000000002</v>
      </c>
      <c r="HL11" s="9">
        <v>1.474</v>
      </c>
      <c r="HM11" s="9">
        <v>1.895</v>
      </c>
      <c r="HN11" s="9">
        <v>3.3690000000000002</v>
      </c>
      <c r="HO11" s="9">
        <v>1.474</v>
      </c>
      <c r="HP11" s="9">
        <v>1.895</v>
      </c>
      <c r="HQ11" s="9">
        <v>0</v>
      </c>
      <c r="HR11" s="9">
        <v>0</v>
      </c>
      <c r="HS11" s="9">
        <v>0</v>
      </c>
      <c r="HT11" s="9">
        <v>58.895000000000003</v>
      </c>
      <c r="HU11" s="9">
        <v>31.234000000000002</v>
      </c>
      <c r="HV11" s="9">
        <v>27.661000000000001</v>
      </c>
      <c r="HW11" s="9">
        <v>42.601999999999997</v>
      </c>
      <c r="HX11" s="9">
        <v>23.513000000000002</v>
      </c>
      <c r="HY11" s="9">
        <v>19.088999999999999</v>
      </c>
      <c r="HZ11" s="9">
        <v>35.447000000000003</v>
      </c>
      <c r="IA11" s="9">
        <v>19.228000000000002</v>
      </c>
      <c r="IB11" s="9">
        <v>16.22</v>
      </c>
      <c r="IC11" s="9">
        <v>6.3049999999999997</v>
      </c>
      <c r="ID11" s="9">
        <v>3.4350000000000001</v>
      </c>
      <c r="IE11" s="9">
        <v>2.87</v>
      </c>
      <c r="IF11" s="9">
        <v>0.85099999999999998</v>
      </c>
      <c r="IG11" s="9">
        <v>0.85099999999999998</v>
      </c>
      <c r="IH11" s="9">
        <v>0</v>
      </c>
      <c r="II11" s="9">
        <v>16.292999999999999</v>
      </c>
      <c r="IJ11" s="9">
        <v>7.7210000000000001</v>
      </c>
      <c r="IK11" s="9">
        <v>8.5719999999999992</v>
      </c>
      <c r="IL11" s="9">
        <v>14.468999999999999</v>
      </c>
      <c r="IM11" s="9">
        <v>7.2039999999999997</v>
      </c>
      <c r="IN11" s="9">
        <v>7.2649999999999997</v>
      </c>
      <c r="IO11" s="9">
        <v>1.8240000000000001</v>
      </c>
      <c r="IP11" s="9">
        <v>0.51700000000000002</v>
      </c>
      <c r="IQ11" s="9">
        <v>1.3069999999999999</v>
      </c>
    </row>
    <row r="12" spans="1:251">
      <c r="A12" s="10">
        <v>42401</v>
      </c>
      <c r="B12" s="9">
        <v>4.9459999999999997</v>
      </c>
      <c r="C12" s="9">
        <v>1.069</v>
      </c>
      <c r="D12" s="9">
        <v>1.069</v>
      </c>
      <c r="E12" s="9">
        <v>0</v>
      </c>
      <c r="F12" s="9">
        <v>0</v>
      </c>
      <c r="G12" s="9">
        <v>0</v>
      </c>
      <c r="H12" s="9">
        <v>0</v>
      </c>
      <c r="I12" s="9">
        <v>13.737</v>
      </c>
      <c r="J12" s="9">
        <v>7.5640000000000001</v>
      </c>
      <c r="K12" s="9">
        <v>6.1719999999999997</v>
      </c>
      <c r="L12" s="9">
        <v>13.353999999999999</v>
      </c>
      <c r="M12" s="9">
        <v>7.181</v>
      </c>
      <c r="N12" s="9">
        <v>6.1719999999999997</v>
      </c>
      <c r="O12" s="9">
        <v>0.38300000000000001</v>
      </c>
      <c r="P12" s="9">
        <v>0.38300000000000001</v>
      </c>
      <c r="Q12" s="9">
        <v>0</v>
      </c>
      <c r="R12" s="9">
        <v>1.5620000000000001</v>
      </c>
      <c r="S12" s="9">
        <v>1.18</v>
      </c>
      <c r="T12" s="9">
        <v>0.38200000000000001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1.5620000000000001</v>
      </c>
      <c r="AH12" s="9">
        <v>1.18</v>
      </c>
      <c r="AI12" s="9">
        <v>0.38200000000000001</v>
      </c>
      <c r="AJ12" s="9">
        <v>1.179</v>
      </c>
      <c r="AK12" s="9">
        <v>0.79600000000000004</v>
      </c>
      <c r="AL12" s="9">
        <v>0.38200000000000001</v>
      </c>
      <c r="AM12" s="9">
        <v>0.38300000000000001</v>
      </c>
      <c r="AN12" s="9">
        <v>0.38300000000000001</v>
      </c>
      <c r="AO12" s="9">
        <v>0</v>
      </c>
      <c r="AP12" s="9">
        <v>23.178000000000001</v>
      </c>
      <c r="AQ12" s="9">
        <v>12.442</v>
      </c>
      <c r="AR12" s="9">
        <v>10.736000000000001</v>
      </c>
      <c r="AS12" s="9">
        <v>11.003</v>
      </c>
      <c r="AT12" s="9">
        <v>6.0570000000000004</v>
      </c>
      <c r="AU12" s="9">
        <v>4.9459999999999997</v>
      </c>
      <c r="AV12" s="9">
        <v>9.9339999999999993</v>
      </c>
      <c r="AW12" s="9">
        <v>4.9889999999999999</v>
      </c>
      <c r="AX12" s="9">
        <v>4.9459999999999997</v>
      </c>
      <c r="AY12" s="9">
        <v>1.069</v>
      </c>
      <c r="AZ12" s="9">
        <v>1.069</v>
      </c>
      <c r="BA12" s="9">
        <v>0</v>
      </c>
      <c r="BB12" s="9">
        <v>12.175000000000001</v>
      </c>
      <c r="BC12" s="9">
        <v>6.3849999999999998</v>
      </c>
      <c r="BD12" s="9">
        <v>5.79</v>
      </c>
      <c r="BE12" s="9">
        <v>12.175000000000001</v>
      </c>
      <c r="BF12" s="9">
        <v>6.3849999999999998</v>
      </c>
      <c r="BG12" s="9">
        <v>5.79</v>
      </c>
      <c r="BH12" s="9">
        <v>115.491</v>
      </c>
      <c r="BI12" s="9">
        <v>64.53</v>
      </c>
      <c r="BJ12" s="9">
        <v>50.960999999999999</v>
      </c>
      <c r="BK12" s="9">
        <v>82.569000000000003</v>
      </c>
      <c r="BL12" s="9">
        <v>52.292000000000002</v>
      </c>
      <c r="BM12" s="9">
        <v>30.277999999999999</v>
      </c>
      <c r="BN12" s="9">
        <v>68.759</v>
      </c>
      <c r="BO12" s="9">
        <v>44.52</v>
      </c>
      <c r="BP12" s="9">
        <v>24.239000000000001</v>
      </c>
      <c r="BQ12" s="9">
        <v>11.247999999999999</v>
      </c>
      <c r="BR12" s="9">
        <v>6.5490000000000004</v>
      </c>
      <c r="BS12" s="9">
        <v>4.6989999999999998</v>
      </c>
      <c r="BT12" s="9">
        <v>2.5630000000000002</v>
      </c>
      <c r="BU12" s="9">
        <v>1.222</v>
      </c>
      <c r="BV12" s="9">
        <v>1.34</v>
      </c>
      <c r="BW12" s="9">
        <v>32.921999999999997</v>
      </c>
      <c r="BX12" s="9">
        <v>12.238</v>
      </c>
      <c r="BY12" s="9">
        <v>20.683</v>
      </c>
      <c r="BZ12" s="9">
        <v>30.186</v>
      </c>
      <c r="CA12" s="9">
        <v>11.304</v>
      </c>
      <c r="CB12" s="9">
        <v>18.881</v>
      </c>
      <c r="CC12" s="9">
        <v>2.7360000000000002</v>
      </c>
      <c r="CD12" s="9">
        <v>0.93400000000000005</v>
      </c>
      <c r="CE12" s="9">
        <v>1.802</v>
      </c>
      <c r="CF12" s="9">
        <v>31.398</v>
      </c>
      <c r="CG12" s="9">
        <v>14.843999999999999</v>
      </c>
      <c r="CH12" s="9">
        <v>16.553999999999998</v>
      </c>
      <c r="CI12" s="9">
        <v>22.2</v>
      </c>
      <c r="CJ12" s="9">
        <v>12.253</v>
      </c>
      <c r="CK12" s="9">
        <v>9.9480000000000004</v>
      </c>
      <c r="CL12" s="9">
        <v>15.532999999999999</v>
      </c>
      <c r="CM12" s="9">
        <v>9.5299999999999994</v>
      </c>
      <c r="CN12" s="9">
        <v>6.0030000000000001</v>
      </c>
      <c r="CO12" s="9">
        <v>4.7859999999999996</v>
      </c>
      <c r="CP12" s="9">
        <v>2.1819999999999999</v>
      </c>
      <c r="CQ12" s="9">
        <v>2.6040000000000001</v>
      </c>
      <c r="CR12" s="9">
        <v>1.881</v>
      </c>
      <c r="CS12" s="9">
        <v>0.54100000000000004</v>
      </c>
      <c r="CT12" s="9">
        <v>1.34</v>
      </c>
      <c r="CU12" s="9">
        <v>9.1980000000000004</v>
      </c>
      <c r="CV12" s="9">
        <v>2.5910000000000002</v>
      </c>
      <c r="CW12" s="9">
        <v>6.6070000000000002</v>
      </c>
      <c r="CX12" s="9">
        <v>8.7680000000000007</v>
      </c>
      <c r="CY12" s="9">
        <v>2.5910000000000002</v>
      </c>
      <c r="CZ12" s="9">
        <v>6.1769999999999996</v>
      </c>
      <c r="DA12" s="9">
        <v>0.43</v>
      </c>
      <c r="DB12" s="9">
        <v>0</v>
      </c>
      <c r="DC12" s="9">
        <v>0.43</v>
      </c>
      <c r="DD12" s="9">
        <v>45.753999999999998</v>
      </c>
      <c r="DE12" s="9">
        <v>25.94</v>
      </c>
      <c r="DF12" s="9">
        <v>19.814</v>
      </c>
      <c r="DG12" s="9">
        <v>28.856999999999999</v>
      </c>
      <c r="DH12" s="9">
        <v>18.827999999999999</v>
      </c>
      <c r="DI12" s="9">
        <v>10.028</v>
      </c>
      <c r="DJ12" s="9">
        <v>23.193000000000001</v>
      </c>
      <c r="DK12" s="9">
        <v>14.757999999999999</v>
      </c>
      <c r="DL12" s="9">
        <v>8.4359999999999999</v>
      </c>
      <c r="DM12" s="9">
        <v>4.9820000000000002</v>
      </c>
      <c r="DN12" s="9">
        <v>3.3889999999999998</v>
      </c>
      <c r="DO12" s="9">
        <v>1.593</v>
      </c>
      <c r="DP12" s="9">
        <v>0.68200000000000005</v>
      </c>
      <c r="DQ12" s="9">
        <v>0.68200000000000005</v>
      </c>
      <c r="DR12" s="9">
        <v>0</v>
      </c>
      <c r="DS12" s="9">
        <v>16.896999999999998</v>
      </c>
      <c r="DT12" s="9">
        <v>7.1109999999999998</v>
      </c>
      <c r="DU12" s="9">
        <v>9.7859999999999996</v>
      </c>
      <c r="DV12" s="9">
        <v>15.994</v>
      </c>
      <c r="DW12" s="9">
        <v>7.1109999999999998</v>
      </c>
      <c r="DX12" s="9">
        <v>8.8829999999999991</v>
      </c>
      <c r="DY12" s="9">
        <v>0.90300000000000002</v>
      </c>
      <c r="DZ12" s="9">
        <v>0</v>
      </c>
      <c r="EA12" s="9">
        <v>0.90300000000000002</v>
      </c>
      <c r="EB12" s="9">
        <v>19.93</v>
      </c>
      <c r="EC12" s="9">
        <v>13.132999999999999</v>
      </c>
      <c r="ED12" s="9">
        <v>6.7969999999999997</v>
      </c>
      <c r="EE12" s="9">
        <v>16.300999999999998</v>
      </c>
      <c r="EF12" s="9">
        <v>11.811</v>
      </c>
      <c r="EG12" s="9">
        <v>4.49</v>
      </c>
      <c r="EH12" s="9">
        <v>16.300999999999998</v>
      </c>
      <c r="EI12" s="9">
        <v>11.811</v>
      </c>
      <c r="EJ12" s="9">
        <v>4.49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3.629</v>
      </c>
      <c r="ER12" s="9">
        <v>1.3220000000000001</v>
      </c>
      <c r="ES12" s="9">
        <v>2.3069999999999999</v>
      </c>
      <c r="ET12" s="9">
        <v>2.609</v>
      </c>
      <c r="EU12" s="9">
        <v>0.77100000000000002</v>
      </c>
      <c r="EV12" s="9">
        <v>1.8380000000000001</v>
      </c>
      <c r="EW12" s="9">
        <v>1.0209999999999999</v>
      </c>
      <c r="EX12" s="9">
        <v>0.55100000000000005</v>
      </c>
      <c r="EY12" s="9">
        <v>0.47</v>
      </c>
      <c r="EZ12" s="9">
        <v>18.408999999999999</v>
      </c>
      <c r="FA12" s="9">
        <v>10.613</v>
      </c>
      <c r="FB12" s="9">
        <v>7.7960000000000003</v>
      </c>
      <c r="FC12" s="9">
        <v>15.212</v>
      </c>
      <c r="FD12" s="9">
        <v>9.4</v>
      </c>
      <c r="FE12" s="9">
        <v>5.8120000000000003</v>
      </c>
      <c r="FF12" s="9">
        <v>13.731999999999999</v>
      </c>
      <c r="FG12" s="9">
        <v>8.4209999999999994</v>
      </c>
      <c r="FH12" s="9">
        <v>5.3109999999999999</v>
      </c>
      <c r="FI12" s="9">
        <v>1.48</v>
      </c>
      <c r="FJ12" s="9">
        <v>0.97799999999999998</v>
      </c>
      <c r="FK12" s="9">
        <v>0.502</v>
      </c>
      <c r="FL12" s="9">
        <v>0</v>
      </c>
      <c r="FM12" s="9">
        <v>0</v>
      </c>
      <c r="FN12" s="9">
        <v>0</v>
      </c>
      <c r="FO12" s="9">
        <v>3.1970000000000001</v>
      </c>
      <c r="FP12" s="9">
        <v>1.214</v>
      </c>
      <c r="FQ12" s="9">
        <v>1.984</v>
      </c>
      <c r="FR12" s="9">
        <v>2.8140000000000001</v>
      </c>
      <c r="FS12" s="9">
        <v>0.83</v>
      </c>
      <c r="FT12" s="9">
        <v>1.984</v>
      </c>
      <c r="FU12" s="9">
        <v>0.38300000000000001</v>
      </c>
      <c r="FV12" s="9">
        <v>0.38300000000000001</v>
      </c>
      <c r="FW12" s="9">
        <v>0</v>
      </c>
      <c r="FX12" s="9">
        <v>23.056000000000001</v>
      </c>
      <c r="FY12" s="9">
        <v>11.98</v>
      </c>
      <c r="FZ12" s="9">
        <v>11.077</v>
      </c>
      <c r="GA12" s="9">
        <v>17.902000000000001</v>
      </c>
      <c r="GB12" s="9">
        <v>11.041</v>
      </c>
      <c r="GC12" s="9">
        <v>6.8620000000000001</v>
      </c>
      <c r="GD12" s="9">
        <v>15.377000000000001</v>
      </c>
      <c r="GE12" s="9">
        <v>9.0670000000000002</v>
      </c>
      <c r="GF12" s="9">
        <v>6.3090000000000002</v>
      </c>
      <c r="GG12" s="9">
        <v>2.5249999999999999</v>
      </c>
      <c r="GH12" s="9">
        <v>1.9730000000000001</v>
      </c>
      <c r="GI12" s="9">
        <v>0.55200000000000005</v>
      </c>
      <c r="GJ12" s="9">
        <v>0</v>
      </c>
      <c r="GK12" s="9">
        <v>0</v>
      </c>
      <c r="GL12" s="9">
        <v>0</v>
      </c>
      <c r="GM12" s="9">
        <v>5.1539999999999999</v>
      </c>
      <c r="GN12" s="9">
        <v>0.93899999999999995</v>
      </c>
      <c r="GO12" s="9">
        <v>4.2149999999999999</v>
      </c>
      <c r="GP12" s="9">
        <v>5.1539999999999999</v>
      </c>
      <c r="GQ12" s="9">
        <v>0.93899999999999995</v>
      </c>
      <c r="GR12" s="9">
        <v>4.2149999999999999</v>
      </c>
      <c r="GS12" s="9">
        <v>0</v>
      </c>
      <c r="GT12" s="9">
        <v>0</v>
      </c>
      <c r="GU12" s="9">
        <v>0</v>
      </c>
      <c r="GV12" s="9">
        <v>14.159000000000001</v>
      </c>
      <c r="GW12" s="9">
        <v>6.4329999999999998</v>
      </c>
      <c r="GX12" s="9">
        <v>7.726</v>
      </c>
      <c r="GY12" s="9">
        <v>11.574</v>
      </c>
      <c r="GZ12" s="9">
        <v>5.5659999999999998</v>
      </c>
      <c r="HA12" s="9">
        <v>6.0090000000000003</v>
      </c>
      <c r="HB12" s="9">
        <v>10.507</v>
      </c>
      <c r="HC12" s="9">
        <v>4.4980000000000002</v>
      </c>
      <c r="HD12" s="9">
        <v>6.0090000000000003</v>
      </c>
      <c r="HE12" s="9">
        <v>1.0680000000000001</v>
      </c>
      <c r="HF12" s="9">
        <v>1.0680000000000001</v>
      </c>
      <c r="HG12" s="9">
        <v>0</v>
      </c>
      <c r="HH12" s="9">
        <v>0</v>
      </c>
      <c r="HI12" s="9">
        <v>0</v>
      </c>
      <c r="HJ12" s="9">
        <v>0</v>
      </c>
      <c r="HK12" s="9">
        <v>2.585</v>
      </c>
      <c r="HL12" s="9">
        <v>0.86799999999999999</v>
      </c>
      <c r="HM12" s="9">
        <v>1.7170000000000001</v>
      </c>
      <c r="HN12" s="9">
        <v>2.585</v>
      </c>
      <c r="HO12" s="9">
        <v>0.86799999999999999</v>
      </c>
      <c r="HP12" s="9">
        <v>1.7170000000000001</v>
      </c>
      <c r="HQ12" s="9">
        <v>0</v>
      </c>
      <c r="HR12" s="9">
        <v>0</v>
      </c>
      <c r="HS12" s="9">
        <v>0</v>
      </c>
      <c r="HT12" s="9">
        <v>60.268999999999998</v>
      </c>
      <c r="HU12" s="9">
        <v>32.686</v>
      </c>
      <c r="HV12" s="9">
        <v>27.584</v>
      </c>
      <c r="HW12" s="9">
        <v>43.762999999999998</v>
      </c>
      <c r="HX12" s="9">
        <v>26.381</v>
      </c>
      <c r="HY12" s="9">
        <v>17.382999999999999</v>
      </c>
      <c r="HZ12" s="9">
        <v>39.002000000000002</v>
      </c>
      <c r="IA12" s="9">
        <v>22.902000000000001</v>
      </c>
      <c r="IB12" s="9">
        <v>16.100000000000001</v>
      </c>
      <c r="IC12" s="9">
        <v>3.5049999999999999</v>
      </c>
      <c r="ID12" s="9">
        <v>2.4460000000000002</v>
      </c>
      <c r="IE12" s="9">
        <v>1.0589999999999999</v>
      </c>
      <c r="IF12" s="9">
        <v>1.2569999999999999</v>
      </c>
      <c r="IG12" s="9">
        <v>1.0329999999999999</v>
      </c>
      <c r="IH12" s="9">
        <v>0.224</v>
      </c>
      <c r="II12" s="9">
        <v>16.506</v>
      </c>
      <c r="IJ12" s="9">
        <v>6.3049999999999997</v>
      </c>
      <c r="IK12" s="9">
        <v>10.201000000000001</v>
      </c>
      <c r="IL12" s="9">
        <v>14.329000000000001</v>
      </c>
      <c r="IM12" s="9">
        <v>5.407</v>
      </c>
      <c r="IN12" s="9">
        <v>8.9220000000000006</v>
      </c>
      <c r="IO12" s="9">
        <v>2.177</v>
      </c>
      <c r="IP12" s="9">
        <v>0.89800000000000002</v>
      </c>
      <c r="IQ12" s="9">
        <v>1.2789999999999999</v>
      </c>
    </row>
    <row r="13" spans="1:251">
      <c r="A13" s="10">
        <v>42767</v>
      </c>
      <c r="B13" s="9">
        <v>3.2509999999999999</v>
      </c>
      <c r="C13" s="9">
        <v>2.613</v>
      </c>
      <c r="D13" s="9">
        <v>2.21</v>
      </c>
      <c r="E13" s="9">
        <v>0.40200000000000002</v>
      </c>
      <c r="F13" s="9">
        <v>0</v>
      </c>
      <c r="G13" s="9">
        <v>0</v>
      </c>
      <c r="H13" s="9">
        <v>0</v>
      </c>
      <c r="I13" s="9">
        <v>13.907</v>
      </c>
      <c r="J13" s="9">
        <v>9.2899999999999991</v>
      </c>
      <c r="K13" s="9">
        <v>4.617</v>
      </c>
      <c r="L13" s="9">
        <v>13.595000000000001</v>
      </c>
      <c r="M13" s="9">
        <v>9.2899999999999991</v>
      </c>
      <c r="N13" s="9">
        <v>4.306</v>
      </c>
      <c r="O13" s="9">
        <v>0.311</v>
      </c>
      <c r="P13" s="9">
        <v>0</v>
      </c>
      <c r="Q13" s="9">
        <v>0.311</v>
      </c>
      <c r="R13" s="9">
        <v>1.1619999999999999</v>
      </c>
      <c r="S13" s="9">
        <v>0.85099999999999998</v>
      </c>
      <c r="T13" s="9">
        <v>0.311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1.1619999999999999</v>
      </c>
      <c r="AH13" s="9">
        <v>0.85099999999999998</v>
      </c>
      <c r="AI13" s="9">
        <v>0.311</v>
      </c>
      <c r="AJ13" s="9">
        <v>0.85099999999999998</v>
      </c>
      <c r="AK13" s="9">
        <v>0.85099999999999998</v>
      </c>
      <c r="AL13" s="9">
        <v>0</v>
      </c>
      <c r="AM13" s="9">
        <v>0.311</v>
      </c>
      <c r="AN13" s="9">
        <v>0</v>
      </c>
      <c r="AO13" s="9">
        <v>0.311</v>
      </c>
      <c r="AP13" s="9">
        <v>24.914999999999999</v>
      </c>
      <c r="AQ13" s="9">
        <v>16.956</v>
      </c>
      <c r="AR13" s="9">
        <v>7.9589999999999996</v>
      </c>
      <c r="AS13" s="9">
        <v>12.17</v>
      </c>
      <c r="AT13" s="9">
        <v>8.5169999999999995</v>
      </c>
      <c r="AU13" s="9">
        <v>3.653</v>
      </c>
      <c r="AV13" s="9">
        <v>9.5579999999999998</v>
      </c>
      <c r="AW13" s="9">
        <v>6.3070000000000004</v>
      </c>
      <c r="AX13" s="9">
        <v>3.2509999999999999</v>
      </c>
      <c r="AY13" s="9">
        <v>2.613</v>
      </c>
      <c r="AZ13" s="9">
        <v>2.21</v>
      </c>
      <c r="BA13" s="9">
        <v>0.40200000000000002</v>
      </c>
      <c r="BB13" s="9">
        <v>12.744</v>
      </c>
      <c r="BC13" s="9">
        <v>8.4390000000000001</v>
      </c>
      <c r="BD13" s="9">
        <v>4.306</v>
      </c>
      <c r="BE13" s="9">
        <v>12.744</v>
      </c>
      <c r="BF13" s="9">
        <v>8.4390000000000001</v>
      </c>
      <c r="BG13" s="9">
        <v>4.306</v>
      </c>
      <c r="BH13" s="9">
        <v>120.35</v>
      </c>
      <c r="BI13" s="9">
        <v>64.265000000000001</v>
      </c>
      <c r="BJ13" s="9">
        <v>56.085000000000001</v>
      </c>
      <c r="BK13" s="9">
        <v>83.870999999999995</v>
      </c>
      <c r="BL13" s="9">
        <v>47.348999999999997</v>
      </c>
      <c r="BM13" s="9">
        <v>36.521999999999998</v>
      </c>
      <c r="BN13" s="9">
        <v>70.915999999999997</v>
      </c>
      <c r="BO13" s="9">
        <v>40.130000000000003</v>
      </c>
      <c r="BP13" s="9">
        <v>30.786000000000001</v>
      </c>
      <c r="BQ13" s="9">
        <v>11.009</v>
      </c>
      <c r="BR13" s="9">
        <v>5.8659999999999997</v>
      </c>
      <c r="BS13" s="9">
        <v>5.1429999999999998</v>
      </c>
      <c r="BT13" s="9">
        <v>1.9470000000000001</v>
      </c>
      <c r="BU13" s="9">
        <v>1.353</v>
      </c>
      <c r="BV13" s="9">
        <v>0.59399999999999997</v>
      </c>
      <c r="BW13" s="9">
        <v>36.478999999999999</v>
      </c>
      <c r="BX13" s="9">
        <v>16.916</v>
      </c>
      <c r="BY13" s="9">
        <v>19.562999999999999</v>
      </c>
      <c r="BZ13" s="9">
        <v>32.371000000000002</v>
      </c>
      <c r="CA13" s="9">
        <v>14.877000000000001</v>
      </c>
      <c r="CB13" s="9">
        <v>17.492999999999999</v>
      </c>
      <c r="CC13" s="9">
        <v>4.109</v>
      </c>
      <c r="CD13" s="9">
        <v>2.0390000000000001</v>
      </c>
      <c r="CE13" s="9">
        <v>2.0699999999999998</v>
      </c>
      <c r="CF13" s="9">
        <v>27.622</v>
      </c>
      <c r="CG13" s="9">
        <v>15.988</v>
      </c>
      <c r="CH13" s="9">
        <v>11.634</v>
      </c>
      <c r="CI13" s="9">
        <v>18.039000000000001</v>
      </c>
      <c r="CJ13" s="9">
        <v>10.877000000000001</v>
      </c>
      <c r="CK13" s="9">
        <v>7.1619999999999999</v>
      </c>
      <c r="CL13" s="9">
        <v>15.696</v>
      </c>
      <c r="CM13" s="9">
        <v>9.4030000000000005</v>
      </c>
      <c r="CN13" s="9">
        <v>6.2919999999999998</v>
      </c>
      <c r="CO13" s="9">
        <v>1.9730000000000001</v>
      </c>
      <c r="CP13" s="9">
        <v>1.1040000000000001</v>
      </c>
      <c r="CQ13" s="9">
        <v>0.86899999999999999</v>
      </c>
      <c r="CR13" s="9">
        <v>0.37</v>
      </c>
      <c r="CS13" s="9">
        <v>0.37</v>
      </c>
      <c r="CT13" s="9">
        <v>0</v>
      </c>
      <c r="CU13" s="9">
        <v>9.5830000000000002</v>
      </c>
      <c r="CV13" s="9">
        <v>5.1100000000000003</v>
      </c>
      <c r="CW13" s="9">
        <v>4.4729999999999999</v>
      </c>
      <c r="CX13" s="9">
        <v>8.1590000000000007</v>
      </c>
      <c r="CY13" s="9">
        <v>4.0739999999999998</v>
      </c>
      <c r="CZ13" s="9">
        <v>4.085</v>
      </c>
      <c r="DA13" s="9">
        <v>1.4239999999999999</v>
      </c>
      <c r="DB13" s="9">
        <v>1.0369999999999999</v>
      </c>
      <c r="DC13" s="9">
        <v>0.38700000000000001</v>
      </c>
      <c r="DD13" s="9">
        <v>45.1</v>
      </c>
      <c r="DE13" s="9">
        <v>22.265999999999998</v>
      </c>
      <c r="DF13" s="9">
        <v>22.834</v>
      </c>
      <c r="DG13" s="9">
        <v>26.163</v>
      </c>
      <c r="DH13" s="9">
        <v>14.494</v>
      </c>
      <c r="DI13" s="9">
        <v>11.669</v>
      </c>
      <c r="DJ13" s="9">
        <v>22.559000000000001</v>
      </c>
      <c r="DK13" s="9">
        <v>12.442</v>
      </c>
      <c r="DL13" s="9">
        <v>10.117000000000001</v>
      </c>
      <c r="DM13" s="9">
        <v>3.01</v>
      </c>
      <c r="DN13" s="9">
        <v>2.052</v>
      </c>
      <c r="DO13" s="9">
        <v>0.95799999999999996</v>
      </c>
      <c r="DP13" s="9">
        <v>0.59399999999999997</v>
      </c>
      <c r="DQ13" s="9">
        <v>0</v>
      </c>
      <c r="DR13" s="9">
        <v>0.59399999999999997</v>
      </c>
      <c r="DS13" s="9">
        <v>18.936</v>
      </c>
      <c r="DT13" s="9">
        <v>7.7720000000000002</v>
      </c>
      <c r="DU13" s="9">
        <v>11.164999999999999</v>
      </c>
      <c r="DV13" s="9">
        <v>16.754999999999999</v>
      </c>
      <c r="DW13" s="9">
        <v>6.7690000000000001</v>
      </c>
      <c r="DX13" s="9">
        <v>9.9860000000000007</v>
      </c>
      <c r="DY13" s="9">
        <v>2.181</v>
      </c>
      <c r="DZ13" s="9">
        <v>1.002</v>
      </c>
      <c r="EA13" s="9">
        <v>1.179</v>
      </c>
      <c r="EB13" s="9">
        <v>29.76</v>
      </c>
      <c r="EC13" s="9">
        <v>14.045999999999999</v>
      </c>
      <c r="ED13" s="9">
        <v>15.714</v>
      </c>
      <c r="EE13" s="9">
        <v>25.074999999999999</v>
      </c>
      <c r="EF13" s="9">
        <v>11.878</v>
      </c>
      <c r="EG13" s="9">
        <v>13.196999999999999</v>
      </c>
      <c r="EH13" s="9">
        <v>20.152000000000001</v>
      </c>
      <c r="EI13" s="9">
        <v>9.9480000000000004</v>
      </c>
      <c r="EJ13" s="9">
        <v>10.204000000000001</v>
      </c>
      <c r="EK13" s="9">
        <v>4.3959999999999999</v>
      </c>
      <c r="EL13" s="9">
        <v>1.403</v>
      </c>
      <c r="EM13" s="9">
        <v>2.992</v>
      </c>
      <c r="EN13" s="9">
        <v>0.52700000000000002</v>
      </c>
      <c r="EO13" s="9">
        <v>0.52700000000000002</v>
      </c>
      <c r="EP13" s="9">
        <v>0</v>
      </c>
      <c r="EQ13" s="9">
        <v>4.6849999999999996</v>
      </c>
      <c r="ER13" s="9">
        <v>2.1680000000000001</v>
      </c>
      <c r="ES13" s="9">
        <v>2.5179999999999998</v>
      </c>
      <c r="ET13" s="9">
        <v>4.1820000000000004</v>
      </c>
      <c r="EU13" s="9">
        <v>2.1680000000000001</v>
      </c>
      <c r="EV13" s="9">
        <v>2.0139999999999998</v>
      </c>
      <c r="EW13" s="9">
        <v>0.504</v>
      </c>
      <c r="EX13" s="9">
        <v>0</v>
      </c>
      <c r="EY13" s="9">
        <v>0.504</v>
      </c>
      <c r="EZ13" s="9">
        <v>17.869</v>
      </c>
      <c r="FA13" s="9">
        <v>11.965999999999999</v>
      </c>
      <c r="FB13" s="9">
        <v>5.9029999999999996</v>
      </c>
      <c r="FC13" s="9">
        <v>14.593999999999999</v>
      </c>
      <c r="FD13" s="9">
        <v>10.099</v>
      </c>
      <c r="FE13" s="9">
        <v>4.4950000000000001</v>
      </c>
      <c r="FF13" s="9">
        <v>12.509</v>
      </c>
      <c r="FG13" s="9">
        <v>8.3360000000000003</v>
      </c>
      <c r="FH13" s="9">
        <v>4.1719999999999997</v>
      </c>
      <c r="FI13" s="9">
        <v>1.63</v>
      </c>
      <c r="FJ13" s="9">
        <v>1.3069999999999999</v>
      </c>
      <c r="FK13" s="9">
        <v>0.32300000000000001</v>
      </c>
      <c r="FL13" s="9">
        <v>0.45600000000000002</v>
      </c>
      <c r="FM13" s="9">
        <v>0.45600000000000002</v>
      </c>
      <c r="FN13" s="9">
        <v>0</v>
      </c>
      <c r="FO13" s="9">
        <v>3.2749999999999999</v>
      </c>
      <c r="FP13" s="9">
        <v>1.867</v>
      </c>
      <c r="FQ13" s="9">
        <v>1.4079999999999999</v>
      </c>
      <c r="FR13" s="9">
        <v>3.2749999999999999</v>
      </c>
      <c r="FS13" s="9">
        <v>1.867</v>
      </c>
      <c r="FT13" s="9">
        <v>1.4079999999999999</v>
      </c>
      <c r="FU13" s="9">
        <v>0</v>
      </c>
      <c r="FV13" s="9">
        <v>0</v>
      </c>
      <c r="FW13" s="9">
        <v>0</v>
      </c>
      <c r="FX13" s="9">
        <v>18.265000000000001</v>
      </c>
      <c r="FY13" s="9">
        <v>9.82</v>
      </c>
      <c r="FZ13" s="9">
        <v>8.4440000000000008</v>
      </c>
      <c r="GA13" s="9">
        <v>12.153</v>
      </c>
      <c r="GB13" s="9">
        <v>6.7030000000000003</v>
      </c>
      <c r="GC13" s="9">
        <v>5.45</v>
      </c>
      <c r="GD13" s="9">
        <v>11.361000000000001</v>
      </c>
      <c r="GE13" s="9">
        <v>6.3010000000000002</v>
      </c>
      <c r="GF13" s="9">
        <v>5.0590000000000002</v>
      </c>
      <c r="GG13" s="9">
        <v>0.79200000000000004</v>
      </c>
      <c r="GH13" s="9">
        <v>0.40200000000000002</v>
      </c>
      <c r="GI13" s="9">
        <v>0.39</v>
      </c>
      <c r="GJ13" s="9">
        <v>0</v>
      </c>
      <c r="GK13" s="9">
        <v>0</v>
      </c>
      <c r="GL13" s="9">
        <v>0</v>
      </c>
      <c r="GM13" s="9">
        <v>6.1120000000000001</v>
      </c>
      <c r="GN13" s="9">
        <v>3.117</v>
      </c>
      <c r="GO13" s="9">
        <v>2.9940000000000002</v>
      </c>
      <c r="GP13" s="9">
        <v>6.1120000000000001</v>
      </c>
      <c r="GQ13" s="9">
        <v>3.117</v>
      </c>
      <c r="GR13" s="9">
        <v>2.9940000000000002</v>
      </c>
      <c r="GS13" s="9">
        <v>0</v>
      </c>
      <c r="GT13" s="9">
        <v>0</v>
      </c>
      <c r="GU13" s="9">
        <v>0</v>
      </c>
      <c r="GV13" s="9">
        <v>18.919</v>
      </c>
      <c r="GW13" s="9">
        <v>10.503</v>
      </c>
      <c r="GX13" s="9">
        <v>8.4160000000000004</v>
      </c>
      <c r="GY13" s="9">
        <v>15.79</v>
      </c>
      <c r="GZ13" s="9">
        <v>8.9789999999999992</v>
      </c>
      <c r="HA13" s="9">
        <v>6.8120000000000003</v>
      </c>
      <c r="HB13" s="9">
        <v>15.097</v>
      </c>
      <c r="HC13" s="9">
        <v>8.2859999999999996</v>
      </c>
      <c r="HD13" s="9">
        <v>6.8120000000000003</v>
      </c>
      <c r="HE13" s="9">
        <v>0.69299999999999995</v>
      </c>
      <c r="HF13" s="9">
        <v>0.69299999999999995</v>
      </c>
      <c r="HG13" s="9">
        <v>0</v>
      </c>
      <c r="HH13" s="9">
        <v>0</v>
      </c>
      <c r="HI13" s="9">
        <v>0</v>
      </c>
      <c r="HJ13" s="9">
        <v>0</v>
      </c>
      <c r="HK13" s="9">
        <v>3.129</v>
      </c>
      <c r="HL13" s="9">
        <v>1.524</v>
      </c>
      <c r="HM13" s="9">
        <v>1.605</v>
      </c>
      <c r="HN13" s="9">
        <v>2.5369999999999999</v>
      </c>
      <c r="HO13" s="9">
        <v>0.93300000000000005</v>
      </c>
      <c r="HP13" s="9">
        <v>1.605</v>
      </c>
      <c r="HQ13" s="9">
        <v>0.59099999999999997</v>
      </c>
      <c r="HR13" s="9">
        <v>0.59099999999999997</v>
      </c>
      <c r="HS13" s="9">
        <v>0</v>
      </c>
      <c r="HT13" s="9">
        <v>58.970999999999997</v>
      </c>
      <c r="HU13" s="9">
        <v>31.86</v>
      </c>
      <c r="HV13" s="9">
        <v>27.111000000000001</v>
      </c>
      <c r="HW13" s="9">
        <v>42.466999999999999</v>
      </c>
      <c r="HX13" s="9">
        <v>23.698</v>
      </c>
      <c r="HY13" s="9">
        <v>18.768999999999998</v>
      </c>
      <c r="HZ13" s="9">
        <v>37.323999999999998</v>
      </c>
      <c r="IA13" s="9">
        <v>20.414999999999999</v>
      </c>
      <c r="IB13" s="9">
        <v>16.908000000000001</v>
      </c>
      <c r="IC13" s="9">
        <v>4.1459999999999999</v>
      </c>
      <c r="ID13" s="9">
        <v>2.7690000000000001</v>
      </c>
      <c r="IE13" s="9">
        <v>1.377</v>
      </c>
      <c r="IF13" s="9">
        <v>0.997</v>
      </c>
      <c r="IG13" s="9">
        <v>0.51300000000000001</v>
      </c>
      <c r="IH13" s="9">
        <v>0.48299999999999998</v>
      </c>
      <c r="II13" s="9">
        <v>16.504000000000001</v>
      </c>
      <c r="IJ13" s="9">
        <v>8.1620000000000008</v>
      </c>
      <c r="IK13" s="9">
        <v>8.3420000000000005</v>
      </c>
      <c r="IL13" s="9">
        <v>15.098000000000001</v>
      </c>
      <c r="IM13" s="9">
        <v>7.88</v>
      </c>
      <c r="IN13" s="9">
        <v>7.218</v>
      </c>
      <c r="IO13" s="9">
        <v>1.4059999999999999</v>
      </c>
      <c r="IP13" s="9">
        <v>0.28199999999999997</v>
      </c>
      <c r="IQ13" s="9">
        <v>1.1240000000000001</v>
      </c>
    </row>
    <row r="14" spans="1:251">
      <c r="A14" s="10">
        <v>43132</v>
      </c>
      <c r="B14" s="9">
        <v>6.0880000000000001</v>
      </c>
      <c r="C14" s="9">
        <v>0.73799999999999999</v>
      </c>
      <c r="D14" s="9">
        <v>0.73799999999999999</v>
      </c>
      <c r="E14" s="9">
        <v>0</v>
      </c>
      <c r="F14" s="9">
        <v>0</v>
      </c>
      <c r="G14" s="9">
        <v>0</v>
      </c>
      <c r="H14" s="9">
        <v>0</v>
      </c>
      <c r="I14" s="9">
        <v>11.202</v>
      </c>
      <c r="J14" s="9">
        <v>5.44</v>
      </c>
      <c r="K14" s="9">
        <v>5.7619999999999996</v>
      </c>
      <c r="L14" s="9">
        <v>10.670999999999999</v>
      </c>
      <c r="M14" s="9">
        <v>4.91</v>
      </c>
      <c r="N14" s="9">
        <v>5.7619999999999996</v>
      </c>
      <c r="O14" s="9">
        <v>0.53100000000000003</v>
      </c>
      <c r="P14" s="9">
        <v>0.53100000000000003</v>
      </c>
      <c r="Q14" s="9">
        <v>0</v>
      </c>
      <c r="R14" s="9">
        <v>2.0619999999999998</v>
      </c>
      <c r="S14" s="9">
        <v>1.278</v>
      </c>
      <c r="T14" s="9">
        <v>0.78400000000000003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2.0619999999999998</v>
      </c>
      <c r="AH14" s="9">
        <v>1.278</v>
      </c>
      <c r="AI14" s="9">
        <v>0.78400000000000003</v>
      </c>
      <c r="AJ14" s="9">
        <v>1.5309999999999999</v>
      </c>
      <c r="AK14" s="9">
        <v>0.748</v>
      </c>
      <c r="AL14" s="9">
        <v>0.78400000000000003</v>
      </c>
      <c r="AM14" s="9">
        <v>0.53100000000000003</v>
      </c>
      <c r="AN14" s="9">
        <v>0.53100000000000003</v>
      </c>
      <c r="AO14" s="9">
        <v>0</v>
      </c>
      <c r="AP14" s="9">
        <v>23.129000000000001</v>
      </c>
      <c r="AQ14" s="9">
        <v>12.061999999999999</v>
      </c>
      <c r="AR14" s="9">
        <v>11.067</v>
      </c>
      <c r="AS14" s="9">
        <v>13.989000000000001</v>
      </c>
      <c r="AT14" s="9">
        <v>7.9</v>
      </c>
      <c r="AU14" s="9">
        <v>6.0880000000000001</v>
      </c>
      <c r="AV14" s="9">
        <v>13.25</v>
      </c>
      <c r="AW14" s="9">
        <v>7.1619999999999999</v>
      </c>
      <c r="AX14" s="9">
        <v>6.0880000000000001</v>
      </c>
      <c r="AY14" s="9">
        <v>0.73799999999999999</v>
      </c>
      <c r="AZ14" s="9">
        <v>0.73799999999999999</v>
      </c>
      <c r="BA14" s="9">
        <v>0</v>
      </c>
      <c r="BB14" s="9">
        <v>9.14</v>
      </c>
      <c r="BC14" s="9">
        <v>4.1619999999999999</v>
      </c>
      <c r="BD14" s="9">
        <v>4.9779999999999998</v>
      </c>
      <c r="BE14" s="9">
        <v>9.14</v>
      </c>
      <c r="BF14" s="9">
        <v>4.1619999999999999</v>
      </c>
      <c r="BG14" s="9">
        <v>4.9779999999999998</v>
      </c>
      <c r="BH14" s="9">
        <v>126.012</v>
      </c>
      <c r="BI14" s="9">
        <v>66.183000000000007</v>
      </c>
      <c r="BJ14" s="9">
        <v>59.83</v>
      </c>
      <c r="BK14" s="9">
        <v>90.025000000000006</v>
      </c>
      <c r="BL14" s="9">
        <v>53.383000000000003</v>
      </c>
      <c r="BM14" s="9">
        <v>36.642000000000003</v>
      </c>
      <c r="BN14" s="9">
        <v>75.673000000000002</v>
      </c>
      <c r="BO14" s="9">
        <v>44.575000000000003</v>
      </c>
      <c r="BP14" s="9">
        <v>31.097999999999999</v>
      </c>
      <c r="BQ14" s="9">
        <v>12.547000000000001</v>
      </c>
      <c r="BR14" s="9">
        <v>7.8380000000000001</v>
      </c>
      <c r="BS14" s="9">
        <v>4.7089999999999996</v>
      </c>
      <c r="BT14" s="9">
        <v>1.8049999999999999</v>
      </c>
      <c r="BU14" s="9">
        <v>0.97</v>
      </c>
      <c r="BV14" s="9">
        <v>0.83499999999999996</v>
      </c>
      <c r="BW14" s="9">
        <v>35.987000000000002</v>
      </c>
      <c r="BX14" s="9">
        <v>12.8</v>
      </c>
      <c r="BY14" s="9">
        <v>23.187999999999999</v>
      </c>
      <c r="BZ14" s="9">
        <v>32.761000000000003</v>
      </c>
      <c r="CA14" s="9">
        <v>10.661</v>
      </c>
      <c r="CB14" s="9">
        <v>22.1</v>
      </c>
      <c r="CC14" s="9">
        <v>3.2269999999999999</v>
      </c>
      <c r="CD14" s="9">
        <v>2.1389999999999998</v>
      </c>
      <c r="CE14" s="9">
        <v>1.0880000000000001</v>
      </c>
      <c r="CF14" s="9">
        <v>33.317</v>
      </c>
      <c r="CG14" s="9">
        <v>18.818000000000001</v>
      </c>
      <c r="CH14" s="9">
        <v>14.499000000000001</v>
      </c>
      <c r="CI14" s="9">
        <v>22.527000000000001</v>
      </c>
      <c r="CJ14" s="9">
        <v>14.132</v>
      </c>
      <c r="CK14" s="9">
        <v>8.3949999999999996</v>
      </c>
      <c r="CL14" s="9">
        <v>16.620999999999999</v>
      </c>
      <c r="CM14" s="9">
        <v>11.236000000000001</v>
      </c>
      <c r="CN14" s="9">
        <v>5.3840000000000003</v>
      </c>
      <c r="CO14" s="9">
        <v>4.5380000000000003</v>
      </c>
      <c r="CP14" s="9">
        <v>2.3620000000000001</v>
      </c>
      <c r="CQ14" s="9">
        <v>2.1749999999999998</v>
      </c>
      <c r="CR14" s="9">
        <v>1.369</v>
      </c>
      <c r="CS14" s="9">
        <v>0.53400000000000003</v>
      </c>
      <c r="CT14" s="9">
        <v>0.83499999999999996</v>
      </c>
      <c r="CU14" s="9">
        <v>10.79</v>
      </c>
      <c r="CV14" s="9">
        <v>4.6859999999999999</v>
      </c>
      <c r="CW14" s="9">
        <v>6.1040000000000001</v>
      </c>
      <c r="CX14" s="9">
        <v>9.0960000000000001</v>
      </c>
      <c r="CY14" s="9">
        <v>2.992</v>
      </c>
      <c r="CZ14" s="9">
        <v>6.1040000000000001</v>
      </c>
      <c r="DA14" s="9">
        <v>1.694</v>
      </c>
      <c r="DB14" s="9">
        <v>1.694</v>
      </c>
      <c r="DC14" s="9">
        <v>0</v>
      </c>
      <c r="DD14" s="9">
        <v>54.136000000000003</v>
      </c>
      <c r="DE14" s="9">
        <v>29.614999999999998</v>
      </c>
      <c r="DF14" s="9">
        <v>24.521000000000001</v>
      </c>
      <c r="DG14" s="9">
        <v>38.901000000000003</v>
      </c>
      <c r="DH14" s="9">
        <v>23.678000000000001</v>
      </c>
      <c r="DI14" s="9">
        <v>15.223000000000001</v>
      </c>
      <c r="DJ14" s="9">
        <v>32.985999999999997</v>
      </c>
      <c r="DK14" s="9">
        <v>18.535</v>
      </c>
      <c r="DL14" s="9">
        <v>14.451000000000001</v>
      </c>
      <c r="DM14" s="9">
        <v>5.4790000000000001</v>
      </c>
      <c r="DN14" s="9">
        <v>4.7069999999999999</v>
      </c>
      <c r="DO14" s="9">
        <v>0.77200000000000002</v>
      </c>
      <c r="DP14" s="9">
        <v>0.436</v>
      </c>
      <c r="DQ14" s="9">
        <v>0.436</v>
      </c>
      <c r="DR14" s="9">
        <v>0</v>
      </c>
      <c r="DS14" s="9">
        <v>15.234999999999999</v>
      </c>
      <c r="DT14" s="9">
        <v>5.9370000000000003</v>
      </c>
      <c r="DU14" s="9">
        <v>9.298</v>
      </c>
      <c r="DV14" s="9">
        <v>14.028</v>
      </c>
      <c r="DW14" s="9">
        <v>5.492</v>
      </c>
      <c r="DX14" s="9">
        <v>8.5359999999999996</v>
      </c>
      <c r="DY14" s="9">
        <v>1.2070000000000001</v>
      </c>
      <c r="DZ14" s="9">
        <v>0.44500000000000001</v>
      </c>
      <c r="EA14" s="9">
        <v>0.76100000000000001</v>
      </c>
      <c r="EB14" s="9">
        <v>22.420999999999999</v>
      </c>
      <c r="EC14" s="9">
        <v>8.5869999999999997</v>
      </c>
      <c r="ED14" s="9">
        <v>13.834</v>
      </c>
      <c r="EE14" s="9">
        <v>15.888999999999999</v>
      </c>
      <c r="EF14" s="9">
        <v>7.2549999999999999</v>
      </c>
      <c r="EG14" s="9">
        <v>8.6340000000000003</v>
      </c>
      <c r="EH14" s="9">
        <v>14.496</v>
      </c>
      <c r="EI14" s="9">
        <v>6.899</v>
      </c>
      <c r="EJ14" s="9">
        <v>7.5970000000000004</v>
      </c>
      <c r="EK14" s="9">
        <v>1.393</v>
      </c>
      <c r="EL14" s="9">
        <v>0.35599999999999998</v>
      </c>
      <c r="EM14" s="9">
        <v>1.0369999999999999</v>
      </c>
      <c r="EN14" s="9">
        <v>0</v>
      </c>
      <c r="EO14" s="9">
        <v>0</v>
      </c>
      <c r="EP14" s="9">
        <v>0</v>
      </c>
      <c r="EQ14" s="9">
        <v>6.5309999999999997</v>
      </c>
      <c r="ER14" s="9">
        <v>1.3320000000000001</v>
      </c>
      <c r="ES14" s="9">
        <v>5.2</v>
      </c>
      <c r="ET14" s="9">
        <v>6.5309999999999997</v>
      </c>
      <c r="EU14" s="9">
        <v>1.3320000000000001</v>
      </c>
      <c r="EV14" s="9">
        <v>5.2</v>
      </c>
      <c r="EW14" s="9">
        <v>0</v>
      </c>
      <c r="EX14" s="9">
        <v>0</v>
      </c>
      <c r="EY14" s="9">
        <v>0</v>
      </c>
      <c r="EZ14" s="9">
        <v>16.138999999999999</v>
      </c>
      <c r="FA14" s="9">
        <v>9.1620000000000008</v>
      </c>
      <c r="FB14" s="9">
        <v>6.976</v>
      </c>
      <c r="FC14" s="9">
        <v>12.707000000000001</v>
      </c>
      <c r="FD14" s="9">
        <v>8.3170000000000002</v>
      </c>
      <c r="FE14" s="9">
        <v>4.3899999999999997</v>
      </c>
      <c r="FF14" s="9">
        <v>11.57</v>
      </c>
      <c r="FG14" s="9">
        <v>7.9039999999999999</v>
      </c>
      <c r="FH14" s="9">
        <v>3.6659999999999999</v>
      </c>
      <c r="FI14" s="9">
        <v>1.137</v>
      </c>
      <c r="FJ14" s="9">
        <v>0.41299999999999998</v>
      </c>
      <c r="FK14" s="9">
        <v>0.72399999999999998</v>
      </c>
      <c r="FL14" s="9">
        <v>0</v>
      </c>
      <c r="FM14" s="9">
        <v>0</v>
      </c>
      <c r="FN14" s="9">
        <v>0</v>
      </c>
      <c r="FO14" s="9">
        <v>3.4319999999999999</v>
      </c>
      <c r="FP14" s="9">
        <v>0.84499999999999997</v>
      </c>
      <c r="FQ14" s="9">
        <v>2.5859999999999999</v>
      </c>
      <c r="FR14" s="9">
        <v>3.105</v>
      </c>
      <c r="FS14" s="9">
        <v>0.84499999999999997</v>
      </c>
      <c r="FT14" s="9">
        <v>2.2599999999999998</v>
      </c>
      <c r="FU14" s="9">
        <v>0.32600000000000001</v>
      </c>
      <c r="FV14" s="9">
        <v>0</v>
      </c>
      <c r="FW14" s="9">
        <v>0.32600000000000001</v>
      </c>
      <c r="FX14" s="9">
        <v>14.855</v>
      </c>
      <c r="FY14" s="9">
        <v>9.4179999999999993</v>
      </c>
      <c r="FZ14" s="9">
        <v>5.4359999999999999</v>
      </c>
      <c r="GA14" s="9">
        <v>11.923</v>
      </c>
      <c r="GB14" s="9">
        <v>7.9930000000000003</v>
      </c>
      <c r="GC14" s="9">
        <v>3.93</v>
      </c>
      <c r="GD14" s="9">
        <v>10.590999999999999</v>
      </c>
      <c r="GE14" s="9">
        <v>6.6609999999999996</v>
      </c>
      <c r="GF14" s="9">
        <v>3.93</v>
      </c>
      <c r="GG14" s="9">
        <v>0.88700000000000001</v>
      </c>
      <c r="GH14" s="9">
        <v>0.88700000000000001</v>
      </c>
      <c r="GI14" s="9">
        <v>0</v>
      </c>
      <c r="GJ14" s="9">
        <v>0.44500000000000001</v>
      </c>
      <c r="GK14" s="9">
        <v>0.44500000000000001</v>
      </c>
      <c r="GL14" s="9">
        <v>0</v>
      </c>
      <c r="GM14" s="9">
        <v>2.9319999999999999</v>
      </c>
      <c r="GN14" s="9">
        <v>1.425</v>
      </c>
      <c r="GO14" s="9">
        <v>1.506</v>
      </c>
      <c r="GP14" s="9">
        <v>2.9319999999999999</v>
      </c>
      <c r="GQ14" s="9">
        <v>1.425</v>
      </c>
      <c r="GR14" s="9">
        <v>1.506</v>
      </c>
      <c r="GS14" s="9">
        <v>0</v>
      </c>
      <c r="GT14" s="9">
        <v>0</v>
      </c>
      <c r="GU14" s="9">
        <v>0</v>
      </c>
      <c r="GV14" s="9">
        <v>19.783000000000001</v>
      </c>
      <c r="GW14" s="9">
        <v>9.4269999999999996</v>
      </c>
      <c r="GX14" s="9">
        <v>10.356</v>
      </c>
      <c r="GY14" s="9">
        <v>17.536999999999999</v>
      </c>
      <c r="GZ14" s="9">
        <v>8.69</v>
      </c>
      <c r="HA14" s="9">
        <v>8.8469999999999995</v>
      </c>
      <c r="HB14" s="9">
        <v>17.172999999999998</v>
      </c>
      <c r="HC14" s="9">
        <v>8.3260000000000005</v>
      </c>
      <c r="HD14" s="9">
        <v>8.8469999999999995</v>
      </c>
      <c r="HE14" s="9">
        <v>0.36399999999999999</v>
      </c>
      <c r="HF14" s="9">
        <v>0.36399999999999999</v>
      </c>
      <c r="HG14" s="9">
        <v>0</v>
      </c>
      <c r="HH14" s="9">
        <v>0</v>
      </c>
      <c r="HI14" s="9">
        <v>0</v>
      </c>
      <c r="HJ14" s="9">
        <v>0</v>
      </c>
      <c r="HK14" s="9">
        <v>2.2450000000000001</v>
      </c>
      <c r="HL14" s="9">
        <v>0.73699999999999999</v>
      </c>
      <c r="HM14" s="9">
        <v>1.5089999999999999</v>
      </c>
      <c r="HN14" s="9">
        <v>2.2450000000000001</v>
      </c>
      <c r="HO14" s="9">
        <v>0.73699999999999999</v>
      </c>
      <c r="HP14" s="9">
        <v>1.5089999999999999</v>
      </c>
      <c r="HQ14" s="9">
        <v>0</v>
      </c>
      <c r="HR14" s="9">
        <v>0</v>
      </c>
      <c r="HS14" s="9">
        <v>0</v>
      </c>
      <c r="HT14" s="9">
        <v>53.023000000000003</v>
      </c>
      <c r="HU14" s="9">
        <v>28.343</v>
      </c>
      <c r="HV14" s="9">
        <v>24.68</v>
      </c>
      <c r="HW14" s="9">
        <v>35.197000000000003</v>
      </c>
      <c r="HX14" s="9">
        <v>20.402999999999999</v>
      </c>
      <c r="HY14" s="9">
        <v>14.794</v>
      </c>
      <c r="HZ14" s="9">
        <v>31.856000000000002</v>
      </c>
      <c r="IA14" s="9">
        <v>17.861999999999998</v>
      </c>
      <c r="IB14" s="9">
        <v>13.994999999999999</v>
      </c>
      <c r="IC14" s="9">
        <v>3.081</v>
      </c>
      <c r="ID14" s="9">
        <v>2.5409999999999999</v>
      </c>
      <c r="IE14" s="9">
        <v>0.54</v>
      </c>
      <c r="IF14" s="9">
        <v>0.25900000000000001</v>
      </c>
      <c r="IG14" s="9">
        <v>0</v>
      </c>
      <c r="IH14" s="9">
        <v>0.25900000000000001</v>
      </c>
      <c r="II14" s="9">
        <v>17.826000000000001</v>
      </c>
      <c r="IJ14" s="9">
        <v>7.94</v>
      </c>
      <c r="IK14" s="9">
        <v>9.8859999999999992</v>
      </c>
      <c r="IL14" s="9">
        <v>16.553999999999998</v>
      </c>
      <c r="IM14" s="9">
        <v>7.0339999999999998</v>
      </c>
      <c r="IN14" s="9">
        <v>9.5210000000000008</v>
      </c>
      <c r="IO14" s="9">
        <v>1.272</v>
      </c>
      <c r="IP14" s="9">
        <v>0.90600000000000003</v>
      </c>
      <c r="IQ14" s="9">
        <v>0.36599999999999999</v>
      </c>
    </row>
    <row r="15" spans="1:251">
      <c r="A15" s="10">
        <v>43497</v>
      </c>
      <c r="B15" s="9">
        <v>5.7510000000000003</v>
      </c>
      <c r="C15" s="9">
        <v>0.77600000000000002</v>
      </c>
      <c r="D15" s="9">
        <v>0.77600000000000002</v>
      </c>
      <c r="E15" s="9">
        <v>0</v>
      </c>
      <c r="F15" s="9">
        <v>0.38800000000000001</v>
      </c>
      <c r="G15" s="9">
        <v>0</v>
      </c>
      <c r="H15" s="9">
        <v>0.38800000000000001</v>
      </c>
      <c r="I15" s="9">
        <v>11.372</v>
      </c>
      <c r="J15" s="9">
        <v>5.3959999999999999</v>
      </c>
      <c r="K15" s="9">
        <v>5.9749999999999996</v>
      </c>
      <c r="L15" s="9">
        <v>10.801</v>
      </c>
      <c r="M15" s="9">
        <v>5.3959999999999999</v>
      </c>
      <c r="N15" s="9">
        <v>5.4050000000000002</v>
      </c>
      <c r="O15" s="9">
        <v>0.56999999999999995</v>
      </c>
      <c r="P15" s="9">
        <v>0</v>
      </c>
      <c r="Q15" s="9">
        <v>0.56999999999999995</v>
      </c>
      <c r="R15" s="9">
        <v>2.617</v>
      </c>
      <c r="S15" s="9">
        <v>1.0029999999999999</v>
      </c>
      <c r="T15" s="9">
        <v>1.6140000000000001</v>
      </c>
      <c r="U15" s="9">
        <v>0.38800000000000001</v>
      </c>
      <c r="V15" s="9">
        <v>0</v>
      </c>
      <c r="W15" s="9">
        <v>0.38800000000000001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0.38800000000000001</v>
      </c>
      <c r="AE15" s="9">
        <v>0</v>
      </c>
      <c r="AF15" s="9">
        <v>0.38800000000000001</v>
      </c>
      <c r="AG15" s="9">
        <v>2.2290000000000001</v>
      </c>
      <c r="AH15" s="9">
        <v>1.0029999999999999</v>
      </c>
      <c r="AI15" s="9">
        <v>1.226</v>
      </c>
      <c r="AJ15" s="9">
        <v>1.659</v>
      </c>
      <c r="AK15" s="9">
        <v>1.0029999999999999</v>
      </c>
      <c r="AL15" s="9">
        <v>0.65600000000000003</v>
      </c>
      <c r="AM15" s="9">
        <v>0.56999999999999995</v>
      </c>
      <c r="AN15" s="9">
        <v>0</v>
      </c>
      <c r="AO15" s="9">
        <v>0.56999999999999995</v>
      </c>
      <c r="AP15" s="9">
        <v>22.547999999999998</v>
      </c>
      <c r="AQ15" s="9">
        <v>12.048</v>
      </c>
      <c r="AR15" s="9">
        <v>10.5</v>
      </c>
      <c r="AS15" s="9">
        <v>13.406000000000001</v>
      </c>
      <c r="AT15" s="9">
        <v>7.6550000000000002</v>
      </c>
      <c r="AU15" s="9">
        <v>5.7510000000000003</v>
      </c>
      <c r="AV15" s="9">
        <v>12.63</v>
      </c>
      <c r="AW15" s="9">
        <v>6.8789999999999996</v>
      </c>
      <c r="AX15" s="9">
        <v>5.7510000000000003</v>
      </c>
      <c r="AY15" s="9">
        <v>0.77600000000000002</v>
      </c>
      <c r="AZ15" s="9">
        <v>0.77600000000000002</v>
      </c>
      <c r="BA15" s="9">
        <v>0</v>
      </c>
      <c r="BB15" s="9">
        <v>9.1430000000000007</v>
      </c>
      <c r="BC15" s="9">
        <v>4.3929999999999998</v>
      </c>
      <c r="BD15" s="9">
        <v>4.7489999999999997</v>
      </c>
      <c r="BE15" s="9">
        <v>9.1430000000000007</v>
      </c>
      <c r="BF15" s="9">
        <v>4.3929999999999998</v>
      </c>
      <c r="BG15" s="9">
        <v>4.7489999999999997</v>
      </c>
      <c r="BH15" s="9">
        <v>112.953</v>
      </c>
      <c r="BI15" s="9">
        <v>55.402000000000001</v>
      </c>
      <c r="BJ15" s="9">
        <v>57.552</v>
      </c>
      <c r="BK15" s="9">
        <v>77.378</v>
      </c>
      <c r="BL15" s="9">
        <v>43.048999999999999</v>
      </c>
      <c r="BM15" s="9">
        <v>34.329000000000001</v>
      </c>
      <c r="BN15" s="9">
        <v>60.216000000000001</v>
      </c>
      <c r="BO15" s="9">
        <v>31.818000000000001</v>
      </c>
      <c r="BP15" s="9">
        <v>28.398</v>
      </c>
      <c r="BQ15" s="9">
        <v>15.459</v>
      </c>
      <c r="BR15" s="9">
        <v>9.9160000000000004</v>
      </c>
      <c r="BS15" s="9">
        <v>5.5439999999999996</v>
      </c>
      <c r="BT15" s="9">
        <v>1.7030000000000001</v>
      </c>
      <c r="BU15" s="9">
        <v>1.3149999999999999</v>
      </c>
      <c r="BV15" s="9">
        <v>0.38800000000000001</v>
      </c>
      <c r="BW15" s="9">
        <v>35.575000000000003</v>
      </c>
      <c r="BX15" s="9">
        <v>12.353</v>
      </c>
      <c r="BY15" s="9">
        <v>23.222000000000001</v>
      </c>
      <c r="BZ15" s="9">
        <v>31.82</v>
      </c>
      <c r="CA15" s="9">
        <v>11.231999999999999</v>
      </c>
      <c r="CB15" s="9">
        <v>20.588000000000001</v>
      </c>
      <c r="CC15" s="9">
        <v>3.7549999999999999</v>
      </c>
      <c r="CD15" s="9">
        <v>1.1200000000000001</v>
      </c>
      <c r="CE15" s="9">
        <v>2.6349999999999998</v>
      </c>
      <c r="CF15" s="9">
        <v>29.201000000000001</v>
      </c>
      <c r="CG15" s="9">
        <v>13.795999999999999</v>
      </c>
      <c r="CH15" s="9">
        <v>15.404999999999999</v>
      </c>
      <c r="CI15" s="9">
        <v>16.314</v>
      </c>
      <c r="CJ15" s="9">
        <v>9.9600000000000009</v>
      </c>
      <c r="CK15" s="9">
        <v>6.3540000000000001</v>
      </c>
      <c r="CL15" s="9">
        <v>12.986000000000001</v>
      </c>
      <c r="CM15" s="9">
        <v>7.02</v>
      </c>
      <c r="CN15" s="9">
        <v>5.9660000000000002</v>
      </c>
      <c r="CO15" s="9">
        <v>2.94</v>
      </c>
      <c r="CP15" s="9">
        <v>2.94</v>
      </c>
      <c r="CQ15" s="9">
        <v>0</v>
      </c>
      <c r="CR15" s="9">
        <v>0.38800000000000001</v>
      </c>
      <c r="CS15" s="9">
        <v>0</v>
      </c>
      <c r="CT15" s="9">
        <v>0.38800000000000001</v>
      </c>
      <c r="CU15" s="9">
        <v>12.887</v>
      </c>
      <c r="CV15" s="9">
        <v>3.8359999999999999</v>
      </c>
      <c r="CW15" s="9">
        <v>9.0510000000000002</v>
      </c>
      <c r="CX15" s="9">
        <v>10.282999999999999</v>
      </c>
      <c r="CY15" s="9">
        <v>3.262</v>
      </c>
      <c r="CZ15" s="9">
        <v>7.0209999999999999</v>
      </c>
      <c r="DA15" s="9">
        <v>2.6040000000000001</v>
      </c>
      <c r="DB15" s="9">
        <v>0.57399999999999995</v>
      </c>
      <c r="DC15" s="9">
        <v>2.0289999999999999</v>
      </c>
      <c r="DD15" s="9">
        <v>52.680999999999997</v>
      </c>
      <c r="DE15" s="9">
        <v>25.585999999999999</v>
      </c>
      <c r="DF15" s="9">
        <v>27.094999999999999</v>
      </c>
      <c r="DG15" s="9">
        <v>40.564</v>
      </c>
      <c r="DH15" s="9">
        <v>21.545000000000002</v>
      </c>
      <c r="DI15" s="9">
        <v>19.018999999999998</v>
      </c>
      <c r="DJ15" s="9">
        <v>29.827999999999999</v>
      </c>
      <c r="DK15" s="9">
        <v>15.664999999999999</v>
      </c>
      <c r="DL15" s="9">
        <v>14.162000000000001</v>
      </c>
      <c r="DM15" s="9">
        <v>9.4209999999999994</v>
      </c>
      <c r="DN15" s="9">
        <v>4.5650000000000004</v>
      </c>
      <c r="DO15" s="9">
        <v>4.8559999999999999</v>
      </c>
      <c r="DP15" s="9">
        <v>1.3149999999999999</v>
      </c>
      <c r="DQ15" s="9">
        <v>1.3149999999999999</v>
      </c>
      <c r="DR15" s="9">
        <v>0</v>
      </c>
      <c r="DS15" s="9">
        <v>12.117000000000001</v>
      </c>
      <c r="DT15" s="9">
        <v>4.0410000000000004</v>
      </c>
      <c r="DU15" s="9">
        <v>8.0760000000000005</v>
      </c>
      <c r="DV15" s="9">
        <v>11.571</v>
      </c>
      <c r="DW15" s="9">
        <v>3.4950000000000001</v>
      </c>
      <c r="DX15" s="9">
        <v>8.0760000000000005</v>
      </c>
      <c r="DY15" s="9">
        <v>0.54600000000000004</v>
      </c>
      <c r="DZ15" s="9">
        <v>0.54600000000000004</v>
      </c>
      <c r="EA15" s="9">
        <v>0</v>
      </c>
      <c r="EB15" s="9">
        <v>14.955</v>
      </c>
      <c r="EC15" s="9">
        <v>6.4480000000000004</v>
      </c>
      <c r="ED15" s="9">
        <v>8.5060000000000002</v>
      </c>
      <c r="EE15" s="9">
        <v>9.407</v>
      </c>
      <c r="EF15" s="9">
        <v>4.9660000000000002</v>
      </c>
      <c r="EG15" s="9">
        <v>4.4409999999999998</v>
      </c>
      <c r="EH15" s="9">
        <v>7.53</v>
      </c>
      <c r="EI15" s="9">
        <v>3.7759999999999998</v>
      </c>
      <c r="EJ15" s="9">
        <v>3.754</v>
      </c>
      <c r="EK15" s="9">
        <v>1.877</v>
      </c>
      <c r="EL15" s="9">
        <v>1.19</v>
      </c>
      <c r="EM15" s="9">
        <v>0.68700000000000006</v>
      </c>
      <c r="EN15" s="9">
        <v>0</v>
      </c>
      <c r="EO15" s="9">
        <v>0</v>
      </c>
      <c r="EP15" s="9">
        <v>0</v>
      </c>
      <c r="EQ15" s="9">
        <v>5.5469999999999997</v>
      </c>
      <c r="ER15" s="9">
        <v>1.4830000000000001</v>
      </c>
      <c r="ES15" s="9">
        <v>4.0650000000000004</v>
      </c>
      <c r="ET15" s="9">
        <v>5.5469999999999997</v>
      </c>
      <c r="EU15" s="9">
        <v>1.4830000000000001</v>
      </c>
      <c r="EV15" s="9">
        <v>4.0650000000000004</v>
      </c>
      <c r="EW15" s="9">
        <v>0</v>
      </c>
      <c r="EX15" s="9">
        <v>0</v>
      </c>
      <c r="EY15" s="9">
        <v>0</v>
      </c>
      <c r="EZ15" s="9">
        <v>16.117000000000001</v>
      </c>
      <c r="FA15" s="9">
        <v>9.5709999999999997</v>
      </c>
      <c r="FB15" s="9">
        <v>6.5460000000000003</v>
      </c>
      <c r="FC15" s="9">
        <v>11.093</v>
      </c>
      <c r="FD15" s="9">
        <v>6.5780000000000003</v>
      </c>
      <c r="FE15" s="9">
        <v>4.5149999999999997</v>
      </c>
      <c r="FF15" s="9">
        <v>9.8719999999999999</v>
      </c>
      <c r="FG15" s="9">
        <v>5.3570000000000002</v>
      </c>
      <c r="FH15" s="9">
        <v>4.5149999999999997</v>
      </c>
      <c r="FI15" s="9">
        <v>1.2210000000000001</v>
      </c>
      <c r="FJ15" s="9">
        <v>1.2210000000000001</v>
      </c>
      <c r="FK15" s="9">
        <v>0</v>
      </c>
      <c r="FL15" s="9">
        <v>0</v>
      </c>
      <c r="FM15" s="9">
        <v>0</v>
      </c>
      <c r="FN15" s="9">
        <v>0</v>
      </c>
      <c r="FO15" s="9">
        <v>5.024</v>
      </c>
      <c r="FP15" s="9">
        <v>2.9929999999999999</v>
      </c>
      <c r="FQ15" s="9">
        <v>2.0310000000000001</v>
      </c>
      <c r="FR15" s="9">
        <v>4.4189999999999996</v>
      </c>
      <c r="FS15" s="9">
        <v>2.9929999999999999</v>
      </c>
      <c r="FT15" s="9">
        <v>1.4259999999999999</v>
      </c>
      <c r="FU15" s="9">
        <v>0.60499999999999998</v>
      </c>
      <c r="FV15" s="9">
        <v>0</v>
      </c>
      <c r="FW15" s="9">
        <v>0.60499999999999998</v>
      </c>
      <c r="FX15" s="9">
        <v>13.598000000000001</v>
      </c>
      <c r="FY15" s="9">
        <v>9.2629999999999999</v>
      </c>
      <c r="FZ15" s="9">
        <v>4.335</v>
      </c>
      <c r="GA15" s="9">
        <v>10.019</v>
      </c>
      <c r="GB15" s="9">
        <v>7.42</v>
      </c>
      <c r="GC15" s="9">
        <v>2.5990000000000002</v>
      </c>
      <c r="GD15" s="9">
        <v>9.5150000000000006</v>
      </c>
      <c r="GE15" s="9">
        <v>6.9160000000000004</v>
      </c>
      <c r="GF15" s="9">
        <v>2.5990000000000002</v>
      </c>
      <c r="GG15" s="9">
        <v>0</v>
      </c>
      <c r="GH15" s="9">
        <v>0</v>
      </c>
      <c r="GI15" s="9">
        <v>0</v>
      </c>
      <c r="GJ15" s="9">
        <v>0.503</v>
      </c>
      <c r="GK15" s="9">
        <v>0.503</v>
      </c>
      <c r="GL15" s="9">
        <v>0</v>
      </c>
      <c r="GM15" s="9">
        <v>3.58</v>
      </c>
      <c r="GN15" s="9">
        <v>1.8440000000000001</v>
      </c>
      <c r="GO15" s="9">
        <v>1.736</v>
      </c>
      <c r="GP15" s="9">
        <v>3.3719999999999999</v>
      </c>
      <c r="GQ15" s="9">
        <v>1.8440000000000001</v>
      </c>
      <c r="GR15" s="9">
        <v>1.528</v>
      </c>
      <c r="GS15" s="9">
        <v>0.20799999999999999</v>
      </c>
      <c r="GT15" s="9">
        <v>0</v>
      </c>
      <c r="GU15" s="9">
        <v>0.20799999999999999</v>
      </c>
      <c r="GV15" s="9">
        <v>32.488999999999997</v>
      </c>
      <c r="GW15" s="9">
        <v>16.718</v>
      </c>
      <c r="GX15" s="9">
        <v>15.771000000000001</v>
      </c>
      <c r="GY15" s="9">
        <v>26.782</v>
      </c>
      <c r="GZ15" s="9">
        <v>14.367000000000001</v>
      </c>
      <c r="HA15" s="9">
        <v>12.414999999999999</v>
      </c>
      <c r="HB15" s="9">
        <v>23.786999999999999</v>
      </c>
      <c r="HC15" s="9">
        <v>13.183999999999999</v>
      </c>
      <c r="HD15" s="9">
        <v>10.602</v>
      </c>
      <c r="HE15" s="9">
        <v>2.996</v>
      </c>
      <c r="HF15" s="9">
        <v>1.1830000000000001</v>
      </c>
      <c r="HG15" s="9">
        <v>1.8129999999999999</v>
      </c>
      <c r="HH15" s="9">
        <v>0</v>
      </c>
      <c r="HI15" s="9">
        <v>0</v>
      </c>
      <c r="HJ15" s="9">
        <v>0</v>
      </c>
      <c r="HK15" s="9">
        <v>5.7069999999999999</v>
      </c>
      <c r="HL15" s="9">
        <v>2.351</v>
      </c>
      <c r="HM15" s="9">
        <v>3.3559999999999999</v>
      </c>
      <c r="HN15" s="9">
        <v>5.7069999999999999</v>
      </c>
      <c r="HO15" s="9">
        <v>2.351</v>
      </c>
      <c r="HP15" s="9">
        <v>3.3559999999999999</v>
      </c>
      <c r="HQ15" s="9">
        <v>0</v>
      </c>
      <c r="HR15" s="9">
        <v>0</v>
      </c>
      <c r="HS15" s="9">
        <v>0</v>
      </c>
      <c r="HT15" s="9">
        <v>54.088000000000001</v>
      </c>
      <c r="HU15" s="9">
        <v>30.199000000000002</v>
      </c>
      <c r="HV15" s="9">
        <v>23.888999999999999</v>
      </c>
      <c r="HW15" s="9">
        <v>38.298999999999999</v>
      </c>
      <c r="HX15" s="9">
        <v>22.98</v>
      </c>
      <c r="HY15" s="9">
        <v>15.319000000000001</v>
      </c>
      <c r="HZ15" s="9">
        <v>34.034999999999997</v>
      </c>
      <c r="IA15" s="9">
        <v>20.257999999999999</v>
      </c>
      <c r="IB15" s="9">
        <v>13.776999999999999</v>
      </c>
      <c r="IC15" s="9">
        <v>3.9329999999999998</v>
      </c>
      <c r="ID15" s="9">
        <v>2.722</v>
      </c>
      <c r="IE15" s="9">
        <v>1.2110000000000001</v>
      </c>
      <c r="IF15" s="9">
        <v>0.33100000000000002</v>
      </c>
      <c r="IG15" s="9">
        <v>0</v>
      </c>
      <c r="IH15" s="9">
        <v>0.33100000000000002</v>
      </c>
      <c r="II15" s="9">
        <v>15.79</v>
      </c>
      <c r="IJ15" s="9">
        <v>7.2190000000000003</v>
      </c>
      <c r="IK15" s="9">
        <v>8.5709999999999997</v>
      </c>
      <c r="IL15" s="9">
        <v>13.81</v>
      </c>
      <c r="IM15" s="9">
        <v>6.6230000000000002</v>
      </c>
      <c r="IN15" s="9">
        <v>7.1870000000000003</v>
      </c>
      <c r="IO15" s="9">
        <v>1.9790000000000001</v>
      </c>
      <c r="IP15" s="9">
        <v>0.59599999999999997</v>
      </c>
      <c r="IQ15" s="9">
        <v>1.383</v>
      </c>
    </row>
    <row r="16" spans="1:251">
      <c r="A16" s="10">
        <v>43862</v>
      </c>
      <c r="B16" s="9">
        <v>5.6050000000000004</v>
      </c>
      <c r="C16" s="9">
        <v>1.212</v>
      </c>
      <c r="D16" s="9">
        <v>0</v>
      </c>
      <c r="E16" s="9">
        <v>1.212</v>
      </c>
      <c r="F16" s="9">
        <v>0</v>
      </c>
      <c r="G16" s="9">
        <v>0</v>
      </c>
      <c r="H16" s="9">
        <v>0</v>
      </c>
      <c r="I16" s="9">
        <v>16.975000000000001</v>
      </c>
      <c r="J16" s="9">
        <v>10.895</v>
      </c>
      <c r="K16" s="9">
        <v>6.08</v>
      </c>
      <c r="L16" s="9">
        <v>16.975000000000001</v>
      </c>
      <c r="M16" s="9">
        <v>10.895</v>
      </c>
      <c r="N16" s="9">
        <v>6.08</v>
      </c>
      <c r="O16" s="9">
        <v>0</v>
      </c>
      <c r="P16" s="9">
        <v>0</v>
      </c>
      <c r="Q16" s="9">
        <v>0</v>
      </c>
      <c r="R16" s="9">
        <v>1.9590000000000001</v>
      </c>
      <c r="S16" s="9">
        <v>0.88</v>
      </c>
      <c r="T16" s="9">
        <v>1.079</v>
      </c>
      <c r="U16" s="9">
        <v>1.079</v>
      </c>
      <c r="V16" s="9">
        <v>0</v>
      </c>
      <c r="W16" s="9">
        <v>1.079</v>
      </c>
      <c r="X16" s="9">
        <v>1.079</v>
      </c>
      <c r="Y16" s="9">
        <v>0</v>
      </c>
      <c r="Z16" s="9">
        <v>1.079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0.88</v>
      </c>
      <c r="AH16" s="9">
        <v>0.88</v>
      </c>
      <c r="AI16" s="9">
        <v>0</v>
      </c>
      <c r="AJ16" s="9">
        <v>0.88</v>
      </c>
      <c r="AK16" s="9">
        <v>0.88</v>
      </c>
      <c r="AL16" s="9">
        <v>0</v>
      </c>
      <c r="AM16" s="9">
        <v>0</v>
      </c>
      <c r="AN16" s="9">
        <v>0</v>
      </c>
      <c r="AO16" s="9">
        <v>0</v>
      </c>
      <c r="AP16" s="9">
        <v>28.706</v>
      </c>
      <c r="AQ16" s="9">
        <v>16.887</v>
      </c>
      <c r="AR16" s="9">
        <v>11.818</v>
      </c>
      <c r="AS16" s="9">
        <v>12.61</v>
      </c>
      <c r="AT16" s="9">
        <v>6.8719999999999999</v>
      </c>
      <c r="AU16" s="9">
        <v>5.7380000000000004</v>
      </c>
      <c r="AV16" s="9">
        <v>11.398999999999999</v>
      </c>
      <c r="AW16" s="9">
        <v>6.8719999999999999</v>
      </c>
      <c r="AX16" s="9">
        <v>4.5259999999999998</v>
      </c>
      <c r="AY16" s="9">
        <v>1.212</v>
      </c>
      <c r="AZ16" s="9">
        <v>0</v>
      </c>
      <c r="BA16" s="9">
        <v>1.212</v>
      </c>
      <c r="BB16" s="9">
        <v>16.094999999999999</v>
      </c>
      <c r="BC16" s="9">
        <v>10.015000000000001</v>
      </c>
      <c r="BD16" s="9">
        <v>6.08</v>
      </c>
      <c r="BE16" s="9">
        <v>16.094999999999999</v>
      </c>
      <c r="BF16" s="9">
        <v>10.015000000000001</v>
      </c>
      <c r="BG16" s="9">
        <v>6.08</v>
      </c>
      <c r="BH16" s="9">
        <v>114.196</v>
      </c>
      <c r="BI16" s="9">
        <v>69.484999999999999</v>
      </c>
      <c r="BJ16" s="9">
        <v>44.710999999999999</v>
      </c>
      <c r="BK16" s="9">
        <v>78.858999999999995</v>
      </c>
      <c r="BL16" s="9">
        <v>50.308</v>
      </c>
      <c r="BM16" s="9">
        <v>28.550999999999998</v>
      </c>
      <c r="BN16" s="9">
        <v>57.353000000000002</v>
      </c>
      <c r="BO16" s="9">
        <v>32.828000000000003</v>
      </c>
      <c r="BP16" s="9">
        <v>24.524999999999999</v>
      </c>
      <c r="BQ16" s="9">
        <v>15.635999999999999</v>
      </c>
      <c r="BR16" s="9">
        <v>12.234</v>
      </c>
      <c r="BS16" s="9">
        <v>3.4020000000000001</v>
      </c>
      <c r="BT16" s="9">
        <v>5.87</v>
      </c>
      <c r="BU16" s="9">
        <v>5.2460000000000004</v>
      </c>
      <c r="BV16" s="9">
        <v>0.624</v>
      </c>
      <c r="BW16" s="9">
        <v>35.337000000000003</v>
      </c>
      <c r="BX16" s="9">
        <v>19.178000000000001</v>
      </c>
      <c r="BY16" s="9">
        <v>16.16</v>
      </c>
      <c r="BZ16" s="9">
        <v>31.11</v>
      </c>
      <c r="CA16" s="9">
        <v>16.581</v>
      </c>
      <c r="CB16" s="9">
        <v>14.529</v>
      </c>
      <c r="CC16" s="9">
        <v>4.2270000000000003</v>
      </c>
      <c r="CD16" s="9">
        <v>2.5960000000000001</v>
      </c>
      <c r="CE16" s="9">
        <v>1.631</v>
      </c>
      <c r="CF16" s="9">
        <v>32.942</v>
      </c>
      <c r="CG16" s="9">
        <v>22.141999999999999</v>
      </c>
      <c r="CH16" s="9">
        <v>10.8</v>
      </c>
      <c r="CI16" s="9">
        <v>20.152000000000001</v>
      </c>
      <c r="CJ16" s="9">
        <v>17.047000000000001</v>
      </c>
      <c r="CK16" s="9">
        <v>3.105</v>
      </c>
      <c r="CL16" s="9">
        <v>8.9420000000000002</v>
      </c>
      <c r="CM16" s="9">
        <v>6.3179999999999996</v>
      </c>
      <c r="CN16" s="9">
        <v>2.625</v>
      </c>
      <c r="CO16" s="9">
        <v>5.9640000000000004</v>
      </c>
      <c r="CP16" s="9">
        <v>5.484</v>
      </c>
      <c r="CQ16" s="9">
        <v>0.48</v>
      </c>
      <c r="CR16" s="9">
        <v>5.2460000000000004</v>
      </c>
      <c r="CS16" s="9">
        <v>5.2460000000000004</v>
      </c>
      <c r="CT16" s="9">
        <v>0</v>
      </c>
      <c r="CU16" s="9">
        <v>12.79</v>
      </c>
      <c r="CV16" s="9">
        <v>5.0949999999999998</v>
      </c>
      <c r="CW16" s="9">
        <v>7.6950000000000003</v>
      </c>
      <c r="CX16" s="9">
        <v>10.496</v>
      </c>
      <c r="CY16" s="9">
        <v>4.4320000000000004</v>
      </c>
      <c r="CZ16" s="9">
        <v>6.0640000000000001</v>
      </c>
      <c r="DA16" s="9">
        <v>2.294</v>
      </c>
      <c r="DB16" s="9">
        <v>0.66300000000000003</v>
      </c>
      <c r="DC16" s="9">
        <v>1.631</v>
      </c>
      <c r="DD16" s="9">
        <v>42.396999999999998</v>
      </c>
      <c r="DE16" s="9">
        <v>23.888999999999999</v>
      </c>
      <c r="DF16" s="9">
        <v>18.509</v>
      </c>
      <c r="DG16" s="9">
        <v>29.919</v>
      </c>
      <c r="DH16" s="9">
        <v>16.404</v>
      </c>
      <c r="DI16" s="9">
        <v>13.515000000000001</v>
      </c>
      <c r="DJ16" s="9">
        <v>23.111999999999998</v>
      </c>
      <c r="DK16" s="9">
        <v>11.297000000000001</v>
      </c>
      <c r="DL16" s="9">
        <v>11.815</v>
      </c>
      <c r="DM16" s="9">
        <v>6.1829999999999998</v>
      </c>
      <c r="DN16" s="9">
        <v>5.1070000000000002</v>
      </c>
      <c r="DO16" s="9">
        <v>1.0760000000000001</v>
      </c>
      <c r="DP16" s="9">
        <v>0.624</v>
      </c>
      <c r="DQ16" s="9">
        <v>0</v>
      </c>
      <c r="DR16" s="9">
        <v>0.624</v>
      </c>
      <c r="DS16" s="9">
        <v>12.478999999999999</v>
      </c>
      <c r="DT16" s="9">
        <v>7.4850000000000003</v>
      </c>
      <c r="DU16" s="9">
        <v>4.9939999999999998</v>
      </c>
      <c r="DV16" s="9">
        <v>11.757999999999999</v>
      </c>
      <c r="DW16" s="9">
        <v>6.7640000000000002</v>
      </c>
      <c r="DX16" s="9">
        <v>4.9939999999999998</v>
      </c>
      <c r="DY16" s="9">
        <v>0.72099999999999997</v>
      </c>
      <c r="DZ16" s="9">
        <v>0.72099999999999997</v>
      </c>
      <c r="EA16" s="9">
        <v>0</v>
      </c>
      <c r="EB16" s="9">
        <v>18.77</v>
      </c>
      <c r="EC16" s="9">
        <v>13.03</v>
      </c>
      <c r="ED16" s="9">
        <v>5.74</v>
      </c>
      <c r="EE16" s="9">
        <v>12.571999999999999</v>
      </c>
      <c r="EF16" s="9">
        <v>8.4830000000000005</v>
      </c>
      <c r="EG16" s="9">
        <v>4.0890000000000004</v>
      </c>
      <c r="EH16" s="9">
        <v>11.069000000000001</v>
      </c>
      <c r="EI16" s="9">
        <v>7.4429999999999996</v>
      </c>
      <c r="EJ16" s="9">
        <v>3.6259999999999999</v>
      </c>
      <c r="EK16" s="9">
        <v>1.5029999999999999</v>
      </c>
      <c r="EL16" s="9">
        <v>1.04</v>
      </c>
      <c r="EM16" s="9">
        <v>0.46300000000000002</v>
      </c>
      <c r="EN16" s="9">
        <v>0</v>
      </c>
      <c r="EO16" s="9">
        <v>0</v>
      </c>
      <c r="EP16" s="9">
        <v>0</v>
      </c>
      <c r="EQ16" s="9">
        <v>6.1980000000000004</v>
      </c>
      <c r="ER16" s="9">
        <v>4.5469999999999997</v>
      </c>
      <c r="ES16" s="9">
        <v>1.651</v>
      </c>
      <c r="ET16" s="9">
        <v>4.9850000000000003</v>
      </c>
      <c r="EU16" s="9">
        <v>3.3340000000000001</v>
      </c>
      <c r="EV16" s="9">
        <v>1.651</v>
      </c>
      <c r="EW16" s="9">
        <v>1.2130000000000001</v>
      </c>
      <c r="EX16" s="9">
        <v>1.2130000000000001</v>
      </c>
      <c r="EY16" s="9">
        <v>0</v>
      </c>
      <c r="EZ16" s="9">
        <v>20.087</v>
      </c>
      <c r="FA16" s="9">
        <v>10.425000000000001</v>
      </c>
      <c r="FB16" s="9">
        <v>9.6620000000000008</v>
      </c>
      <c r="FC16" s="9">
        <v>16.216000000000001</v>
      </c>
      <c r="FD16" s="9">
        <v>8.3740000000000006</v>
      </c>
      <c r="FE16" s="9">
        <v>7.8419999999999996</v>
      </c>
      <c r="FF16" s="9">
        <v>14.23</v>
      </c>
      <c r="FG16" s="9">
        <v>7.7709999999999999</v>
      </c>
      <c r="FH16" s="9">
        <v>6.4589999999999996</v>
      </c>
      <c r="FI16" s="9">
        <v>1.986</v>
      </c>
      <c r="FJ16" s="9">
        <v>0.60299999999999998</v>
      </c>
      <c r="FK16" s="9">
        <v>1.383</v>
      </c>
      <c r="FL16" s="9">
        <v>0</v>
      </c>
      <c r="FM16" s="9">
        <v>0</v>
      </c>
      <c r="FN16" s="9">
        <v>0</v>
      </c>
      <c r="FO16" s="9">
        <v>3.871</v>
      </c>
      <c r="FP16" s="9">
        <v>2.0510000000000002</v>
      </c>
      <c r="FQ16" s="9">
        <v>1.82</v>
      </c>
      <c r="FR16" s="9">
        <v>3.871</v>
      </c>
      <c r="FS16" s="9">
        <v>2.0510000000000002</v>
      </c>
      <c r="FT16" s="9">
        <v>1.82</v>
      </c>
      <c r="FU16" s="9">
        <v>0</v>
      </c>
      <c r="FV16" s="9">
        <v>0</v>
      </c>
      <c r="FW16" s="9">
        <v>0</v>
      </c>
      <c r="FX16" s="9">
        <v>24.542000000000002</v>
      </c>
      <c r="FY16" s="9">
        <v>10.085000000000001</v>
      </c>
      <c r="FZ16" s="9">
        <v>14.458</v>
      </c>
      <c r="GA16" s="9">
        <v>13.363</v>
      </c>
      <c r="GB16" s="9">
        <v>4.806</v>
      </c>
      <c r="GC16" s="9">
        <v>8.5570000000000004</v>
      </c>
      <c r="GD16" s="9">
        <v>12.778</v>
      </c>
      <c r="GE16" s="9">
        <v>4.806</v>
      </c>
      <c r="GF16" s="9">
        <v>7.9720000000000004</v>
      </c>
      <c r="GG16" s="9">
        <v>0</v>
      </c>
      <c r="GH16" s="9">
        <v>0</v>
      </c>
      <c r="GI16" s="9">
        <v>0</v>
      </c>
      <c r="GJ16" s="9">
        <v>0.58499999999999996</v>
      </c>
      <c r="GK16" s="9">
        <v>0</v>
      </c>
      <c r="GL16" s="9">
        <v>0.58499999999999996</v>
      </c>
      <c r="GM16" s="9">
        <v>11.179</v>
      </c>
      <c r="GN16" s="9">
        <v>5.2779999999999996</v>
      </c>
      <c r="GO16" s="9">
        <v>5.9009999999999998</v>
      </c>
      <c r="GP16" s="9">
        <v>11.179</v>
      </c>
      <c r="GQ16" s="9">
        <v>5.2779999999999996</v>
      </c>
      <c r="GR16" s="9">
        <v>5.9009999999999998</v>
      </c>
      <c r="GS16" s="9">
        <v>0</v>
      </c>
      <c r="GT16" s="9">
        <v>0</v>
      </c>
      <c r="GU16" s="9">
        <v>0</v>
      </c>
      <c r="GV16" s="9">
        <v>14.49</v>
      </c>
      <c r="GW16" s="9">
        <v>8.298</v>
      </c>
      <c r="GX16" s="9">
        <v>6.1920000000000002</v>
      </c>
      <c r="GY16" s="9">
        <v>10.563000000000001</v>
      </c>
      <c r="GZ16" s="9">
        <v>5.2169999999999996</v>
      </c>
      <c r="HA16" s="9">
        <v>5.3460000000000001</v>
      </c>
      <c r="HB16" s="9">
        <v>10.079000000000001</v>
      </c>
      <c r="HC16" s="9">
        <v>5.2169999999999996</v>
      </c>
      <c r="HD16" s="9">
        <v>4.8609999999999998</v>
      </c>
      <c r="HE16" s="9">
        <v>0.48499999999999999</v>
      </c>
      <c r="HF16" s="9">
        <v>0</v>
      </c>
      <c r="HG16" s="9">
        <v>0.48499999999999999</v>
      </c>
      <c r="HH16" s="9">
        <v>0</v>
      </c>
      <c r="HI16" s="9">
        <v>0</v>
      </c>
      <c r="HJ16" s="9">
        <v>0</v>
      </c>
      <c r="HK16" s="9">
        <v>3.9260000000000002</v>
      </c>
      <c r="HL16" s="9">
        <v>3.081</v>
      </c>
      <c r="HM16" s="9">
        <v>0.84599999999999997</v>
      </c>
      <c r="HN16" s="9">
        <v>3.9260000000000002</v>
      </c>
      <c r="HO16" s="9">
        <v>3.081</v>
      </c>
      <c r="HP16" s="9">
        <v>0.84599999999999997</v>
      </c>
      <c r="HQ16" s="9">
        <v>0</v>
      </c>
      <c r="HR16" s="9">
        <v>0</v>
      </c>
      <c r="HS16" s="9">
        <v>0</v>
      </c>
      <c r="HT16" s="9">
        <v>55.491</v>
      </c>
      <c r="HU16" s="9">
        <v>31.62</v>
      </c>
      <c r="HV16" s="9">
        <v>23.870999999999999</v>
      </c>
      <c r="HW16" s="9">
        <v>37.412999999999997</v>
      </c>
      <c r="HX16" s="9">
        <v>23.169</v>
      </c>
      <c r="HY16" s="9">
        <v>14.243</v>
      </c>
      <c r="HZ16" s="9">
        <v>33.44</v>
      </c>
      <c r="IA16" s="9">
        <v>20.678000000000001</v>
      </c>
      <c r="IB16" s="9">
        <v>12.762</v>
      </c>
      <c r="IC16" s="9">
        <v>3.726</v>
      </c>
      <c r="ID16" s="9">
        <v>2.4910000000000001</v>
      </c>
      <c r="IE16" s="9">
        <v>1.2350000000000001</v>
      </c>
      <c r="IF16" s="9">
        <v>0.246</v>
      </c>
      <c r="IG16" s="9">
        <v>0</v>
      </c>
      <c r="IH16" s="9">
        <v>0.246</v>
      </c>
      <c r="II16" s="9">
        <v>18.079000000000001</v>
      </c>
      <c r="IJ16" s="9">
        <v>8.4510000000000005</v>
      </c>
      <c r="IK16" s="9">
        <v>9.6280000000000001</v>
      </c>
      <c r="IL16" s="9">
        <v>16.012</v>
      </c>
      <c r="IM16" s="9">
        <v>7.774</v>
      </c>
      <c r="IN16" s="9">
        <v>8.2379999999999995</v>
      </c>
      <c r="IO16" s="9">
        <v>2.0670000000000002</v>
      </c>
      <c r="IP16" s="9">
        <v>0.67700000000000005</v>
      </c>
      <c r="IQ16" s="9">
        <v>1.39</v>
      </c>
    </row>
    <row r="17" spans="1:251">
      <c r="A17" s="10">
        <v>44228</v>
      </c>
      <c r="B17" s="9">
        <v>3.3340000000000001</v>
      </c>
      <c r="C17" s="9">
        <v>0.98599999999999999</v>
      </c>
      <c r="D17" s="9">
        <v>0.98599999999999999</v>
      </c>
      <c r="E17" s="9">
        <v>0</v>
      </c>
      <c r="F17" s="9">
        <v>0.65600000000000003</v>
      </c>
      <c r="G17" s="9">
        <v>0</v>
      </c>
      <c r="H17" s="9">
        <v>0.65600000000000003</v>
      </c>
      <c r="I17" s="9">
        <v>13.179</v>
      </c>
      <c r="J17" s="9">
        <v>7.7140000000000004</v>
      </c>
      <c r="K17" s="9">
        <v>5.4660000000000002</v>
      </c>
      <c r="L17" s="9">
        <v>13.179</v>
      </c>
      <c r="M17" s="9">
        <v>7.7140000000000004</v>
      </c>
      <c r="N17" s="9">
        <v>5.4660000000000002</v>
      </c>
      <c r="O17" s="9">
        <v>0</v>
      </c>
      <c r="P17" s="9">
        <v>0</v>
      </c>
      <c r="Q17" s="9">
        <v>0</v>
      </c>
      <c r="R17" s="9">
        <v>0.65600000000000003</v>
      </c>
      <c r="S17" s="9">
        <v>0</v>
      </c>
      <c r="T17" s="9">
        <v>0.65600000000000003</v>
      </c>
      <c r="U17" s="9">
        <v>0.65600000000000003</v>
      </c>
      <c r="V17" s="9">
        <v>0</v>
      </c>
      <c r="W17" s="9">
        <v>0.65600000000000003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0.65600000000000003</v>
      </c>
      <c r="AE17" s="9">
        <v>0</v>
      </c>
      <c r="AF17" s="9">
        <v>0.65600000000000003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28.58</v>
      </c>
      <c r="AQ17" s="9">
        <v>19.780999999999999</v>
      </c>
      <c r="AR17" s="9">
        <v>8.7989999999999995</v>
      </c>
      <c r="AS17" s="9">
        <v>15.401</v>
      </c>
      <c r="AT17" s="9">
        <v>12.067</v>
      </c>
      <c r="AU17" s="9">
        <v>3.3340000000000001</v>
      </c>
      <c r="AV17" s="9">
        <v>14.414999999999999</v>
      </c>
      <c r="AW17" s="9">
        <v>11.081</v>
      </c>
      <c r="AX17" s="9">
        <v>3.3340000000000001</v>
      </c>
      <c r="AY17" s="9">
        <v>0.98599999999999999</v>
      </c>
      <c r="AZ17" s="9">
        <v>0.98599999999999999</v>
      </c>
      <c r="BA17" s="9">
        <v>0</v>
      </c>
      <c r="BB17" s="9">
        <v>13.179</v>
      </c>
      <c r="BC17" s="9">
        <v>7.7140000000000004</v>
      </c>
      <c r="BD17" s="9">
        <v>5.4660000000000002</v>
      </c>
      <c r="BE17" s="9">
        <v>13.179</v>
      </c>
      <c r="BF17" s="9">
        <v>7.7140000000000004</v>
      </c>
      <c r="BG17" s="9">
        <v>5.4660000000000002</v>
      </c>
      <c r="BH17" s="9">
        <v>121.252</v>
      </c>
      <c r="BI17" s="9">
        <v>69.25</v>
      </c>
      <c r="BJ17" s="9">
        <v>52.002000000000002</v>
      </c>
      <c r="BK17" s="9">
        <v>86.314999999999998</v>
      </c>
      <c r="BL17" s="9">
        <v>54.808999999999997</v>
      </c>
      <c r="BM17" s="9">
        <v>31.506</v>
      </c>
      <c r="BN17" s="9">
        <v>69.665000000000006</v>
      </c>
      <c r="BO17" s="9">
        <v>42.816000000000003</v>
      </c>
      <c r="BP17" s="9">
        <v>26.849</v>
      </c>
      <c r="BQ17" s="9">
        <v>11.872999999999999</v>
      </c>
      <c r="BR17" s="9">
        <v>9.3409999999999993</v>
      </c>
      <c r="BS17" s="9">
        <v>2.532</v>
      </c>
      <c r="BT17" s="9">
        <v>4.7770000000000001</v>
      </c>
      <c r="BU17" s="9">
        <v>2.6520000000000001</v>
      </c>
      <c r="BV17" s="9">
        <v>2.125</v>
      </c>
      <c r="BW17" s="9">
        <v>34.936999999999998</v>
      </c>
      <c r="BX17" s="9">
        <v>14.442</v>
      </c>
      <c r="BY17" s="9">
        <v>20.495000000000001</v>
      </c>
      <c r="BZ17" s="9">
        <v>31.614000000000001</v>
      </c>
      <c r="CA17" s="9">
        <v>12.708</v>
      </c>
      <c r="CB17" s="9">
        <v>18.907</v>
      </c>
      <c r="CC17" s="9">
        <v>3.323</v>
      </c>
      <c r="CD17" s="9">
        <v>1.734</v>
      </c>
      <c r="CE17" s="9">
        <v>1.5880000000000001</v>
      </c>
      <c r="CF17" s="9">
        <v>29.414000000000001</v>
      </c>
      <c r="CG17" s="9">
        <v>15.018000000000001</v>
      </c>
      <c r="CH17" s="9">
        <v>14.396000000000001</v>
      </c>
      <c r="CI17" s="9">
        <v>16.204999999999998</v>
      </c>
      <c r="CJ17" s="9">
        <v>8.0530000000000008</v>
      </c>
      <c r="CK17" s="9">
        <v>8.1530000000000005</v>
      </c>
      <c r="CL17" s="9">
        <v>12.496</v>
      </c>
      <c r="CM17" s="9">
        <v>5.4779999999999998</v>
      </c>
      <c r="CN17" s="9">
        <v>7.0179999999999998</v>
      </c>
      <c r="CO17" s="9">
        <v>1.788</v>
      </c>
      <c r="CP17" s="9">
        <v>1.1339999999999999</v>
      </c>
      <c r="CQ17" s="9">
        <v>0.65400000000000003</v>
      </c>
      <c r="CR17" s="9">
        <v>1.921</v>
      </c>
      <c r="CS17" s="9">
        <v>1.4410000000000001</v>
      </c>
      <c r="CT17" s="9">
        <v>0.48099999999999998</v>
      </c>
      <c r="CU17" s="9">
        <v>13.209</v>
      </c>
      <c r="CV17" s="9">
        <v>6.9649999999999999</v>
      </c>
      <c r="CW17" s="9">
        <v>6.2430000000000003</v>
      </c>
      <c r="CX17" s="9">
        <v>11.154999999999999</v>
      </c>
      <c r="CY17" s="9">
        <v>5.7670000000000003</v>
      </c>
      <c r="CZ17" s="9">
        <v>5.3879999999999999</v>
      </c>
      <c r="DA17" s="9">
        <v>2.0539999999999998</v>
      </c>
      <c r="DB17" s="9">
        <v>1.1990000000000001</v>
      </c>
      <c r="DC17" s="9">
        <v>0.85499999999999998</v>
      </c>
      <c r="DD17" s="9">
        <v>36.659999999999997</v>
      </c>
      <c r="DE17" s="9">
        <v>23.666</v>
      </c>
      <c r="DF17" s="9">
        <v>12.994</v>
      </c>
      <c r="DG17" s="9">
        <v>26.25</v>
      </c>
      <c r="DH17" s="9">
        <v>19.960999999999999</v>
      </c>
      <c r="DI17" s="9">
        <v>6.2880000000000003</v>
      </c>
      <c r="DJ17" s="9">
        <v>19.356000000000002</v>
      </c>
      <c r="DK17" s="9">
        <v>13.882999999999999</v>
      </c>
      <c r="DL17" s="9">
        <v>5.4729999999999999</v>
      </c>
      <c r="DM17" s="9">
        <v>5.149</v>
      </c>
      <c r="DN17" s="9">
        <v>4.867</v>
      </c>
      <c r="DO17" s="9">
        <v>0.28199999999999997</v>
      </c>
      <c r="DP17" s="9">
        <v>1.7450000000000001</v>
      </c>
      <c r="DQ17" s="9">
        <v>1.212</v>
      </c>
      <c r="DR17" s="9">
        <v>0.53300000000000003</v>
      </c>
      <c r="DS17" s="9">
        <v>10.41</v>
      </c>
      <c r="DT17" s="9">
        <v>3.7050000000000001</v>
      </c>
      <c r="DU17" s="9">
        <v>6.7050000000000001</v>
      </c>
      <c r="DV17" s="9">
        <v>9.6769999999999996</v>
      </c>
      <c r="DW17" s="9">
        <v>3.7050000000000001</v>
      </c>
      <c r="DX17" s="9">
        <v>5.9720000000000004</v>
      </c>
      <c r="DY17" s="9">
        <v>0.73299999999999998</v>
      </c>
      <c r="DZ17" s="9">
        <v>0</v>
      </c>
      <c r="EA17" s="9">
        <v>0.73299999999999998</v>
      </c>
      <c r="EB17" s="9">
        <v>25.094000000000001</v>
      </c>
      <c r="EC17" s="9">
        <v>13.58</v>
      </c>
      <c r="ED17" s="9">
        <v>11.513999999999999</v>
      </c>
      <c r="EE17" s="9">
        <v>18.39</v>
      </c>
      <c r="EF17" s="9">
        <v>11.154999999999999</v>
      </c>
      <c r="EG17" s="9">
        <v>7.2350000000000003</v>
      </c>
      <c r="EH17" s="9">
        <v>15.489000000000001</v>
      </c>
      <c r="EI17" s="9">
        <v>9.6720000000000006</v>
      </c>
      <c r="EJ17" s="9">
        <v>5.8170000000000002</v>
      </c>
      <c r="EK17" s="9">
        <v>2.2440000000000002</v>
      </c>
      <c r="EL17" s="9">
        <v>1.4830000000000001</v>
      </c>
      <c r="EM17" s="9">
        <v>0.76200000000000001</v>
      </c>
      <c r="EN17" s="9">
        <v>0.65600000000000003</v>
      </c>
      <c r="EO17" s="9">
        <v>0</v>
      </c>
      <c r="EP17" s="9">
        <v>0.65600000000000003</v>
      </c>
      <c r="EQ17" s="9">
        <v>6.7039999999999997</v>
      </c>
      <c r="ER17" s="9">
        <v>2.4249999999999998</v>
      </c>
      <c r="ES17" s="9">
        <v>4.2789999999999999</v>
      </c>
      <c r="ET17" s="9">
        <v>6.1680000000000001</v>
      </c>
      <c r="EU17" s="9">
        <v>1.889</v>
      </c>
      <c r="EV17" s="9">
        <v>4.2789999999999999</v>
      </c>
      <c r="EW17" s="9">
        <v>0.53600000000000003</v>
      </c>
      <c r="EX17" s="9">
        <v>0.53600000000000003</v>
      </c>
      <c r="EY17" s="9">
        <v>0</v>
      </c>
      <c r="EZ17" s="9">
        <v>30.084</v>
      </c>
      <c r="FA17" s="9">
        <v>16.986000000000001</v>
      </c>
      <c r="FB17" s="9">
        <v>13.098000000000001</v>
      </c>
      <c r="FC17" s="9">
        <v>25.469000000000001</v>
      </c>
      <c r="FD17" s="9">
        <v>15.64</v>
      </c>
      <c r="FE17" s="9">
        <v>9.83</v>
      </c>
      <c r="FF17" s="9">
        <v>22.323</v>
      </c>
      <c r="FG17" s="9">
        <v>13.782</v>
      </c>
      <c r="FH17" s="9">
        <v>8.5410000000000004</v>
      </c>
      <c r="FI17" s="9">
        <v>2.6909999999999998</v>
      </c>
      <c r="FJ17" s="9">
        <v>1.857</v>
      </c>
      <c r="FK17" s="9">
        <v>0.83299999999999996</v>
      </c>
      <c r="FL17" s="9">
        <v>0.45500000000000002</v>
      </c>
      <c r="FM17" s="9">
        <v>0</v>
      </c>
      <c r="FN17" s="9">
        <v>0.45500000000000002</v>
      </c>
      <c r="FO17" s="9">
        <v>4.6139999999999999</v>
      </c>
      <c r="FP17" s="9">
        <v>1.3460000000000001</v>
      </c>
      <c r="FQ17" s="9">
        <v>3.2679999999999998</v>
      </c>
      <c r="FR17" s="9">
        <v>4.6139999999999999</v>
      </c>
      <c r="FS17" s="9">
        <v>1.3460000000000001</v>
      </c>
      <c r="FT17" s="9">
        <v>3.2679999999999998</v>
      </c>
      <c r="FU17" s="9">
        <v>0</v>
      </c>
      <c r="FV17" s="9">
        <v>0</v>
      </c>
      <c r="FW17" s="9">
        <v>0</v>
      </c>
      <c r="FX17" s="9">
        <v>21.488</v>
      </c>
      <c r="FY17" s="9">
        <v>13.756</v>
      </c>
      <c r="FZ17" s="9">
        <v>7.7320000000000002</v>
      </c>
      <c r="GA17" s="9">
        <v>18.594999999999999</v>
      </c>
      <c r="GB17" s="9">
        <v>12.818</v>
      </c>
      <c r="GC17" s="9">
        <v>5.7770000000000001</v>
      </c>
      <c r="GD17" s="9">
        <v>17.684000000000001</v>
      </c>
      <c r="GE17" s="9">
        <v>11.907</v>
      </c>
      <c r="GF17" s="9">
        <v>5.7770000000000001</v>
      </c>
      <c r="GG17" s="9">
        <v>0.91100000000000003</v>
      </c>
      <c r="GH17" s="9">
        <v>0.91100000000000003</v>
      </c>
      <c r="GI17" s="9">
        <v>0</v>
      </c>
      <c r="GJ17" s="9">
        <v>0</v>
      </c>
      <c r="GK17" s="9">
        <v>0</v>
      </c>
      <c r="GL17" s="9">
        <v>0</v>
      </c>
      <c r="GM17" s="9">
        <v>2.8929999999999998</v>
      </c>
      <c r="GN17" s="9">
        <v>0.93899999999999995</v>
      </c>
      <c r="GO17" s="9">
        <v>1.9550000000000001</v>
      </c>
      <c r="GP17" s="9">
        <v>2.8929999999999998</v>
      </c>
      <c r="GQ17" s="9">
        <v>0.93899999999999995</v>
      </c>
      <c r="GR17" s="9">
        <v>1.9550000000000001</v>
      </c>
      <c r="GS17" s="9">
        <v>0</v>
      </c>
      <c r="GT17" s="9">
        <v>0</v>
      </c>
      <c r="GU17" s="9">
        <v>0</v>
      </c>
      <c r="GV17" s="9">
        <v>26.983000000000001</v>
      </c>
      <c r="GW17" s="9">
        <v>14.887</v>
      </c>
      <c r="GX17" s="9">
        <v>12.096</v>
      </c>
      <c r="GY17" s="9">
        <v>20.936</v>
      </c>
      <c r="GZ17" s="9">
        <v>11.1</v>
      </c>
      <c r="HA17" s="9">
        <v>9.8369999999999997</v>
      </c>
      <c r="HB17" s="9">
        <v>20.550999999999998</v>
      </c>
      <c r="HC17" s="9">
        <v>10.714</v>
      </c>
      <c r="HD17" s="9">
        <v>9.8369999999999997</v>
      </c>
      <c r="HE17" s="9">
        <v>0.38600000000000001</v>
      </c>
      <c r="HF17" s="9">
        <v>0.38600000000000001</v>
      </c>
      <c r="HG17" s="9">
        <v>0</v>
      </c>
      <c r="HH17" s="9">
        <v>0</v>
      </c>
      <c r="HI17" s="9">
        <v>0</v>
      </c>
      <c r="HJ17" s="9">
        <v>0</v>
      </c>
      <c r="HK17" s="9">
        <v>6.0469999999999997</v>
      </c>
      <c r="HL17" s="9">
        <v>3.7869999999999999</v>
      </c>
      <c r="HM17" s="9">
        <v>2.2599999999999998</v>
      </c>
      <c r="HN17" s="9">
        <v>6.0469999999999997</v>
      </c>
      <c r="HO17" s="9">
        <v>3.7869999999999999</v>
      </c>
      <c r="HP17" s="9">
        <v>2.2599999999999998</v>
      </c>
      <c r="HQ17" s="9">
        <v>0</v>
      </c>
      <c r="HR17" s="9">
        <v>0</v>
      </c>
      <c r="HS17" s="9">
        <v>0</v>
      </c>
      <c r="HT17" s="9">
        <v>60.34</v>
      </c>
      <c r="HU17" s="9">
        <v>32.323999999999998</v>
      </c>
      <c r="HV17" s="9">
        <v>28.015999999999998</v>
      </c>
      <c r="HW17" s="9">
        <v>43.326999999999998</v>
      </c>
      <c r="HX17" s="9">
        <v>24.919</v>
      </c>
      <c r="HY17" s="9">
        <v>18.408000000000001</v>
      </c>
      <c r="HZ17" s="9">
        <v>36.005000000000003</v>
      </c>
      <c r="IA17" s="9">
        <v>19.061</v>
      </c>
      <c r="IB17" s="9">
        <v>16.943999999999999</v>
      </c>
      <c r="IC17" s="9">
        <v>6.4390000000000001</v>
      </c>
      <c r="ID17" s="9">
        <v>4.9749999999999996</v>
      </c>
      <c r="IE17" s="9">
        <v>1.464</v>
      </c>
      <c r="IF17" s="9">
        <v>0.88200000000000001</v>
      </c>
      <c r="IG17" s="9">
        <v>0.88200000000000001</v>
      </c>
      <c r="IH17" s="9">
        <v>0</v>
      </c>
      <c r="II17" s="9">
        <v>17.013000000000002</v>
      </c>
      <c r="IJ17" s="9">
        <v>7.4050000000000002</v>
      </c>
      <c r="IK17" s="9">
        <v>9.6080000000000005</v>
      </c>
      <c r="IL17" s="9">
        <v>15.465999999999999</v>
      </c>
      <c r="IM17" s="9">
        <v>6.2409999999999997</v>
      </c>
      <c r="IN17" s="9">
        <v>9.2249999999999996</v>
      </c>
      <c r="IO17" s="9">
        <v>1.5469999999999999</v>
      </c>
      <c r="IP17" s="9">
        <v>1.1639999999999999</v>
      </c>
      <c r="IQ17" s="9">
        <v>0.38300000000000001</v>
      </c>
    </row>
    <row r="18" spans="1:251">
      <c r="A18" s="10">
        <v>44593</v>
      </c>
      <c r="B18" s="9">
        <v>4.9790000000000001</v>
      </c>
      <c r="C18" s="9">
        <v>0.70399999999999996</v>
      </c>
      <c r="D18" s="9">
        <v>0.70399999999999996</v>
      </c>
      <c r="E18" s="9">
        <v>0</v>
      </c>
      <c r="F18" s="9">
        <v>0.38100000000000001</v>
      </c>
      <c r="G18" s="9">
        <v>0.38100000000000001</v>
      </c>
      <c r="H18" s="9">
        <v>0</v>
      </c>
      <c r="I18" s="9">
        <v>16.164999999999999</v>
      </c>
      <c r="J18" s="9">
        <v>9.7859999999999996</v>
      </c>
      <c r="K18" s="9">
        <v>6.3789999999999996</v>
      </c>
      <c r="L18" s="9">
        <v>15.438000000000001</v>
      </c>
      <c r="M18" s="9">
        <v>9.7859999999999996</v>
      </c>
      <c r="N18" s="9">
        <v>5.6520000000000001</v>
      </c>
      <c r="O18" s="9">
        <v>0.72699999999999998</v>
      </c>
      <c r="P18" s="9">
        <v>0</v>
      </c>
      <c r="Q18" s="9">
        <v>0.72699999999999998</v>
      </c>
      <c r="R18" s="9">
        <v>2.569</v>
      </c>
      <c r="S18" s="9">
        <v>1.8420000000000001</v>
      </c>
      <c r="T18" s="9">
        <v>0.72699999999999998</v>
      </c>
      <c r="U18" s="9">
        <v>0.99399999999999999</v>
      </c>
      <c r="V18" s="9">
        <v>0.99399999999999999</v>
      </c>
      <c r="W18" s="9">
        <v>0</v>
      </c>
      <c r="X18" s="9">
        <v>0.61299999999999999</v>
      </c>
      <c r="Y18" s="9">
        <v>0.61299999999999999</v>
      </c>
      <c r="Z18" s="9">
        <v>0</v>
      </c>
      <c r="AA18" s="9">
        <v>0</v>
      </c>
      <c r="AB18" s="9">
        <v>0</v>
      </c>
      <c r="AC18" s="9">
        <v>0</v>
      </c>
      <c r="AD18" s="9">
        <v>0.38100000000000001</v>
      </c>
      <c r="AE18" s="9">
        <v>0.38100000000000001</v>
      </c>
      <c r="AF18" s="9">
        <v>0</v>
      </c>
      <c r="AG18" s="9">
        <v>1.575</v>
      </c>
      <c r="AH18" s="9">
        <v>0.84799999999999998</v>
      </c>
      <c r="AI18" s="9">
        <v>0.72699999999999998</v>
      </c>
      <c r="AJ18" s="9">
        <v>0.84799999999999998</v>
      </c>
      <c r="AK18" s="9">
        <v>0.84799999999999998</v>
      </c>
      <c r="AL18" s="9">
        <v>0</v>
      </c>
      <c r="AM18" s="9">
        <v>0.72699999999999998</v>
      </c>
      <c r="AN18" s="9">
        <v>0</v>
      </c>
      <c r="AO18" s="9">
        <v>0.72699999999999998</v>
      </c>
      <c r="AP18" s="9">
        <v>23.259</v>
      </c>
      <c r="AQ18" s="9">
        <v>12.628</v>
      </c>
      <c r="AR18" s="9">
        <v>10.631</v>
      </c>
      <c r="AS18" s="9">
        <v>8.6679999999999993</v>
      </c>
      <c r="AT18" s="9">
        <v>3.69</v>
      </c>
      <c r="AU18" s="9">
        <v>4.9790000000000001</v>
      </c>
      <c r="AV18" s="9">
        <v>7.9649999999999999</v>
      </c>
      <c r="AW18" s="9">
        <v>2.9860000000000002</v>
      </c>
      <c r="AX18" s="9">
        <v>4.9790000000000001</v>
      </c>
      <c r="AY18" s="9">
        <v>0.70399999999999996</v>
      </c>
      <c r="AZ18" s="9">
        <v>0.70399999999999996</v>
      </c>
      <c r="BA18" s="9">
        <v>0</v>
      </c>
      <c r="BB18" s="9">
        <v>14.59</v>
      </c>
      <c r="BC18" s="9">
        <v>8.9380000000000006</v>
      </c>
      <c r="BD18" s="9">
        <v>5.6520000000000001</v>
      </c>
      <c r="BE18" s="9">
        <v>14.59</v>
      </c>
      <c r="BF18" s="9">
        <v>8.9380000000000006</v>
      </c>
      <c r="BG18" s="9">
        <v>5.6520000000000001</v>
      </c>
      <c r="BH18" s="9">
        <v>85.572000000000003</v>
      </c>
      <c r="BI18" s="9">
        <v>44.500999999999998</v>
      </c>
      <c r="BJ18" s="9">
        <v>41.070999999999998</v>
      </c>
      <c r="BK18" s="9">
        <v>52.881</v>
      </c>
      <c r="BL18" s="9">
        <v>32.430999999999997</v>
      </c>
      <c r="BM18" s="9">
        <v>20.451000000000001</v>
      </c>
      <c r="BN18" s="9">
        <v>39.920999999999999</v>
      </c>
      <c r="BO18" s="9">
        <v>21.187000000000001</v>
      </c>
      <c r="BP18" s="9">
        <v>18.734999999999999</v>
      </c>
      <c r="BQ18" s="9">
        <v>10.923999999999999</v>
      </c>
      <c r="BR18" s="9">
        <v>9.2089999999999996</v>
      </c>
      <c r="BS18" s="9">
        <v>1.716</v>
      </c>
      <c r="BT18" s="9">
        <v>2.0350000000000001</v>
      </c>
      <c r="BU18" s="9">
        <v>2.0350000000000001</v>
      </c>
      <c r="BV18" s="9">
        <v>0</v>
      </c>
      <c r="BW18" s="9">
        <v>32.69</v>
      </c>
      <c r="BX18" s="9">
        <v>12.07</v>
      </c>
      <c r="BY18" s="9">
        <v>20.62</v>
      </c>
      <c r="BZ18" s="9">
        <v>26.79</v>
      </c>
      <c r="CA18" s="9">
        <v>11.147</v>
      </c>
      <c r="CB18" s="9">
        <v>15.643000000000001</v>
      </c>
      <c r="CC18" s="9">
        <v>5.9</v>
      </c>
      <c r="CD18" s="9">
        <v>0.92300000000000004</v>
      </c>
      <c r="CE18" s="9">
        <v>4.9770000000000003</v>
      </c>
      <c r="CF18" s="9">
        <v>28.815000000000001</v>
      </c>
      <c r="CG18" s="9">
        <v>12.439</v>
      </c>
      <c r="CH18" s="9">
        <v>16.376000000000001</v>
      </c>
      <c r="CI18" s="9">
        <v>14.86</v>
      </c>
      <c r="CJ18" s="9">
        <v>9.375</v>
      </c>
      <c r="CK18" s="9">
        <v>5.4850000000000003</v>
      </c>
      <c r="CL18" s="9">
        <v>8.2040000000000006</v>
      </c>
      <c r="CM18" s="9">
        <v>4.4349999999999996</v>
      </c>
      <c r="CN18" s="9">
        <v>3.7690000000000001</v>
      </c>
      <c r="CO18" s="9">
        <v>5.0010000000000003</v>
      </c>
      <c r="CP18" s="9">
        <v>3.286</v>
      </c>
      <c r="CQ18" s="9">
        <v>1.716</v>
      </c>
      <c r="CR18" s="9">
        <v>1.655</v>
      </c>
      <c r="CS18" s="9">
        <v>1.655</v>
      </c>
      <c r="CT18" s="9">
        <v>0</v>
      </c>
      <c r="CU18" s="9">
        <v>13.955</v>
      </c>
      <c r="CV18" s="9">
        <v>3.0649999999999999</v>
      </c>
      <c r="CW18" s="9">
        <v>10.891</v>
      </c>
      <c r="CX18" s="9">
        <v>10.887</v>
      </c>
      <c r="CY18" s="9">
        <v>2.66</v>
      </c>
      <c r="CZ18" s="9">
        <v>8.2270000000000003</v>
      </c>
      <c r="DA18" s="9">
        <v>3.0680000000000001</v>
      </c>
      <c r="DB18" s="9">
        <v>0.40400000000000003</v>
      </c>
      <c r="DC18" s="9">
        <v>2.6640000000000001</v>
      </c>
      <c r="DD18" s="9">
        <v>34.825000000000003</v>
      </c>
      <c r="DE18" s="9">
        <v>15.653</v>
      </c>
      <c r="DF18" s="9">
        <v>19.170999999999999</v>
      </c>
      <c r="DG18" s="9">
        <v>21.669</v>
      </c>
      <c r="DH18" s="9">
        <v>9.0909999999999993</v>
      </c>
      <c r="DI18" s="9">
        <v>12.577999999999999</v>
      </c>
      <c r="DJ18" s="9">
        <v>19.465</v>
      </c>
      <c r="DK18" s="9">
        <v>6.8879999999999999</v>
      </c>
      <c r="DL18" s="9">
        <v>12.577999999999999</v>
      </c>
      <c r="DM18" s="9">
        <v>2.2029999999999998</v>
      </c>
      <c r="DN18" s="9">
        <v>2.2029999999999998</v>
      </c>
      <c r="DO18" s="9">
        <v>0</v>
      </c>
      <c r="DP18" s="9">
        <v>0</v>
      </c>
      <c r="DQ18" s="9">
        <v>0</v>
      </c>
      <c r="DR18" s="9">
        <v>0</v>
      </c>
      <c r="DS18" s="9">
        <v>13.156000000000001</v>
      </c>
      <c r="DT18" s="9">
        <v>6.5629999999999997</v>
      </c>
      <c r="DU18" s="9">
        <v>6.593</v>
      </c>
      <c r="DV18" s="9">
        <v>10.926</v>
      </c>
      <c r="DW18" s="9">
        <v>6.0439999999999996</v>
      </c>
      <c r="DX18" s="9">
        <v>4.8810000000000002</v>
      </c>
      <c r="DY18" s="9">
        <v>2.2309999999999999</v>
      </c>
      <c r="DZ18" s="9">
        <v>0.51800000000000002</v>
      </c>
      <c r="EA18" s="9">
        <v>1.712</v>
      </c>
      <c r="EB18" s="9">
        <v>10.125999999999999</v>
      </c>
      <c r="EC18" s="9">
        <v>7.508</v>
      </c>
      <c r="ED18" s="9">
        <v>2.617</v>
      </c>
      <c r="EE18" s="9">
        <v>7.3159999999999998</v>
      </c>
      <c r="EF18" s="9">
        <v>6.8419999999999996</v>
      </c>
      <c r="EG18" s="9">
        <v>0.47399999999999998</v>
      </c>
      <c r="EH18" s="9">
        <v>4.609</v>
      </c>
      <c r="EI18" s="9">
        <v>4.1349999999999998</v>
      </c>
      <c r="EJ18" s="9">
        <v>0.47399999999999998</v>
      </c>
      <c r="EK18" s="9">
        <v>2.3260000000000001</v>
      </c>
      <c r="EL18" s="9">
        <v>2.3260000000000001</v>
      </c>
      <c r="EM18" s="9">
        <v>0</v>
      </c>
      <c r="EN18" s="9">
        <v>0.38100000000000001</v>
      </c>
      <c r="EO18" s="9">
        <v>0.38100000000000001</v>
      </c>
      <c r="EP18" s="9">
        <v>0</v>
      </c>
      <c r="EQ18" s="9">
        <v>2.8090000000000002</v>
      </c>
      <c r="ER18" s="9">
        <v>0.66700000000000004</v>
      </c>
      <c r="ES18" s="9">
        <v>2.1429999999999998</v>
      </c>
      <c r="ET18" s="9">
        <v>2.2080000000000002</v>
      </c>
      <c r="EU18" s="9">
        <v>0.66700000000000004</v>
      </c>
      <c r="EV18" s="9">
        <v>1.542</v>
      </c>
      <c r="EW18" s="9">
        <v>0.60099999999999998</v>
      </c>
      <c r="EX18" s="9">
        <v>0</v>
      </c>
      <c r="EY18" s="9">
        <v>0.60099999999999998</v>
      </c>
      <c r="EZ18" s="9">
        <v>11.805999999999999</v>
      </c>
      <c r="FA18" s="9">
        <v>8.8989999999999991</v>
      </c>
      <c r="FB18" s="9">
        <v>2.907</v>
      </c>
      <c r="FC18" s="9">
        <v>9.0370000000000008</v>
      </c>
      <c r="FD18" s="9">
        <v>7.1230000000000002</v>
      </c>
      <c r="FE18" s="9">
        <v>1.913</v>
      </c>
      <c r="FF18" s="9">
        <v>7.6429999999999998</v>
      </c>
      <c r="FG18" s="9">
        <v>5.7290000000000001</v>
      </c>
      <c r="FH18" s="9">
        <v>1.913</v>
      </c>
      <c r="FI18" s="9">
        <v>1.3939999999999999</v>
      </c>
      <c r="FJ18" s="9">
        <v>1.3939999999999999</v>
      </c>
      <c r="FK18" s="9">
        <v>0</v>
      </c>
      <c r="FL18" s="9">
        <v>0</v>
      </c>
      <c r="FM18" s="9">
        <v>0</v>
      </c>
      <c r="FN18" s="9">
        <v>0</v>
      </c>
      <c r="FO18" s="9">
        <v>2.7690000000000001</v>
      </c>
      <c r="FP18" s="9">
        <v>1.776</v>
      </c>
      <c r="FQ18" s="9">
        <v>0.99299999999999999</v>
      </c>
      <c r="FR18" s="9">
        <v>2.7690000000000001</v>
      </c>
      <c r="FS18" s="9">
        <v>1.776</v>
      </c>
      <c r="FT18" s="9">
        <v>0.99299999999999999</v>
      </c>
      <c r="FU18" s="9">
        <v>0</v>
      </c>
      <c r="FV18" s="9">
        <v>0</v>
      </c>
      <c r="FW18" s="9">
        <v>0</v>
      </c>
      <c r="FX18" s="9">
        <v>18.765000000000001</v>
      </c>
      <c r="FY18" s="9">
        <v>11.994</v>
      </c>
      <c r="FZ18" s="9">
        <v>6.7709999999999999</v>
      </c>
      <c r="GA18" s="9">
        <v>10.364000000000001</v>
      </c>
      <c r="GB18" s="9">
        <v>5.84</v>
      </c>
      <c r="GC18" s="9">
        <v>4.524</v>
      </c>
      <c r="GD18" s="9">
        <v>9.1590000000000007</v>
      </c>
      <c r="GE18" s="9">
        <v>4.6349999999999998</v>
      </c>
      <c r="GF18" s="9">
        <v>4.524</v>
      </c>
      <c r="GG18" s="9">
        <v>0.59</v>
      </c>
      <c r="GH18" s="9">
        <v>0.59</v>
      </c>
      <c r="GI18" s="9">
        <v>0</v>
      </c>
      <c r="GJ18" s="9">
        <v>0.61499999999999999</v>
      </c>
      <c r="GK18" s="9">
        <v>0.61499999999999999</v>
      </c>
      <c r="GL18" s="9">
        <v>0</v>
      </c>
      <c r="GM18" s="9">
        <v>8.4009999999999998</v>
      </c>
      <c r="GN18" s="9">
        <v>6.1539999999999999</v>
      </c>
      <c r="GO18" s="9">
        <v>2.2469999999999999</v>
      </c>
      <c r="GP18" s="9">
        <v>8.4009999999999998</v>
      </c>
      <c r="GQ18" s="9">
        <v>6.1539999999999999</v>
      </c>
      <c r="GR18" s="9">
        <v>2.2469999999999999</v>
      </c>
      <c r="GS18" s="9">
        <v>0</v>
      </c>
      <c r="GT18" s="9">
        <v>0</v>
      </c>
      <c r="GU18" s="9">
        <v>0</v>
      </c>
      <c r="GV18" s="9">
        <v>14.244</v>
      </c>
      <c r="GW18" s="9">
        <v>8.0709999999999997</v>
      </c>
      <c r="GX18" s="9">
        <v>6.1740000000000004</v>
      </c>
      <c r="GY18" s="9">
        <v>13.194000000000001</v>
      </c>
      <c r="GZ18" s="9">
        <v>7.5270000000000001</v>
      </c>
      <c r="HA18" s="9">
        <v>5.6669999999999998</v>
      </c>
      <c r="HB18" s="9">
        <v>12.644</v>
      </c>
      <c r="HC18" s="9">
        <v>6.9770000000000003</v>
      </c>
      <c r="HD18" s="9">
        <v>5.6669999999999998</v>
      </c>
      <c r="HE18" s="9">
        <v>0.55000000000000004</v>
      </c>
      <c r="HF18" s="9">
        <v>0.55000000000000004</v>
      </c>
      <c r="HG18" s="9">
        <v>0</v>
      </c>
      <c r="HH18" s="9">
        <v>0</v>
      </c>
      <c r="HI18" s="9">
        <v>0</v>
      </c>
      <c r="HJ18" s="9">
        <v>0</v>
      </c>
      <c r="HK18" s="9">
        <v>1.05</v>
      </c>
      <c r="HL18" s="9">
        <v>0.54300000000000004</v>
      </c>
      <c r="HM18" s="9">
        <v>0.50700000000000001</v>
      </c>
      <c r="HN18" s="9">
        <v>1.05</v>
      </c>
      <c r="HO18" s="9">
        <v>0.54300000000000004</v>
      </c>
      <c r="HP18" s="9">
        <v>0.50700000000000001</v>
      </c>
      <c r="HQ18" s="9">
        <v>0</v>
      </c>
      <c r="HR18" s="9">
        <v>0</v>
      </c>
      <c r="HS18" s="9">
        <v>0</v>
      </c>
      <c r="HT18" s="9">
        <v>45.097000000000001</v>
      </c>
      <c r="HU18" s="9">
        <v>26.9</v>
      </c>
      <c r="HV18" s="9">
        <v>18.196999999999999</v>
      </c>
      <c r="HW18" s="9">
        <v>31.379000000000001</v>
      </c>
      <c r="HX18" s="9">
        <v>18.908999999999999</v>
      </c>
      <c r="HY18" s="9">
        <v>12.468999999999999</v>
      </c>
      <c r="HZ18" s="9">
        <v>26.306000000000001</v>
      </c>
      <c r="IA18" s="9">
        <v>15.141</v>
      </c>
      <c r="IB18" s="9">
        <v>11.164999999999999</v>
      </c>
      <c r="IC18" s="9">
        <v>4.125</v>
      </c>
      <c r="ID18" s="9">
        <v>3.1640000000000001</v>
      </c>
      <c r="IE18" s="9">
        <v>0.96199999999999997</v>
      </c>
      <c r="IF18" s="9">
        <v>0.94699999999999995</v>
      </c>
      <c r="IG18" s="9">
        <v>0.60499999999999998</v>
      </c>
      <c r="IH18" s="9">
        <v>0.34200000000000003</v>
      </c>
      <c r="II18" s="9">
        <v>13.718999999999999</v>
      </c>
      <c r="IJ18" s="9">
        <v>7.9909999999999997</v>
      </c>
      <c r="IK18" s="9">
        <v>5.7279999999999998</v>
      </c>
      <c r="IL18" s="9">
        <v>12.218999999999999</v>
      </c>
      <c r="IM18" s="9">
        <v>7.5380000000000003</v>
      </c>
      <c r="IN18" s="9">
        <v>4.681</v>
      </c>
      <c r="IO18" s="9">
        <v>1.5</v>
      </c>
      <c r="IP18" s="9">
        <v>0.45300000000000001</v>
      </c>
      <c r="IQ18" s="9">
        <v>1.0469999999999999</v>
      </c>
    </row>
    <row r="19" spans="1:251">
      <c r="A19" s="10">
        <v>44958</v>
      </c>
      <c r="B19" s="9">
        <v>3.3109999999999999</v>
      </c>
      <c r="C19" s="9">
        <v>3.1840000000000002</v>
      </c>
      <c r="D19" s="9">
        <v>0.73399999999999999</v>
      </c>
      <c r="E19" s="9">
        <v>2.4500000000000002</v>
      </c>
      <c r="F19" s="9">
        <v>0</v>
      </c>
      <c r="G19" s="9">
        <v>0</v>
      </c>
      <c r="H19" s="9">
        <v>0</v>
      </c>
      <c r="I19" s="9">
        <v>8.8940000000000001</v>
      </c>
      <c r="J19" s="9">
        <v>5.742</v>
      </c>
      <c r="K19" s="9">
        <v>3.1520000000000001</v>
      </c>
      <c r="L19" s="9">
        <v>8.5259999999999998</v>
      </c>
      <c r="M19" s="9">
        <v>5.3739999999999997</v>
      </c>
      <c r="N19" s="9">
        <v>3.1520000000000001</v>
      </c>
      <c r="O19" s="9">
        <v>0.36699999999999999</v>
      </c>
      <c r="P19" s="9">
        <v>0.36699999999999999</v>
      </c>
      <c r="Q19" s="9">
        <v>0</v>
      </c>
      <c r="R19" s="9">
        <v>2.879</v>
      </c>
      <c r="S19" s="9">
        <v>2.0670000000000002</v>
      </c>
      <c r="T19" s="9">
        <v>0.81299999999999994</v>
      </c>
      <c r="U19" s="9">
        <v>2.512</v>
      </c>
      <c r="V19" s="9">
        <v>1.7</v>
      </c>
      <c r="W19" s="9">
        <v>0.81299999999999994</v>
      </c>
      <c r="X19" s="9">
        <v>0.96499999999999997</v>
      </c>
      <c r="Y19" s="9">
        <v>0.96499999999999997</v>
      </c>
      <c r="Z19" s="9">
        <v>0</v>
      </c>
      <c r="AA19" s="9">
        <v>1.5469999999999999</v>
      </c>
      <c r="AB19" s="9">
        <v>0.73399999999999999</v>
      </c>
      <c r="AC19" s="9">
        <v>0.81299999999999994</v>
      </c>
      <c r="AD19" s="9">
        <v>0</v>
      </c>
      <c r="AE19" s="9">
        <v>0</v>
      </c>
      <c r="AF19" s="9">
        <v>0</v>
      </c>
      <c r="AG19" s="9">
        <v>0.36699999999999999</v>
      </c>
      <c r="AH19" s="9">
        <v>0.36699999999999999</v>
      </c>
      <c r="AI19" s="9">
        <v>0</v>
      </c>
      <c r="AJ19" s="9">
        <v>0</v>
      </c>
      <c r="AK19" s="9">
        <v>0</v>
      </c>
      <c r="AL19" s="9">
        <v>0</v>
      </c>
      <c r="AM19" s="9">
        <v>0.36699999999999999</v>
      </c>
      <c r="AN19" s="9">
        <v>0.36699999999999999</v>
      </c>
      <c r="AO19" s="9">
        <v>0</v>
      </c>
      <c r="AP19" s="9">
        <v>15.284000000000001</v>
      </c>
      <c r="AQ19" s="9">
        <v>7.1840000000000002</v>
      </c>
      <c r="AR19" s="9">
        <v>8.1</v>
      </c>
      <c r="AS19" s="9">
        <v>6.758</v>
      </c>
      <c r="AT19" s="9">
        <v>1.81</v>
      </c>
      <c r="AU19" s="9">
        <v>4.9480000000000004</v>
      </c>
      <c r="AV19" s="9">
        <v>5.1210000000000004</v>
      </c>
      <c r="AW19" s="9">
        <v>1.81</v>
      </c>
      <c r="AX19" s="9">
        <v>3.3109999999999999</v>
      </c>
      <c r="AY19" s="9">
        <v>1.637</v>
      </c>
      <c r="AZ19" s="9">
        <v>0</v>
      </c>
      <c r="BA19" s="9">
        <v>1.637</v>
      </c>
      <c r="BB19" s="9">
        <v>8.5259999999999998</v>
      </c>
      <c r="BC19" s="9">
        <v>5.3739999999999997</v>
      </c>
      <c r="BD19" s="9">
        <v>3.1520000000000001</v>
      </c>
      <c r="BE19" s="9">
        <v>8.5259999999999998</v>
      </c>
      <c r="BF19" s="9">
        <v>5.3739999999999997</v>
      </c>
      <c r="BG19" s="9">
        <v>3.1520000000000001</v>
      </c>
      <c r="BH19" s="9">
        <v>82.543999999999997</v>
      </c>
      <c r="BI19" s="9">
        <v>42.031999999999996</v>
      </c>
      <c r="BJ19" s="9">
        <v>40.512</v>
      </c>
      <c r="BK19" s="9">
        <v>53.695999999999998</v>
      </c>
      <c r="BL19" s="9">
        <v>29.658999999999999</v>
      </c>
      <c r="BM19" s="9">
        <v>24.036999999999999</v>
      </c>
      <c r="BN19" s="9">
        <v>40.314</v>
      </c>
      <c r="BO19" s="9">
        <v>21.175999999999998</v>
      </c>
      <c r="BP19" s="9">
        <v>19.138000000000002</v>
      </c>
      <c r="BQ19" s="9">
        <v>9.0069999999999997</v>
      </c>
      <c r="BR19" s="9">
        <v>5.9210000000000003</v>
      </c>
      <c r="BS19" s="9">
        <v>3.0859999999999999</v>
      </c>
      <c r="BT19" s="9">
        <v>4.375</v>
      </c>
      <c r="BU19" s="9">
        <v>2.5619999999999998</v>
      </c>
      <c r="BV19" s="9">
        <v>1.8140000000000001</v>
      </c>
      <c r="BW19" s="9">
        <v>28.847999999999999</v>
      </c>
      <c r="BX19" s="9">
        <v>12.372999999999999</v>
      </c>
      <c r="BY19" s="9">
        <v>16.475000000000001</v>
      </c>
      <c r="BZ19" s="9">
        <v>25.076000000000001</v>
      </c>
      <c r="CA19" s="9">
        <v>11.1</v>
      </c>
      <c r="CB19" s="9">
        <v>13.976000000000001</v>
      </c>
      <c r="CC19" s="9">
        <v>3.7719999999999998</v>
      </c>
      <c r="CD19" s="9">
        <v>1.2729999999999999</v>
      </c>
      <c r="CE19" s="9">
        <v>2.4990000000000001</v>
      </c>
      <c r="CF19" s="9">
        <v>25.908999999999999</v>
      </c>
      <c r="CG19" s="9">
        <v>12.234</v>
      </c>
      <c r="CH19" s="9">
        <v>13.673999999999999</v>
      </c>
      <c r="CI19" s="9">
        <v>16.928000000000001</v>
      </c>
      <c r="CJ19" s="9">
        <v>8.7029999999999994</v>
      </c>
      <c r="CK19" s="9">
        <v>8.2249999999999996</v>
      </c>
      <c r="CL19" s="9">
        <v>10.721</v>
      </c>
      <c r="CM19" s="9">
        <v>5.4029999999999996</v>
      </c>
      <c r="CN19" s="9">
        <v>5.319</v>
      </c>
      <c r="CO19" s="9">
        <v>3.49</v>
      </c>
      <c r="CP19" s="9">
        <v>1.6</v>
      </c>
      <c r="CQ19" s="9">
        <v>1.891</v>
      </c>
      <c r="CR19" s="9">
        <v>2.7160000000000002</v>
      </c>
      <c r="CS19" s="9">
        <v>1.7</v>
      </c>
      <c r="CT19" s="9">
        <v>1.016</v>
      </c>
      <c r="CU19" s="9">
        <v>8.9809999999999999</v>
      </c>
      <c r="CV19" s="9">
        <v>3.532</v>
      </c>
      <c r="CW19" s="9">
        <v>5.4489999999999998</v>
      </c>
      <c r="CX19" s="9">
        <v>6.2149999999999999</v>
      </c>
      <c r="CY19" s="9">
        <v>2.6259999999999999</v>
      </c>
      <c r="CZ19" s="9">
        <v>3.589</v>
      </c>
      <c r="DA19" s="9">
        <v>2.766</v>
      </c>
      <c r="DB19" s="9">
        <v>0.90600000000000003</v>
      </c>
      <c r="DC19" s="9">
        <v>1.86</v>
      </c>
      <c r="DD19" s="9">
        <v>35.213000000000001</v>
      </c>
      <c r="DE19" s="9">
        <v>17.734000000000002</v>
      </c>
      <c r="DF19" s="9">
        <v>17.478999999999999</v>
      </c>
      <c r="DG19" s="9">
        <v>24.1</v>
      </c>
      <c r="DH19" s="9">
        <v>14.451000000000001</v>
      </c>
      <c r="DI19" s="9">
        <v>9.6489999999999991</v>
      </c>
      <c r="DJ19" s="9">
        <v>18.788</v>
      </c>
      <c r="DK19" s="9">
        <v>11.132</v>
      </c>
      <c r="DL19" s="9">
        <v>7.6559999999999997</v>
      </c>
      <c r="DM19" s="9">
        <v>3.653</v>
      </c>
      <c r="DN19" s="9">
        <v>2.4580000000000002</v>
      </c>
      <c r="DO19" s="9">
        <v>1.1950000000000001</v>
      </c>
      <c r="DP19" s="9">
        <v>1.659</v>
      </c>
      <c r="DQ19" s="9">
        <v>0.86099999999999999</v>
      </c>
      <c r="DR19" s="9">
        <v>0.79800000000000004</v>
      </c>
      <c r="DS19" s="9">
        <v>11.113</v>
      </c>
      <c r="DT19" s="9">
        <v>3.2829999999999999</v>
      </c>
      <c r="DU19" s="9">
        <v>7.8289999999999997</v>
      </c>
      <c r="DV19" s="9">
        <v>10.474</v>
      </c>
      <c r="DW19" s="9">
        <v>3.2829999999999999</v>
      </c>
      <c r="DX19" s="9">
        <v>7.1909999999999998</v>
      </c>
      <c r="DY19" s="9">
        <v>0.63900000000000001</v>
      </c>
      <c r="DZ19" s="9">
        <v>0</v>
      </c>
      <c r="EA19" s="9">
        <v>0.63900000000000001</v>
      </c>
      <c r="EB19" s="9">
        <v>12.987</v>
      </c>
      <c r="EC19" s="9">
        <v>7.8289999999999997</v>
      </c>
      <c r="ED19" s="9">
        <v>5.1580000000000004</v>
      </c>
      <c r="EE19" s="9">
        <v>8.3330000000000002</v>
      </c>
      <c r="EF19" s="9">
        <v>4.3070000000000004</v>
      </c>
      <c r="EG19" s="9">
        <v>4.0250000000000004</v>
      </c>
      <c r="EH19" s="9">
        <v>7.2039999999999997</v>
      </c>
      <c r="EI19" s="9">
        <v>3.1789999999999998</v>
      </c>
      <c r="EJ19" s="9">
        <v>4.0250000000000004</v>
      </c>
      <c r="EK19" s="9">
        <v>1.1279999999999999</v>
      </c>
      <c r="EL19" s="9">
        <v>1.1279999999999999</v>
      </c>
      <c r="EM19" s="9">
        <v>0</v>
      </c>
      <c r="EN19" s="9">
        <v>0</v>
      </c>
      <c r="EO19" s="9">
        <v>0</v>
      </c>
      <c r="EP19" s="9">
        <v>0</v>
      </c>
      <c r="EQ19" s="9">
        <v>4.6550000000000002</v>
      </c>
      <c r="ER19" s="9">
        <v>3.5209999999999999</v>
      </c>
      <c r="ES19" s="9">
        <v>1.133</v>
      </c>
      <c r="ET19" s="9">
        <v>4.2869999999999999</v>
      </c>
      <c r="EU19" s="9">
        <v>3.1539999999999999</v>
      </c>
      <c r="EV19" s="9">
        <v>1.133</v>
      </c>
      <c r="EW19" s="9">
        <v>0.36699999999999999</v>
      </c>
      <c r="EX19" s="9">
        <v>0.36699999999999999</v>
      </c>
      <c r="EY19" s="9">
        <v>0</v>
      </c>
      <c r="EZ19" s="9">
        <v>8.4350000000000005</v>
      </c>
      <c r="FA19" s="9">
        <v>4.234</v>
      </c>
      <c r="FB19" s="9">
        <v>4.2</v>
      </c>
      <c r="FC19" s="9">
        <v>4.3360000000000003</v>
      </c>
      <c r="FD19" s="9">
        <v>2.198</v>
      </c>
      <c r="FE19" s="9">
        <v>2.1379999999999999</v>
      </c>
      <c r="FF19" s="9">
        <v>3.6</v>
      </c>
      <c r="FG19" s="9">
        <v>1.462</v>
      </c>
      <c r="FH19" s="9">
        <v>2.1379999999999999</v>
      </c>
      <c r="FI19" s="9">
        <v>0.73599999999999999</v>
      </c>
      <c r="FJ19" s="9">
        <v>0.73599999999999999</v>
      </c>
      <c r="FK19" s="9">
        <v>0</v>
      </c>
      <c r="FL19" s="9">
        <v>0</v>
      </c>
      <c r="FM19" s="9">
        <v>0</v>
      </c>
      <c r="FN19" s="9">
        <v>0</v>
      </c>
      <c r="FO19" s="9">
        <v>4.0990000000000002</v>
      </c>
      <c r="FP19" s="9">
        <v>2.0369999999999999</v>
      </c>
      <c r="FQ19" s="9">
        <v>2.0630000000000002</v>
      </c>
      <c r="FR19" s="9">
        <v>4.0990000000000002</v>
      </c>
      <c r="FS19" s="9">
        <v>2.0369999999999999</v>
      </c>
      <c r="FT19" s="9">
        <v>2.0630000000000002</v>
      </c>
      <c r="FU19" s="9">
        <v>0</v>
      </c>
      <c r="FV19" s="9">
        <v>0</v>
      </c>
      <c r="FW19" s="9">
        <v>0</v>
      </c>
      <c r="FX19" s="9">
        <v>11.91</v>
      </c>
      <c r="FY19" s="9">
        <v>6.4660000000000002</v>
      </c>
      <c r="FZ19" s="9">
        <v>5.4429999999999996</v>
      </c>
      <c r="GA19" s="9">
        <v>8.2330000000000005</v>
      </c>
      <c r="GB19" s="9">
        <v>3.7320000000000002</v>
      </c>
      <c r="GC19" s="9">
        <v>4.5010000000000003</v>
      </c>
      <c r="GD19" s="9">
        <v>3.9769999999999999</v>
      </c>
      <c r="GE19" s="9">
        <v>1.3839999999999999</v>
      </c>
      <c r="GF19" s="9">
        <v>2.5939999999999999</v>
      </c>
      <c r="GG19" s="9">
        <v>3.5179999999999998</v>
      </c>
      <c r="GH19" s="9">
        <v>2.3490000000000002</v>
      </c>
      <c r="GI19" s="9">
        <v>1.169</v>
      </c>
      <c r="GJ19" s="9">
        <v>0.73699999999999999</v>
      </c>
      <c r="GK19" s="9">
        <v>0</v>
      </c>
      <c r="GL19" s="9">
        <v>0.73699999999999999</v>
      </c>
      <c r="GM19" s="9">
        <v>3.677</v>
      </c>
      <c r="GN19" s="9">
        <v>2.734</v>
      </c>
      <c r="GO19" s="9">
        <v>0.94299999999999995</v>
      </c>
      <c r="GP19" s="9">
        <v>3.2320000000000002</v>
      </c>
      <c r="GQ19" s="9">
        <v>2.2890000000000001</v>
      </c>
      <c r="GR19" s="9">
        <v>0.94299999999999995</v>
      </c>
      <c r="GS19" s="9">
        <v>0.44500000000000001</v>
      </c>
      <c r="GT19" s="9">
        <v>0.44500000000000001</v>
      </c>
      <c r="GU19" s="9">
        <v>0</v>
      </c>
      <c r="GV19" s="9">
        <v>11.375999999999999</v>
      </c>
      <c r="GW19" s="9">
        <v>6.1520000000000001</v>
      </c>
      <c r="GX19" s="9">
        <v>5.2229999999999999</v>
      </c>
      <c r="GY19" s="9">
        <v>7.9429999999999996</v>
      </c>
      <c r="GZ19" s="9">
        <v>5.7549999999999999</v>
      </c>
      <c r="HA19" s="9">
        <v>2.1869999999999998</v>
      </c>
      <c r="HB19" s="9">
        <v>7.5039999999999996</v>
      </c>
      <c r="HC19" s="9">
        <v>5.7549999999999999</v>
      </c>
      <c r="HD19" s="9">
        <v>1.7490000000000001</v>
      </c>
      <c r="HE19" s="9">
        <v>0.438</v>
      </c>
      <c r="HF19" s="9">
        <v>0</v>
      </c>
      <c r="HG19" s="9">
        <v>0.438</v>
      </c>
      <c r="HH19" s="9">
        <v>0</v>
      </c>
      <c r="HI19" s="9">
        <v>0</v>
      </c>
      <c r="HJ19" s="9">
        <v>0</v>
      </c>
      <c r="HK19" s="9">
        <v>3.4329999999999998</v>
      </c>
      <c r="HL19" s="9">
        <v>0.39700000000000002</v>
      </c>
      <c r="HM19" s="9">
        <v>3.036</v>
      </c>
      <c r="HN19" s="9">
        <v>2.1850000000000001</v>
      </c>
      <c r="HO19" s="9">
        <v>0.39700000000000002</v>
      </c>
      <c r="HP19" s="9">
        <v>1.788</v>
      </c>
      <c r="HQ19" s="9">
        <v>1.248</v>
      </c>
      <c r="HR19" s="9">
        <v>0</v>
      </c>
      <c r="HS19" s="9">
        <v>1.248</v>
      </c>
      <c r="HT19" s="9">
        <v>38.42</v>
      </c>
      <c r="HU19" s="9">
        <v>20.157</v>
      </c>
      <c r="HV19" s="9">
        <v>18.262</v>
      </c>
      <c r="HW19" s="9">
        <v>23.77</v>
      </c>
      <c r="HX19" s="9">
        <v>14.114000000000001</v>
      </c>
      <c r="HY19" s="9">
        <v>9.6549999999999994</v>
      </c>
      <c r="HZ19" s="9">
        <v>19.562999999999999</v>
      </c>
      <c r="IA19" s="9">
        <v>11.926</v>
      </c>
      <c r="IB19" s="9">
        <v>7.6369999999999996</v>
      </c>
      <c r="IC19" s="9">
        <v>2.3239999999999998</v>
      </c>
      <c r="ID19" s="9">
        <v>1.2989999999999999</v>
      </c>
      <c r="IE19" s="9">
        <v>1.0249999999999999</v>
      </c>
      <c r="IF19" s="9">
        <v>1.8819999999999999</v>
      </c>
      <c r="IG19" s="9">
        <v>0.88900000000000001</v>
      </c>
      <c r="IH19" s="9">
        <v>0.99299999999999999</v>
      </c>
      <c r="II19" s="9">
        <v>14.65</v>
      </c>
      <c r="IJ19" s="9">
        <v>6.0430000000000001</v>
      </c>
      <c r="IK19" s="9">
        <v>8.6069999999999993</v>
      </c>
      <c r="IL19" s="9">
        <v>12.224</v>
      </c>
      <c r="IM19" s="9">
        <v>5.6870000000000003</v>
      </c>
      <c r="IN19" s="9">
        <v>6.5369999999999999</v>
      </c>
      <c r="IO19" s="9">
        <v>2.4260000000000002</v>
      </c>
      <c r="IP19" s="9">
        <v>0.35599999999999998</v>
      </c>
      <c r="IQ19" s="9">
        <v>2.0699999999999998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9FDF-281C-43FF-81BD-63E2C82311FD}">
  <sheetPr codeName="Sheet28">
    <pageSetUpPr fitToPage="1"/>
  </sheetPr>
  <dimension ref="A1:CY252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0" ht="15.95" customHeight="1">
      <c r="A2" s="11"/>
      <c r="B2" s="31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0"/>
      <c r="B5" s="93" t="str">
        <f>Contents!B5</f>
        <v>6228.0 Potential workers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</row>
    <row r="6" spans="1:30" ht="15.95" customHeight="1">
      <c r="A6" s="30"/>
      <c r="B6" s="93" t="str">
        <f>Contents!B6</f>
        <v>Table 7. Number of job offers while looking for work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</row>
    <row r="8" spans="1:30" ht="15.75" customHeight="1">
      <c r="A8" s="94" t="str">
        <f>Contents!C11</f>
        <v>Table 7.1 - Number of job offers while looking for work by age, February 2023</v>
      </c>
      <c r="B8" s="94"/>
      <c r="C8" s="94"/>
      <c r="D8" s="94"/>
      <c r="E8" s="94"/>
      <c r="F8" s="94"/>
      <c r="G8" s="94"/>
      <c r="H8" s="94"/>
      <c r="I8" s="94"/>
      <c r="J8" s="34"/>
      <c r="K8" s="35"/>
      <c r="L8" s="35"/>
      <c r="M8" s="94"/>
      <c r="N8" s="94"/>
      <c r="O8" s="94"/>
      <c r="P8" s="94"/>
      <c r="Q8" s="94"/>
      <c r="R8" s="94"/>
      <c r="S8" s="94"/>
      <c r="T8" s="34"/>
      <c r="U8" s="35"/>
      <c r="V8" s="94"/>
      <c r="W8" s="94"/>
      <c r="X8" s="94"/>
      <c r="Y8" s="94"/>
      <c r="Z8" s="94"/>
      <c r="AA8" s="94"/>
      <c r="AB8" s="94"/>
      <c r="AC8" s="34"/>
      <c r="AD8" s="35"/>
    </row>
    <row r="9" spans="1:3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30" ht="15" customHeight="1">
      <c r="A10" s="36"/>
      <c r="B10" s="38" t="s">
        <v>11627</v>
      </c>
      <c r="C10" s="95" t="s">
        <v>11628</v>
      </c>
      <c r="D10" s="96"/>
      <c r="E10" s="97"/>
      <c r="F10" s="39"/>
      <c r="G10" s="39"/>
      <c r="H10" s="39"/>
      <c r="I10" s="39"/>
      <c r="J10" s="39"/>
      <c r="K10" s="40"/>
      <c r="L10" s="98" t="s">
        <v>11629</v>
      </c>
      <c r="M10" s="99"/>
      <c r="N10" s="100"/>
      <c r="O10" s="41"/>
      <c r="P10" s="41"/>
      <c r="Q10" s="41"/>
      <c r="R10" s="41"/>
      <c r="S10" s="41"/>
      <c r="T10" s="41"/>
      <c r="U10" s="41"/>
      <c r="V10" s="41"/>
      <c r="W10" s="41"/>
    </row>
    <row r="11" spans="1:30" ht="22.5" customHeight="1">
      <c r="A11" s="42"/>
      <c r="B11" s="42"/>
      <c r="C11" s="101" t="s">
        <v>11630</v>
      </c>
      <c r="D11" s="101"/>
      <c r="E11" s="101"/>
      <c r="F11" s="102"/>
      <c r="G11" s="102" t="s">
        <v>11631</v>
      </c>
      <c r="H11" s="102"/>
      <c r="I11" s="102"/>
      <c r="J11" s="102" t="s">
        <v>11632</v>
      </c>
      <c r="K11" s="44"/>
      <c r="L11" s="101" t="s">
        <v>11630</v>
      </c>
      <c r="M11" s="101"/>
      <c r="N11" s="101"/>
      <c r="O11" s="102"/>
      <c r="P11" s="102" t="s">
        <v>11631</v>
      </c>
      <c r="Q11" s="102"/>
      <c r="R11" s="102"/>
      <c r="S11" s="102" t="s">
        <v>11632</v>
      </c>
      <c r="T11" s="41"/>
      <c r="U11" s="41"/>
      <c r="V11" s="41"/>
      <c r="W11" s="41"/>
    </row>
    <row r="12" spans="1:30" ht="60.75" customHeight="1">
      <c r="A12" s="36"/>
      <c r="B12" s="36"/>
      <c r="C12" s="43" t="s">
        <v>11633</v>
      </c>
      <c r="D12" s="43" t="s">
        <v>11634</v>
      </c>
      <c r="E12" s="43" t="s">
        <v>11635</v>
      </c>
      <c r="F12" s="43" t="s">
        <v>11636</v>
      </c>
      <c r="G12" s="43" t="s">
        <v>11637</v>
      </c>
      <c r="H12" s="43" t="s">
        <v>11638</v>
      </c>
      <c r="I12" s="43" t="s">
        <v>11636</v>
      </c>
      <c r="J12" s="102"/>
      <c r="K12" s="44"/>
      <c r="L12" s="43" t="s">
        <v>11633</v>
      </c>
      <c r="M12" s="43" t="s">
        <v>11634</v>
      </c>
      <c r="N12" s="43" t="s">
        <v>11635</v>
      </c>
      <c r="O12" s="43" t="s">
        <v>11636</v>
      </c>
      <c r="P12" s="43" t="s">
        <v>11637</v>
      </c>
      <c r="Q12" s="43" t="s">
        <v>11638</v>
      </c>
      <c r="R12" s="43" t="s">
        <v>11636</v>
      </c>
      <c r="S12" s="102"/>
      <c r="T12" s="37"/>
      <c r="U12" s="37"/>
      <c r="V12" s="37"/>
      <c r="W12" s="37"/>
    </row>
    <row r="13" spans="1:30">
      <c r="A13" s="36"/>
      <c r="B13" s="36"/>
      <c r="C13" s="45" t="s">
        <v>11639</v>
      </c>
      <c r="D13" s="45" t="s">
        <v>11639</v>
      </c>
      <c r="E13" s="45" t="s">
        <v>11639</v>
      </c>
      <c r="F13" s="45" t="s">
        <v>11639</v>
      </c>
      <c r="G13" s="45" t="s">
        <v>11639</v>
      </c>
      <c r="H13" s="45" t="s">
        <v>11639</v>
      </c>
      <c r="I13" s="45" t="s">
        <v>11639</v>
      </c>
      <c r="J13" s="45" t="s">
        <v>11639</v>
      </c>
      <c r="K13" s="45"/>
      <c r="L13" s="45" t="s">
        <v>11639</v>
      </c>
      <c r="M13" s="45" t="s">
        <v>11639</v>
      </c>
      <c r="N13" s="45" t="s">
        <v>11639</v>
      </c>
      <c r="O13" s="45" t="s">
        <v>11639</v>
      </c>
      <c r="P13" s="45" t="s">
        <v>11639</v>
      </c>
      <c r="Q13" s="45" t="s">
        <v>11639</v>
      </c>
      <c r="R13" s="45" t="s">
        <v>11639</v>
      </c>
      <c r="S13" s="45" t="s">
        <v>11639</v>
      </c>
      <c r="T13" s="45"/>
      <c r="U13" s="45"/>
      <c r="V13" s="45"/>
      <c r="W13" s="45"/>
    </row>
    <row r="14" spans="1:30">
      <c r="A14" s="46" t="s">
        <v>11640</v>
      </c>
      <c r="B14" s="47"/>
      <c r="C14" s="47"/>
      <c r="D14" s="47"/>
      <c r="E14" s="47"/>
      <c r="F14" s="47"/>
      <c r="G14" s="47"/>
      <c r="H14" s="47"/>
      <c r="I14" s="47"/>
      <c r="J14" s="47"/>
      <c r="K14" s="48"/>
      <c r="L14" s="47"/>
      <c r="M14" s="47"/>
      <c r="N14" s="47"/>
      <c r="O14" s="47"/>
      <c r="P14" s="47"/>
      <c r="Q14" s="47"/>
      <c r="R14" s="47"/>
      <c r="S14" s="47"/>
    </row>
    <row r="15" spans="1:30">
      <c r="A15" s="49" t="s">
        <v>11641</v>
      </c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</row>
    <row r="16" spans="1:30">
      <c r="A16" s="50"/>
      <c r="B16" s="52" t="s">
        <v>11642</v>
      </c>
      <c r="C16" s="53" cm="1">
        <f t="array" ref="C16">INDEX($D$104:$BW$167,$C104,C$91)</f>
        <v>205.702</v>
      </c>
      <c r="D16" s="53" cm="1">
        <f t="array" ref="D16">INDEX($D$104:$BW$167,$C104,D$91)</f>
        <v>44.600999999999999</v>
      </c>
      <c r="E16" s="53" cm="1">
        <f t="array" ref="E16">INDEX($D$104:$BW$167,$C104,E$91)</f>
        <v>6.2350000000000003</v>
      </c>
      <c r="F16" s="53" cm="1">
        <f t="array" ref="F16">INDEX($D$104:$BW$167,$C104,F$91)</f>
        <v>256.53899999999999</v>
      </c>
      <c r="G16" s="53" cm="1">
        <f t="array" ref="G16">INDEX($D$104:$BW$167,$C104,G$91)</f>
        <v>127.55200000000001</v>
      </c>
      <c r="H16" s="53" cm="1">
        <f t="array" ref="H16">INDEX($D$104:$BW$167,$C104,H$91)</f>
        <v>12.573</v>
      </c>
      <c r="I16" s="53" cm="1">
        <f t="array" ref="I16">INDEX($D$104:$BW$167,$C104,I$91)</f>
        <v>140.126</v>
      </c>
      <c r="J16" s="53" cm="1">
        <f t="array" ref="J16">INDEX($D$104:$BW$167,$C104,J$91)</f>
        <v>396.66399999999999</v>
      </c>
      <c r="K16" s="53"/>
      <c r="L16" s="54" t="str" cm="1">
        <f t="array" ref="L16">IF(HYPERLINK(TEXT("#"&amp;INDEX($D$178:$BW$241,$C178,C$91),),INDEX($D$178:$BW$241,$C178,C$91))=0,"",HYPERLINK(TEXT("#"&amp;INDEX($D$178:$BW$241,$C178,C$91),),INDEX($D$178:$BW$241,$C178,C$91)))</f>
        <v>A126004750W</v>
      </c>
      <c r="M16" s="54" t="str" cm="1">
        <f t="array" ref="M16">IF(HYPERLINK(TEXT("#"&amp;INDEX($D$178:$BW$241,$C178,D$91),),INDEX($D$178:$BW$241,$C178,D$91))=0,"",HYPERLINK(TEXT("#"&amp;INDEX($D$178:$BW$241,$C178,D$91),),INDEX($D$178:$BW$241,$C178,D$91)))</f>
        <v>A126002806K</v>
      </c>
      <c r="N16" s="54" t="str" cm="1">
        <f t="array" ref="N16">IF(HYPERLINK(TEXT("#"&amp;INDEX($D$178:$BW$241,$C178,E$91),),INDEX($D$178:$BW$241,$C178,E$91))=0,"",HYPERLINK(TEXT("#"&amp;INDEX($D$178:$BW$241,$C178,E$91),),INDEX($D$178:$BW$241,$C178,E$91)))</f>
        <v>A126005398R</v>
      </c>
      <c r="O16" s="54" t="str" cm="1">
        <f t="array" ref="O16">IF(HYPERLINK(TEXT("#"&amp;INDEX($D$178:$BW$241,$C178,F$91),),INDEX($D$178:$BW$241,$C178,F$91))=0,"",HYPERLINK(TEXT("#"&amp;INDEX($D$178:$BW$241,$C178,F$91),),INDEX($D$178:$BW$241,$C178,F$91)))</f>
        <v>A126006046C</v>
      </c>
      <c r="P16" s="54" t="str" cm="1">
        <f t="array" ref="P16">IF(HYPERLINK(TEXT("#"&amp;INDEX($D$178:$BW$241,$C178,G$91),),INDEX($D$178:$BW$241,$C178,G$91))=0,"",HYPERLINK(TEXT("#"&amp;INDEX($D$178:$BW$241,$C178,G$91),),INDEX($D$178:$BW$241,$C178,G$91)))</f>
        <v>A126003454K</v>
      </c>
      <c r="Q16" s="54" t="str" cm="1">
        <f t="array" ref="Q16">IF(HYPERLINK(TEXT("#"&amp;INDEX($D$178:$BW$241,$C178,H$91),),INDEX($D$178:$BW$241,$C178,H$91))=0,"",HYPERLINK(TEXT("#"&amp;INDEX($D$178:$BW$241,$C178,H$91),),INDEX($D$178:$BW$241,$C178,H$91)))</f>
        <v>A126002158X</v>
      </c>
      <c r="R16" s="54" t="str" cm="1">
        <f t="array" ref="R16">IF(HYPERLINK(TEXT("#"&amp;INDEX($D$178:$BW$241,$C178,I$91),),INDEX($D$178:$BW$241,$C178,I$91))=0,"",HYPERLINK(TEXT("#"&amp;INDEX($D$178:$BW$241,$C178,I$91),),INDEX($D$178:$BW$241,$C178,I$91)))</f>
        <v>A126004102X</v>
      </c>
      <c r="S16" s="54" t="str" cm="1">
        <f t="array" ref="S16">IF(HYPERLINK(TEXT("#"&amp;INDEX($D$178:$BW$241,$C178,J$91),),INDEX($D$178:$BW$241,$C178,J$91))=0,"",HYPERLINK(TEXT("#"&amp;INDEX($D$178:$BW$241,$C178,J$91),),INDEX($D$178:$BW$241,$C178,J$91)))</f>
        <v>A126001510F</v>
      </c>
    </row>
    <row r="17" spans="1:23">
      <c r="A17" s="50"/>
      <c r="B17" s="52" t="s">
        <v>11643</v>
      </c>
      <c r="C17" s="53" cm="1">
        <f t="array" ref="C17">INDEX($D$104:$BW$167,$C105,C$91)</f>
        <v>31.295000000000002</v>
      </c>
      <c r="D17" s="53" cm="1">
        <f t="array" ref="D17">INDEX($D$104:$BW$167,$C105,D$91)</f>
        <v>12.24</v>
      </c>
      <c r="E17" s="53" cm="1">
        <f t="array" ref="E17">INDEX($D$104:$BW$167,$C105,E$91)</f>
        <v>14.680999999999999</v>
      </c>
      <c r="F17" s="53" cm="1">
        <f t="array" ref="F17">INDEX($D$104:$BW$167,$C105,F$91)</f>
        <v>58.216000000000001</v>
      </c>
      <c r="G17" s="53" cm="1">
        <f t="array" ref="G17">INDEX($D$104:$BW$167,$C105,G$91)</f>
        <v>16.501999999999999</v>
      </c>
      <c r="H17" s="53" cm="1">
        <f t="array" ref="H17">INDEX($D$104:$BW$167,$C105,H$91)</f>
        <v>10.35</v>
      </c>
      <c r="I17" s="53" cm="1">
        <f t="array" ref="I17">INDEX($D$104:$BW$167,$C105,I$91)</f>
        <v>26.852</v>
      </c>
      <c r="J17" s="53" cm="1">
        <f t="array" ref="J17">INDEX($D$104:$BW$167,$C105,J$91)</f>
        <v>85.067999999999998</v>
      </c>
      <c r="K17" s="53"/>
      <c r="L17" s="54" t="str" cm="1">
        <f t="array" ref="L17">IF(HYPERLINK(TEXT("#"&amp;INDEX($D$178:$BW$241,$C179,C$91),),INDEX($D$178:$BW$241,$C179,C$91))=0,"",HYPERLINK(TEXT("#"&amp;INDEX($D$178:$BW$241,$C179,C$91),),INDEX($D$178:$BW$241,$C179,C$91)))</f>
        <v>A126004718W</v>
      </c>
      <c r="M17" s="54" t="str" cm="1">
        <f t="array" ref="M17">IF(HYPERLINK(TEXT("#"&amp;INDEX($D$178:$BW$241,$C179,D$91),),INDEX($D$178:$BW$241,$C179,D$91))=0,"",HYPERLINK(TEXT("#"&amp;INDEX($D$178:$BW$241,$C179,D$91),),INDEX($D$178:$BW$241,$C179,D$91)))</f>
        <v>A126002774C</v>
      </c>
      <c r="N17" s="54" t="str" cm="1">
        <f t="array" ref="N17">IF(HYPERLINK(TEXT("#"&amp;INDEX($D$178:$BW$241,$C179,E$91),),INDEX($D$178:$BW$241,$C179,E$91))=0,"",HYPERLINK(TEXT("#"&amp;INDEX($D$178:$BW$241,$C179,E$91),),INDEX($D$178:$BW$241,$C179,E$91)))</f>
        <v>A126005366W</v>
      </c>
      <c r="O17" s="54" t="str" cm="1">
        <f t="array" ref="O17">IF(HYPERLINK(TEXT("#"&amp;INDEX($D$178:$BW$241,$C179,F$91),),INDEX($D$178:$BW$241,$C179,F$91))=0,"",HYPERLINK(TEXT("#"&amp;INDEX($D$178:$BW$241,$C179,F$91),),INDEX($D$178:$BW$241,$C179,F$91)))</f>
        <v>A126006014K</v>
      </c>
      <c r="P17" s="54" t="str" cm="1">
        <f t="array" ref="P17">IF(HYPERLINK(TEXT("#"&amp;INDEX($D$178:$BW$241,$C179,G$91),),INDEX($D$178:$BW$241,$C179,G$91))=0,"",HYPERLINK(TEXT("#"&amp;INDEX($D$178:$BW$241,$C179,G$91),),INDEX($D$178:$BW$241,$C179,G$91)))</f>
        <v>A126003422T</v>
      </c>
      <c r="Q17" s="54" t="str" cm="1">
        <f t="array" ref="Q17">IF(HYPERLINK(TEXT("#"&amp;INDEX($D$178:$BW$241,$C179,H$91),),INDEX($D$178:$BW$241,$C179,H$91))=0,"",HYPERLINK(TEXT("#"&amp;INDEX($D$178:$BW$241,$C179,H$91),),INDEX($D$178:$BW$241,$C179,H$91)))</f>
        <v>A126002126F</v>
      </c>
      <c r="R17" s="54" t="str" cm="1">
        <f t="array" ref="R17">IF(HYPERLINK(TEXT("#"&amp;INDEX($D$178:$BW$241,$C179,I$91),),INDEX($D$178:$BW$241,$C179,I$91))=0,"",HYPERLINK(TEXT("#"&amp;INDEX($D$178:$BW$241,$C179,I$91),),INDEX($D$178:$BW$241,$C179,I$91)))</f>
        <v>A126004070T</v>
      </c>
      <c r="S17" s="54" t="str" cm="1">
        <f t="array" ref="S17">IF(HYPERLINK(TEXT("#"&amp;INDEX($D$178:$BW$241,$C179,J$91),),INDEX($D$178:$BW$241,$C179,J$91))=0,"",HYPERLINK(TEXT("#"&amp;INDEX($D$178:$BW$241,$C179,J$91),),INDEX($D$178:$BW$241,$C179,J$91)))</f>
        <v>A126001478T</v>
      </c>
    </row>
    <row r="18" spans="1:23">
      <c r="A18" s="50"/>
      <c r="B18" s="52" t="s">
        <v>11644</v>
      </c>
      <c r="C18" s="53" cm="1">
        <f t="array" ref="C18">INDEX($D$104:$BW$167,$C106,C$91)</f>
        <v>8.9990000000000006</v>
      </c>
      <c r="D18" s="53" cm="1">
        <f t="array" ref="D18">INDEX($D$104:$BW$167,$C106,D$91)</f>
        <v>6.9039999999999999</v>
      </c>
      <c r="E18" s="53" cm="1">
        <f t="array" ref="E18">INDEX($D$104:$BW$167,$C106,E$91)</f>
        <v>3.673</v>
      </c>
      <c r="F18" s="53" cm="1">
        <f t="array" ref="F18">INDEX($D$104:$BW$167,$C106,F$91)</f>
        <v>19.574999999999999</v>
      </c>
      <c r="G18" s="53" cm="1">
        <f t="array" ref="G18">INDEX($D$104:$BW$167,$C106,G$91)</f>
        <v>3.8969999999999998</v>
      </c>
      <c r="H18" s="53" cm="1">
        <f t="array" ref="H18">INDEX($D$104:$BW$167,$C106,H$91)</f>
        <v>3.69</v>
      </c>
      <c r="I18" s="53" cm="1">
        <f t="array" ref="I18">INDEX($D$104:$BW$167,$C106,I$91)</f>
        <v>7.5869999999999997</v>
      </c>
      <c r="J18" s="53" cm="1">
        <f t="array" ref="J18">INDEX($D$104:$BW$167,$C106,J$91)</f>
        <v>27.161999999999999</v>
      </c>
      <c r="K18" s="53"/>
      <c r="L18" s="54" t="str" cm="1">
        <f t="array" ref="L18">IF(HYPERLINK(TEXT("#"&amp;INDEX($D$178:$BW$241,$C180,C$91),),INDEX($D$178:$BW$241,$C180,C$91))=0,"",HYPERLINK(TEXT("#"&amp;INDEX($D$178:$BW$241,$C180,C$91),),INDEX($D$178:$BW$241,$C180,C$91)))</f>
        <v>A126004754F</v>
      </c>
      <c r="M18" s="54" t="str" cm="1">
        <f t="array" ref="M18">IF(HYPERLINK(TEXT("#"&amp;INDEX($D$178:$BW$241,$C180,D$91),),INDEX($D$178:$BW$241,$C180,D$91))=0,"",HYPERLINK(TEXT("#"&amp;INDEX($D$178:$BW$241,$C180,D$91),),INDEX($D$178:$BW$241,$C180,D$91)))</f>
        <v>A126002810A</v>
      </c>
      <c r="N18" s="54" t="str" cm="1">
        <f t="array" ref="N18">IF(HYPERLINK(TEXT("#"&amp;INDEX($D$178:$BW$241,$C180,E$91),),INDEX($D$178:$BW$241,$C180,E$91))=0,"",HYPERLINK(TEXT("#"&amp;INDEX($D$178:$BW$241,$C180,E$91),),INDEX($D$178:$BW$241,$C180,E$91)))</f>
        <v>A126005402V</v>
      </c>
      <c r="O18" s="54" t="str" cm="1">
        <f t="array" ref="O18">IF(HYPERLINK(TEXT("#"&amp;INDEX($D$178:$BW$241,$C180,F$91),),INDEX($D$178:$BW$241,$C180,F$91))=0,"",HYPERLINK(TEXT("#"&amp;INDEX($D$178:$BW$241,$C180,F$91),),INDEX($D$178:$BW$241,$C180,F$91)))</f>
        <v>A126006050V</v>
      </c>
      <c r="P18" s="54" t="str" cm="1">
        <f t="array" ref="P18">IF(HYPERLINK(TEXT("#"&amp;INDEX($D$178:$BW$241,$C180,G$91),),INDEX($D$178:$BW$241,$C180,G$91))=0,"",HYPERLINK(TEXT("#"&amp;INDEX($D$178:$BW$241,$C180,G$91),),INDEX($D$178:$BW$241,$C180,G$91)))</f>
        <v>A126003458V</v>
      </c>
      <c r="Q18" s="54" t="str" cm="1">
        <f t="array" ref="Q18">IF(HYPERLINK(TEXT("#"&amp;INDEX($D$178:$BW$241,$C180,H$91),),INDEX($D$178:$BW$241,$C180,H$91))=0,"",HYPERLINK(TEXT("#"&amp;INDEX($D$178:$BW$241,$C180,H$91),),INDEX($D$178:$BW$241,$C180,H$91)))</f>
        <v>A126002162R</v>
      </c>
      <c r="R18" s="54" t="str" cm="1">
        <f t="array" ref="R18">IF(HYPERLINK(TEXT("#"&amp;INDEX($D$178:$BW$241,$C180,I$91),),INDEX($D$178:$BW$241,$C180,I$91))=0,"",HYPERLINK(TEXT("#"&amp;INDEX($D$178:$BW$241,$C180,I$91),),INDEX($D$178:$BW$241,$C180,I$91)))</f>
        <v>A126004106J</v>
      </c>
      <c r="S18" s="54" t="str" cm="1">
        <f t="array" ref="S18">IF(HYPERLINK(TEXT("#"&amp;INDEX($D$178:$BW$241,$C180,J$91),),INDEX($D$178:$BW$241,$C180,J$91))=0,"",HYPERLINK(TEXT("#"&amp;INDEX($D$178:$BW$241,$C180,J$91),),INDEX($D$178:$BW$241,$C180,J$91)))</f>
        <v>A126001514R</v>
      </c>
    </row>
    <row r="19" spans="1:23">
      <c r="A19" s="55" t="s">
        <v>11645</v>
      </c>
      <c r="B19" s="56"/>
      <c r="C19" s="53"/>
      <c r="D19" s="53"/>
      <c r="E19" s="53"/>
      <c r="F19" s="53"/>
      <c r="G19" s="53"/>
      <c r="H19" s="53"/>
      <c r="I19" s="53"/>
      <c r="J19" s="53"/>
      <c r="K19" s="53"/>
      <c r="L19" s="54"/>
      <c r="M19" s="54"/>
      <c r="N19" s="54"/>
      <c r="O19" s="54"/>
      <c r="P19" s="54"/>
      <c r="Q19" s="54"/>
      <c r="R19" s="54"/>
      <c r="S19" s="54"/>
    </row>
    <row r="20" spans="1:23">
      <c r="A20" s="50"/>
      <c r="B20" s="52" t="s">
        <v>11646</v>
      </c>
      <c r="C20" s="53" cm="1">
        <f t="array" ref="C20">INDEX($D$104:$BW$167,$C108,C$91)</f>
        <v>214.601</v>
      </c>
      <c r="D20" s="53" cm="1">
        <f t="array" ref="D20">INDEX($D$104:$BW$167,$C108,D$91)</f>
        <v>57.164000000000001</v>
      </c>
      <c r="E20" s="53" cm="1">
        <f t="array" ref="E20">INDEX($D$104:$BW$167,$C108,E$91)</f>
        <v>23.183</v>
      </c>
      <c r="F20" s="53" cm="1">
        <f t="array" ref="F20">INDEX($D$104:$BW$167,$C108,F$91)</f>
        <v>294.947</v>
      </c>
      <c r="G20" s="53" cm="1">
        <f t="array" ref="G20">INDEX($D$104:$BW$167,$C108,G$91)</f>
        <v>102.41</v>
      </c>
      <c r="H20" s="53" cm="1">
        <f t="array" ref="H20">INDEX($D$104:$BW$167,$C108,H$91)</f>
        <v>25.314</v>
      </c>
      <c r="I20" s="53" cm="1">
        <f t="array" ref="I20">INDEX($D$104:$BW$167,$C108,I$91)</f>
        <v>127.72499999999999</v>
      </c>
      <c r="J20" s="53" cm="1">
        <f t="array" ref="J20">INDEX($D$104:$BW$167,$C108,J$91)</f>
        <v>422.67200000000003</v>
      </c>
      <c r="K20" s="53"/>
      <c r="L20" s="54" t="str" cm="1">
        <f t="array" ref="L20">IF(HYPERLINK(TEXT("#"&amp;INDEX($D$178:$BW$241,$C182,C$91),),INDEX($D$178:$BW$241,$C182,C$91))=0,"",HYPERLINK(TEXT("#"&amp;INDEX($D$178:$BW$241,$C182,C$91),),INDEX($D$178:$BW$241,$C182,C$91)))</f>
        <v>A126004758R</v>
      </c>
      <c r="M20" s="54" t="str" cm="1">
        <f t="array" ref="M20">IF(HYPERLINK(TEXT("#"&amp;INDEX($D$178:$BW$241,$C182,D$91),),INDEX($D$178:$BW$241,$C182,D$91))=0,"",HYPERLINK(TEXT("#"&amp;INDEX($D$178:$BW$241,$C182,D$91),),INDEX($D$178:$BW$241,$C182,D$91)))</f>
        <v>A126002814K</v>
      </c>
      <c r="N20" s="54" t="str" cm="1">
        <f t="array" ref="N20">IF(HYPERLINK(TEXT("#"&amp;INDEX($D$178:$BW$241,$C182,E$91),),INDEX($D$178:$BW$241,$C182,E$91))=0,"",HYPERLINK(TEXT("#"&amp;INDEX($D$178:$BW$241,$C182,E$91),),INDEX($D$178:$BW$241,$C182,E$91)))</f>
        <v>A126005406C</v>
      </c>
      <c r="O20" s="54" t="str" cm="1">
        <f t="array" ref="O20">IF(HYPERLINK(TEXT("#"&amp;INDEX($D$178:$BW$241,$C182,F$91),),INDEX($D$178:$BW$241,$C182,F$91))=0,"",HYPERLINK(TEXT("#"&amp;INDEX($D$178:$BW$241,$C182,F$91),),INDEX($D$178:$BW$241,$C182,F$91)))</f>
        <v>A126006054C</v>
      </c>
      <c r="P20" s="54" t="str" cm="1">
        <f t="array" ref="P20">IF(HYPERLINK(TEXT("#"&amp;INDEX($D$178:$BW$241,$C182,G$91),),INDEX($D$178:$BW$241,$C182,G$91))=0,"",HYPERLINK(TEXT("#"&amp;INDEX($D$178:$BW$241,$C182,G$91),),INDEX($D$178:$BW$241,$C182,G$91)))</f>
        <v>A126003462K</v>
      </c>
      <c r="Q20" s="54" t="str" cm="1">
        <f t="array" ref="Q20">IF(HYPERLINK(TEXT("#"&amp;INDEX($D$178:$BW$241,$C182,H$91),),INDEX($D$178:$BW$241,$C182,H$91))=0,"",HYPERLINK(TEXT("#"&amp;INDEX($D$178:$BW$241,$C182,H$91),),INDEX($D$178:$BW$241,$C182,H$91)))</f>
        <v>A126002166X</v>
      </c>
      <c r="R20" s="54" t="str" cm="1">
        <f t="array" ref="R20">IF(HYPERLINK(TEXT("#"&amp;INDEX($D$178:$BW$241,$C182,I$91),),INDEX($D$178:$BW$241,$C182,I$91))=0,"",HYPERLINK(TEXT("#"&amp;INDEX($D$178:$BW$241,$C182,I$91),),INDEX($D$178:$BW$241,$C182,I$91)))</f>
        <v>A126004110X</v>
      </c>
      <c r="S20" s="54" t="str" cm="1">
        <f t="array" ref="S20">IF(HYPERLINK(TEXT("#"&amp;INDEX($D$178:$BW$241,$C182,J$91),),INDEX($D$178:$BW$241,$C182,J$91))=0,"",HYPERLINK(TEXT("#"&amp;INDEX($D$178:$BW$241,$C182,J$91),),INDEX($D$178:$BW$241,$C182,J$91)))</f>
        <v>A126001518X</v>
      </c>
    </row>
    <row r="21" spans="1:23">
      <c r="A21" s="50"/>
      <c r="B21" s="57" t="s">
        <v>11647</v>
      </c>
      <c r="C21" s="53" cm="1">
        <f t="array" ref="C21">INDEX($D$104:$BW$167,$C109,C$91)</f>
        <v>26.268999999999998</v>
      </c>
      <c r="D21" s="53" cm="1">
        <f t="array" ref="D21">INDEX($D$104:$BW$167,$C109,D$91)</f>
        <v>11.459</v>
      </c>
      <c r="E21" s="53" cm="1">
        <f t="array" ref="E21">INDEX($D$104:$BW$167,$C109,E$91)</f>
        <v>23.183</v>
      </c>
      <c r="F21" s="53" cm="1">
        <f t="array" ref="F21">INDEX($D$104:$BW$167,$C109,F$91)</f>
        <v>60.911000000000001</v>
      </c>
      <c r="G21" s="53" cm="1">
        <f t="array" ref="G21">INDEX($D$104:$BW$167,$C109,G$91)</f>
        <v>12.282999999999999</v>
      </c>
      <c r="H21" s="53" cm="1">
        <f t="array" ref="H21">INDEX($D$104:$BW$167,$C109,H$91)</f>
        <v>25.314</v>
      </c>
      <c r="I21" s="53" cm="1">
        <f t="array" ref="I21">INDEX($D$104:$BW$167,$C109,I$91)</f>
        <v>37.597999999999999</v>
      </c>
      <c r="J21" s="53" cm="1">
        <f t="array" ref="J21">INDEX($D$104:$BW$167,$C109,J$91)</f>
        <v>98.509</v>
      </c>
      <c r="K21" s="53"/>
      <c r="L21" s="54" t="str" cm="1">
        <f t="array" ref="L21">IF(HYPERLINK(TEXT("#"&amp;INDEX($D$178:$BW$241,$C183,C$91),),INDEX($D$178:$BW$241,$C183,C$91))=0,"",HYPERLINK(TEXT("#"&amp;INDEX($D$178:$BW$241,$C183,C$91),),INDEX($D$178:$BW$241,$C183,C$91)))</f>
        <v>A126004722L</v>
      </c>
      <c r="M21" s="54" t="str" cm="1">
        <f t="array" ref="M21">IF(HYPERLINK(TEXT("#"&amp;INDEX($D$178:$BW$241,$C183,D$91),),INDEX($D$178:$BW$241,$C183,D$91))=0,"",HYPERLINK(TEXT("#"&amp;INDEX($D$178:$BW$241,$C183,D$91),),INDEX($D$178:$BW$241,$C183,D$91)))</f>
        <v>A126002778L</v>
      </c>
      <c r="N21" s="54" t="str" cm="1">
        <f t="array" ref="N21">IF(HYPERLINK(TEXT("#"&amp;INDEX($D$178:$BW$241,$C183,E$91),),INDEX($D$178:$BW$241,$C183,E$91))=0,"",HYPERLINK(TEXT("#"&amp;INDEX($D$178:$BW$241,$C183,E$91),),INDEX($D$178:$BW$241,$C183,E$91)))</f>
        <v>A126005370L</v>
      </c>
      <c r="O21" s="54" t="str" cm="1">
        <f t="array" ref="O21">IF(HYPERLINK(TEXT("#"&amp;INDEX($D$178:$BW$241,$C183,F$91),),INDEX($D$178:$BW$241,$C183,F$91))=0,"",HYPERLINK(TEXT("#"&amp;INDEX($D$178:$BW$241,$C183,F$91),),INDEX($D$178:$BW$241,$C183,F$91)))</f>
        <v>A126006018V</v>
      </c>
      <c r="P21" s="54" t="str" cm="1">
        <f t="array" ref="P21">IF(HYPERLINK(TEXT("#"&amp;INDEX($D$178:$BW$241,$C183,G$91),),INDEX($D$178:$BW$241,$C183,G$91))=0,"",HYPERLINK(TEXT("#"&amp;INDEX($D$178:$BW$241,$C183,G$91),),INDEX($D$178:$BW$241,$C183,G$91)))</f>
        <v>A126003426A</v>
      </c>
      <c r="Q21" s="54" t="str" cm="1">
        <f t="array" ref="Q21">IF(HYPERLINK(TEXT("#"&amp;INDEX($D$178:$BW$241,$C183,H$91),),INDEX($D$178:$BW$241,$C183,H$91))=0,"",HYPERLINK(TEXT("#"&amp;INDEX($D$178:$BW$241,$C183,H$91),),INDEX($D$178:$BW$241,$C183,H$91)))</f>
        <v>A126002130W</v>
      </c>
      <c r="R21" s="54" t="str" cm="1">
        <f t="array" ref="R21">IF(HYPERLINK(TEXT("#"&amp;INDEX($D$178:$BW$241,$C183,I$91),),INDEX($D$178:$BW$241,$C183,I$91))=0,"",HYPERLINK(TEXT("#"&amp;INDEX($D$178:$BW$241,$C183,I$91),),INDEX($D$178:$BW$241,$C183,I$91)))</f>
        <v>A126004074A</v>
      </c>
      <c r="S21" s="54" t="str" cm="1">
        <f t="array" ref="S21">IF(HYPERLINK(TEXT("#"&amp;INDEX($D$178:$BW$241,$C183,J$91),),INDEX($D$178:$BW$241,$C183,J$91))=0,"",HYPERLINK(TEXT("#"&amp;INDEX($D$178:$BW$241,$C183,J$91),),INDEX($D$178:$BW$241,$C183,J$91)))</f>
        <v>A126001482J</v>
      </c>
    </row>
    <row r="22" spans="1:23">
      <c r="A22" s="50"/>
      <c r="B22" s="57" t="s">
        <v>11648</v>
      </c>
      <c r="C22" s="53" cm="1">
        <f t="array" ref="C22">INDEX($D$104:$BW$167,$C110,C$91)</f>
        <v>133.72200000000001</v>
      </c>
      <c r="D22" s="53" cm="1">
        <f t="array" ref="D22">INDEX($D$104:$BW$167,$C110,D$91)</f>
        <v>39.554000000000002</v>
      </c>
      <c r="E22" s="53" t="s">
        <v>11649</v>
      </c>
      <c r="F22" s="53" cm="1">
        <f t="array" ref="F22">INDEX($D$104:$BW$167,$C110,F$91)</f>
        <v>173.27500000000001</v>
      </c>
      <c r="G22" s="53" cm="1">
        <f t="array" ref="G22">INDEX($D$104:$BW$167,$C110,G$91)</f>
        <v>59.616999999999997</v>
      </c>
      <c r="H22" s="53" t="s">
        <v>11649</v>
      </c>
      <c r="I22" s="53" cm="1">
        <f t="array" ref="I22">INDEX($D$104:$BW$167,$C110,I$91)</f>
        <v>59.616999999999997</v>
      </c>
      <c r="J22" s="53" cm="1">
        <f t="array" ref="J22">INDEX($D$104:$BW$167,$C110,J$91)</f>
        <v>232.892</v>
      </c>
      <c r="K22" s="53"/>
      <c r="L22" s="54" t="str" cm="1">
        <f t="array" ref="L22">IF(HYPERLINK(TEXT("#"&amp;INDEX($D$178:$BW$241,$C184,C$91),),INDEX($D$178:$BW$241,$C184,C$91))=0,"",HYPERLINK(TEXT("#"&amp;INDEX($D$178:$BW$241,$C184,C$91),),INDEX($D$178:$BW$241,$C184,C$91)))</f>
        <v>A126004726W</v>
      </c>
      <c r="M22" s="54" t="str" cm="1">
        <f t="array" ref="M22">IF(HYPERLINK(TEXT("#"&amp;INDEX($D$178:$BW$241,$C184,D$91),),INDEX($D$178:$BW$241,$C184,D$91))=0,"",HYPERLINK(TEXT("#"&amp;INDEX($D$178:$BW$241,$C184,D$91),),INDEX($D$178:$BW$241,$C184,D$91)))</f>
        <v>A126002782C</v>
      </c>
      <c r="N22" s="53" t="s">
        <v>11649</v>
      </c>
      <c r="O22" s="54" t="str" cm="1">
        <f t="array" ref="O22">IF(HYPERLINK(TEXT("#"&amp;INDEX($D$178:$BW$241,$C184,F$91),),INDEX($D$178:$BW$241,$C184,F$91))=0,"",HYPERLINK(TEXT("#"&amp;INDEX($D$178:$BW$241,$C184,F$91),),INDEX($D$178:$BW$241,$C184,F$91)))</f>
        <v>A126006022K</v>
      </c>
      <c r="P22" s="54" t="str" cm="1">
        <f t="array" ref="P22">IF(HYPERLINK(TEXT("#"&amp;INDEX($D$178:$BW$241,$C184,G$91),),INDEX($D$178:$BW$241,$C184,G$91))=0,"",HYPERLINK(TEXT("#"&amp;INDEX($D$178:$BW$241,$C184,G$91),),INDEX($D$178:$BW$241,$C184,G$91)))</f>
        <v>A126003430T</v>
      </c>
      <c r="Q22" s="53" t="s">
        <v>11649</v>
      </c>
      <c r="R22" s="54" t="str" cm="1">
        <f t="array" ref="R22">IF(HYPERLINK(TEXT("#"&amp;INDEX($D$178:$BW$241,$C184,I$91),),INDEX($D$178:$BW$241,$C184,I$91))=0,"",HYPERLINK(TEXT("#"&amp;INDEX($D$178:$BW$241,$C184,I$91),),INDEX($D$178:$BW$241,$C184,I$91)))</f>
        <v>A126004078K</v>
      </c>
      <c r="S22" s="54" t="str" cm="1">
        <f t="array" ref="S22">IF(HYPERLINK(TEXT("#"&amp;INDEX($D$178:$BW$241,$C184,J$91),),INDEX($D$178:$BW$241,$C184,J$91))=0,"",HYPERLINK(TEXT("#"&amp;INDEX($D$178:$BW$241,$C184,J$91),),INDEX($D$178:$BW$241,$C184,J$91)))</f>
        <v>A126001486T</v>
      </c>
    </row>
    <row r="23" spans="1:23">
      <c r="A23" s="50"/>
      <c r="B23" s="57" t="s">
        <v>11650</v>
      </c>
      <c r="C23" s="53" cm="1">
        <f t="array" ref="C23">INDEX($D$104:$BW$167,$C111,C$91)</f>
        <v>54.61</v>
      </c>
      <c r="D23" s="53" cm="1">
        <f t="array" ref="D23">INDEX($D$104:$BW$167,$C111,D$91)</f>
        <v>6.1509999999999998</v>
      </c>
      <c r="E23" s="53" t="s">
        <v>11649</v>
      </c>
      <c r="F23" s="53" cm="1">
        <f t="array" ref="F23">INDEX($D$104:$BW$167,$C111,F$91)</f>
        <v>60.761000000000003</v>
      </c>
      <c r="G23" s="53" cm="1">
        <f t="array" ref="G23">INDEX($D$104:$BW$167,$C111,G$91)</f>
        <v>30.51</v>
      </c>
      <c r="H23" s="53" t="s">
        <v>11649</v>
      </c>
      <c r="I23" s="53" cm="1">
        <f t="array" ref="I23">INDEX($D$104:$BW$167,$C111,I$91)</f>
        <v>30.51</v>
      </c>
      <c r="J23" s="53" cm="1">
        <f t="array" ref="J23">INDEX($D$104:$BW$167,$C111,J$91)</f>
        <v>91.271000000000001</v>
      </c>
      <c r="K23" s="53"/>
      <c r="L23" s="54" t="str" cm="1">
        <f t="array" ref="L23">IF(HYPERLINK(TEXT("#"&amp;INDEX($D$178:$BW$241,$C185,C$91),),INDEX($D$178:$BW$241,$C185,C$91))=0,"",HYPERLINK(TEXT("#"&amp;INDEX($D$178:$BW$241,$C185,C$91),),INDEX($D$178:$BW$241,$C185,C$91)))</f>
        <v>A126004742W</v>
      </c>
      <c r="M23" s="54" t="str" cm="1">
        <f t="array" ref="M23">IF(HYPERLINK(TEXT("#"&amp;INDEX($D$178:$BW$241,$C185,D$91),),INDEX($D$178:$BW$241,$C185,D$91))=0,"",HYPERLINK(TEXT("#"&amp;INDEX($D$178:$BW$241,$C185,D$91),),INDEX($D$178:$BW$241,$C185,D$91)))</f>
        <v>A126002798W</v>
      </c>
      <c r="N23" s="53" t="s">
        <v>11649</v>
      </c>
      <c r="O23" s="54" t="str" cm="1">
        <f t="array" ref="O23">IF(HYPERLINK(TEXT("#"&amp;INDEX($D$178:$BW$241,$C185,F$91),),INDEX($D$178:$BW$241,$C185,F$91))=0,"",HYPERLINK(TEXT("#"&amp;INDEX($D$178:$BW$241,$C185,F$91),),INDEX($D$178:$BW$241,$C185,F$91)))</f>
        <v>A126006038C</v>
      </c>
      <c r="P23" s="54" t="str" cm="1">
        <f t="array" ref="P23">IF(HYPERLINK(TEXT("#"&amp;INDEX($D$178:$BW$241,$C185,G$91),),INDEX($D$178:$BW$241,$C185,G$91))=0,"",HYPERLINK(TEXT("#"&amp;INDEX($D$178:$BW$241,$C185,G$91),),INDEX($D$178:$BW$241,$C185,G$91)))</f>
        <v>A126003446K</v>
      </c>
      <c r="Q23" s="53" t="s">
        <v>11649</v>
      </c>
      <c r="R23" s="54" t="str" cm="1">
        <f t="array" ref="R23">IF(HYPERLINK(TEXT("#"&amp;INDEX($D$178:$BW$241,$C185,I$91),),INDEX($D$178:$BW$241,$C185,I$91))=0,"",HYPERLINK(TEXT("#"&amp;INDEX($D$178:$BW$241,$C185,I$91),),INDEX($D$178:$BW$241,$C185,I$91)))</f>
        <v>A126004094K</v>
      </c>
      <c r="S23" s="54" t="str" cm="1">
        <f t="array" ref="S23">IF(HYPERLINK(TEXT("#"&amp;INDEX($D$178:$BW$241,$C185,J$91),),INDEX($D$178:$BW$241,$C185,J$91))=0,"",HYPERLINK(TEXT("#"&amp;INDEX($D$178:$BW$241,$C185,J$91),),INDEX($D$178:$BW$241,$C185,J$91)))</f>
        <v>A126001502F</v>
      </c>
    </row>
    <row r="24" spans="1:23">
      <c r="A24" s="50"/>
      <c r="B24" s="52" t="s">
        <v>11651</v>
      </c>
      <c r="C24" s="53" cm="1">
        <f t="array" ref="C24">INDEX($D$104:$BW$167,$C112,C$91)</f>
        <v>31.395</v>
      </c>
      <c r="D24" s="53" cm="1">
        <f t="array" ref="D24">INDEX($D$104:$BW$167,$C112,D$91)</f>
        <v>6.5810000000000004</v>
      </c>
      <c r="E24" s="53" cm="1">
        <f t="array" ref="E24">INDEX($D$104:$BW$167,$C112,E$91)</f>
        <v>1.407</v>
      </c>
      <c r="F24" s="53" cm="1">
        <f t="array" ref="F24">INDEX($D$104:$BW$167,$C112,F$91)</f>
        <v>39.381999999999998</v>
      </c>
      <c r="G24" s="53" cm="1">
        <f t="array" ref="G24">INDEX($D$104:$BW$167,$C112,G$91)</f>
        <v>45.540999999999997</v>
      </c>
      <c r="H24" s="53" cm="1">
        <f t="array" ref="H24">INDEX($D$104:$BW$167,$C112,H$91)</f>
        <v>1.2989999999999999</v>
      </c>
      <c r="I24" s="53" cm="1">
        <f t="array" ref="I24">INDEX($D$104:$BW$167,$C112,I$91)</f>
        <v>46.84</v>
      </c>
      <c r="J24" s="53" cm="1">
        <f t="array" ref="J24">INDEX($D$104:$BW$167,$C112,J$91)</f>
        <v>86.221999999999994</v>
      </c>
      <c r="K24" s="53"/>
      <c r="L24" s="54" t="str" cm="1">
        <f t="array" ref="L24">IF(HYPERLINK(TEXT("#"&amp;INDEX($D$178:$BW$241,$C186,C$91),),INDEX($D$178:$BW$241,$C186,C$91))=0,"",HYPERLINK(TEXT("#"&amp;INDEX($D$178:$BW$241,$C186,C$91),),INDEX($D$178:$BW$241,$C186,C$91)))</f>
        <v>A126004710C</v>
      </c>
      <c r="M24" s="54" t="str" cm="1">
        <f t="array" ref="M24">IF(HYPERLINK(TEXT("#"&amp;INDEX($D$178:$BW$241,$C186,D$91),),INDEX($D$178:$BW$241,$C186,D$91))=0,"",HYPERLINK(TEXT("#"&amp;INDEX($D$178:$BW$241,$C186,D$91),),INDEX($D$178:$BW$241,$C186,D$91)))</f>
        <v>A126002766C</v>
      </c>
      <c r="N24" s="54" t="str" cm="1">
        <f t="array" ref="N24">IF(HYPERLINK(TEXT("#"&amp;INDEX($D$178:$BW$241,$C186,E$91),),INDEX($D$178:$BW$241,$C186,E$91))=0,"",HYPERLINK(TEXT("#"&amp;INDEX($D$178:$BW$241,$C186,E$91),),INDEX($D$178:$BW$241,$C186,E$91)))</f>
        <v>A126005358W</v>
      </c>
      <c r="O24" s="54" t="str" cm="1">
        <f t="array" ref="O24">IF(HYPERLINK(TEXT("#"&amp;INDEX($D$178:$BW$241,$C186,F$91),),INDEX($D$178:$BW$241,$C186,F$91))=0,"",HYPERLINK(TEXT("#"&amp;INDEX($D$178:$BW$241,$C186,F$91),),INDEX($D$178:$BW$241,$C186,F$91)))</f>
        <v>A126006006K</v>
      </c>
      <c r="P24" s="54" t="str" cm="1">
        <f t="array" ref="P24">IF(HYPERLINK(TEXT("#"&amp;INDEX($D$178:$BW$241,$C186,G$91),),INDEX($D$178:$BW$241,$C186,G$91))=0,"",HYPERLINK(TEXT("#"&amp;INDEX($D$178:$BW$241,$C186,G$91),),INDEX($D$178:$BW$241,$C186,G$91)))</f>
        <v>A126003414T</v>
      </c>
      <c r="Q24" s="54" t="str" cm="1">
        <f t="array" ref="Q24">IF(HYPERLINK(TEXT("#"&amp;INDEX($D$178:$BW$241,$C186,H$91),),INDEX($D$178:$BW$241,$C186,H$91))=0,"",HYPERLINK(TEXT("#"&amp;INDEX($D$178:$BW$241,$C186,H$91),),INDEX($D$178:$BW$241,$C186,H$91)))</f>
        <v>A126002118F</v>
      </c>
      <c r="R24" s="54" t="str" cm="1">
        <f t="array" ref="R24">IF(HYPERLINK(TEXT("#"&amp;INDEX($D$178:$BW$241,$C186,I$91),),INDEX($D$178:$BW$241,$C186,I$91))=0,"",HYPERLINK(TEXT("#"&amp;INDEX($D$178:$BW$241,$C186,I$91),),INDEX($D$178:$BW$241,$C186,I$91)))</f>
        <v>A126004062T</v>
      </c>
      <c r="S24" s="54" t="str" cm="1">
        <f t="array" ref="S24">IF(HYPERLINK(TEXT("#"&amp;INDEX($D$178:$BW$241,$C186,J$91),),INDEX($D$178:$BW$241,$C186,J$91))=0,"",HYPERLINK(TEXT("#"&amp;INDEX($D$178:$BW$241,$C186,J$91),),INDEX($D$178:$BW$241,$C186,J$91)))</f>
        <v>A126001470X</v>
      </c>
    </row>
    <row r="25" spans="1:23">
      <c r="A25" s="50"/>
      <c r="B25" s="57" t="s">
        <v>11652</v>
      </c>
      <c r="C25" s="53" cm="1">
        <f t="array" ref="C25">INDEX($D$104:$BW$167,$C113,C$91)</f>
        <v>4.3179999999999996</v>
      </c>
      <c r="D25" s="53" cm="1">
        <f t="array" ref="D25">INDEX($D$104:$BW$167,$C113,D$91)</f>
        <v>2.6320000000000001</v>
      </c>
      <c r="E25" s="53" cm="1">
        <f t="array" ref="E25">INDEX($D$104:$BW$167,$C113,E$91)</f>
        <v>1.407</v>
      </c>
      <c r="F25" s="53" cm="1">
        <f t="array" ref="F25">INDEX($D$104:$BW$167,$C113,F$91)</f>
        <v>8.3559999999999999</v>
      </c>
      <c r="G25" s="53" cm="1">
        <f t="array" ref="G25">INDEX($D$104:$BW$167,$C113,G$91)</f>
        <v>1.7509999999999999</v>
      </c>
      <c r="H25" s="53" cm="1">
        <f t="array" ref="H25">INDEX($D$104:$BW$167,$C113,H$91)</f>
        <v>1.2989999999999999</v>
      </c>
      <c r="I25" s="53" cm="1">
        <f t="array" ref="I25">INDEX($D$104:$BW$167,$C113,I$91)</f>
        <v>3.05</v>
      </c>
      <c r="J25" s="53" cm="1">
        <f t="array" ref="J25">INDEX($D$104:$BW$167,$C113,J$91)</f>
        <v>11.406000000000001</v>
      </c>
      <c r="K25" s="53"/>
      <c r="L25" s="54" t="str" cm="1">
        <f t="array" ref="L25">IF(HYPERLINK(TEXT("#"&amp;INDEX($D$178:$BW$241,$C187,C$91),),INDEX($D$178:$BW$241,$C187,C$91))=0,"",HYPERLINK(TEXT("#"&amp;INDEX($D$178:$BW$241,$C187,C$91),),INDEX($D$178:$BW$241,$C187,C$91)))</f>
        <v>A126004762F</v>
      </c>
      <c r="M25" s="54" t="str" cm="1">
        <f t="array" ref="M25">IF(HYPERLINK(TEXT("#"&amp;INDEX($D$178:$BW$241,$C187,D$91),),INDEX($D$178:$BW$241,$C187,D$91))=0,"",HYPERLINK(TEXT("#"&amp;INDEX($D$178:$BW$241,$C187,D$91),),INDEX($D$178:$BW$241,$C187,D$91)))</f>
        <v>A126002818V</v>
      </c>
      <c r="N25" s="54" t="str" cm="1">
        <f t="array" ref="N25">IF(HYPERLINK(TEXT("#"&amp;INDEX($D$178:$BW$241,$C187,E$91),),INDEX($D$178:$BW$241,$C187,E$91))=0,"",HYPERLINK(TEXT("#"&amp;INDEX($D$178:$BW$241,$C187,E$91),),INDEX($D$178:$BW$241,$C187,E$91)))</f>
        <v>A126005410V</v>
      </c>
      <c r="O25" s="54" t="str" cm="1">
        <f t="array" ref="O25">IF(HYPERLINK(TEXT("#"&amp;INDEX($D$178:$BW$241,$C187,F$91),),INDEX($D$178:$BW$241,$C187,F$91))=0,"",HYPERLINK(TEXT("#"&amp;INDEX($D$178:$BW$241,$C187,F$91),),INDEX($D$178:$BW$241,$C187,F$91)))</f>
        <v>A126006058L</v>
      </c>
      <c r="P25" s="54" t="str" cm="1">
        <f t="array" ref="P25">IF(HYPERLINK(TEXT("#"&amp;INDEX($D$178:$BW$241,$C187,G$91),),INDEX($D$178:$BW$241,$C187,G$91))=0,"",HYPERLINK(TEXT("#"&amp;INDEX($D$178:$BW$241,$C187,G$91),),INDEX($D$178:$BW$241,$C187,G$91)))</f>
        <v>A126003466V</v>
      </c>
      <c r="Q25" s="54" t="str" cm="1">
        <f t="array" ref="Q25">IF(HYPERLINK(TEXT("#"&amp;INDEX($D$178:$BW$241,$C187,H$91),),INDEX($D$178:$BW$241,$C187,H$91))=0,"",HYPERLINK(TEXT("#"&amp;INDEX($D$178:$BW$241,$C187,H$91),),INDEX($D$178:$BW$241,$C187,H$91)))</f>
        <v>A126002170R</v>
      </c>
      <c r="R25" s="54" t="str" cm="1">
        <f t="array" ref="R25">IF(HYPERLINK(TEXT("#"&amp;INDEX($D$178:$BW$241,$C187,I$91),),INDEX($D$178:$BW$241,$C187,I$91))=0,"",HYPERLINK(TEXT("#"&amp;INDEX($D$178:$BW$241,$C187,I$91),),INDEX($D$178:$BW$241,$C187,I$91)))</f>
        <v>A126004114J</v>
      </c>
      <c r="S25" s="54" t="str" cm="1">
        <f t="array" ref="S25">IF(HYPERLINK(TEXT("#"&amp;INDEX($D$178:$BW$241,$C187,J$91),),INDEX($D$178:$BW$241,$C187,J$91))=0,"",HYPERLINK(TEXT("#"&amp;INDEX($D$178:$BW$241,$C187,J$91),),INDEX($D$178:$BW$241,$C187,J$91)))</f>
        <v>A126001522R</v>
      </c>
    </row>
    <row r="26" spans="1:23">
      <c r="A26" s="50"/>
      <c r="B26" s="57" t="s">
        <v>11653</v>
      </c>
      <c r="C26" s="53" cm="1">
        <f t="array" ref="C26">INDEX($D$104:$BW$167,$C114,C$91)</f>
        <v>27.077000000000002</v>
      </c>
      <c r="D26" s="53" cm="1">
        <f t="array" ref="D26">INDEX($D$104:$BW$167,$C114,D$91)</f>
        <v>3.95</v>
      </c>
      <c r="E26" s="53" t="s">
        <v>11649</v>
      </c>
      <c r="F26" s="53" cm="1">
        <f t="array" ref="F26">INDEX($D$104:$BW$167,$C114,F$91)</f>
        <v>31.026</v>
      </c>
      <c r="G26" s="53" cm="1">
        <f t="array" ref="G26">INDEX($D$104:$BW$167,$C114,G$91)</f>
        <v>43.79</v>
      </c>
      <c r="H26" s="53" t="s">
        <v>11649</v>
      </c>
      <c r="I26" s="53" cm="1">
        <f t="array" ref="I26">INDEX($D$104:$BW$167,$C114,I$91)</f>
        <v>43.79</v>
      </c>
      <c r="J26" s="53" cm="1">
        <f t="array" ref="J26">INDEX($D$104:$BW$167,$C114,J$91)</f>
        <v>74.816000000000003</v>
      </c>
      <c r="K26" s="53"/>
      <c r="L26" s="54" t="str" cm="1">
        <f t="array" ref="L26">IF(HYPERLINK(TEXT("#"&amp;INDEX($D$178:$BW$241,$C188,C$91),),INDEX($D$178:$BW$241,$C188,C$91))=0,"",HYPERLINK(TEXT("#"&amp;INDEX($D$178:$BW$241,$C188,C$91),),INDEX($D$178:$BW$241,$C188,C$91)))</f>
        <v>A126004746F</v>
      </c>
      <c r="M26" s="54" t="str" cm="1">
        <f t="array" ref="M26">IF(HYPERLINK(TEXT("#"&amp;INDEX($D$178:$BW$241,$C188,D$91),),INDEX($D$178:$BW$241,$C188,D$91))=0,"",HYPERLINK(TEXT("#"&amp;INDEX($D$178:$BW$241,$C188,D$91),),INDEX($D$178:$BW$241,$C188,D$91)))</f>
        <v>A126002802A</v>
      </c>
      <c r="N26" s="53" t="s">
        <v>11649</v>
      </c>
      <c r="O26" s="54" t="str" cm="1">
        <f t="array" ref="O26">IF(HYPERLINK(TEXT("#"&amp;INDEX($D$178:$BW$241,$C188,F$91),),INDEX($D$178:$BW$241,$C188,F$91))=0,"",HYPERLINK(TEXT("#"&amp;INDEX($D$178:$BW$241,$C188,F$91),),INDEX($D$178:$BW$241,$C188,F$91)))</f>
        <v>A126006042V</v>
      </c>
      <c r="P26" s="54" t="str" cm="1">
        <f t="array" ref="P26">IF(HYPERLINK(TEXT("#"&amp;INDEX($D$178:$BW$241,$C188,G$91),),INDEX($D$178:$BW$241,$C188,G$91))=0,"",HYPERLINK(TEXT("#"&amp;INDEX($D$178:$BW$241,$C188,G$91),),INDEX($D$178:$BW$241,$C188,G$91)))</f>
        <v>A126003450A</v>
      </c>
      <c r="Q26" s="53" t="s">
        <v>11649</v>
      </c>
      <c r="R26" s="54" t="str" cm="1">
        <f t="array" ref="R26">IF(HYPERLINK(TEXT("#"&amp;INDEX($D$178:$BW$241,$C188,I$91),),INDEX($D$178:$BW$241,$C188,I$91))=0,"",HYPERLINK(TEXT("#"&amp;INDEX($D$178:$BW$241,$C188,I$91),),INDEX($D$178:$BW$241,$C188,I$91)))</f>
        <v>A126004098V</v>
      </c>
      <c r="S26" s="54" t="str" cm="1">
        <f t="array" ref="S26">IF(HYPERLINK(TEXT("#"&amp;INDEX($D$178:$BW$241,$C188,J$91),),INDEX($D$178:$BW$241,$C188,J$91))=0,"",HYPERLINK(TEXT("#"&amp;INDEX($D$178:$BW$241,$C188,J$91),),INDEX($D$178:$BW$241,$C188,J$91)))</f>
        <v>A126001506R</v>
      </c>
    </row>
    <row r="27" spans="1:23">
      <c r="A27" s="55" t="s">
        <v>11654</v>
      </c>
      <c r="B27" s="58"/>
      <c r="C27" s="53"/>
      <c r="D27" s="53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4"/>
      <c r="P27" s="54"/>
      <c r="Q27" s="54"/>
      <c r="R27" s="54"/>
      <c r="S27" s="54"/>
    </row>
    <row r="28" spans="1:23">
      <c r="A28" s="50"/>
      <c r="B28" s="52" t="s">
        <v>11655</v>
      </c>
      <c r="C28" s="53" cm="1">
        <f t="array" ref="C28">INDEX($D$104:$BW$167,$C116,C$91)</f>
        <v>184.23699999999999</v>
      </c>
      <c r="D28" s="53" cm="1">
        <f t="array" ref="D28">INDEX($D$104:$BW$167,$C116,D$91)</f>
        <v>52.648000000000003</v>
      </c>
      <c r="E28" s="53" cm="1">
        <f t="array" ref="E28">INDEX($D$104:$BW$167,$C116,E$91)</f>
        <v>22.332000000000001</v>
      </c>
      <c r="F28" s="53" cm="1">
        <f t="array" ref="F28">INDEX($D$104:$BW$167,$C116,F$91)</f>
        <v>259.21699999999998</v>
      </c>
      <c r="G28" s="53" cm="1">
        <f t="array" ref="G28">INDEX($D$104:$BW$167,$C116,G$91)</f>
        <v>122.66500000000001</v>
      </c>
      <c r="H28" s="53" cm="1">
        <f t="array" ref="H28">INDEX($D$104:$BW$167,$C116,H$91)</f>
        <v>24.247</v>
      </c>
      <c r="I28" s="53" cm="1">
        <f t="array" ref="I28">INDEX($D$104:$BW$167,$C116,I$91)</f>
        <v>146.91200000000001</v>
      </c>
      <c r="J28" s="53" cm="1">
        <f t="array" ref="J28">INDEX($D$104:$BW$167,$C116,J$91)</f>
        <v>406.12900000000002</v>
      </c>
      <c r="K28" s="53"/>
      <c r="L28" s="54" t="str" cm="1">
        <f t="array" ref="L28">IF(HYPERLINK(TEXT("#"&amp;INDEX($D$178:$BW$241,$C190,C$91),),INDEX($D$178:$BW$241,$C190,C$91))=0,"",HYPERLINK(TEXT("#"&amp;INDEX($D$178:$BW$241,$C190,C$91),),INDEX($D$178:$BW$241,$C190,C$91)))</f>
        <v>A126004766R</v>
      </c>
      <c r="M28" s="54" t="str" cm="1">
        <f t="array" ref="M28">IF(HYPERLINK(TEXT("#"&amp;INDEX($D$178:$BW$241,$C190,D$91),),INDEX($D$178:$BW$241,$C190,D$91))=0,"",HYPERLINK(TEXT("#"&amp;INDEX($D$178:$BW$241,$C190,D$91),),INDEX($D$178:$BW$241,$C190,D$91)))</f>
        <v>A126002822K</v>
      </c>
      <c r="N28" s="54" t="str" cm="1">
        <f t="array" ref="N28">IF(HYPERLINK(TEXT("#"&amp;INDEX($D$178:$BW$241,$C190,E$91),),INDEX($D$178:$BW$241,$C190,E$91))=0,"",HYPERLINK(TEXT("#"&amp;INDEX($D$178:$BW$241,$C190,E$91),),INDEX($D$178:$BW$241,$C190,E$91)))</f>
        <v>A126005414C</v>
      </c>
      <c r="O28" s="54" t="str" cm="1">
        <f t="array" ref="O28">IF(HYPERLINK(TEXT("#"&amp;INDEX($D$178:$BW$241,$C190,F$91),),INDEX($D$178:$BW$241,$C190,F$91))=0,"",HYPERLINK(TEXT("#"&amp;INDEX($D$178:$BW$241,$C190,F$91),),INDEX($D$178:$BW$241,$C190,F$91)))</f>
        <v>A126006062C</v>
      </c>
      <c r="P28" s="54" t="str" cm="1">
        <f t="array" ref="P28">IF(HYPERLINK(TEXT("#"&amp;INDEX($D$178:$BW$241,$C190,G$91),),INDEX($D$178:$BW$241,$C190,G$91))=0,"",HYPERLINK(TEXT("#"&amp;INDEX($D$178:$BW$241,$C190,G$91),),INDEX($D$178:$BW$241,$C190,G$91)))</f>
        <v>A126003470K</v>
      </c>
      <c r="Q28" s="54" t="str" cm="1">
        <f t="array" ref="Q28">IF(HYPERLINK(TEXT("#"&amp;INDEX($D$178:$BW$241,$C190,H$91),),INDEX($D$178:$BW$241,$C190,H$91))=0,"",HYPERLINK(TEXT("#"&amp;INDEX($D$178:$BW$241,$C190,H$91),),INDEX($D$178:$BW$241,$C190,H$91)))</f>
        <v>A126002174X</v>
      </c>
      <c r="R28" s="54" t="str" cm="1">
        <f t="array" ref="R28">IF(HYPERLINK(TEXT("#"&amp;INDEX($D$178:$BW$241,$C190,I$91),),INDEX($D$178:$BW$241,$C190,I$91))=0,"",HYPERLINK(TEXT("#"&amp;INDEX($D$178:$BW$241,$C190,I$91),),INDEX($D$178:$BW$241,$C190,I$91)))</f>
        <v>A126004118T</v>
      </c>
      <c r="S28" s="54" t="str" cm="1">
        <f t="array" ref="S28">IF(HYPERLINK(TEXT("#"&amp;INDEX($D$178:$BW$241,$C190,J$91),),INDEX($D$178:$BW$241,$C190,J$91))=0,"",HYPERLINK(TEXT("#"&amp;INDEX($D$178:$BW$241,$C190,J$91),),INDEX($D$178:$BW$241,$C190,J$91)))</f>
        <v>A126001526X</v>
      </c>
      <c r="T28" s="53"/>
      <c r="U28" s="53"/>
      <c r="V28" s="53"/>
      <c r="W28" s="53"/>
    </row>
    <row r="29" spans="1:23">
      <c r="A29" s="50"/>
      <c r="B29" s="57" t="s">
        <v>11656</v>
      </c>
      <c r="C29" s="53" cm="1">
        <f t="array" ref="C29">INDEX($D$104:$BW$167,$C117,C$91)</f>
        <v>48.195</v>
      </c>
      <c r="D29" s="53" cm="1">
        <f t="array" ref="D29">INDEX($D$104:$BW$167,$C117,D$91)</f>
        <v>19.056000000000001</v>
      </c>
      <c r="E29" s="53" cm="1">
        <f t="array" ref="E29">INDEX($D$104:$BW$167,$C117,E$91)</f>
        <v>13.016</v>
      </c>
      <c r="F29" s="53" cm="1">
        <f t="array" ref="F29">INDEX($D$104:$BW$167,$C117,F$91)</f>
        <v>80.266999999999996</v>
      </c>
      <c r="G29" s="53" cm="1">
        <f t="array" ref="G29">INDEX($D$104:$BW$167,$C117,G$91)</f>
        <v>41.805</v>
      </c>
      <c r="H29" s="53" cm="1">
        <f t="array" ref="H29">INDEX($D$104:$BW$167,$C117,H$91)</f>
        <v>15.347</v>
      </c>
      <c r="I29" s="53" cm="1">
        <f t="array" ref="I29">INDEX($D$104:$BW$167,$C117,I$91)</f>
        <v>57.152000000000001</v>
      </c>
      <c r="J29" s="53" cm="1">
        <f t="array" ref="J29">INDEX($D$104:$BW$167,$C117,J$91)</f>
        <v>137.41800000000001</v>
      </c>
      <c r="K29" s="53"/>
      <c r="L29" s="54" t="str" cm="1">
        <f t="array" ref="L29">IF(HYPERLINK(TEXT("#"&amp;INDEX($D$178:$BW$241,$C191,C$91),),INDEX($D$178:$BW$241,$C191,C$91))=0,"",HYPERLINK(TEXT("#"&amp;INDEX($D$178:$BW$241,$C191,C$91),),INDEX($D$178:$BW$241,$C191,C$91)))</f>
        <v>A126004714L</v>
      </c>
      <c r="M29" s="54" t="str" cm="1">
        <f t="array" ref="M29">IF(HYPERLINK(TEXT("#"&amp;INDEX($D$178:$BW$241,$C191,D$91),),INDEX($D$178:$BW$241,$C191,D$91))=0,"",HYPERLINK(TEXT("#"&amp;INDEX($D$178:$BW$241,$C191,D$91),),INDEX($D$178:$BW$241,$C191,D$91)))</f>
        <v>A126002770V</v>
      </c>
      <c r="N29" s="54" t="str" cm="1">
        <f t="array" ref="N29">IF(HYPERLINK(TEXT("#"&amp;INDEX($D$178:$BW$241,$C191,E$91),),INDEX($D$178:$BW$241,$C191,E$91))=0,"",HYPERLINK(TEXT("#"&amp;INDEX($D$178:$BW$241,$C191,E$91),),INDEX($D$178:$BW$241,$C191,E$91)))</f>
        <v>A126005362L</v>
      </c>
      <c r="O29" s="54" t="str" cm="1">
        <f t="array" ref="O29">IF(HYPERLINK(TEXT("#"&amp;INDEX($D$178:$BW$241,$C191,F$91),),INDEX($D$178:$BW$241,$C191,F$91))=0,"",HYPERLINK(TEXT("#"&amp;INDEX($D$178:$BW$241,$C191,F$91),),INDEX($D$178:$BW$241,$C191,F$91)))</f>
        <v>A126006010A</v>
      </c>
      <c r="P29" s="54" t="str" cm="1">
        <f t="array" ref="P29">IF(HYPERLINK(TEXT("#"&amp;INDEX($D$178:$BW$241,$C191,G$91),),INDEX($D$178:$BW$241,$C191,G$91))=0,"",HYPERLINK(TEXT("#"&amp;INDEX($D$178:$BW$241,$C191,G$91),),INDEX($D$178:$BW$241,$C191,G$91)))</f>
        <v>A126003418A</v>
      </c>
      <c r="Q29" s="54" t="str" cm="1">
        <f t="array" ref="Q29">IF(HYPERLINK(TEXT("#"&amp;INDEX($D$178:$BW$241,$C191,H$91),),INDEX($D$178:$BW$241,$C191,H$91))=0,"",HYPERLINK(TEXT("#"&amp;INDEX($D$178:$BW$241,$C191,H$91),),INDEX($D$178:$BW$241,$C191,H$91)))</f>
        <v>A126002122W</v>
      </c>
      <c r="R29" s="54" t="str" cm="1">
        <f t="array" ref="R29">IF(HYPERLINK(TEXT("#"&amp;INDEX($D$178:$BW$241,$C191,I$91),),INDEX($D$178:$BW$241,$C191,I$91))=0,"",HYPERLINK(TEXT("#"&amp;INDEX($D$178:$BW$241,$C191,I$91),),INDEX($D$178:$BW$241,$C191,I$91)))</f>
        <v>A126004066A</v>
      </c>
      <c r="S29" s="54" t="str" cm="1">
        <f t="array" ref="S29">IF(HYPERLINK(TEXT("#"&amp;INDEX($D$178:$BW$241,$C191,J$91),),INDEX($D$178:$BW$241,$C191,J$91))=0,"",HYPERLINK(TEXT("#"&amp;INDEX($D$178:$BW$241,$C191,J$91),),INDEX($D$178:$BW$241,$C191,J$91)))</f>
        <v>A126001474J</v>
      </c>
      <c r="T29" s="53"/>
      <c r="U29" s="53"/>
      <c r="V29" s="53"/>
      <c r="W29" s="53"/>
    </row>
    <row r="30" spans="1:23">
      <c r="A30" s="50"/>
      <c r="B30" s="57" t="s">
        <v>11657</v>
      </c>
      <c r="C30" s="53" cm="1">
        <f t="array" ref="C30">INDEX($D$104:$BW$167,$C118,C$91)</f>
        <v>83.031999999999996</v>
      </c>
      <c r="D30" s="53" cm="1">
        <f t="array" ref="D30">INDEX($D$104:$BW$167,$C118,D$91)</f>
        <v>21.667000000000002</v>
      </c>
      <c r="E30" s="53" cm="1">
        <f t="array" ref="E30">INDEX($D$104:$BW$167,$C118,E$91)</f>
        <v>6.2949999999999999</v>
      </c>
      <c r="F30" s="53" cm="1">
        <f t="array" ref="F30">INDEX($D$104:$BW$167,$C118,F$91)</f>
        <v>110.994</v>
      </c>
      <c r="G30" s="53" cm="1">
        <f t="array" ref="G30">INDEX($D$104:$BW$167,$C118,G$91)</f>
        <v>49.41</v>
      </c>
      <c r="H30" s="53" cm="1">
        <f t="array" ref="H30">INDEX($D$104:$BW$167,$C118,H$91)</f>
        <v>6.5369999999999999</v>
      </c>
      <c r="I30" s="53" cm="1">
        <f t="array" ref="I30">INDEX($D$104:$BW$167,$C118,I$91)</f>
        <v>55.947000000000003</v>
      </c>
      <c r="J30" s="53" cm="1">
        <f t="array" ref="J30">INDEX($D$104:$BW$167,$C118,J$91)</f>
        <v>166.941</v>
      </c>
      <c r="K30" s="53"/>
      <c r="L30" s="54" t="str" cm="1">
        <f t="array" ref="L30">IF(HYPERLINK(TEXT("#"&amp;INDEX($D$178:$BW$241,$C192,C$91),),INDEX($D$178:$BW$241,$C192,C$91))=0,"",HYPERLINK(TEXT("#"&amp;INDEX($D$178:$BW$241,$C192,C$91),),INDEX($D$178:$BW$241,$C192,C$91)))</f>
        <v>A126004698X</v>
      </c>
      <c r="M30" s="54" t="str" cm="1">
        <f t="array" ref="M30">IF(HYPERLINK(TEXT("#"&amp;INDEX($D$178:$BW$241,$C192,D$91),),INDEX($D$178:$BW$241,$C192,D$91))=0,"",HYPERLINK(TEXT("#"&amp;INDEX($D$178:$BW$241,$C192,D$91),),INDEX($D$178:$BW$241,$C192,D$91)))</f>
        <v>A126002754V</v>
      </c>
      <c r="N30" s="54" t="str" cm="1">
        <f t="array" ref="N30">IF(HYPERLINK(TEXT("#"&amp;INDEX($D$178:$BW$241,$C192,E$91),),INDEX($D$178:$BW$241,$C192,E$91))=0,"",HYPERLINK(TEXT("#"&amp;INDEX($D$178:$BW$241,$C192,E$91),),INDEX($D$178:$BW$241,$C192,E$91)))</f>
        <v>A126005346L</v>
      </c>
      <c r="O30" s="54" t="str" cm="1">
        <f t="array" ref="O30">IF(HYPERLINK(TEXT("#"&amp;INDEX($D$178:$BW$241,$C192,F$91),),INDEX($D$178:$BW$241,$C192,F$91))=0,"",HYPERLINK(TEXT("#"&amp;INDEX($D$178:$BW$241,$C192,F$91),),INDEX($D$178:$BW$241,$C192,F$91)))</f>
        <v>A126005994K</v>
      </c>
      <c r="P30" s="54" t="str" cm="1">
        <f t="array" ref="P30">IF(HYPERLINK(TEXT("#"&amp;INDEX($D$178:$BW$241,$C192,G$91),),INDEX($D$178:$BW$241,$C192,G$91))=0,"",HYPERLINK(TEXT("#"&amp;INDEX($D$178:$BW$241,$C192,G$91),),INDEX($D$178:$BW$241,$C192,G$91)))</f>
        <v>A126003402J</v>
      </c>
      <c r="Q30" s="54" t="str" cm="1">
        <f t="array" ref="Q30">IF(HYPERLINK(TEXT("#"&amp;INDEX($D$178:$BW$241,$C192,H$91),),INDEX($D$178:$BW$241,$C192,H$91))=0,"",HYPERLINK(TEXT("#"&amp;INDEX($D$178:$BW$241,$C192,H$91),),INDEX($D$178:$BW$241,$C192,H$91)))</f>
        <v>A126002106W</v>
      </c>
      <c r="R30" s="54" t="str" cm="1">
        <f t="array" ref="R30">IF(HYPERLINK(TEXT("#"&amp;INDEX($D$178:$BW$241,$C192,I$91),),INDEX($D$178:$BW$241,$C192,I$91))=0,"",HYPERLINK(TEXT("#"&amp;INDEX($D$178:$BW$241,$C192,I$91),),INDEX($D$178:$BW$241,$C192,I$91)))</f>
        <v>A126004050J</v>
      </c>
      <c r="S30" s="54" t="str" cm="1">
        <f t="array" ref="S30">IF(HYPERLINK(TEXT("#"&amp;INDEX($D$178:$BW$241,$C192,J$91),),INDEX($D$178:$BW$241,$C192,J$91))=0,"",HYPERLINK(TEXT("#"&amp;INDEX($D$178:$BW$241,$C192,J$91),),INDEX($D$178:$BW$241,$C192,J$91)))</f>
        <v>A126001458J</v>
      </c>
      <c r="T30" s="53"/>
      <c r="U30" s="53"/>
      <c r="V30" s="53"/>
      <c r="W30" s="53"/>
    </row>
    <row r="31" spans="1:23">
      <c r="A31" s="50"/>
      <c r="B31" s="57" t="s">
        <v>11658</v>
      </c>
      <c r="C31" s="53" cm="1">
        <f t="array" ref="C31">INDEX($D$104:$BW$167,$C119,C$91)</f>
        <v>34.365000000000002</v>
      </c>
      <c r="D31" s="53" cm="1">
        <f t="array" ref="D31">INDEX($D$104:$BW$167,$C119,D$91)</f>
        <v>8.4670000000000005</v>
      </c>
      <c r="E31" s="53" cm="1">
        <f t="array" ref="E31">INDEX($D$104:$BW$167,$C119,E$91)</f>
        <v>2.2349999999999999</v>
      </c>
      <c r="F31" s="53" cm="1">
        <f t="array" ref="F31">INDEX($D$104:$BW$167,$C119,F$91)</f>
        <v>45.066000000000003</v>
      </c>
      <c r="G31" s="53" cm="1">
        <f t="array" ref="G31">INDEX($D$104:$BW$167,$C119,G$91)</f>
        <v>17.425000000000001</v>
      </c>
      <c r="H31" s="53" cm="1">
        <f t="array" ref="H31">INDEX($D$104:$BW$167,$C119,H$91)</f>
        <v>1.595</v>
      </c>
      <c r="I31" s="53" cm="1">
        <f t="array" ref="I31">INDEX($D$104:$BW$167,$C119,I$91)</f>
        <v>19.02</v>
      </c>
      <c r="J31" s="53" cm="1">
        <f t="array" ref="J31">INDEX($D$104:$BW$167,$C119,J$91)</f>
        <v>64.085999999999999</v>
      </c>
      <c r="K31" s="53"/>
      <c r="L31" s="54" t="str" cm="1">
        <f t="array" ref="L31">IF(HYPERLINK(TEXT("#"&amp;INDEX($D$178:$BW$241,$C193,C$91),),INDEX($D$178:$BW$241,$C193,C$91))=0,"",HYPERLINK(TEXT("#"&amp;INDEX($D$178:$BW$241,$C193,C$91),),INDEX($D$178:$BW$241,$C193,C$91)))</f>
        <v>A126004702C</v>
      </c>
      <c r="M31" s="54" t="str" cm="1">
        <f t="array" ref="M31">IF(HYPERLINK(TEXT("#"&amp;INDEX($D$178:$BW$241,$C193,D$91),),INDEX($D$178:$BW$241,$C193,D$91))=0,"",HYPERLINK(TEXT("#"&amp;INDEX($D$178:$BW$241,$C193,D$91),),INDEX($D$178:$BW$241,$C193,D$91)))</f>
        <v>A126002758C</v>
      </c>
      <c r="N31" s="54" t="str" cm="1">
        <f t="array" ref="N31">IF(HYPERLINK(TEXT("#"&amp;INDEX($D$178:$BW$241,$C193,E$91),),INDEX($D$178:$BW$241,$C193,E$91))=0,"",HYPERLINK(TEXT("#"&amp;INDEX($D$178:$BW$241,$C193,E$91),),INDEX($D$178:$BW$241,$C193,E$91)))</f>
        <v>A126005350C</v>
      </c>
      <c r="O31" s="54" t="str" cm="1">
        <f t="array" ref="O31">IF(HYPERLINK(TEXT("#"&amp;INDEX($D$178:$BW$241,$C193,F$91),),INDEX($D$178:$BW$241,$C193,F$91))=0,"",HYPERLINK(TEXT("#"&amp;INDEX($D$178:$BW$241,$C193,F$91),),INDEX($D$178:$BW$241,$C193,F$91)))</f>
        <v>A126005998V</v>
      </c>
      <c r="P31" s="54" t="str" cm="1">
        <f t="array" ref="P31">IF(HYPERLINK(TEXT("#"&amp;INDEX($D$178:$BW$241,$C193,G$91),),INDEX($D$178:$BW$241,$C193,G$91))=0,"",HYPERLINK(TEXT("#"&amp;INDEX($D$178:$BW$241,$C193,G$91),),INDEX($D$178:$BW$241,$C193,G$91)))</f>
        <v>A126003406T</v>
      </c>
      <c r="Q31" s="54" t="str" cm="1">
        <f t="array" ref="Q31">IF(HYPERLINK(TEXT("#"&amp;INDEX($D$178:$BW$241,$C193,H$91),),INDEX($D$178:$BW$241,$C193,H$91))=0,"",HYPERLINK(TEXT("#"&amp;INDEX($D$178:$BW$241,$C193,H$91),),INDEX($D$178:$BW$241,$C193,H$91)))</f>
        <v>A126002110L</v>
      </c>
      <c r="R31" s="54" t="str" cm="1">
        <f t="array" ref="R31">IF(HYPERLINK(TEXT("#"&amp;INDEX($D$178:$BW$241,$C193,I$91),),INDEX($D$178:$BW$241,$C193,I$91))=0,"",HYPERLINK(TEXT("#"&amp;INDEX($D$178:$BW$241,$C193,I$91),),INDEX($D$178:$BW$241,$C193,I$91)))</f>
        <v>A126004054T</v>
      </c>
      <c r="S31" s="54" t="str" cm="1">
        <f t="array" ref="S31">IF(HYPERLINK(TEXT("#"&amp;INDEX($D$178:$BW$241,$C193,J$91),),INDEX($D$178:$BW$241,$C193,J$91))=0,"",HYPERLINK(TEXT("#"&amp;INDEX($D$178:$BW$241,$C193,J$91),),INDEX($D$178:$BW$241,$C193,J$91)))</f>
        <v>A126001462X</v>
      </c>
      <c r="T31" s="53"/>
      <c r="U31" s="53"/>
      <c r="V31" s="53"/>
      <c r="W31" s="53"/>
    </row>
    <row r="32" spans="1:23">
      <c r="A32" s="50"/>
      <c r="B32" s="57" t="s">
        <v>11659</v>
      </c>
      <c r="C32" s="53" cm="1">
        <f t="array" ref="C32">INDEX($D$104:$BW$167,$C120,C$91)</f>
        <v>18.646000000000001</v>
      </c>
      <c r="D32" s="53" cm="1">
        <f t="array" ref="D32">INDEX($D$104:$BW$167,$C120,D$91)</f>
        <v>3.4590000000000001</v>
      </c>
      <c r="E32" s="53" cm="1">
        <f t="array" ref="E32">INDEX($D$104:$BW$167,$C120,E$91)</f>
        <v>0.78600000000000003</v>
      </c>
      <c r="F32" s="53" cm="1">
        <f t="array" ref="F32">INDEX($D$104:$BW$167,$C120,F$91)</f>
        <v>22.89</v>
      </c>
      <c r="G32" s="53" cm="1">
        <f t="array" ref="G32">INDEX($D$104:$BW$167,$C120,G$91)</f>
        <v>14.025</v>
      </c>
      <c r="H32" s="53" cm="1">
        <f t="array" ref="H32">INDEX($D$104:$BW$167,$C120,H$91)</f>
        <v>0.76900000000000002</v>
      </c>
      <c r="I32" s="53" cm="1">
        <f t="array" ref="I32">INDEX($D$104:$BW$167,$C120,I$91)</f>
        <v>14.794</v>
      </c>
      <c r="J32" s="53" cm="1">
        <f t="array" ref="J32">INDEX($D$104:$BW$167,$C120,J$91)</f>
        <v>37.683999999999997</v>
      </c>
      <c r="K32" s="53"/>
      <c r="L32" s="54" t="str" cm="1">
        <f t="array" ref="L32">IF(HYPERLINK(TEXT("#"&amp;INDEX($D$178:$BW$241,$C194,C$91),),INDEX($D$178:$BW$241,$C194,C$91))=0,"",HYPERLINK(TEXT("#"&amp;INDEX($D$178:$BW$241,$C194,C$91),),INDEX($D$178:$BW$241,$C194,C$91)))</f>
        <v>A126004730L</v>
      </c>
      <c r="M32" s="54" t="str" cm="1">
        <f t="array" ref="M32">IF(HYPERLINK(TEXT("#"&amp;INDEX($D$178:$BW$241,$C194,D$91),),INDEX($D$178:$BW$241,$C194,D$91))=0,"",HYPERLINK(TEXT("#"&amp;INDEX($D$178:$BW$241,$C194,D$91),),INDEX($D$178:$BW$241,$C194,D$91)))</f>
        <v>A126002786L</v>
      </c>
      <c r="N32" s="54" t="str" cm="1">
        <f t="array" ref="N32">IF(HYPERLINK(TEXT("#"&amp;INDEX($D$178:$BW$241,$C194,E$91),),INDEX($D$178:$BW$241,$C194,E$91))=0,"",HYPERLINK(TEXT("#"&amp;INDEX($D$178:$BW$241,$C194,E$91),),INDEX($D$178:$BW$241,$C194,E$91)))</f>
        <v>A126005378F</v>
      </c>
      <c r="O32" s="54" t="str" cm="1">
        <f t="array" ref="O32">IF(HYPERLINK(TEXT("#"&amp;INDEX($D$178:$BW$241,$C194,F$91),),INDEX($D$178:$BW$241,$C194,F$91))=0,"",HYPERLINK(TEXT("#"&amp;INDEX($D$178:$BW$241,$C194,F$91),),INDEX($D$178:$BW$241,$C194,F$91)))</f>
        <v>A126006026V</v>
      </c>
      <c r="P32" s="54" t="str" cm="1">
        <f t="array" ref="P32">IF(HYPERLINK(TEXT("#"&amp;INDEX($D$178:$BW$241,$C194,G$91),),INDEX($D$178:$BW$241,$C194,G$91))=0,"",HYPERLINK(TEXT("#"&amp;INDEX($D$178:$BW$241,$C194,G$91),),INDEX($D$178:$BW$241,$C194,G$91)))</f>
        <v>A126003434A</v>
      </c>
      <c r="Q32" s="54" t="str" cm="1">
        <f t="array" ref="Q32">IF(HYPERLINK(TEXT("#"&amp;INDEX($D$178:$BW$241,$C194,H$91),),INDEX($D$178:$BW$241,$C194,H$91))=0,"",HYPERLINK(TEXT("#"&amp;INDEX($D$178:$BW$241,$C194,H$91),),INDEX($D$178:$BW$241,$C194,H$91)))</f>
        <v>A126002138R</v>
      </c>
      <c r="R32" s="54" t="str" cm="1">
        <f t="array" ref="R32">IF(HYPERLINK(TEXT("#"&amp;INDEX($D$178:$BW$241,$C194,I$91),),INDEX($D$178:$BW$241,$C194,I$91))=0,"",HYPERLINK(TEXT("#"&amp;INDEX($D$178:$BW$241,$C194,I$91),),INDEX($D$178:$BW$241,$C194,I$91)))</f>
        <v>A126004082A</v>
      </c>
      <c r="S32" s="54" t="str" cm="1">
        <f t="array" ref="S32">IF(HYPERLINK(TEXT("#"&amp;INDEX($D$178:$BW$241,$C194,J$91),),INDEX($D$178:$BW$241,$C194,J$91))=0,"",HYPERLINK(TEXT("#"&amp;INDEX($D$178:$BW$241,$C194,J$91),),INDEX($D$178:$BW$241,$C194,J$91)))</f>
        <v>A126001490J</v>
      </c>
      <c r="T32" s="53"/>
      <c r="U32" s="53"/>
      <c r="V32" s="53"/>
      <c r="W32" s="53"/>
    </row>
    <row r="33" spans="1:23">
      <c r="A33" s="50"/>
      <c r="B33" s="52" t="s">
        <v>11660</v>
      </c>
      <c r="C33" s="53" cm="1">
        <f t="array" ref="C33">INDEX($D$104:$BW$167,$C121,C$91)</f>
        <v>25.283999999999999</v>
      </c>
      <c r="D33" s="53" cm="1">
        <f t="array" ref="D33">INDEX($D$104:$BW$167,$C121,D$91)</f>
        <v>7.26</v>
      </c>
      <c r="E33" s="53" cm="1">
        <f t="array" ref="E33">INDEX($D$104:$BW$167,$C121,E$91)</f>
        <v>1.899</v>
      </c>
      <c r="F33" s="53" cm="1">
        <f t="array" ref="F33">INDEX($D$104:$BW$167,$C121,F$91)</f>
        <v>34.444000000000003</v>
      </c>
      <c r="G33" s="53" cm="1">
        <f t="array" ref="G33">INDEX($D$104:$BW$167,$C121,G$91)</f>
        <v>13.053000000000001</v>
      </c>
      <c r="H33" s="53" cm="1">
        <f t="array" ref="H33">INDEX($D$104:$BW$167,$C121,H$91)</f>
        <v>0.72899999999999998</v>
      </c>
      <c r="I33" s="53" cm="1">
        <f t="array" ref="I33">INDEX($D$104:$BW$167,$C121,I$91)</f>
        <v>13.782</v>
      </c>
      <c r="J33" s="53" cm="1">
        <f t="array" ref="J33">INDEX($D$104:$BW$167,$C121,J$91)</f>
        <v>48.225000000000001</v>
      </c>
      <c r="K33" s="53"/>
      <c r="L33" s="54" t="str" cm="1">
        <f t="array" ref="L33">IF(HYPERLINK(TEXT("#"&amp;INDEX($D$178:$BW$241,$C195,C$91),),INDEX($D$178:$BW$241,$C195,C$91))=0,"",HYPERLINK(TEXT("#"&amp;INDEX($D$178:$BW$241,$C195,C$91),),INDEX($D$178:$BW$241,$C195,C$91)))</f>
        <v>A126004706L</v>
      </c>
      <c r="M33" s="54" t="str" cm="1">
        <f t="array" ref="M33">IF(HYPERLINK(TEXT("#"&amp;INDEX($D$178:$BW$241,$C195,D$91),),INDEX($D$178:$BW$241,$C195,D$91))=0,"",HYPERLINK(TEXT("#"&amp;INDEX($D$178:$BW$241,$C195,D$91),),INDEX($D$178:$BW$241,$C195,D$91)))</f>
        <v>A126002762V</v>
      </c>
      <c r="N33" s="54" t="str" cm="1">
        <f t="array" ref="N33">IF(HYPERLINK(TEXT("#"&amp;INDEX($D$178:$BW$241,$C195,E$91),),INDEX($D$178:$BW$241,$C195,E$91))=0,"",HYPERLINK(TEXT("#"&amp;INDEX($D$178:$BW$241,$C195,E$91),),INDEX($D$178:$BW$241,$C195,E$91)))</f>
        <v>A126005354L</v>
      </c>
      <c r="O33" s="54" t="str" cm="1">
        <f t="array" ref="O33">IF(HYPERLINK(TEXT("#"&amp;INDEX($D$178:$BW$241,$C195,F$91),),INDEX($D$178:$BW$241,$C195,F$91))=0,"",HYPERLINK(TEXT("#"&amp;INDEX($D$178:$BW$241,$C195,F$91),),INDEX($D$178:$BW$241,$C195,F$91)))</f>
        <v>A126006002A</v>
      </c>
      <c r="P33" s="54" t="str" cm="1">
        <f t="array" ref="P33">IF(HYPERLINK(TEXT("#"&amp;INDEX($D$178:$BW$241,$C195,G$91),),INDEX($D$178:$BW$241,$C195,G$91))=0,"",HYPERLINK(TEXT("#"&amp;INDEX($D$178:$BW$241,$C195,G$91),),INDEX($D$178:$BW$241,$C195,G$91)))</f>
        <v>A126003410J</v>
      </c>
      <c r="Q33" s="54" t="str" cm="1">
        <f t="array" ref="Q33">IF(HYPERLINK(TEXT("#"&amp;INDEX($D$178:$BW$241,$C195,H$91),),INDEX($D$178:$BW$241,$C195,H$91))=0,"",HYPERLINK(TEXT("#"&amp;INDEX($D$178:$BW$241,$C195,H$91),),INDEX($D$178:$BW$241,$C195,H$91)))</f>
        <v>A126002114W</v>
      </c>
      <c r="R33" s="54" t="str" cm="1">
        <f t="array" ref="R33">IF(HYPERLINK(TEXT("#"&amp;INDEX($D$178:$BW$241,$C195,I$91),),INDEX($D$178:$BW$241,$C195,I$91))=0,"",HYPERLINK(TEXT("#"&amp;INDEX($D$178:$BW$241,$C195,I$91),),INDEX($D$178:$BW$241,$C195,I$91)))</f>
        <v>A126004058A</v>
      </c>
      <c r="S33" s="54" t="str" cm="1">
        <f t="array" ref="S33">IF(HYPERLINK(TEXT("#"&amp;INDEX($D$178:$BW$241,$C195,J$91),),INDEX($D$178:$BW$241,$C195,J$91))=0,"",HYPERLINK(TEXT("#"&amp;INDEX($D$178:$BW$241,$C195,J$91),),INDEX($D$178:$BW$241,$C195,J$91)))</f>
        <v>A126001466J</v>
      </c>
      <c r="T33" s="53"/>
      <c r="U33" s="53"/>
      <c r="V33" s="53"/>
      <c r="W33" s="53"/>
    </row>
    <row r="34" spans="1:23">
      <c r="A34" s="50"/>
      <c r="B34" s="52" t="s">
        <v>11661</v>
      </c>
      <c r="C34" s="53" cm="1">
        <f t="array" ref="C34">INDEX($D$104:$BW$167,$C122,C$91)</f>
        <v>36.473999999999997</v>
      </c>
      <c r="D34" s="53" cm="1">
        <f t="array" ref="D34">INDEX($D$104:$BW$167,$C122,D$91)</f>
        <v>3.8359999999999999</v>
      </c>
      <c r="E34" s="53" cm="1">
        <f t="array" ref="E34">INDEX($D$104:$BW$167,$C122,E$91)</f>
        <v>0.35799999999999998</v>
      </c>
      <c r="F34" s="53" cm="1">
        <f t="array" ref="F34">INDEX($D$104:$BW$167,$C122,F$91)</f>
        <v>40.667999999999999</v>
      </c>
      <c r="G34" s="53" cm="1">
        <f t="array" ref="G34">INDEX($D$104:$BW$167,$C122,G$91)</f>
        <v>12.233000000000001</v>
      </c>
      <c r="H34" s="53" cm="1">
        <f t="array" ref="H34">INDEX($D$104:$BW$167,$C122,H$91)</f>
        <v>1.6379999999999999</v>
      </c>
      <c r="I34" s="53" cm="1">
        <f t="array" ref="I34">INDEX($D$104:$BW$167,$C122,I$91)</f>
        <v>13.871</v>
      </c>
      <c r="J34" s="53" cm="1">
        <f t="array" ref="J34">INDEX($D$104:$BW$167,$C122,J$91)</f>
        <v>54.54</v>
      </c>
      <c r="K34" s="53"/>
      <c r="L34" s="54" t="str" cm="1">
        <f t="array" ref="L34">IF(HYPERLINK(TEXT("#"&amp;INDEX($D$178:$BW$241,$C196,C$91),),INDEX($D$178:$BW$241,$C196,C$91))=0,"",HYPERLINK(TEXT("#"&amp;INDEX($D$178:$BW$241,$C196,C$91),),INDEX($D$178:$BW$241,$C196,C$91)))</f>
        <v>A126004734W</v>
      </c>
      <c r="M34" s="54" t="str" cm="1">
        <f t="array" ref="M34">IF(HYPERLINK(TEXT("#"&amp;INDEX($D$178:$BW$241,$C196,D$91),),INDEX($D$178:$BW$241,$C196,D$91))=0,"",HYPERLINK(TEXT("#"&amp;INDEX($D$178:$BW$241,$C196,D$91),),INDEX($D$178:$BW$241,$C196,D$91)))</f>
        <v>A126002790C</v>
      </c>
      <c r="N34" s="54" t="str" cm="1">
        <f t="array" ref="N34">IF(HYPERLINK(TEXT("#"&amp;INDEX($D$178:$BW$241,$C196,E$91),),INDEX($D$178:$BW$241,$C196,E$91))=0,"",HYPERLINK(TEXT("#"&amp;INDEX($D$178:$BW$241,$C196,E$91),),INDEX($D$178:$BW$241,$C196,E$91)))</f>
        <v>A126005382W</v>
      </c>
      <c r="O34" s="54" t="str" cm="1">
        <f t="array" ref="O34">IF(HYPERLINK(TEXT("#"&amp;INDEX($D$178:$BW$241,$C196,F$91),),INDEX($D$178:$BW$241,$C196,F$91))=0,"",HYPERLINK(TEXT("#"&amp;INDEX($D$178:$BW$241,$C196,F$91),),INDEX($D$178:$BW$241,$C196,F$91)))</f>
        <v>A126006030K</v>
      </c>
      <c r="P34" s="54" t="str" cm="1">
        <f t="array" ref="P34">IF(HYPERLINK(TEXT("#"&amp;INDEX($D$178:$BW$241,$C196,G$91),),INDEX($D$178:$BW$241,$C196,G$91))=0,"",HYPERLINK(TEXT("#"&amp;INDEX($D$178:$BW$241,$C196,G$91),),INDEX($D$178:$BW$241,$C196,G$91)))</f>
        <v>A126003438K</v>
      </c>
      <c r="Q34" s="54" t="str" cm="1">
        <f t="array" ref="Q34">IF(HYPERLINK(TEXT("#"&amp;INDEX($D$178:$BW$241,$C196,H$91),),INDEX($D$178:$BW$241,$C196,H$91))=0,"",HYPERLINK(TEXT("#"&amp;INDEX($D$178:$BW$241,$C196,H$91),),INDEX($D$178:$BW$241,$C196,H$91)))</f>
        <v>A126002142F</v>
      </c>
      <c r="R34" s="54" t="str" cm="1">
        <f t="array" ref="R34">IF(HYPERLINK(TEXT("#"&amp;INDEX($D$178:$BW$241,$C196,I$91),),INDEX($D$178:$BW$241,$C196,I$91))=0,"",HYPERLINK(TEXT("#"&amp;INDEX($D$178:$BW$241,$C196,I$91),),INDEX($D$178:$BW$241,$C196,I$91)))</f>
        <v>A126004086K</v>
      </c>
      <c r="S34" s="54" t="str" cm="1">
        <f t="array" ref="S34">IF(HYPERLINK(TEXT("#"&amp;INDEX($D$178:$BW$241,$C196,J$91),),INDEX($D$178:$BW$241,$C196,J$91))=0,"",HYPERLINK(TEXT("#"&amp;INDEX($D$178:$BW$241,$C196,J$91),),INDEX($D$178:$BW$241,$C196,J$91)))</f>
        <v>A126001494T</v>
      </c>
      <c r="T34" s="53"/>
      <c r="U34" s="53"/>
      <c r="V34" s="53"/>
      <c r="W34" s="53"/>
    </row>
    <row r="35" spans="1:23">
      <c r="A35" s="55" t="s">
        <v>11636</v>
      </c>
      <c r="B35" s="59"/>
      <c r="C35" s="60" cm="1">
        <f t="array" ref="C35">INDEX($D$104:$BW$167,$C123,C$91)</f>
        <v>245.99600000000001</v>
      </c>
      <c r="D35" s="60" cm="1">
        <f t="array" ref="D35">INDEX($D$104:$BW$167,$C123,D$91)</f>
        <v>63.744999999999997</v>
      </c>
      <c r="E35" s="60" cm="1">
        <f t="array" ref="E35">INDEX($D$104:$BW$167,$C123,E$91)</f>
        <v>24.588999999999999</v>
      </c>
      <c r="F35" s="60" cm="1">
        <f t="array" ref="F35">INDEX($D$104:$BW$167,$C123,F$91)</f>
        <v>334.33</v>
      </c>
      <c r="G35" s="60" cm="1">
        <f t="array" ref="G35">INDEX($D$104:$BW$167,$C123,G$91)</f>
        <v>147.95099999999999</v>
      </c>
      <c r="H35" s="60" cm="1">
        <f t="array" ref="H35">INDEX($D$104:$BW$167,$C123,H$91)</f>
        <v>26.613</v>
      </c>
      <c r="I35" s="60" cm="1">
        <f t="array" ref="I35">INDEX($D$104:$BW$167,$C123,I$91)</f>
        <v>174.565</v>
      </c>
      <c r="J35" s="60" cm="1">
        <f t="array" ref="J35">INDEX($D$104:$BW$167,$C123,J$91)</f>
        <v>508.89400000000001</v>
      </c>
      <c r="K35" s="53"/>
      <c r="L35" s="54" t="str" cm="1">
        <f t="array" ref="L35">IF(HYPERLINK(TEXT("#"&amp;INDEX($D$178:$BW$241,$C197,C$91),),INDEX($D$178:$BW$241,$C197,C$91))=0,"",HYPERLINK(TEXT("#"&amp;INDEX($D$178:$BW$241,$C197,C$91),),INDEX($D$178:$BW$241,$C197,C$91)))</f>
        <v>A126004738F</v>
      </c>
      <c r="M35" s="54" t="str" cm="1">
        <f t="array" ref="M35">IF(HYPERLINK(TEXT("#"&amp;INDEX($D$178:$BW$241,$C197,D$91),),INDEX($D$178:$BW$241,$C197,D$91))=0,"",HYPERLINK(TEXT("#"&amp;INDEX($D$178:$BW$241,$C197,D$91),),INDEX($D$178:$BW$241,$C197,D$91)))</f>
        <v>A126002794L</v>
      </c>
      <c r="N35" s="54" t="str" cm="1">
        <f t="array" ref="N35">IF(HYPERLINK(TEXT("#"&amp;INDEX($D$178:$BW$241,$C197,E$91),),INDEX($D$178:$BW$241,$C197,E$91))=0,"",HYPERLINK(TEXT("#"&amp;INDEX($D$178:$BW$241,$C197,E$91),),INDEX($D$178:$BW$241,$C197,E$91)))</f>
        <v>A126005386F</v>
      </c>
      <c r="O35" s="54" t="str" cm="1">
        <f t="array" ref="O35">IF(HYPERLINK(TEXT("#"&amp;INDEX($D$178:$BW$241,$C197,F$91),),INDEX($D$178:$BW$241,$C197,F$91))=0,"",HYPERLINK(TEXT("#"&amp;INDEX($D$178:$BW$241,$C197,F$91),),INDEX($D$178:$BW$241,$C197,F$91)))</f>
        <v>A126006034V</v>
      </c>
      <c r="P35" s="54" t="str" cm="1">
        <f t="array" ref="P35">IF(HYPERLINK(TEXT("#"&amp;INDEX($D$178:$BW$241,$C197,G$91),),INDEX($D$178:$BW$241,$C197,G$91))=0,"",HYPERLINK(TEXT("#"&amp;INDEX($D$178:$BW$241,$C197,G$91),),INDEX($D$178:$BW$241,$C197,G$91)))</f>
        <v>A126003442A</v>
      </c>
      <c r="Q35" s="54" t="str" cm="1">
        <f t="array" ref="Q35">IF(HYPERLINK(TEXT("#"&amp;INDEX($D$178:$BW$241,$C197,H$91),),INDEX($D$178:$BW$241,$C197,H$91))=0,"",HYPERLINK(TEXT("#"&amp;INDEX($D$178:$BW$241,$C197,H$91),),INDEX($D$178:$BW$241,$C197,H$91)))</f>
        <v>A126002146R</v>
      </c>
      <c r="R35" s="54" t="str" cm="1">
        <f t="array" ref="R35">IF(HYPERLINK(TEXT("#"&amp;INDEX($D$178:$BW$241,$C197,I$91),),INDEX($D$178:$BW$241,$C197,I$91))=0,"",HYPERLINK(TEXT("#"&amp;INDEX($D$178:$BW$241,$C197,I$91),),INDEX($D$178:$BW$241,$C197,I$91)))</f>
        <v>A126004090A</v>
      </c>
      <c r="S35" s="54" t="str" cm="1">
        <f t="array" ref="S35">IF(HYPERLINK(TEXT("#"&amp;INDEX($D$178:$BW$241,$C197,J$91),),INDEX($D$178:$BW$241,$C197,J$91))=0,"",HYPERLINK(TEXT("#"&amp;INDEX($D$178:$BW$241,$C197,J$91),),INDEX($D$178:$BW$241,$C197,J$91)))</f>
        <v>A126001498A</v>
      </c>
      <c r="T35" s="53"/>
      <c r="U35" s="53"/>
      <c r="V35" s="53"/>
      <c r="W35" s="53"/>
    </row>
    <row r="36" spans="1:23">
      <c r="A36" s="46" t="s">
        <v>11662</v>
      </c>
      <c r="B36" s="47"/>
      <c r="C36" s="47"/>
      <c r="D36" s="47"/>
      <c r="E36" s="47"/>
      <c r="F36" s="47"/>
      <c r="G36" s="47"/>
      <c r="H36" s="47"/>
      <c r="I36" s="47"/>
      <c r="J36" s="47"/>
      <c r="K36" s="61"/>
      <c r="L36" s="47"/>
      <c r="M36" s="47"/>
      <c r="N36" s="47"/>
      <c r="O36" s="47"/>
      <c r="P36" s="47"/>
      <c r="Q36" s="47"/>
      <c r="R36" s="47"/>
      <c r="S36" s="47"/>
      <c r="T36" s="53"/>
      <c r="U36" s="53"/>
      <c r="V36" s="53"/>
      <c r="W36" s="53"/>
    </row>
    <row r="37" spans="1:23">
      <c r="A37" s="49" t="s">
        <v>11641</v>
      </c>
      <c r="B37" s="50"/>
      <c r="C37" s="53"/>
      <c r="D37" s="53"/>
      <c r="E37" s="53"/>
      <c r="F37" s="53"/>
      <c r="G37" s="53"/>
      <c r="H37" s="53"/>
      <c r="I37" s="53"/>
      <c r="J37" s="53"/>
      <c r="K37" s="53"/>
      <c r="L37" s="54"/>
      <c r="M37" s="54"/>
      <c r="N37" s="54"/>
      <c r="O37" s="54"/>
      <c r="P37" s="54"/>
      <c r="Q37" s="54"/>
      <c r="R37" s="54"/>
      <c r="S37" s="54"/>
      <c r="T37" s="53"/>
      <c r="U37" s="53"/>
      <c r="V37" s="53"/>
      <c r="W37" s="53"/>
    </row>
    <row r="38" spans="1:23">
      <c r="A38" s="50"/>
      <c r="B38" s="52" t="s">
        <v>11642</v>
      </c>
      <c r="C38" s="53" cm="1">
        <f t="array" ref="C38">INDEX($D$104:$BW$167,$C126,C$91)</f>
        <v>114.935</v>
      </c>
      <c r="D38" s="53" cm="1">
        <f t="array" ref="D38">INDEX($D$104:$BW$167,$C126,D$91)</f>
        <v>30.469000000000001</v>
      </c>
      <c r="E38" s="53" cm="1">
        <f t="array" ref="E38">INDEX($D$104:$BW$167,$C126,E$91)</f>
        <v>2.6389999999999998</v>
      </c>
      <c r="F38" s="53" cm="1">
        <f t="array" ref="F38">INDEX($D$104:$BW$167,$C126,F$91)</f>
        <v>148.04400000000001</v>
      </c>
      <c r="G38" s="53" cm="1">
        <f t="array" ref="G38">INDEX($D$104:$BW$167,$C126,G$91)</f>
        <v>63.273000000000003</v>
      </c>
      <c r="H38" s="53" cm="1">
        <f t="array" ref="H38">INDEX($D$104:$BW$167,$C126,H$91)</f>
        <v>2.65</v>
      </c>
      <c r="I38" s="53" cm="1">
        <f t="array" ref="I38">INDEX($D$104:$BW$167,$C126,I$91)</f>
        <v>65.921999999999997</v>
      </c>
      <c r="J38" s="53" cm="1">
        <f t="array" ref="J38">INDEX($D$104:$BW$167,$C126,J$91)</f>
        <v>213.96600000000001</v>
      </c>
      <c r="K38" s="53"/>
      <c r="L38" s="54" t="str" cm="1">
        <f t="array" ref="L38">IF(HYPERLINK(TEXT("#"&amp;INDEX($D$178:$BW$241,$C200,C$91),),INDEX($D$178:$BW$241,$C200,C$91))=0,"",HYPERLINK(TEXT("#"&amp;INDEX($D$178:$BW$241,$C200,C$91),),INDEX($D$178:$BW$241,$C200,C$91)))</f>
        <v>A126066958L</v>
      </c>
      <c r="M38" s="54" t="str" cm="1">
        <f t="array" ref="M38">IF(HYPERLINK(TEXT("#"&amp;INDEX($D$178:$BW$241,$C200,D$91),),INDEX($D$178:$BW$241,$C200,D$91))=0,"",HYPERLINK(TEXT("#"&amp;INDEX($D$178:$BW$241,$C200,D$91),),INDEX($D$178:$BW$241,$C200,D$91)))</f>
        <v>A126065014K</v>
      </c>
      <c r="N38" s="54" t="str" cm="1">
        <f t="array" ref="N38">IF(HYPERLINK(TEXT("#"&amp;INDEX($D$178:$BW$241,$C200,E$91),),INDEX($D$178:$BW$241,$C200,E$91))=0,"",HYPERLINK(TEXT("#"&amp;INDEX($D$178:$BW$241,$C200,E$91),),INDEX($D$178:$BW$241,$C200,E$91)))</f>
        <v>A126067606A</v>
      </c>
      <c r="O38" s="54" t="str" cm="1">
        <f t="array" ref="O38">IF(HYPERLINK(TEXT("#"&amp;INDEX($D$178:$BW$241,$C200,F$91),),INDEX($D$178:$BW$241,$C200,F$91))=0,"",HYPERLINK(TEXT("#"&amp;INDEX($D$178:$BW$241,$C200,F$91),),INDEX($D$178:$BW$241,$C200,F$91)))</f>
        <v>A126068254A</v>
      </c>
      <c r="P38" s="54" t="str" cm="1">
        <f t="array" ref="P38">IF(HYPERLINK(TEXT("#"&amp;INDEX($D$178:$BW$241,$C200,G$91),),INDEX($D$178:$BW$241,$C200,G$91))=0,"",HYPERLINK(TEXT("#"&amp;INDEX($D$178:$BW$241,$C200,G$91),),INDEX($D$178:$BW$241,$C200,G$91)))</f>
        <v>A126065662J</v>
      </c>
      <c r="Q38" s="54" t="str" cm="1">
        <f t="array" ref="Q38">IF(HYPERLINK(TEXT("#"&amp;INDEX($D$178:$BW$241,$C200,H$91),),INDEX($D$178:$BW$241,$C200,H$91))=0,"",HYPERLINK(TEXT("#"&amp;INDEX($D$178:$BW$241,$C200,H$91),),INDEX($D$178:$BW$241,$C200,H$91)))</f>
        <v>A126064366W</v>
      </c>
      <c r="R38" s="54" t="str" cm="1">
        <f t="array" ref="R38">IF(HYPERLINK(TEXT("#"&amp;INDEX($D$178:$BW$241,$C200,I$91),),INDEX($D$178:$BW$241,$C200,I$91))=0,"",HYPERLINK(TEXT("#"&amp;INDEX($D$178:$BW$241,$C200,I$91),),INDEX($D$178:$BW$241,$C200,I$91)))</f>
        <v>A126066310W</v>
      </c>
      <c r="S38" s="54" t="str" cm="1">
        <f t="array" ref="S38">IF(HYPERLINK(TEXT("#"&amp;INDEX($D$178:$BW$241,$C200,J$91),),INDEX($D$178:$BW$241,$C200,J$91))=0,"",HYPERLINK(TEXT("#"&amp;INDEX($D$178:$BW$241,$C200,J$91),),INDEX($D$178:$BW$241,$C200,J$91)))</f>
        <v>A126063718W</v>
      </c>
      <c r="T38" s="53"/>
      <c r="U38" s="53"/>
      <c r="V38" s="53"/>
      <c r="W38" s="53"/>
    </row>
    <row r="39" spans="1:23">
      <c r="A39" s="50"/>
      <c r="B39" s="52" t="s">
        <v>11643</v>
      </c>
      <c r="C39" s="53" cm="1">
        <f t="array" ref="C39">INDEX($D$104:$BW$167,$C127,C$91)</f>
        <v>16.956</v>
      </c>
      <c r="D39" s="53" cm="1">
        <f t="array" ref="D39">INDEX($D$104:$BW$167,$C127,D$91)</f>
        <v>5.4340000000000002</v>
      </c>
      <c r="E39" s="53" cm="1">
        <f t="array" ref="E39">INDEX($D$104:$BW$167,$C127,E$91)</f>
        <v>9.2200000000000006</v>
      </c>
      <c r="F39" s="53" cm="1">
        <f t="array" ref="F39">INDEX($D$104:$BW$167,$C127,F$91)</f>
        <v>31.611000000000001</v>
      </c>
      <c r="G39" s="53" cm="1">
        <f t="array" ref="G39">INDEX($D$104:$BW$167,$C127,G$91)</f>
        <v>7.2160000000000002</v>
      </c>
      <c r="H39" s="53" cm="1">
        <f t="array" ref="H39">INDEX($D$104:$BW$167,$C127,H$91)</f>
        <v>4.4740000000000002</v>
      </c>
      <c r="I39" s="53" cm="1">
        <f t="array" ref="I39">INDEX($D$104:$BW$167,$C127,I$91)</f>
        <v>11.69</v>
      </c>
      <c r="J39" s="53" cm="1">
        <f t="array" ref="J39">INDEX($D$104:$BW$167,$C127,J$91)</f>
        <v>43.3</v>
      </c>
      <c r="K39" s="53"/>
      <c r="L39" s="54" t="str" cm="1">
        <f t="array" ref="L39">IF(HYPERLINK(TEXT("#"&amp;INDEX($D$178:$BW$241,$C201,C$91),),INDEX($D$178:$BW$241,$C201,C$91))=0,"",HYPERLINK(TEXT("#"&amp;INDEX($D$178:$BW$241,$C201,C$91),),INDEX($D$178:$BW$241,$C201,C$91)))</f>
        <v>A126066926V</v>
      </c>
      <c r="M39" s="54" t="str" cm="1">
        <f t="array" ref="M39">IF(HYPERLINK(TEXT("#"&amp;INDEX($D$178:$BW$241,$C201,D$91),),INDEX($D$178:$BW$241,$C201,D$91))=0,"",HYPERLINK(TEXT("#"&amp;INDEX($D$178:$BW$241,$C201,D$91),),INDEX($D$178:$BW$241,$C201,D$91)))</f>
        <v>A126064982A</v>
      </c>
      <c r="N39" s="54" t="str" cm="1">
        <f t="array" ref="N39">IF(HYPERLINK(TEXT("#"&amp;INDEX($D$178:$BW$241,$C201,E$91),),INDEX($D$178:$BW$241,$C201,E$91))=0,"",HYPERLINK(TEXT("#"&amp;INDEX($D$178:$BW$241,$C201,E$91),),INDEX($D$178:$BW$241,$C201,E$91)))</f>
        <v>A126067574V</v>
      </c>
      <c r="O39" s="54" t="str" cm="1">
        <f t="array" ref="O39">IF(HYPERLINK(TEXT("#"&amp;INDEX($D$178:$BW$241,$C201,F$91),),INDEX($D$178:$BW$241,$C201,F$91))=0,"",HYPERLINK(TEXT("#"&amp;INDEX($D$178:$BW$241,$C201,F$91),),INDEX($D$178:$BW$241,$C201,F$91)))</f>
        <v>A126068222J</v>
      </c>
      <c r="P39" s="54" t="str" cm="1">
        <f t="array" ref="P39">IF(HYPERLINK(TEXT("#"&amp;INDEX($D$178:$BW$241,$C201,G$91),),INDEX($D$178:$BW$241,$C201,G$91))=0,"",HYPERLINK(TEXT("#"&amp;INDEX($D$178:$BW$241,$C201,G$91),),INDEX($D$178:$BW$241,$C201,G$91)))</f>
        <v>A126065630R</v>
      </c>
      <c r="Q39" s="54" t="str" cm="1">
        <f t="array" ref="Q39">IF(HYPERLINK(TEXT("#"&amp;INDEX($D$178:$BW$241,$C201,H$91),),INDEX($D$178:$BW$241,$C201,H$91))=0,"",HYPERLINK(TEXT("#"&amp;INDEX($D$178:$BW$241,$C201,H$91),),INDEX($D$178:$BW$241,$C201,H$91)))</f>
        <v>A126064334C</v>
      </c>
      <c r="R39" s="54" t="str" cm="1">
        <f t="array" ref="R39">IF(HYPERLINK(TEXT("#"&amp;INDEX($D$178:$BW$241,$C201,I$91),),INDEX($D$178:$BW$241,$C201,I$91))=0,"",HYPERLINK(TEXT("#"&amp;INDEX($D$178:$BW$241,$C201,I$91),),INDEX($D$178:$BW$241,$C201,I$91)))</f>
        <v>A126066278J</v>
      </c>
      <c r="S39" s="54" t="str" cm="1">
        <f t="array" ref="S39">IF(HYPERLINK(TEXT("#"&amp;INDEX($D$178:$BW$241,$C201,J$91),),INDEX($D$178:$BW$241,$C201,J$91))=0,"",HYPERLINK(TEXT("#"&amp;INDEX($D$178:$BW$241,$C201,J$91),),INDEX($D$178:$BW$241,$C201,J$91)))</f>
        <v>A126063686R</v>
      </c>
      <c r="T39" s="53"/>
      <c r="U39" s="53"/>
      <c r="V39" s="53"/>
      <c r="W39" s="53"/>
    </row>
    <row r="40" spans="1:23">
      <c r="A40" s="50"/>
      <c r="B40" s="52" t="s">
        <v>11644</v>
      </c>
      <c r="C40" s="53" cm="1">
        <f t="array" ref="C40">INDEX($D$104:$BW$167,$C128,C$91)</f>
        <v>5.3120000000000003</v>
      </c>
      <c r="D40" s="53" cm="1">
        <f t="array" ref="D40">INDEX($D$104:$BW$167,$C128,D$91)</f>
        <v>5.4539999999999997</v>
      </c>
      <c r="E40" s="53" cm="1">
        <f t="array" ref="E40">INDEX($D$104:$BW$167,$C128,E$91)</f>
        <v>3.085</v>
      </c>
      <c r="F40" s="53" cm="1">
        <f t="array" ref="F40">INDEX($D$104:$BW$167,$C128,F$91)</f>
        <v>13.851000000000001</v>
      </c>
      <c r="G40" s="53" cm="1">
        <f t="array" ref="G40">INDEX($D$104:$BW$167,$C128,G$91)</f>
        <v>1.1080000000000001</v>
      </c>
      <c r="H40" s="53" cm="1">
        <f t="array" ref="H40">INDEX($D$104:$BW$167,$C128,H$91)</f>
        <v>1.49</v>
      </c>
      <c r="I40" s="53" cm="1">
        <f t="array" ref="I40">INDEX($D$104:$BW$167,$C128,I$91)</f>
        <v>2.5979999999999999</v>
      </c>
      <c r="J40" s="53" cm="1">
        <f t="array" ref="J40">INDEX($D$104:$BW$167,$C128,J$91)</f>
        <v>16.449000000000002</v>
      </c>
      <c r="K40" s="53"/>
      <c r="L40" s="54" t="str" cm="1">
        <f t="array" ref="L40">IF(HYPERLINK(TEXT("#"&amp;INDEX($D$178:$BW$241,$C202,C$91),),INDEX($D$178:$BW$241,$C202,C$91))=0,"",HYPERLINK(TEXT("#"&amp;INDEX($D$178:$BW$241,$C202,C$91),),INDEX($D$178:$BW$241,$C202,C$91)))</f>
        <v>A126066962C</v>
      </c>
      <c r="M40" s="54" t="str" cm="1">
        <f t="array" ref="M40">IF(HYPERLINK(TEXT("#"&amp;INDEX($D$178:$BW$241,$C202,D$91),),INDEX($D$178:$BW$241,$C202,D$91))=0,"",HYPERLINK(TEXT("#"&amp;INDEX($D$178:$BW$241,$C202,D$91),),INDEX($D$178:$BW$241,$C202,D$91)))</f>
        <v>A126065018V</v>
      </c>
      <c r="N40" s="54" t="str" cm="1">
        <f t="array" ref="N40">IF(HYPERLINK(TEXT("#"&amp;INDEX($D$178:$BW$241,$C202,E$91),),INDEX($D$178:$BW$241,$C202,E$91))=0,"",HYPERLINK(TEXT("#"&amp;INDEX($D$178:$BW$241,$C202,E$91),),INDEX($D$178:$BW$241,$C202,E$91)))</f>
        <v>A126067610T</v>
      </c>
      <c r="O40" s="54" t="str" cm="1">
        <f t="array" ref="O40">IF(HYPERLINK(TEXT("#"&amp;INDEX($D$178:$BW$241,$C202,F$91),),INDEX($D$178:$BW$241,$C202,F$91))=0,"",HYPERLINK(TEXT("#"&amp;INDEX($D$178:$BW$241,$C202,F$91),),INDEX($D$178:$BW$241,$C202,F$91)))</f>
        <v>A126068258K</v>
      </c>
      <c r="P40" s="54" t="str" cm="1">
        <f t="array" ref="P40">IF(HYPERLINK(TEXT("#"&amp;INDEX($D$178:$BW$241,$C202,G$91),),INDEX($D$178:$BW$241,$C202,G$91))=0,"",HYPERLINK(TEXT("#"&amp;INDEX($D$178:$BW$241,$C202,G$91),),INDEX($D$178:$BW$241,$C202,G$91)))</f>
        <v>A126065666T</v>
      </c>
      <c r="Q40" s="54" t="str" cm="1">
        <f t="array" ref="Q40">IF(HYPERLINK(TEXT("#"&amp;INDEX($D$178:$BW$241,$C202,H$91),),INDEX($D$178:$BW$241,$C202,H$91))=0,"",HYPERLINK(TEXT("#"&amp;INDEX($D$178:$BW$241,$C202,H$91),),INDEX($D$178:$BW$241,$C202,H$91)))</f>
        <v>A126064370L</v>
      </c>
      <c r="R40" s="54" t="str" cm="1">
        <f t="array" ref="R40">IF(HYPERLINK(TEXT("#"&amp;INDEX($D$178:$BW$241,$C202,I$91),),INDEX($D$178:$BW$241,$C202,I$91))=0,"",HYPERLINK(TEXT("#"&amp;INDEX($D$178:$BW$241,$C202,I$91),),INDEX($D$178:$BW$241,$C202,I$91)))</f>
        <v>A126066314F</v>
      </c>
      <c r="S40" s="54" t="str" cm="1">
        <f t="array" ref="S40">IF(HYPERLINK(TEXT("#"&amp;INDEX($D$178:$BW$241,$C202,J$91),),INDEX($D$178:$BW$241,$C202,J$91))=0,"",HYPERLINK(TEXT("#"&amp;INDEX($D$178:$BW$241,$C202,J$91),),INDEX($D$178:$BW$241,$C202,J$91)))</f>
        <v>A126063722L</v>
      </c>
      <c r="T40" s="53"/>
      <c r="U40" s="53"/>
      <c r="V40" s="53"/>
      <c r="W40" s="53"/>
    </row>
    <row r="41" spans="1:23">
      <c r="A41" s="55" t="s">
        <v>11645</v>
      </c>
      <c r="B41" s="56"/>
      <c r="C41" s="53"/>
      <c r="D41" s="53"/>
      <c r="E41" s="53"/>
      <c r="F41" s="53"/>
      <c r="G41" s="53"/>
      <c r="H41" s="53"/>
      <c r="I41" s="53"/>
      <c r="J41" s="53"/>
      <c r="K41" s="53"/>
      <c r="L41" s="54"/>
      <c r="M41" s="54"/>
      <c r="N41" s="54"/>
      <c r="O41" s="54"/>
      <c r="P41" s="54"/>
      <c r="Q41" s="54"/>
      <c r="R41" s="54"/>
      <c r="S41" s="54"/>
      <c r="T41" s="53"/>
      <c r="U41" s="53"/>
      <c r="V41" s="53"/>
      <c r="W41" s="53"/>
    </row>
    <row r="42" spans="1:23">
      <c r="A42" s="50"/>
      <c r="B42" s="52" t="s">
        <v>11646</v>
      </c>
      <c r="C42" s="53" cm="1">
        <f t="array" ref="C42">INDEX($D$104:$BW$167,$C130,C$91)</f>
        <v>121.41</v>
      </c>
      <c r="D42" s="53" cm="1">
        <f t="array" ref="D42">INDEX($D$104:$BW$167,$C130,D$91)</f>
        <v>39.408999999999999</v>
      </c>
      <c r="E42" s="53" cm="1">
        <f t="array" ref="E42">INDEX($D$104:$BW$167,$C130,E$91)</f>
        <v>14.129</v>
      </c>
      <c r="F42" s="53" cm="1">
        <f t="array" ref="F42">INDEX($D$104:$BW$167,$C130,F$91)</f>
        <v>174.947</v>
      </c>
      <c r="G42" s="53" cm="1">
        <f t="array" ref="G42">INDEX($D$104:$BW$167,$C130,G$91)</f>
        <v>43.691000000000003</v>
      </c>
      <c r="H42" s="53" cm="1">
        <f t="array" ref="H42">INDEX($D$104:$BW$167,$C130,H$91)</f>
        <v>7.3140000000000001</v>
      </c>
      <c r="I42" s="53" cm="1">
        <f t="array" ref="I42">INDEX($D$104:$BW$167,$C130,I$91)</f>
        <v>51.005000000000003</v>
      </c>
      <c r="J42" s="53" cm="1">
        <f t="array" ref="J42">INDEX($D$104:$BW$167,$C130,J$91)</f>
        <v>225.952</v>
      </c>
      <c r="K42" s="53"/>
      <c r="L42" s="54" t="str" cm="1">
        <f t="array" ref="L42">IF(HYPERLINK(TEXT("#"&amp;INDEX($D$178:$BW$241,$C204,C$91),),INDEX($D$178:$BW$241,$C204,C$91))=0,"",HYPERLINK(TEXT("#"&amp;INDEX($D$178:$BW$241,$C204,C$91),),INDEX($D$178:$BW$241,$C204,C$91)))</f>
        <v>A126066966L</v>
      </c>
      <c r="M42" s="54" t="str" cm="1">
        <f t="array" ref="M42">IF(HYPERLINK(TEXT("#"&amp;INDEX($D$178:$BW$241,$C204,D$91),),INDEX($D$178:$BW$241,$C204,D$91))=0,"",HYPERLINK(TEXT("#"&amp;INDEX($D$178:$BW$241,$C204,D$91),),INDEX($D$178:$BW$241,$C204,D$91)))</f>
        <v>A126065022K</v>
      </c>
      <c r="N42" s="54" t="str" cm="1">
        <f t="array" ref="N42">IF(HYPERLINK(TEXT("#"&amp;INDEX($D$178:$BW$241,$C204,E$91),),INDEX($D$178:$BW$241,$C204,E$91))=0,"",HYPERLINK(TEXT("#"&amp;INDEX($D$178:$BW$241,$C204,E$91),),INDEX($D$178:$BW$241,$C204,E$91)))</f>
        <v>A126067614A</v>
      </c>
      <c r="O42" s="54" t="str" cm="1">
        <f t="array" ref="O42">IF(HYPERLINK(TEXT("#"&amp;INDEX($D$178:$BW$241,$C204,F$91),),INDEX($D$178:$BW$241,$C204,F$91))=0,"",HYPERLINK(TEXT("#"&amp;INDEX($D$178:$BW$241,$C204,F$91),),INDEX($D$178:$BW$241,$C204,F$91)))</f>
        <v>A126068262A</v>
      </c>
      <c r="P42" s="54" t="str" cm="1">
        <f t="array" ref="P42">IF(HYPERLINK(TEXT("#"&amp;INDEX($D$178:$BW$241,$C204,G$91),),INDEX($D$178:$BW$241,$C204,G$91))=0,"",HYPERLINK(TEXT("#"&amp;INDEX($D$178:$BW$241,$C204,G$91),),INDEX($D$178:$BW$241,$C204,G$91)))</f>
        <v>A126065670J</v>
      </c>
      <c r="Q42" s="54" t="str" cm="1">
        <f t="array" ref="Q42">IF(HYPERLINK(TEXT("#"&amp;INDEX($D$178:$BW$241,$C204,H$91),),INDEX($D$178:$BW$241,$C204,H$91))=0,"",HYPERLINK(TEXT("#"&amp;INDEX($D$178:$BW$241,$C204,H$91),),INDEX($D$178:$BW$241,$C204,H$91)))</f>
        <v>A126064374W</v>
      </c>
      <c r="R42" s="54" t="str" cm="1">
        <f t="array" ref="R42">IF(HYPERLINK(TEXT("#"&amp;INDEX($D$178:$BW$241,$C204,I$91),),INDEX($D$178:$BW$241,$C204,I$91))=0,"",HYPERLINK(TEXT("#"&amp;INDEX($D$178:$BW$241,$C204,I$91),),INDEX($D$178:$BW$241,$C204,I$91)))</f>
        <v>A126066318R</v>
      </c>
      <c r="S42" s="54" t="str" cm="1">
        <f t="array" ref="S42">IF(HYPERLINK(TEXT("#"&amp;INDEX($D$178:$BW$241,$C204,J$91),),INDEX($D$178:$BW$241,$C204,J$91))=0,"",HYPERLINK(TEXT("#"&amp;INDEX($D$178:$BW$241,$C204,J$91),),INDEX($D$178:$BW$241,$C204,J$91)))</f>
        <v>A126063726W</v>
      </c>
      <c r="T42" s="53"/>
      <c r="U42" s="53"/>
      <c r="V42" s="53"/>
      <c r="W42" s="53"/>
    </row>
    <row r="43" spans="1:23">
      <c r="A43" s="50"/>
      <c r="B43" s="57" t="s">
        <v>11647</v>
      </c>
      <c r="C43" s="53" cm="1">
        <f t="array" ref="C43">INDEX($D$104:$BW$167,$C131,C$91)</f>
        <v>14.548</v>
      </c>
      <c r="D43" s="53" cm="1">
        <f t="array" ref="D43">INDEX($D$104:$BW$167,$C131,D$91)</f>
        <v>6.1420000000000003</v>
      </c>
      <c r="E43" s="53" cm="1">
        <f t="array" ref="E43">INDEX($D$104:$BW$167,$C131,E$91)</f>
        <v>14.129</v>
      </c>
      <c r="F43" s="53" cm="1">
        <f t="array" ref="F43">INDEX($D$104:$BW$167,$C131,F$91)</f>
        <v>34.819000000000003</v>
      </c>
      <c r="G43" s="53" cm="1">
        <f t="array" ref="G43">INDEX($D$104:$BW$167,$C131,G$91)</f>
        <v>4.7910000000000004</v>
      </c>
      <c r="H43" s="53" cm="1">
        <f t="array" ref="H43">INDEX($D$104:$BW$167,$C131,H$91)</f>
        <v>7.3140000000000001</v>
      </c>
      <c r="I43" s="53" cm="1">
        <f t="array" ref="I43">INDEX($D$104:$BW$167,$C131,I$91)</f>
        <v>12.105</v>
      </c>
      <c r="J43" s="53" cm="1">
        <f t="array" ref="J43">INDEX($D$104:$BW$167,$C131,J$91)</f>
        <v>46.923999999999999</v>
      </c>
      <c r="K43" s="53"/>
      <c r="L43" s="54" t="str" cm="1">
        <f t="array" ref="L43">IF(HYPERLINK(TEXT("#"&amp;INDEX($D$178:$BW$241,$C205,C$91),),INDEX($D$178:$BW$241,$C205,C$91))=0,"",HYPERLINK(TEXT("#"&amp;INDEX($D$178:$BW$241,$C205,C$91),),INDEX($D$178:$BW$241,$C205,C$91)))</f>
        <v>A126066930K</v>
      </c>
      <c r="M43" s="54" t="str" cm="1">
        <f t="array" ref="M43">IF(HYPERLINK(TEXT("#"&amp;INDEX($D$178:$BW$241,$C205,D$91),),INDEX($D$178:$BW$241,$C205,D$91))=0,"",HYPERLINK(TEXT("#"&amp;INDEX($D$178:$BW$241,$C205,D$91),),INDEX($D$178:$BW$241,$C205,D$91)))</f>
        <v>A126064986K</v>
      </c>
      <c r="N43" s="54" t="str" cm="1">
        <f t="array" ref="N43">IF(HYPERLINK(TEXT("#"&amp;INDEX($D$178:$BW$241,$C205,E$91),),INDEX($D$178:$BW$241,$C205,E$91))=0,"",HYPERLINK(TEXT("#"&amp;INDEX($D$178:$BW$241,$C205,E$91),),INDEX($D$178:$BW$241,$C205,E$91)))</f>
        <v>A126067578C</v>
      </c>
      <c r="O43" s="54" t="str" cm="1">
        <f t="array" ref="O43">IF(HYPERLINK(TEXT("#"&amp;INDEX($D$178:$BW$241,$C205,F$91),),INDEX($D$178:$BW$241,$C205,F$91))=0,"",HYPERLINK(TEXT("#"&amp;INDEX($D$178:$BW$241,$C205,F$91),),INDEX($D$178:$BW$241,$C205,F$91)))</f>
        <v>A126068226T</v>
      </c>
      <c r="P43" s="54" t="str" cm="1">
        <f t="array" ref="P43">IF(HYPERLINK(TEXT("#"&amp;INDEX($D$178:$BW$241,$C205,G$91),),INDEX($D$178:$BW$241,$C205,G$91))=0,"",HYPERLINK(TEXT("#"&amp;INDEX($D$178:$BW$241,$C205,G$91),),INDEX($D$178:$BW$241,$C205,G$91)))</f>
        <v>A126065634X</v>
      </c>
      <c r="Q43" s="54" t="str" cm="1">
        <f t="array" ref="Q43">IF(HYPERLINK(TEXT("#"&amp;INDEX($D$178:$BW$241,$C205,H$91),),INDEX($D$178:$BW$241,$C205,H$91))=0,"",HYPERLINK(TEXT("#"&amp;INDEX($D$178:$BW$241,$C205,H$91),),INDEX($D$178:$BW$241,$C205,H$91)))</f>
        <v>A126064338L</v>
      </c>
      <c r="R43" s="54" t="str" cm="1">
        <f t="array" ref="R43">IF(HYPERLINK(TEXT("#"&amp;INDEX($D$178:$BW$241,$C205,I$91),),INDEX($D$178:$BW$241,$C205,I$91))=0,"",HYPERLINK(TEXT("#"&amp;INDEX($D$178:$BW$241,$C205,I$91),),INDEX($D$178:$BW$241,$C205,I$91)))</f>
        <v>A126066282X</v>
      </c>
      <c r="S43" s="54" t="str" cm="1">
        <f t="array" ref="S43">IF(HYPERLINK(TEXT("#"&amp;INDEX($D$178:$BW$241,$C205,J$91),),INDEX($D$178:$BW$241,$C205,J$91))=0,"",HYPERLINK(TEXT("#"&amp;INDEX($D$178:$BW$241,$C205,J$91),),INDEX($D$178:$BW$241,$C205,J$91)))</f>
        <v>A126063690F</v>
      </c>
      <c r="T43" s="53"/>
      <c r="U43" s="53"/>
      <c r="V43" s="53"/>
      <c r="W43" s="53"/>
    </row>
    <row r="44" spans="1:23">
      <c r="A44" s="50"/>
      <c r="B44" s="57" t="s">
        <v>11648</v>
      </c>
      <c r="C44" s="53" cm="1">
        <f t="array" ref="C44">INDEX($D$104:$BW$167,$C132,C$91)</f>
        <v>75.784000000000006</v>
      </c>
      <c r="D44" s="53" cm="1">
        <f t="array" ref="D44">INDEX($D$104:$BW$167,$C132,D$91)</f>
        <v>29.457000000000001</v>
      </c>
      <c r="E44" s="53" t="s">
        <v>11649</v>
      </c>
      <c r="F44" s="53" cm="1">
        <f t="array" ref="F44">INDEX($D$104:$BW$167,$C132,F$91)</f>
        <v>105.241</v>
      </c>
      <c r="G44" s="53" cm="1">
        <f t="array" ref="G44">INDEX($D$104:$BW$167,$C132,G$91)</f>
        <v>28.222000000000001</v>
      </c>
      <c r="H44" s="53" t="s">
        <v>11649</v>
      </c>
      <c r="I44" s="53" cm="1">
        <f t="array" ref="I44">INDEX($D$104:$BW$167,$C132,I$91)</f>
        <v>28.222000000000001</v>
      </c>
      <c r="J44" s="53" cm="1">
        <f t="array" ref="J44">INDEX($D$104:$BW$167,$C132,J$91)</f>
        <v>133.46299999999999</v>
      </c>
      <c r="K44" s="53"/>
      <c r="L44" s="54" t="str" cm="1">
        <f t="array" ref="L44">IF(HYPERLINK(TEXT("#"&amp;INDEX($D$178:$BW$241,$C206,C$91),),INDEX($D$178:$BW$241,$C206,C$91))=0,"",HYPERLINK(TEXT("#"&amp;INDEX($D$178:$BW$241,$C206,C$91),),INDEX($D$178:$BW$241,$C206,C$91)))</f>
        <v>A126066934V</v>
      </c>
      <c r="M44" s="54" t="str" cm="1">
        <f t="array" ref="M44">IF(HYPERLINK(TEXT("#"&amp;INDEX($D$178:$BW$241,$C206,D$91),),INDEX($D$178:$BW$241,$C206,D$91))=0,"",HYPERLINK(TEXT("#"&amp;INDEX($D$178:$BW$241,$C206,D$91),),INDEX($D$178:$BW$241,$C206,D$91)))</f>
        <v>A126064990A</v>
      </c>
      <c r="N44" s="53" t="s">
        <v>11649</v>
      </c>
      <c r="O44" s="54" t="str" cm="1">
        <f t="array" ref="O44">IF(HYPERLINK(TEXT("#"&amp;INDEX($D$178:$BW$241,$C206,F$91),),INDEX($D$178:$BW$241,$C206,F$91))=0,"",HYPERLINK(TEXT("#"&amp;INDEX($D$178:$BW$241,$C206,F$91),),INDEX($D$178:$BW$241,$C206,F$91)))</f>
        <v>A126068230J</v>
      </c>
      <c r="P44" s="54" t="str" cm="1">
        <f t="array" ref="P44">IF(HYPERLINK(TEXT("#"&amp;INDEX($D$178:$BW$241,$C206,G$91),),INDEX($D$178:$BW$241,$C206,G$91))=0,"",HYPERLINK(TEXT("#"&amp;INDEX($D$178:$BW$241,$C206,G$91),),INDEX($D$178:$BW$241,$C206,G$91)))</f>
        <v>A126065638J</v>
      </c>
      <c r="Q44" s="53" t="s">
        <v>11649</v>
      </c>
      <c r="R44" s="54" t="str" cm="1">
        <f t="array" ref="R44">IF(HYPERLINK(TEXT("#"&amp;INDEX($D$178:$BW$241,$C206,I$91),),INDEX($D$178:$BW$241,$C206,I$91))=0,"",HYPERLINK(TEXT("#"&amp;INDEX($D$178:$BW$241,$C206,I$91),),INDEX($D$178:$BW$241,$C206,I$91)))</f>
        <v>A126066286J</v>
      </c>
      <c r="S44" s="54" t="str" cm="1">
        <f t="array" ref="S44">IF(HYPERLINK(TEXT("#"&amp;INDEX($D$178:$BW$241,$C206,J$91),),INDEX($D$178:$BW$241,$C206,J$91))=0,"",HYPERLINK(TEXT("#"&amp;INDEX($D$178:$BW$241,$C206,J$91),),INDEX($D$178:$BW$241,$C206,J$91)))</f>
        <v>A126063694R</v>
      </c>
      <c r="T44" s="53"/>
      <c r="U44" s="53"/>
      <c r="V44" s="53"/>
      <c r="W44" s="53"/>
    </row>
    <row r="45" spans="1:23">
      <c r="A45" s="50"/>
      <c r="B45" s="57" t="s">
        <v>11650</v>
      </c>
      <c r="C45" s="53" cm="1">
        <f t="array" ref="C45">INDEX($D$104:$BW$167,$C133,C$91)</f>
        <v>31.077000000000002</v>
      </c>
      <c r="D45" s="53" cm="1">
        <f t="array" ref="D45">INDEX($D$104:$BW$167,$C133,D$91)</f>
        <v>3.81</v>
      </c>
      <c r="E45" s="53" t="s">
        <v>11649</v>
      </c>
      <c r="F45" s="53" cm="1">
        <f t="array" ref="F45">INDEX($D$104:$BW$167,$C133,F$91)</f>
        <v>34.887</v>
      </c>
      <c r="G45" s="53" cm="1">
        <f t="array" ref="G45">INDEX($D$104:$BW$167,$C133,G$91)</f>
        <v>10.678000000000001</v>
      </c>
      <c r="H45" s="53" t="s">
        <v>11649</v>
      </c>
      <c r="I45" s="53" cm="1">
        <f t="array" ref="I45">INDEX($D$104:$BW$167,$C133,I$91)</f>
        <v>10.678000000000001</v>
      </c>
      <c r="J45" s="53" cm="1">
        <f t="array" ref="J45">INDEX($D$104:$BW$167,$C133,J$91)</f>
        <v>45.566000000000003</v>
      </c>
      <c r="K45" s="53"/>
      <c r="L45" s="54" t="str" cm="1">
        <f t="array" ref="L45">IF(HYPERLINK(TEXT("#"&amp;INDEX($D$178:$BW$241,$C207,C$91),),INDEX($D$178:$BW$241,$C207,C$91))=0,"",HYPERLINK(TEXT("#"&amp;INDEX($D$178:$BW$241,$C207,C$91),),INDEX($D$178:$BW$241,$C207,C$91)))</f>
        <v>A126066950V</v>
      </c>
      <c r="M45" s="54" t="str" cm="1">
        <f t="array" ref="M45">IF(HYPERLINK(TEXT("#"&amp;INDEX($D$178:$BW$241,$C207,D$91),),INDEX($D$178:$BW$241,$C207,D$91))=0,"",HYPERLINK(TEXT("#"&amp;INDEX($D$178:$BW$241,$C207,D$91),),INDEX($D$178:$BW$241,$C207,D$91)))</f>
        <v>A126065006K</v>
      </c>
      <c r="N45" s="53" t="s">
        <v>11649</v>
      </c>
      <c r="O45" s="54" t="str" cm="1">
        <f t="array" ref="O45">IF(HYPERLINK(TEXT("#"&amp;INDEX($D$178:$BW$241,$C207,F$91),),INDEX($D$178:$BW$241,$C207,F$91))=0,"",HYPERLINK(TEXT("#"&amp;INDEX($D$178:$BW$241,$C207,F$91),),INDEX($D$178:$BW$241,$C207,F$91)))</f>
        <v>A126068246A</v>
      </c>
      <c r="P45" s="54" t="str" cm="1">
        <f t="array" ref="P45">IF(HYPERLINK(TEXT("#"&amp;INDEX($D$178:$BW$241,$C207,G$91),),INDEX($D$178:$BW$241,$C207,G$91))=0,"",HYPERLINK(TEXT("#"&amp;INDEX($D$178:$BW$241,$C207,G$91),),INDEX($D$178:$BW$241,$C207,G$91)))</f>
        <v>A126065654J</v>
      </c>
      <c r="Q45" s="53" t="s">
        <v>11649</v>
      </c>
      <c r="R45" s="54" t="str" cm="1">
        <f t="array" ref="R45">IF(HYPERLINK(TEXT("#"&amp;INDEX($D$178:$BW$241,$C207,I$91),),INDEX($D$178:$BW$241,$C207,I$91))=0,"",HYPERLINK(TEXT("#"&amp;INDEX($D$178:$BW$241,$C207,I$91),),INDEX($D$178:$BW$241,$C207,I$91)))</f>
        <v>A126066302W</v>
      </c>
      <c r="S45" s="54" t="str" cm="1">
        <f t="array" ref="S45">IF(HYPERLINK(TEXT("#"&amp;INDEX($D$178:$BW$241,$C207,J$91),),INDEX($D$178:$BW$241,$C207,J$91))=0,"",HYPERLINK(TEXT("#"&amp;INDEX($D$178:$BW$241,$C207,J$91),),INDEX($D$178:$BW$241,$C207,J$91)))</f>
        <v>A126063710C</v>
      </c>
      <c r="T45" s="53"/>
      <c r="U45" s="53"/>
      <c r="V45" s="53"/>
      <c r="W45" s="53"/>
    </row>
    <row r="46" spans="1:23">
      <c r="A46" s="50"/>
      <c r="B46" s="52" t="s">
        <v>11651</v>
      </c>
      <c r="C46" s="53" cm="1">
        <f t="array" ref="C46">INDEX($D$104:$BW$167,$C134,C$91)</f>
        <v>15.792999999999999</v>
      </c>
      <c r="D46" s="53" cm="1">
        <f t="array" ref="D46">INDEX($D$104:$BW$167,$C134,D$91)</f>
        <v>1.9490000000000001</v>
      </c>
      <c r="E46" s="53" cm="1">
        <f t="array" ref="E46">INDEX($D$104:$BW$167,$C134,E$91)</f>
        <v>0.81599999999999995</v>
      </c>
      <c r="F46" s="53" cm="1">
        <f t="array" ref="F46">INDEX($D$104:$BW$167,$C134,F$91)</f>
        <v>18.558</v>
      </c>
      <c r="G46" s="53" cm="1">
        <f t="array" ref="G46">INDEX($D$104:$BW$167,$C134,G$91)</f>
        <v>27.905999999999999</v>
      </c>
      <c r="H46" s="53" cm="1">
        <f t="array" ref="H46">INDEX($D$104:$BW$167,$C134,H$91)</f>
        <v>1.2989999999999999</v>
      </c>
      <c r="I46" s="53" cm="1">
        <f t="array" ref="I46">INDEX($D$104:$BW$167,$C134,I$91)</f>
        <v>29.204999999999998</v>
      </c>
      <c r="J46" s="53" cm="1">
        <f t="array" ref="J46">INDEX($D$104:$BW$167,$C134,J$91)</f>
        <v>47.762999999999998</v>
      </c>
      <c r="K46" s="53"/>
      <c r="L46" s="54" t="str" cm="1">
        <f t="array" ref="L46">IF(HYPERLINK(TEXT("#"&amp;INDEX($D$178:$BW$241,$C208,C$91),),INDEX($D$178:$BW$241,$C208,C$91))=0,"",HYPERLINK(TEXT("#"&amp;INDEX($D$178:$BW$241,$C208,C$91),),INDEX($D$178:$BW$241,$C208,C$91)))</f>
        <v>A126066918V</v>
      </c>
      <c r="M46" s="54" t="str" cm="1">
        <f t="array" ref="M46">IF(HYPERLINK(TEXT("#"&amp;INDEX($D$178:$BW$241,$C208,D$91),),INDEX($D$178:$BW$241,$C208,D$91))=0,"",HYPERLINK(TEXT("#"&amp;INDEX($D$178:$BW$241,$C208,D$91),),INDEX($D$178:$BW$241,$C208,D$91)))</f>
        <v>A126064974A</v>
      </c>
      <c r="N46" s="54" t="str" cm="1">
        <f t="array" ref="N46">IF(HYPERLINK(TEXT("#"&amp;INDEX($D$178:$BW$241,$C208,E$91),),INDEX($D$178:$BW$241,$C208,E$91))=0,"",HYPERLINK(TEXT("#"&amp;INDEX($D$178:$BW$241,$C208,E$91),),INDEX($D$178:$BW$241,$C208,E$91)))</f>
        <v>A126067566V</v>
      </c>
      <c r="O46" s="54" t="str" cm="1">
        <f t="array" ref="O46">IF(HYPERLINK(TEXT("#"&amp;INDEX($D$178:$BW$241,$C208,F$91),),INDEX($D$178:$BW$241,$C208,F$91))=0,"",HYPERLINK(TEXT("#"&amp;INDEX($D$178:$BW$241,$C208,F$91),),INDEX($D$178:$BW$241,$C208,F$91)))</f>
        <v>A126068214J</v>
      </c>
      <c r="P46" s="54" t="str" cm="1">
        <f t="array" ref="P46">IF(HYPERLINK(TEXT("#"&amp;INDEX($D$178:$BW$241,$C208,G$91),),INDEX($D$178:$BW$241,$C208,G$91))=0,"",HYPERLINK(TEXT("#"&amp;INDEX($D$178:$BW$241,$C208,G$91),),INDEX($D$178:$BW$241,$C208,G$91)))</f>
        <v>A126065622R</v>
      </c>
      <c r="Q46" s="54" t="str" cm="1">
        <f t="array" ref="Q46">IF(HYPERLINK(TEXT("#"&amp;INDEX($D$178:$BW$241,$C208,H$91),),INDEX($D$178:$BW$241,$C208,H$91))=0,"",HYPERLINK(TEXT("#"&amp;INDEX($D$178:$BW$241,$C208,H$91),),INDEX($D$178:$BW$241,$C208,H$91)))</f>
        <v>A126064326C</v>
      </c>
      <c r="R46" s="54" t="str" cm="1">
        <f t="array" ref="R46">IF(HYPERLINK(TEXT("#"&amp;INDEX($D$178:$BW$241,$C208,I$91),),INDEX($D$178:$BW$241,$C208,I$91))=0,"",HYPERLINK(TEXT("#"&amp;INDEX($D$178:$BW$241,$C208,I$91),),INDEX($D$178:$BW$241,$C208,I$91)))</f>
        <v>A126066270R</v>
      </c>
      <c r="S46" s="54" t="str" cm="1">
        <f t="array" ref="S46">IF(HYPERLINK(TEXT("#"&amp;INDEX($D$178:$BW$241,$C208,J$91),),INDEX($D$178:$BW$241,$C208,J$91))=0,"",HYPERLINK(TEXT("#"&amp;INDEX($D$178:$BW$241,$C208,J$91),),INDEX($D$178:$BW$241,$C208,J$91)))</f>
        <v>A126063678R</v>
      </c>
      <c r="T46" s="53"/>
      <c r="U46" s="53"/>
      <c r="V46" s="53"/>
      <c r="W46" s="53"/>
    </row>
    <row r="47" spans="1:23">
      <c r="A47" s="50"/>
      <c r="B47" s="57" t="s">
        <v>11652</v>
      </c>
      <c r="C47" s="53" cm="1">
        <f t="array" ref="C47">INDEX($D$104:$BW$167,$C135,C$91)</f>
        <v>2.6339999999999999</v>
      </c>
      <c r="D47" s="53" cm="1">
        <f t="array" ref="D47">INDEX($D$104:$BW$167,$C135,D$91)</f>
        <v>1.101</v>
      </c>
      <c r="E47" s="53" cm="1">
        <f t="array" ref="E47">INDEX($D$104:$BW$167,$C135,E$91)</f>
        <v>0.81599999999999995</v>
      </c>
      <c r="F47" s="53" cm="1">
        <f t="array" ref="F47">INDEX($D$104:$BW$167,$C135,F$91)</f>
        <v>4.5510000000000002</v>
      </c>
      <c r="G47" s="53" cm="1">
        <f t="array" ref="G47">INDEX($D$104:$BW$167,$C135,G$91)</f>
        <v>1.7509999999999999</v>
      </c>
      <c r="H47" s="53" cm="1">
        <f t="array" ref="H47">INDEX($D$104:$BW$167,$C135,H$91)</f>
        <v>1.2989999999999999</v>
      </c>
      <c r="I47" s="53" cm="1">
        <f t="array" ref="I47">INDEX($D$104:$BW$167,$C135,I$91)</f>
        <v>3.05</v>
      </c>
      <c r="J47" s="53" cm="1">
        <f t="array" ref="J47">INDEX($D$104:$BW$167,$C135,J$91)</f>
        <v>7.601</v>
      </c>
      <c r="K47" s="53"/>
      <c r="L47" s="54" t="str" cm="1">
        <f t="array" ref="L47">IF(HYPERLINK(TEXT("#"&amp;INDEX($D$178:$BW$241,$C209,C$91),),INDEX($D$178:$BW$241,$C209,C$91))=0,"",HYPERLINK(TEXT("#"&amp;INDEX($D$178:$BW$241,$C209,C$91),),INDEX($D$178:$BW$241,$C209,C$91)))</f>
        <v>A126066970C</v>
      </c>
      <c r="M47" s="54" t="str" cm="1">
        <f t="array" ref="M47">IF(HYPERLINK(TEXT("#"&amp;INDEX($D$178:$BW$241,$C209,D$91),),INDEX($D$178:$BW$241,$C209,D$91))=0,"",HYPERLINK(TEXT("#"&amp;INDEX($D$178:$BW$241,$C209,D$91),),INDEX($D$178:$BW$241,$C209,D$91)))</f>
        <v>A126065026V</v>
      </c>
      <c r="N47" s="54" t="str" cm="1">
        <f t="array" ref="N47">IF(HYPERLINK(TEXT("#"&amp;INDEX($D$178:$BW$241,$C209,E$91),),INDEX($D$178:$BW$241,$C209,E$91))=0,"",HYPERLINK(TEXT("#"&amp;INDEX($D$178:$BW$241,$C209,E$91),),INDEX($D$178:$BW$241,$C209,E$91)))</f>
        <v>A126067618K</v>
      </c>
      <c r="O47" s="54" t="str" cm="1">
        <f t="array" ref="O47">IF(HYPERLINK(TEXT("#"&amp;INDEX($D$178:$BW$241,$C209,F$91),),INDEX($D$178:$BW$241,$C209,F$91))=0,"",HYPERLINK(TEXT("#"&amp;INDEX($D$178:$BW$241,$C209,F$91),),INDEX($D$178:$BW$241,$C209,F$91)))</f>
        <v>A126068266K</v>
      </c>
      <c r="P47" s="54" t="str" cm="1">
        <f t="array" ref="P47">IF(HYPERLINK(TEXT("#"&amp;INDEX($D$178:$BW$241,$C209,G$91),),INDEX($D$178:$BW$241,$C209,G$91))=0,"",HYPERLINK(TEXT("#"&amp;INDEX($D$178:$BW$241,$C209,G$91),),INDEX($D$178:$BW$241,$C209,G$91)))</f>
        <v>A126065674T</v>
      </c>
      <c r="Q47" s="54" t="str" cm="1">
        <f t="array" ref="Q47">IF(HYPERLINK(TEXT("#"&amp;INDEX($D$178:$BW$241,$C209,H$91),),INDEX($D$178:$BW$241,$C209,H$91))=0,"",HYPERLINK(TEXT("#"&amp;INDEX($D$178:$BW$241,$C209,H$91),),INDEX($D$178:$BW$241,$C209,H$91)))</f>
        <v>A126064378F</v>
      </c>
      <c r="R47" s="54" t="str" cm="1">
        <f t="array" ref="R47">IF(HYPERLINK(TEXT("#"&amp;INDEX($D$178:$BW$241,$C209,I$91),),INDEX($D$178:$BW$241,$C209,I$91))=0,"",HYPERLINK(TEXT("#"&amp;INDEX($D$178:$BW$241,$C209,I$91),),INDEX($D$178:$BW$241,$C209,I$91)))</f>
        <v>A126066322F</v>
      </c>
      <c r="S47" s="54" t="str" cm="1">
        <f t="array" ref="S47">IF(HYPERLINK(TEXT("#"&amp;INDEX($D$178:$BW$241,$C209,J$91),),INDEX($D$178:$BW$241,$C209,J$91))=0,"",HYPERLINK(TEXT("#"&amp;INDEX($D$178:$BW$241,$C209,J$91),),INDEX($D$178:$BW$241,$C209,J$91)))</f>
        <v>A126063730L</v>
      </c>
      <c r="T47" s="53"/>
      <c r="U47" s="53"/>
      <c r="V47" s="53"/>
      <c r="W47" s="53"/>
    </row>
    <row r="48" spans="1:23">
      <c r="A48" s="50"/>
      <c r="B48" s="57" t="s">
        <v>11653</v>
      </c>
      <c r="C48" s="53" cm="1">
        <f t="array" ref="C48">INDEX($D$104:$BW$167,$C136,C$91)</f>
        <v>13.16</v>
      </c>
      <c r="D48" s="53" cm="1">
        <f t="array" ref="D48">INDEX($D$104:$BW$167,$C136,D$91)</f>
        <v>0.84699999999999998</v>
      </c>
      <c r="E48" s="53" t="s">
        <v>11649</v>
      </c>
      <c r="F48" s="53" cm="1">
        <f t="array" ref="F48">INDEX($D$104:$BW$167,$C136,F$91)</f>
        <v>14.007</v>
      </c>
      <c r="G48" s="53" cm="1">
        <f t="array" ref="G48">INDEX($D$104:$BW$167,$C136,G$91)</f>
        <v>26.155000000000001</v>
      </c>
      <c r="H48" s="53" t="s">
        <v>11649</v>
      </c>
      <c r="I48" s="53" cm="1">
        <f t="array" ref="I48">INDEX($D$104:$BW$167,$C136,I$91)</f>
        <v>26.155000000000001</v>
      </c>
      <c r="J48" s="53" cm="1">
        <f t="array" ref="J48">INDEX($D$104:$BW$167,$C136,J$91)</f>
        <v>40.161999999999999</v>
      </c>
      <c r="K48" s="53"/>
      <c r="L48" s="54" t="str" cm="1">
        <f t="array" ref="L48">IF(HYPERLINK(TEXT("#"&amp;INDEX($D$178:$BW$241,$C210,C$91),),INDEX($D$178:$BW$241,$C210,C$91))=0,"",HYPERLINK(TEXT("#"&amp;INDEX($D$178:$BW$241,$C210,C$91),),INDEX($D$178:$BW$241,$C210,C$91)))</f>
        <v>A126066954C</v>
      </c>
      <c r="M48" s="54" t="str" cm="1">
        <f t="array" ref="M48">IF(HYPERLINK(TEXT("#"&amp;INDEX($D$178:$BW$241,$C210,D$91),),INDEX($D$178:$BW$241,$C210,D$91))=0,"",HYPERLINK(TEXT("#"&amp;INDEX($D$178:$BW$241,$C210,D$91),),INDEX($D$178:$BW$241,$C210,D$91)))</f>
        <v>A126065010A</v>
      </c>
      <c r="N48" s="53" t="s">
        <v>11649</v>
      </c>
      <c r="O48" s="54" t="str" cm="1">
        <f t="array" ref="O48">IF(HYPERLINK(TEXT("#"&amp;INDEX($D$178:$BW$241,$C210,F$91),),INDEX($D$178:$BW$241,$C210,F$91))=0,"",HYPERLINK(TEXT("#"&amp;INDEX($D$178:$BW$241,$C210,F$91),),INDEX($D$178:$BW$241,$C210,F$91)))</f>
        <v>A126068250T</v>
      </c>
      <c r="P48" s="54" t="str" cm="1">
        <f t="array" ref="P48">IF(HYPERLINK(TEXT("#"&amp;INDEX($D$178:$BW$241,$C210,G$91),),INDEX($D$178:$BW$241,$C210,G$91))=0,"",HYPERLINK(TEXT("#"&amp;INDEX($D$178:$BW$241,$C210,G$91),),INDEX($D$178:$BW$241,$C210,G$91)))</f>
        <v>A126065658T</v>
      </c>
      <c r="Q48" s="53" t="s">
        <v>11649</v>
      </c>
      <c r="R48" s="54" t="str" cm="1">
        <f t="array" ref="R48">IF(HYPERLINK(TEXT("#"&amp;INDEX($D$178:$BW$241,$C210,I$91),),INDEX($D$178:$BW$241,$C210,I$91))=0,"",HYPERLINK(TEXT("#"&amp;INDEX($D$178:$BW$241,$C210,I$91),),INDEX($D$178:$BW$241,$C210,I$91)))</f>
        <v>A126066306F</v>
      </c>
      <c r="S48" s="54" t="str" cm="1">
        <f t="array" ref="S48">IF(HYPERLINK(TEXT("#"&amp;INDEX($D$178:$BW$241,$C210,J$91),),INDEX($D$178:$BW$241,$C210,J$91))=0,"",HYPERLINK(TEXT("#"&amp;INDEX($D$178:$BW$241,$C210,J$91),),INDEX($D$178:$BW$241,$C210,J$91)))</f>
        <v>A126063714L</v>
      </c>
      <c r="T48" s="53"/>
      <c r="U48" s="53"/>
      <c r="V48" s="53"/>
      <c r="W48" s="53"/>
    </row>
    <row r="49" spans="1:23">
      <c r="A49" s="55" t="s">
        <v>11654</v>
      </c>
      <c r="B49" s="58"/>
      <c r="C49" s="53"/>
      <c r="D49" s="53"/>
      <c r="E49" s="53"/>
      <c r="F49" s="53"/>
      <c r="G49" s="53"/>
      <c r="H49" s="53"/>
      <c r="I49" s="53"/>
      <c r="J49" s="53"/>
      <c r="K49" s="53"/>
      <c r="L49" s="54"/>
      <c r="M49" s="54"/>
      <c r="N49" s="54"/>
      <c r="O49" s="54"/>
      <c r="P49" s="54"/>
      <c r="Q49" s="54"/>
      <c r="R49" s="54"/>
      <c r="S49" s="54"/>
      <c r="T49" s="53"/>
      <c r="U49" s="53"/>
      <c r="V49" s="53"/>
      <c r="W49" s="53"/>
    </row>
    <row r="50" spans="1:23">
      <c r="A50" s="50"/>
      <c r="B50" s="52" t="s">
        <v>11655</v>
      </c>
      <c r="C50" s="53" cm="1">
        <f t="array" ref="C50">INDEX($D$104:$BW$167,$C138,C$91)</f>
        <v>98.451999999999998</v>
      </c>
      <c r="D50" s="53" cm="1">
        <f t="array" ref="D50">INDEX($D$104:$BW$167,$C138,D$91)</f>
        <v>33.677</v>
      </c>
      <c r="E50" s="53" cm="1">
        <f t="array" ref="E50">INDEX($D$104:$BW$167,$C138,E$91)</f>
        <v>13.782999999999999</v>
      </c>
      <c r="F50" s="53" cm="1">
        <f t="array" ref="F50">INDEX($D$104:$BW$167,$C138,F$91)</f>
        <v>145.911</v>
      </c>
      <c r="G50" s="53" cm="1">
        <f t="array" ref="G50">INDEX($D$104:$BW$167,$C138,G$91)</f>
        <v>58.317999999999998</v>
      </c>
      <c r="H50" s="53" cm="1">
        <f t="array" ref="H50">INDEX($D$104:$BW$167,$C138,H$91)</f>
        <v>8.1679999999999993</v>
      </c>
      <c r="I50" s="53" cm="1">
        <f t="array" ref="I50">INDEX($D$104:$BW$167,$C138,I$91)</f>
        <v>66.486000000000004</v>
      </c>
      <c r="J50" s="53" cm="1">
        <f t="array" ref="J50">INDEX($D$104:$BW$167,$C138,J$91)</f>
        <v>212.39699999999999</v>
      </c>
      <c r="K50" s="53"/>
      <c r="L50" s="54" t="str" cm="1">
        <f t="array" ref="L50">IF(HYPERLINK(TEXT("#"&amp;INDEX($D$178:$BW$241,$C212,C$91),),INDEX($D$178:$BW$241,$C212,C$91))=0,"",HYPERLINK(TEXT("#"&amp;INDEX($D$178:$BW$241,$C212,C$91),),INDEX($D$178:$BW$241,$C212,C$91)))</f>
        <v>A126066974L</v>
      </c>
      <c r="M50" s="54" t="str" cm="1">
        <f t="array" ref="M50">IF(HYPERLINK(TEXT("#"&amp;INDEX($D$178:$BW$241,$C212,D$91),),INDEX($D$178:$BW$241,$C212,D$91))=0,"",HYPERLINK(TEXT("#"&amp;INDEX($D$178:$BW$241,$C212,D$91),),INDEX($D$178:$BW$241,$C212,D$91)))</f>
        <v>A126065030K</v>
      </c>
      <c r="N50" s="54" t="str" cm="1">
        <f t="array" ref="N50">IF(HYPERLINK(TEXT("#"&amp;INDEX($D$178:$BW$241,$C212,E$91),),INDEX($D$178:$BW$241,$C212,E$91))=0,"",HYPERLINK(TEXT("#"&amp;INDEX($D$178:$BW$241,$C212,E$91),),INDEX($D$178:$BW$241,$C212,E$91)))</f>
        <v>A126067622A</v>
      </c>
      <c r="O50" s="54" t="str" cm="1">
        <f t="array" ref="O50">IF(HYPERLINK(TEXT("#"&amp;INDEX($D$178:$BW$241,$C212,F$91),),INDEX($D$178:$BW$241,$C212,F$91))=0,"",HYPERLINK(TEXT("#"&amp;INDEX($D$178:$BW$241,$C212,F$91),),INDEX($D$178:$BW$241,$C212,F$91)))</f>
        <v>A126068270A</v>
      </c>
      <c r="P50" s="54" t="str" cm="1">
        <f t="array" ref="P50">IF(HYPERLINK(TEXT("#"&amp;INDEX($D$178:$BW$241,$C212,G$91),),INDEX($D$178:$BW$241,$C212,G$91))=0,"",HYPERLINK(TEXT("#"&amp;INDEX($D$178:$BW$241,$C212,G$91),),INDEX($D$178:$BW$241,$C212,G$91)))</f>
        <v>A126065678A</v>
      </c>
      <c r="Q50" s="54" t="str" cm="1">
        <f t="array" ref="Q50">IF(HYPERLINK(TEXT("#"&amp;INDEX($D$178:$BW$241,$C212,H$91),),INDEX($D$178:$BW$241,$C212,H$91))=0,"",HYPERLINK(TEXT("#"&amp;INDEX($D$178:$BW$241,$C212,H$91),),INDEX($D$178:$BW$241,$C212,H$91)))</f>
        <v>A126064382W</v>
      </c>
      <c r="R50" s="54" t="str" cm="1">
        <f t="array" ref="R50">IF(HYPERLINK(TEXT("#"&amp;INDEX($D$178:$BW$241,$C212,I$91),),INDEX($D$178:$BW$241,$C212,I$91))=0,"",HYPERLINK(TEXT("#"&amp;INDEX($D$178:$BW$241,$C212,I$91),),INDEX($D$178:$BW$241,$C212,I$91)))</f>
        <v>A126066326R</v>
      </c>
      <c r="S50" s="54" t="str" cm="1">
        <f t="array" ref="S50">IF(HYPERLINK(TEXT("#"&amp;INDEX($D$178:$BW$241,$C212,J$91),),INDEX($D$178:$BW$241,$C212,J$91))=0,"",HYPERLINK(TEXT("#"&amp;INDEX($D$178:$BW$241,$C212,J$91),),INDEX($D$178:$BW$241,$C212,J$91)))</f>
        <v>A126063734W</v>
      </c>
      <c r="T50" s="53"/>
      <c r="U50" s="53"/>
      <c r="V50" s="53"/>
      <c r="W50" s="53"/>
    </row>
    <row r="51" spans="1:23">
      <c r="A51" s="50"/>
      <c r="B51" s="57" t="s">
        <v>11656</v>
      </c>
      <c r="C51" s="53" cm="1">
        <f t="array" ref="C51">INDEX($D$104:$BW$167,$C139,C$91)</f>
        <v>25.257999999999999</v>
      </c>
      <c r="D51" s="53" cm="1">
        <f t="array" ref="D51">INDEX($D$104:$BW$167,$C139,D$91)</f>
        <v>10.234</v>
      </c>
      <c r="E51" s="53" cm="1">
        <f t="array" ref="E51">INDEX($D$104:$BW$167,$C139,E$91)</f>
        <v>8.4570000000000007</v>
      </c>
      <c r="F51" s="53" cm="1">
        <f t="array" ref="F51">INDEX($D$104:$BW$167,$C139,F$91)</f>
        <v>43.948999999999998</v>
      </c>
      <c r="G51" s="53" cm="1">
        <f t="array" ref="G51">INDEX($D$104:$BW$167,$C139,G$91)</f>
        <v>22.789000000000001</v>
      </c>
      <c r="H51" s="53" cm="1">
        <f t="array" ref="H51">INDEX($D$104:$BW$167,$C139,H$91)</f>
        <v>3.621</v>
      </c>
      <c r="I51" s="53" cm="1">
        <f t="array" ref="I51">INDEX($D$104:$BW$167,$C139,I$91)</f>
        <v>26.41</v>
      </c>
      <c r="J51" s="53" cm="1">
        <f t="array" ref="J51">INDEX($D$104:$BW$167,$C139,J$91)</f>
        <v>70.358000000000004</v>
      </c>
      <c r="K51" s="53"/>
      <c r="L51" s="54" t="str" cm="1">
        <f t="array" ref="L51">IF(HYPERLINK(TEXT("#"&amp;INDEX($D$178:$BW$241,$C213,C$91),),INDEX($D$178:$BW$241,$C213,C$91))=0,"",HYPERLINK(TEXT("#"&amp;INDEX($D$178:$BW$241,$C213,C$91),),INDEX($D$178:$BW$241,$C213,C$91)))</f>
        <v>A126066922K</v>
      </c>
      <c r="M51" s="54" t="str" cm="1">
        <f t="array" ref="M51">IF(HYPERLINK(TEXT("#"&amp;INDEX($D$178:$BW$241,$C213,D$91),),INDEX($D$178:$BW$241,$C213,D$91))=0,"",HYPERLINK(TEXT("#"&amp;INDEX($D$178:$BW$241,$C213,D$91),),INDEX($D$178:$BW$241,$C213,D$91)))</f>
        <v>A126064978K</v>
      </c>
      <c r="N51" s="54" t="str" cm="1">
        <f t="array" ref="N51">IF(HYPERLINK(TEXT("#"&amp;INDEX($D$178:$BW$241,$C213,E$91),),INDEX($D$178:$BW$241,$C213,E$91))=0,"",HYPERLINK(TEXT("#"&amp;INDEX($D$178:$BW$241,$C213,E$91),),INDEX($D$178:$BW$241,$C213,E$91)))</f>
        <v>A126067570K</v>
      </c>
      <c r="O51" s="54" t="str" cm="1">
        <f t="array" ref="O51">IF(HYPERLINK(TEXT("#"&amp;INDEX($D$178:$BW$241,$C213,F$91),),INDEX($D$178:$BW$241,$C213,F$91))=0,"",HYPERLINK(TEXT("#"&amp;INDEX($D$178:$BW$241,$C213,F$91),),INDEX($D$178:$BW$241,$C213,F$91)))</f>
        <v>A126068218T</v>
      </c>
      <c r="P51" s="54" t="str" cm="1">
        <f t="array" ref="P51">IF(HYPERLINK(TEXT("#"&amp;INDEX($D$178:$BW$241,$C213,G$91),),INDEX($D$178:$BW$241,$C213,G$91))=0,"",HYPERLINK(TEXT("#"&amp;INDEX($D$178:$BW$241,$C213,G$91),),INDEX($D$178:$BW$241,$C213,G$91)))</f>
        <v>A126065626X</v>
      </c>
      <c r="Q51" s="54" t="str" cm="1">
        <f t="array" ref="Q51">IF(HYPERLINK(TEXT("#"&amp;INDEX($D$178:$BW$241,$C213,H$91),),INDEX($D$178:$BW$241,$C213,H$91))=0,"",HYPERLINK(TEXT("#"&amp;INDEX($D$178:$BW$241,$C213,H$91),),INDEX($D$178:$BW$241,$C213,H$91)))</f>
        <v>A126064330V</v>
      </c>
      <c r="R51" s="54" t="str" cm="1">
        <f t="array" ref="R51">IF(HYPERLINK(TEXT("#"&amp;INDEX($D$178:$BW$241,$C213,I$91),),INDEX($D$178:$BW$241,$C213,I$91))=0,"",HYPERLINK(TEXT("#"&amp;INDEX($D$178:$BW$241,$C213,I$91),),INDEX($D$178:$BW$241,$C213,I$91)))</f>
        <v>A126066274X</v>
      </c>
      <c r="S51" s="54" t="str" cm="1">
        <f t="array" ref="S51">IF(HYPERLINK(TEXT("#"&amp;INDEX($D$178:$BW$241,$C213,J$91),),INDEX($D$178:$BW$241,$C213,J$91))=0,"",HYPERLINK(TEXT("#"&amp;INDEX($D$178:$BW$241,$C213,J$91),),INDEX($D$178:$BW$241,$C213,J$91)))</f>
        <v>A126063682F</v>
      </c>
      <c r="T51" s="53"/>
      <c r="U51" s="53"/>
      <c r="V51" s="53"/>
      <c r="W51" s="53"/>
    </row>
    <row r="52" spans="1:23">
      <c r="A52" s="50"/>
      <c r="B52" s="57" t="s">
        <v>11657</v>
      </c>
      <c r="C52" s="53" cm="1">
        <f t="array" ref="C52">INDEX($D$104:$BW$167,$C140,C$91)</f>
        <v>45.093000000000004</v>
      </c>
      <c r="D52" s="53" cm="1">
        <f t="array" ref="D52">INDEX($D$104:$BW$167,$C140,D$91)</f>
        <v>14.67</v>
      </c>
      <c r="E52" s="53" cm="1">
        <f t="array" ref="E52">INDEX($D$104:$BW$167,$C140,E$91)</f>
        <v>3.1509999999999998</v>
      </c>
      <c r="F52" s="53" cm="1">
        <f t="array" ref="F52">INDEX($D$104:$BW$167,$C140,F$91)</f>
        <v>62.914000000000001</v>
      </c>
      <c r="G52" s="53" cm="1">
        <f t="array" ref="G52">INDEX($D$104:$BW$167,$C140,G$91)</f>
        <v>18.978000000000002</v>
      </c>
      <c r="H52" s="53" cm="1">
        <f t="array" ref="H52">INDEX($D$104:$BW$167,$C140,H$91)</f>
        <v>3.6779999999999999</v>
      </c>
      <c r="I52" s="53" cm="1">
        <f t="array" ref="I52">INDEX($D$104:$BW$167,$C140,I$91)</f>
        <v>22.655999999999999</v>
      </c>
      <c r="J52" s="53" cm="1">
        <f t="array" ref="J52">INDEX($D$104:$BW$167,$C140,J$91)</f>
        <v>85.57</v>
      </c>
      <c r="K52" s="53"/>
      <c r="L52" s="54" t="str" cm="1">
        <f t="array" ref="L52">IF(HYPERLINK(TEXT("#"&amp;INDEX($D$178:$BW$241,$C214,C$91),),INDEX($D$178:$BW$241,$C214,C$91))=0,"",HYPERLINK(TEXT("#"&amp;INDEX($D$178:$BW$241,$C214,C$91),),INDEX($D$178:$BW$241,$C214,C$91)))</f>
        <v>A126066906K</v>
      </c>
      <c r="M52" s="54" t="str" cm="1">
        <f t="array" ref="M52">IF(HYPERLINK(TEXT("#"&amp;INDEX($D$178:$BW$241,$C214,D$91),),INDEX($D$178:$BW$241,$C214,D$91))=0,"",HYPERLINK(TEXT("#"&amp;INDEX($D$178:$BW$241,$C214,D$91),),INDEX($D$178:$BW$241,$C214,D$91)))</f>
        <v>A126064962T</v>
      </c>
      <c r="N52" s="54" t="str" cm="1">
        <f t="array" ref="N52">IF(HYPERLINK(TEXT("#"&amp;INDEX($D$178:$BW$241,$C214,E$91),),INDEX($D$178:$BW$241,$C214,E$91))=0,"",HYPERLINK(TEXT("#"&amp;INDEX($D$178:$BW$241,$C214,E$91),),INDEX($D$178:$BW$241,$C214,E$91)))</f>
        <v>A126067554K</v>
      </c>
      <c r="O52" s="54" t="str" cm="1">
        <f t="array" ref="O52">IF(HYPERLINK(TEXT("#"&amp;INDEX($D$178:$BW$241,$C214,F$91),),INDEX($D$178:$BW$241,$C214,F$91))=0,"",HYPERLINK(TEXT("#"&amp;INDEX($D$178:$BW$241,$C214,F$91),),INDEX($D$178:$BW$241,$C214,F$91)))</f>
        <v>A126068202X</v>
      </c>
      <c r="P52" s="54" t="str" cm="1">
        <f t="array" ref="P52">IF(HYPERLINK(TEXT("#"&amp;INDEX($D$178:$BW$241,$C214,G$91),),INDEX($D$178:$BW$241,$C214,G$91))=0,"",HYPERLINK(TEXT("#"&amp;INDEX($D$178:$BW$241,$C214,G$91),),INDEX($D$178:$BW$241,$C214,G$91)))</f>
        <v>A126065610F</v>
      </c>
      <c r="Q52" s="54" t="str" cm="1">
        <f t="array" ref="Q52">IF(HYPERLINK(TEXT("#"&amp;INDEX($D$178:$BW$241,$C214,H$91),),INDEX($D$178:$BW$241,$C214,H$91))=0,"",HYPERLINK(TEXT("#"&amp;INDEX($D$178:$BW$241,$C214,H$91),),INDEX($D$178:$BW$241,$C214,H$91)))</f>
        <v>A126064314V</v>
      </c>
      <c r="R52" s="54" t="str" cm="1">
        <f t="array" ref="R52">IF(HYPERLINK(TEXT("#"&amp;INDEX($D$178:$BW$241,$C214,I$91),),INDEX($D$178:$BW$241,$C214,I$91))=0,"",HYPERLINK(TEXT("#"&amp;INDEX($D$178:$BW$241,$C214,I$91),),INDEX($D$178:$BW$241,$C214,I$91)))</f>
        <v>A126066258X</v>
      </c>
      <c r="S52" s="54" t="str" cm="1">
        <f t="array" ref="S52">IF(HYPERLINK(TEXT("#"&amp;INDEX($D$178:$BW$241,$C214,J$91),),INDEX($D$178:$BW$241,$C214,J$91))=0,"",HYPERLINK(TEXT("#"&amp;INDEX($D$178:$BW$241,$C214,J$91),),INDEX($D$178:$BW$241,$C214,J$91)))</f>
        <v>A126063666F</v>
      </c>
      <c r="T52" s="53"/>
      <c r="U52" s="53"/>
      <c r="V52" s="53"/>
      <c r="W52" s="53"/>
    </row>
    <row r="53" spans="1:23">
      <c r="A53" s="50"/>
      <c r="B53" s="57" t="s">
        <v>11658</v>
      </c>
      <c r="C53" s="53" cm="1">
        <f t="array" ref="C53">INDEX($D$104:$BW$167,$C141,C$91)</f>
        <v>17.984000000000002</v>
      </c>
      <c r="D53" s="53" cm="1">
        <f t="array" ref="D53">INDEX($D$104:$BW$167,$C141,D$91)</f>
        <v>6.069</v>
      </c>
      <c r="E53" s="53" cm="1">
        <f t="array" ref="E53">INDEX($D$104:$BW$167,$C141,E$91)</f>
        <v>1.389</v>
      </c>
      <c r="F53" s="53" cm="1">
        <f t="array" ref="F53">INDEX($D$104:$BW$167,$C141,F$91)</f>
        <v>25.440999999999999</v>
      </c>
      <c r="G53" s="53" cm="1">
        <f t="array" ref="G53">INDEX($D$104:$BW$167,$C141,G$91)</f>
        <v>8.6199999999999992</v>
      </c>
      <c r="H53" s="53" cm="1">
        <f t="array" ref="H53">INDEX($D$104:$BW$167,$C141,H$91)</f>
        <v>0.36699999999999999</v>
      </c>
      <c r="I53" s="53" cm="1">
        <f t="array" ref="I53">INDEX($D$104:$BW$167,$C141,I$91)</f>
        <v>8.9870000000000001</v>
      </c>
      <c r="J53" s="53" cm="1">
        <f t="array" ref="J53">INDEX($D$104:$BW$167,$C141,J$91)</f>
        <v>34.427999999999997</v>
      </c>
      <c r="K53" s="53"/>
      <c r="L53" s="54" t="str" cm="1">
        <f t="array" ref="L53">IF(HYPERLINK(TEXT("#"&amp;INDEX($D$178:$BW$241,$C215,C$91),),INDEX($D$178:$BW$241,$C215,C$91))=0,"",HYPERLINK(TEXT("#"&amp;INDEX($D$178:$BW$241,$C215,C$91),),INDEX($D$178:$BW$241,$C215,C$91)))</f>
        <v>A126066910A</v>
      </c>
      <c r="M53" s="54" t="str" cm="1">
        <f t="array" ref="M53">IF(HYPERLINK(TEXT("#"&amp;INDEX($D$178:$BW$241,$C215,D$91),),INDEX($D$178:$BW$241,$C215,D$91))=0,"",HYPERLINK(TEXT("#"&amp;INDEX($D$178:$BW$241,$C215,D$91),),INDEX($D$178:$BW$241,$C215,D$91)))</f>
        <v>A126064966A</v>
      </c>
      <c r="N53" s="54" t="str" cm="1">
        <f t="array" ref="N53">IF(HYPERLINK(TEXT("#"&amp;INDEX($D$178:$BW$241,$C215,E$91),),INDEX($D$178:$BW$241,$C215,E$91))=0,"",HYPERLINK(TEXT("#"&amp;INDEX($D$178:$BW$241,$C215,E$91),),INDEX($D$178:$BW$241,$C215,E$91)))</f>
        <v>A126067558V</v>
      </c>
      <c r="O53" s="54" t="str" cm="1">
        <f t="array" ref="O53">IF(HYPERLINK(TEXT("#"&amp;INDEX($D$178:$BW$241,$C215,F$91),),INDEX($D$178:$BW$241,$C215,F$91))=0,"",HYPERLINK(TEXT("#"&amp;INDEX($D$178:$BW$241,$C215,F$91),),INDEX($D$178:$BW$241,$C215,F$91)))</f>
        <v>A126068206J</v>
      </c>
      <c r="P53" s="54" t="str" cm="1">
        <f t="array" ref="P53">IF(HYPERLINK(TEXT("#"&amp;INDEX($D$178:$BW$241,$C215,G$91),),INDEX($D$178:$BW$241,$C215,G$91))=0,"",HYPERLINK(TEXT("#"&amp;INDEX($D$178:$BW$241,$C215,G$91),),INDEX($D$178:$BW$241,$C215,G$91)))</f>
        <v>A126065614R</v>
      </c>
      <c r="Q53" s="54" t="str" cm="1">
        <f t="array" ref="Q53">IF(HYPERLINK(TEXT("#"&amp;INDEX($D$178:$BW$241,$C215,H$91),),INDEX($D$178:$BW$241,$C215,H$91))=0,"",HYPERLINK(TEXT("#"&amp;INDEX($D$178:$BW$241,$C215,H$91),),INDEX($D$178:$BW$241,$C215,H$91)))</f>
        <v>A126064318C</v>
      </c>
      <c r="R53" s="54" t="str" cm="1">
        <f t="array" ref="R53">IF(HYPERLINK(TEXT("#"&amp;INDEX($D$178:$BW$241,$C215,I$91),),INDEX($D$178:$BW$241,$C215,I$91))=0,"",HYPERLINK(TEXT("#"&amp;INDEX($D$178:$BW$241,$C215,I$91),),INDEX($D$178:$BW$241,$C215,I$91)))</f>
        <v>A126066262R</v>
      </c>
      <c r="S53" s="54" t="str" cm="1">
        <f t="array" ref="S53">IF(HYPERLINK(TEXT("#"&amp;INDEX($D$178:$BW$241,$C215,J$91),),INDEX($D$178:$BW$241,$C215,J$91))=0,"",HYPERLINK(TEXT("#"&amp;INDEX($D$178:$BW$241,$C215,J$91),),INDEX($D$178:$BW$241,$C215,J$91)))</f>
        <v>A126063670W</v>
      </c>
      <c r="T53" s="53"/>
      <c r="U53" s="53"/>
      <c r="V53" s="53"/>
      <c r="W53" s="53"/>
    </row>
    <row r="54" spans="1:23">
      <c r="A54" s="50"/>
      <c r="B54" s="57" t="s">
        <v>11659</v>
      </c>
      <c r="C54" s="53" cm="1">
        <f t="array" ref="C54">INDEX($D$104:$BW$167,$C142,C$91)</f>
        <v>10.117000000000001</v>
      </c>
      <c r="D54" s="53" cm="1">
        <f t="array" ref="D54">INDEX($D$104:$BW$167,$C142,D$91)</f>
        <v>2.7050000000000001</v>
      </c>
      <c r="E54" s="53" cm="1">
        <f t="array" ref="E54">INDEX($D$104:$BW$167,$C142,E$91)</f>
        <v>0.78600000000000003</v>
      </c>
      <c r="F54" s="53" cm="1">
        <f t="array" ref="F54">INDEX($D$104:$BW$167,$C142,F$91)</f>
        <v>13.608000000000001</v>
      </c>
      <c r="G54" s="53" cm="1">
        <f t="array" ref="G54">INDEX($D$104:$BW$167,$C142,G$91)</f>
        <v>7.931</v>
      </c>
      <c r="H54" s="53" cm="1">
        <f t="array" ref="H54">INDEX($D$104:$BW$167,$C142,H$91)</f>
        <v>0.502</v>
      </c>
      <c r="I54" s="53" cm="1">
        <f t="array" ref="I54">INDEX($D$104:$BW$167,$C142,I$91)</f>
        <v>8.4329999999999998</v>
      </c>
      <c r="J54" s="53" cm="1">
        <f t="array" ref="J54">INDEX($D$104:$BW$167,$C142,J$91)</f>
        <v>22.041</v>
      </c>
      <c r="K54" s="53"/>
      <c r="L54" s="54" t="str" cm="1">
        <f t="array" ref="L54">IF(HYPERLINK(TEXT("#"&amp;INDEX($D$178:$BW$241,$C216,C$91),),INDEX($D$178:$BW$241,$C216,C$91))=0,"",HYPERLINK(TEXT("#"&amp;INDEX($D$178:$BW$241,$C216,C$91),),INDEX($D$178:$BW$241,$C216,C$91)))</f>
        <v>A126066938C</v>
      </c>
      <c r="M54" s="54" t="str" cm="1">
        <f t="array" ref="M54">IF(HYPERLINK(TEXT("#"&amp;INDEX($D$178:$BW$241,$C216,D$91),),INDEX($D$178:$BW$241,$C216,D$91))=0,"",HYPERLINK(TEXT("#"&amp;INDEX($D$178:$BW$241,$C216,D$91),),INDEX($D$178:$BW$241,$C216,D$91)))</f>
        <v>A126064994K</v>
      </c>
      <c r="N54" s="54" t="str" cm="1">
        <f t="array" ref="N54">IF(HYPERLINK(TEXT("#"&amp;INDEX($D$178:$BW$241,$C216,E$91),),INDEX($D$178:$BW$241,$C216,E$91))=0,"",HYPERLINK(TEXT("#"&amp;INDEX($D$178:$BW$241,$C216,E$91),),INDEX($D$178:$BW$241,$C216,E$91)))</f>
        <v>A126067586C</v>
      </c>
      <c r="O54" s="54" t="str" cm="1">
        <f t="array" ref="O54">IF(HYPERLINK(TEXT("#"&amp;INDEX($D$178:$BW$241,$C216,F$91),),INDEX($D$178:$BW$241,$C216,F$91))=0,"",HYPERLINK(TEXT("#"&amp;INDEX($D$178:$BW$241,$C216,F$91),),INDEX($D$178:$BW$241,$C216,F$91)))</f>
        <v>A126068234T</v>
      </c>
      <c r="P54" s="54" t="str" cm="1">
        <f t="array" ref="P54">IF(HYPERLINK(TEXT("#"&amp;INDEX($D$178:$BW$241,$C216,G$91),),INDEX($D$178:$BW$241,$C216,G$91))=0,"",HYPERLINK(TEXT("#"&amp;INDEX($D$178:$BW$241,$C216,G$91),),INDEX($D$178:$BW$241,$C216,G$91)))</f>
        <v>A126065642X</v>
      </c>
      <c r="Q54" s="54" t="str" cm="1">
        <f t="array" ref="Q54">IF(HYPERLINK(TEXT("#"&amp;INDEX($D$178:$BW$241,$C216,H$91),),INDEX($D$178:$BW$241,$C216,H$91))=0,"",HYPERLINK(TEXT("#"&amp;INDEX($D$178:$BW$241,$C216,H$91),),INDEX($D$178:$BW$241,$C216,H$91)))</f>
        <v>A126064346L</v>
      </c>
      <c r="R54" s="54" t="str" cm="1">
        <f t="array" ref="R54">IF(HYPERLINK(TEXT("#"&amp;INDEX($D$178:$BW$241,$C216,I$91),),INDEX($D$178:$BW$241,$C216,I$91))=0,"",HYPERLINK(TEXT("#"&amp;INDEX($D$178:$BW$241,$C216,I$91),),INDEX($D$178:$BW$241,$C216,I$91)))</f>
        <v>A126066290X</v>
      </c>
      <c r="S54" s="54" t="str" cm="1">
        <f t="array" ref="S54">IF(HYPERLINK(TEXT("#"&amp;INDEX($D$178:$BW$241,$C216,J$91),),INDEX($D$178:$BW$241,$C216,J$91))=0,"",HYPERLINK(TEXT("#"&amp;INDEX($D$178:$BW$241,$C216,J$91),),INDEX($D$178:$BW$241,$C216,J$91)))</f>
        <v>A126063698X</v>
      </c>
      <c r="T54" s="53"/>
      <c r="U54" s="53"/>
      <c r="V54" s="53"/>
      <c r="W54" s="53"/>
    </row>
    <row r="55" spans="1:23">
      <c r="A55" s="50"/>
      <c r="B55" s="52" t="s">
        <v>11660</v>
      </c>
      <c r="C55" s="53" cm="1">
        <f t="array" ref="C55">INDEX($D$104:$BW$167,$C143,C$91)</f>
        <v>15.249000000000001</v>
      </c>
      <c r="D55" s="53" cm="1">
        <f t="array" ref="D55">INDEX($D$104:$BW$167,$C143,D$91)</f>
        <v>4.7130000000000001</v>
      </c>
      <c r="E55" s="53" cm="1">
        <f t="array" ref="E55">INDEX($D$104:$BW$167,$C143,E$91)</f>
        <v>1.1619999999999999</v>
      </c>
      <c r="F55" s="53" cm="1">
        <f t="array" ref="F55">INDEX($D$104:$BW$167,$C143,F$91)</f>
        <v>21.123999999999999</v>
      </c>
      <c r="G55" s="53" cm="1">
        <f t="array" ref="G55">INDEX($D$104:$BW$167,$C143,G$91)</f>
        <v>7</v>
      </c>
      <c r="H55" s="53" cm="1">
        <f t="array" ref="H55">INDEX($D$104:$BW$167,$C143,H$91)</f>
        <v>0.44500000000000001</v>
      </c>
      <c r="I55" s="53" cm="1">
        <f t="array" ref="I55">INDEX($D$104:$BW$167,$C143,I$91)</f>
        <v>7.4450000000000003</v>
      </c>
      <c r="J55" s="53" cm="1">
        <f t="array" ref="J55">INDEX($D$104:$BW$167,$C143,J$91)</f>
        <v>28.568999999999999</v>
      </c>
      <c r="K55" s="53"/>
      <c r="L55" s="54" t="str" cm="1">
        <f t="array" ref="L55">IF(HYPERLINK(TEXT("#"&amp;INDEX($D$178:$BW$241,$C217,C$91),),INDEX($D$178:$BW$241,$C217,C$91))=0,"",HYPERLINK(TEXT("#"&amp;INDEX($D$178:$BW$241,$C217,C$91),),INDEX($D$178:$BW$241,$C217,C$91)))</f>
        <v>A126066914K</v>
      </c>
      <c r="M55" s="54" t="str" cm="1">
        <f t="array" ref="M55">IF(HYPERLINK(TEXT("#"&amp;INDEX($D$178:$BW$241,$C217,D$91),),INDEX($D$178:$BW$241,$C217,D$91))=0,"",HYPERLINK(TEXT("#"&amp;INDEX($D$178:$BW$241,$C217,D$91),),INDEX($D$178:$BW$241,$C217,D$91)))</f>
        <v>A126064970T</v>
      </c>
      <c r="N55" s="54" t="str" cm="1">
        <f t="array" ref="N55">IF(HYPERLINK(TEXT("#"&amp;INDEX($D$178:$BW$241,$C217,E$91),),INDEX($D$178:$BW$241,$C217,E$91))=0,"",HYPERLINK(TEXT("#"&amp;INDEX($D$178:$BW$241,$C217,E$91),),INDEX($D$178:$BW$241,$C217,E$91)))</f>
        <v>A126067562K</v>
      </c>
      <c r="O55" s="54" t="str" cm="1">
        <f t="array" ref="O55">IF(HYPERLINK(TEXT("#"&amp;INDEX($D$178:$BW$241,$C217,F$91),),INDEX($D$178:$BW$241,$C217,F$91))=0,"",HYPERLINK(TEXT("#"&amp;INDEX($D$178:$BW$241,$C217,F$91),),INDEX($D$178:$BW$241,$C217,F$91)))</f>
        <v>A126068210X</v>
      </c>
      <c r="P55" s="54" t="str" cm="1">
        <f t="array" ref="P55">IF(HYPERLINK(TEXT("#"&amp;INDEX($D$178:$BW$241,$C217,G$91),),INDEX($D$178:$BW$241,$C217,G$91))=0,"",HYPERLINK(TEXT("#"&amp;INDEX($D$178:$BW$241,$C217,G$91),),INDEX($D$178:$BW$241,$C217,G$91)))</f>
        <v>A126065618X</v>
      </c>
      <c r="Q55" s="54" t="str" cm="1">
        <f t="array" ref="Q55">IF(HYPERLINK(TEXT("#"&amp;INDEX($D$178:$BW$241,$C217,H$91),),INDEX($D$178:$BW$241,$C217,H$91))=0,"",HYPERLINK(TEXT("#"&amp;INDEX($D$178:$BW$241,$C217,H$91),),INDEX($D$178:$BW$241,$C217,H$91)))</f>
        <v>A126064322V</v>
      </c>
      <c r="R55" s="54" t="str" cm="1">
        <f t="array" ref="R55">IF(HYPERLINK(TEXT("#"&amp;INDEX($D$178:$BW$241,$C217,I$91),),INDEX($D$178:$BW$241,$C217,I$91))=0,"",HYPERLINK(TEXT("#"&amp;INDEX($D$178:$BW$241,$C217,I$91),),INDEX($D$178:$BW$241,$C217,I$91)))</f>
        <v>A126066266X</v>
      </c>
      <c r="S55" s="54" t="str" cm="1">
        <f t="array" ref="S55">IF(HYPERLINK(TEXT("#"&amp;INDEX($D$178:$BW$241,$C217,J$91),),INDEX($D$178:$BW$241,$C217,J$91))=0,"",HYPERLINK(TEXT("#"&amp;INDEX($D$178:$BW$241,$C217,J$91),),INDEX($D$178:$BW$241,$C217,J$91)))</f>
        <v>A126063674F</v>
      </c>
      <c r="T55" s="53"/>
      <c r="U55" s="53"/>
      <c r="V55" s="53"/>
      <c r="W55" s="53"/>
    </row>
    <row r="56" spans="1:23">
      <c r="A56" s="50"/>
      <c r="B56" s="52" t="s">
        <v>11661</v>
      </c>
      <c r="C56" s="53" cm="1">
        <f t="array" ref="C56">INDEX($D$104:$BW$167,$C144,C$91)</f>
        <v>23.501999999999999</v>
      </c>
      <c r="D56" s="53" cm="1">
        <f t="array" ref="D56">INDEX($D$104:$BW$167,$C144,D$91)</f>
        <v>2.968</v>
      </c>
      <c r="E56" s="53" cm="1">
        <f t="array" ref="E56">INDEX($D$104:$BW$167,$C144,E$91)</f>
        <v>0</v>
      </c>
      <c r="F56" s="53" cm="1">
        <f t="array" ref="F56">INDEX($D$104:$BW$167,$C144,F$91)</f>
        <v>26.47</v>
      </c>
      <c r="G56" s="53" cm="1">
        <f t="array" ref="G56">INDEX($D$104:$BW$167,$C144,G$91)</f>
        <v>6.2789999999999999</v>
      </c>
      <c r="H56" s="53" cm="1">
        <f t="array" ref="H56">INDEX($D$104:$BW$167,$C144,H$91)</f>
        <v>0</v>
      </c>
      <c r="I56" s="53" cm="1">
        <f t="array" ref="I56">INDEX($D$104:$BW$167,$C144,I$91)</f>
        <v>6.2789999999999999</v>
      </c>
      <c r="J56" s="53" cm="1">
        <f t="array" ref="J56">INDEX($D$104:$BW$167,$C144,J$91)</f>
        <v>32.75</v>
      </c>
      <c r="K56" s="53"/>
      <c r="L56" s="54" t="str" cm="1">
        <f t="array" ref="L56">IF(HYPERLINK(TEXT("#"&amp;INDEX($D$178:$BW$241,$C218,C$91),),INDEX($D$178:$BW$241,$C218,C$91))=0,"",HYPERLINK(TEXT("#"&amp;INDEX($D$178:$BW$241,$C218,C$91),),INDEX($D$178:$BW$241,$C218,C$91)))</f>
        <v>A126066942V</v>
      </c>
      <c r="M56" s="54" t="str" cm="1">
        <f t="array" ref="M56">IF(HYPERLINK(TEXT("#"&amp;INDEX($D$178:$BW$241,$C218,D$91),),INDEX($D$178:$BW$241,$C218,D$91))=0,"",HYPERLINK(TEXT("#"&amp;INDEX($D$178:$BW$241,$C218,D$91),),INDEX($D$178:$BW$241,$C218,D$91)))</f>
        <v>A126064998V</v>
      </c>
      <c r="N56" s="54" t="str" cm="1">
        <f t="array" ref="N56">IF(HYPERLINK(TEXT("#"&amp;INDEX($D$178:$BW$241,$C218,E$91),),INDEX($D$178:$BW$241,$C218,E$91))=0,"",HYPERLINK(TEXT("#"&amp;INDEX($D$178:$BW$241,$C218,E$91),),INDEX($D$178:$BW$241,$C218,E$91)))</f>
        <v>A126067590V</v>
      </c>
      <c r="O56" s="54" t="str" cm="1">
        <f t="array" ref="O56">IF(HYPERLINK(TEXT("#"&amp;INDEX($D$178:$BW$241,$C218,F$91),),INDEX($D$178:$BW$241,$C218,F$91))=0,"",HYPERLINK(TEXT("#"&amp;INDEX($D$178:$BW$241,$C218,F$91),),INDEX($D$178:$BW$241,$C218,F$91)))</f>
        <v>A126068238A</v>
      </c>
      <c r="P56" s="54" t="str" cm="1">
        <f t="array" ref="P56">IF(HYPERLINK(TEXT("#"&amp;INDEX($D$178:$BW$241,$C218,G$91),),INDEX($D$178:$BW$241,$C218,G$91))=0,"",HYPERLINK(TEXT("#"&amp;INDEX($D$178:$BW$241,$C218,G$91),),INDEX($D$178:$BW$241,$C218,G$91)))</f>
        <v>A126065646J</v>
      </c>
      <c r="Q56" s="54" t="str" cm="1">
        <f t="array" ref="Q56">IF(HYPERLINK(TEXT("#"&amp;INDEX($D$178:$BW$241,$C218,H$91),),INDEX($D$178:$BW$241,$C218,H$91))=0,"",HYPERLINK(TEXT("#"&amp;INDEX($D$178:$BW$241,$C218,H$91),),INDEX($D$178:$BW$241,$C218,H$91)))</f>
        <v>A126064350C</v>
      </c>
      <c r="R56" s="54" t="str" cm="1">
        <f t="array" ref="R56">IF(HYPERLINK(TEXT("#"&amp;INDEX($D$178:$BW$241,$C218,I$91),),INDEX($D$178:$BW$241,$C218,I$91))=0,"",HYPERLINK(TEXT("#"&amp;INDEX($D$178:$BW$241,$C218,I$91),),INDEX($D$178:$BW$241,$C218,I$91)))</f>
        <v>A126066294J</v>
      </c>
      <c r="S56" s="54" t="str" cm="1">
        <f t="array" ref="S56">IF(HYPERLINK(TEXT("#"&amp;INDEX($D$178:$BW$241,$C218,J$91),),INDEX($D$178:$BW$241,$C218,J$91))=0,"",HYPERLINK(TEXT("#"&amp;INDEX($D$178:$BW$241,$C218,J$91),),INDEX($D$178:$BW$241,$C218,J$91)))</f>
        <v>A126063702C</v>
      </c>
      <c r="T56" s="53"/>
      <c r="U56" s="53"/>
      <c r="V56" s="53"/>
      <c r="W56" s="53"/>
    </row>
    <row r="57" spans="1:23">
      <c r="A57" s="55" t="s">
        <v>11636</v>
      </c>
      <c r="B57" s="59"/>
      <c r="C57" s="60" cm="1">
        <f t="array" ref="C57">INDEX($D$104:$BW$167,$C145,C$91)</f>
        <v>137.203</v>
      </c>
      <c r="D57" s="60" cm="1">
        <f t="array" ref="D57">INDEX($D$104:$BW$167,$C145,D$91)</f>
        <v>41.357999999999997</v>
      </c>
      <c r="E57" s="60" cm="1">
        <f t="array" ref="E57">INDEX($D$104:$BW$167,$C145,E$91)</f>
        <v>14.945</v>
      </c>
      <c r="F57" s="60" cm="1">
        <f t="array" ref="F57">INDEX($D$104:$BW$167,$C145,F$91)</f>
        <v>193.506</v>
      </c>
      <c r="G57" s="60" cm="1">
        <f t="array" ref="G57">INDEX($D$104:$BW$167,$C145,G$91)</f>
        <v>71.596999999999994</v>
      </c>
      <c r="H57" s="60" cm="1">
        <f t="array" ref="H57">INDEX($D$104:$BW$167,$C145,H$91)</f>
        <v>8.6129999999999995</v>
      </c>
      <c r="I57" s="60" cm="1">
        <f t="array" ref="I57">INDEX($D$104:$BW$167,$C145,I$91)</f>
        <v>80.209999999999994</v>
      </c>
      <c r="J57" s="60" cm="1">
        <f t="array" ref="J57">INDEX($D$104:$BW$167,$C145,J$91)</f>
        <v>273.71499999999997</v>
      </c>
      <c r="K57" s="53"/>
      <c r="L57" s="54" t="str" cm="1">
        <f t="array" ref="L57">IF(HYPERLINK(TEXT("#"&amp;INDEX($D$178:$BW$241,$C219,C$91),),INDEX($D$178:$BW$241,$C219,C$91))=0,"",HYPERLINK(TEXT("#"&amp;INDEX($D$178:$BW$241,$C219,C$91),),INDEX($D$178:$BW$241,$C219,C$91)))</f>
        <v>A126066946C</v>
      </c>
      <c r="M57" s="54" t="str" cm="1">
        <f t="array" ref="M57">IF(HYPERLINK(TEXT("#"&amp;INDEX($D$178:$BW$241,$C219,D$91),),INDEX($D$178:$BW$241,$C219,D$91))=0,"",HYPERLINK(TEXT("#"&amp;INDEX($D$178:$BW$241,$C219,D$91),),INDEX($D$178:$BW$241,$C219,D$91)))</f>
        <v>A126065002A</v>
      </c>
      <c r="N57" s="54" t="str" cm="1">
        <f t="array" ref="N57">IF(HYPERLINK(TEXT("#"&amp;INDEX($D$178:$BW$241,$C219,E$91),),INDEX($D$178:$BW$241,$C219,E$91))=0,"",HYPERLINK(TEXT("#"&amp;INDEX($D$178:$BW$241,$C219,E$91),),INDEX($D$178:$BW$241,$C219,E$91)))</f>
        <v>A126067594C</v>
      </c>
      <c r="O57" s="54" t="str" cm="1">
        <f t="array" ref="O57">IF(HYPERLINK(TEXT("#"&amp;INDEX($D$178:$BW$241,$C219,F$91),),INDEX($D$178:$BW$241,$C219,F$91))=0,"",HYPERLINK(TEXT("#"&amp;INDEX($D$178:$BW$241,$C219,F$91),),INDEX($D$178:$BW$241,$C219,F$91)))</f>
        <v>A126068242T</v>
      </c>
      <c r="P57" s="54" t="str" cm="1">
        <f t="array" ref="P57">IF(HYPERLINK(TEXT("#"&amp;INDEX($D$178:$BW$241,$C219,G$91),),INDEX($D$178:$BW$241,$C219,G$91))=0,"",HYPERLINK(TEXT("#"&amp;INDEX($D$178:$BW$241,$C219,G$91),),INDEX($D$178:$BW$241,$C219,G$91)))</f>
        <v>A126065650X</v>
      </c>
      <c r="Q57" s="54" t="str" cm="1">
        <f t="array" ref="Q57">IF(HYPERLINK(TEXT("#"&amp;INDEX($D$178:$BW$241,$C219,H$91),),INDEX($D$178:$BW$241,$C219,H$91))=0,"",HYPERLINK(TEXT("#"&amp;INDEX($D$178:$BW$241,$C219,H$91),),INDEX($D$178:$BW$241,$C219,H$91)))</f>
        <v>A126064354L</v>
      </c>
      <c r="R57" s="54" t="str" cm="1">
        <f t="array" ref="R57">IF(HYPERLINK(TEXT("#"&amp;INDEX($D$178:$BW$241,$C219,I$91),),INDEX($D$178:$BW$241,$C219,I$91))=0,"",HYPERLINK(TEXT("#"&amp;INDEX($D$178:$BW$241,$C219,I$91),),INDEX($D$178:$BW$241,$C219,I$91)))</f>
        <v>A126066298T</v>
      </c>
      <c r="S57" s="54" t="str" cm="1">
        <f t="array" ref="S57">IF(HYPERLINK(TEXT("#"&amp;INDEX($D$178:$BW$241,$C219,J$91),),INDEX($D$178:$BW$241,$C219,J$91))=0,"",HYPERLINK(TEXT("#"&amp;INDEX($D$178:$BW$241,$C219,J$91),),INDEX($D$178:$BW$241,$C219,J$91)))</f>
        <v>A126063706L</v>
      </c>
      <c r="T57" s="53"/>
      <c r="U57" s="53"/>
      <c r="V57" s="53"/>
      <c r="W57" s="53"/>
    </row>
    <row r="58" spans="1:23">
      <c r="A58" s="46" t="s">
        <v>11663</v>
      </c>
      <c r="B58" s="47"/>
      <c r="C58" s="47"/>
      <c r="D58" s="47"/>
      <c r="E58" s="47"/>
      <c r="F58" s="47"/>
      <c r="G58" s="47"/>
      <c r="H58" s="47"/>
      <c r="I58" s="47"/>
      <c r="J58" s="47"/>
      <c r="K58" s="61"/>
      <c r="L58" s="47"/>
      <c r="M58" s="47"/>
      <c r="N58" s="47"/>
      <c r="O58" s="47"/>
      <c r="P58" s="47"/>
      <c r="Q58" s="47"/>
      <c r="R58" s="47"/>
      <c r="S58" s="47"/>
      <c r="T58" s="53"/>
      <c r="U58" s="53"/>
      <c r="V58" s="53"/>
      <c r="W58" s="53"/>
    </row>
    <row r="59" spans="1:23">
      <c r="A59" s="49" t="s">
        <v>11641</v>
      </c>
      <c r="B59" s="50"/>
      <c r="C59" s="53"/>
      <c r="D59" s="53"/>
      <c r="E59" s="53"/>
      <c r="F59" s="53"/>
      <c r="G59" s="53"/>
      <c r="H59" s="53"/>
      <c r="I59" s="53"/>
      <c r="J59" s="53"/>
      <c r="K59" s="53"/>
      <c r="L59" s="54"/>
      <c r="M59" s="54"/>
      <c r="N59" s="54"/>
      <c r="O59" s="54"/>
      <c r="P59" s="54"/>
      <c r="Q59" s="54"/>
      <c r="R59" s="54"/>
      <c r="S59" s="54"/>
      <c r="T59" s="53"/>
      <c r="U59" s="53"/>
      <c r="V59" s="53"/>
      <c r="W59" s="53"/>
    </row>
    <row r="60" spans="1:23">
      <c r="A60" s="50"/>
      <c r="B60" s="52" t="s">
        <v>11642</v>
      </c>
      <c r="C60" s="53" cm="1">
        <f t="array" ref="C60">INDEX($D$104:$BW$167,$C148,C$91)</f>
        <v>90.766999999999996</v>
      </c>
      <c r="D60" s="53" cm="1">
        <f t="array" ref="D60">INDEX($D$104:$BW$167,$C148,D$91)</f>
        <v>14.132</v>
      </c>
      <c r="E60" s="53" cm="1">
        <f t="array" ref="E60">INDEX($D$104:$BW$167,$C148,E$91)</f>
        <v>3.5960000000000001</v>
      </c>
      <c r="F60" s="53" cm="1">
        <f t="array" ref="F60">INDEX($D$104:$BW$167,$C148,F$91)</f>
        <v>108.495</v>
      </c>
      <c r="G60" s="53" cm="1">
        <f t="array" ref="G60">INDEX($D$104:$BW$167,$C148,G$91)</f>
        <v>64.278999999999996</v>
      </c>
      <c r="H60" s="53" cm="1">
        <f t="array" ref="H60">INDEX($D$104:$BW$167,$C148,H$91)</f>
        <v>9.9239999999999995</v>
      </c>
      <c r="I60" s="53" cm="1">
        <f t="array" ref="I60">INDEX($D$104:$BW$167,$C148,I$91)</f>
        <v>74.203000000000003</v>
      </c>
      <c r="J60" s="53" cm="1">
        <f t="array" ref="J60">INDEX($D$104:$BW$167,$C148,J$91)</f>
        <v>182.69800000000001</v>
      </c>
      <c r="K60" s="53"/>
      <c r="L60" s="54" t="str" cm="1">
        <f t="array" ref="L60">IF(HYPERLINK(TEXT("#"&amp;INDEX($D$178:$BW$241,$C222,C$91),),INDEX($D$178:$BW$241,$C222,C$91))=0,"",HYPERLINK(TEXT("#"&amp;INDEX($D$178:$BW$241,$C222,C$91),),INDEX($D$178:$BW$241,$C222,C$91)))</f>
        <v>A126035854T</v>
      </c>
      <c r="M60" s="54" t="str" cm="1">
        <f t="array" ref="M60">IF(HYPERLINK(TEXT("#"&amp;INDEX($D$178:$BW$241,$C222,D$91),),INDEX($D$178:$BW$241,$C222,D$91))=0,"",HYPERLINK(TEXT("#"&amp;INDEX($D$178:$BW$241,$C222,D$91),),INDEX($D$178:$BW$241,$C222,D$91)))</f>
        <v>A126033910L</v>
      </c>
      <c r="N60" s="54" t="str" cm="1">
        <f t="array" ref="N60">IF(HYPERLINK(TEXT("#"&amp;INDEX($D$178:$BW$241,$C222,E$91),),INDEX($D$178:$BW$241,$C222,E$91))=0,"",HYPERLINK(TEXT("#"&amp;INDEX($D$178:$BW$241,$C222,E$91),),INDEX($D$178:$BW$241,$C222,E$91)))</f>
        <v>A126036502F</v>
      </c>
      <c r="O60" s="54" t="str" cm="1">
        <f t="array" ref="O60">IF(HYPERLINK(TEXT("#"&amp;INDEX($D$178:$BW$241,$C222,F$91),),INDEX($D$178:$BW$241,$C222,F$91))=0,"",HYPERLINK(TEXT("#"&amp;INDEX($D$178:$BW$241,$C222,F$91),),INDEX($D$178:$BW$241,$C222,F$91)))</f>
        <v>A126037150F</v>
      </c>
      <c r="P60" s="54" t="str" cm="1">
        <f t="array" ref="P60">IF(HYPERLINK(TEXT("#"&amp;INDEX($D$178:$BW$241,$C222,G$91),),INDEX($D$178:$BW$241,$C222,G$91))=0,"",HYPERLINK(TEXT("#"&amp;INDEX($D$178:$BW$241,$C222,G$91),),INDEX($D$178:$BW$241,$C222,G$91)))</f>
        <v>A126034558F</v>
      </c>
      <c r="Q60" s="54" t="str" cm="1">
        <f t="array" ref="Q60">IF(HYPERLINK(TEXT("#"&amp;INDEX($D$178:$BW$241,$C222,H$91),),INDEX($D$178:$BW$241,$C222,H$91))=0,"",HYPERLINK(TEXT("#"&amp;INDEX($D$178:$BW$241,$C222,H$91),),INDEX($D$178:$BW$241,$C222,H$91)))</f>
        <v>A126033262A</v>
      </c>
      <c r="R60" s="54" t="str" cm="1">
        <f t="array" ref="R60">IF(HYPERLINK(TEXT("#"&amp;INDEX($D$178:$BW$241,$C222,I$91),),INDEX($D$178:$BW$241,$C222,I$91))=0,"",HYPERLINK(TEXT("#"&amp;INDEX($D$178:$BW$241,$C222,I$91),),INDEX($D$178:$BW$241,$C222,I$91)))</f>
        <v>A126035206V</v>
      </c>
      <c r="S60" s="54" t="str" cm="1">
        <f t="array" ref="S60">IF(HYPERLINK(TEXT("#"&amp;INDEX($D$178:$BW$241,$C222,J$91),),INDEX($D$178:$BW$241,$C222,J$91))=0,"",HYPERLINK(TEXT("#"&amp;INDEX($D$178:$BW$241,$C222,J$91),),INDEX($D$178:$BW$241,$C222,J$91)))</f>
        <v>A126032614A</v>
      </c>
      <c r="T60" s="53"/>
      <c r="U60" s="53"/>
      <c r="V60" s="53"/>
      <c r="W60" s="53"/>
    </row>
    <row r="61" spans="1:23">
      <c r="A61" s="50"/>
      <c r="B61" s="52" t="s">
        <v>11643</v>
      </c>
      <c r="C61" s="53" cm="1">
        <f t="array" ref="C61">INDEX($D$104:$BW$167,$C149,C$91)</f>
        <v>14.337999999999999</v>
      </c>
      <c r="D61" s="53" cm="1">
        <f t="array" ref="D61">INDEX($D$104:$BW$167,$C149,D$91)</f>
        <v>6.806</v>
      </c>
      <c r="E61" s="53" cm="1">
        <f t="array" ref="E61">INDEX($D$104:$BW$167,$C149,E$91)</f>
        <v>5.4610000000000003</v>
      </c>
      <c r="F61" s="53" cm="1">
        <f t="array" ref="F61">INDEX($D$104:$BW$167,$C149,F$91)</f>
        <v>26.605</v>
      </c>
      <c r="G61" s="53" cm="1">
        <f t="array" ref="G61">INDEX($D$104:$BW$167,$C149,G$91)</f>
        <v>9.2859999999999996</v>
      </c>
      <c r="H61" s="53" cm="1">
        <f t="array" ref="H61">INDEX($D$104:$BW$167,$C149,H$91)</f>
        <v>5.8769999999999998</v>
      </c>
      <c r="I61" s="53" cm="1">
        <f t="array" ref="I61">INDEX($D$104:$BW$167,$C149,I$91)</f>
        <v>15.162000000000001</v>
      </c>
      <c r="J61" s="53" cm="1">
        <f t="array" ref="J61">INDEX($D$104:$BW$167,$C149,J$91)</f>
        <v>41.767000000000003</v>
      </c>
      <c r="K61" s="53"/>
      <c r="L61" s="54" t="str" cm="1">
        <f t="array" ref="L61">IF(HYPERLINK(TEXT("#"&amp;INDEX($D$178:$BW$241,$C223,C$91),),INDEX($D$178:$BW$241,$C223,C$91))=0,"",HYPERLINK(TEXT("#"&amp;INDEX($D$178:$BW$241,$C223,C$91),),INDEX($D$178:$BW$241,$C223,C$91)))</f>
        <v>A126035822X</v>
      </c>
      <c r="M61" s="54" t="str" cm="1">
        <f t="array" ref="M61">IF(HYPERLINK(TEXT("#"&amp;INDEX($D$178:$BW$241,$C223,D$91),),INDEX($D$178:$BW$241,$C223,D$91))=0,"",HYPERLINK(TEXT("#"&amp;INDEX($D$178:$BW$241,$C223,D$91),),INDEX($D$178:$BW$241,$C223,D$91)))</f>
        <v>A126033878X</v>
      </c>
      <c r="N61" s="54" t="str" cm="1">
        <f t="array" ref="N61">IF(HYPERLINK(TEXT("#"&amp;INDEX($D$178:$BW$241,$C223,E$91),),INDEX($D$178:$BW$241,$C223,E$91))=0,"",HYPERLINK(TEXT("#"&amp;INDEX($D$178:$BW$241,$C223,E$91),),INDEX($D$178:$BW$241,$C223,E$91)))</f>
        <v>A126036470X</v>
      </c>
      <c r="O61" s="54" t="str" cm="1">
        <f t="array" ref="O61">IF(HYPERLINK(TEXT("#"&amp;INDEX($D$178:$BW$241,$C223,F$91),),INDEX($D$178:$BW$241,$C223,F$91))=0,"",HYPERLINK(TEXT("#"&amp;INDEX($D$178:$BW$241,$C223,F$91),),INDEX($D$178:$BW$241,$C223,F$91)))</f>
        <v>A126037118F</v>
      </c>
      <c r="P61" s="54" t="str" cm="1">
        <f t="array" ref="P61">IF(HYPERLINK(TEXT("#"&amp;INDEX($D$178:$BW$241,$C223,G$91),),INDEX($D$178:$BW$241,$C223,G$91))=0,"",HYPERLINK(TEXT("#"&amp;INDEX($D$178:$BW$241,$C223,G$91),),INDEX($D$178:$BW$241,$C223,G$91)))</f>
        <v>A126034526L</v>
      </c>
      <c r="Q61" s="54" t="str" cm="1">
        <f t="array" ref="Q61">IF(HYPERLINK(TEXT("#"&amp;INDEX($D$178:$BW$241,$C223,H$91),),INDEX($D$178:$BW$241,$C223,H$91))=0,"",HYPERLINK(TEXT("#"&amp;INDEX($D$178:$BW$241,$C223,H$91),),INDEX($D$178:$BW$241,$C223,H$91)))</f>
        <v>A126033230J</v>
      </c>
      <c r="R61" s="54" t="str" cm="1">
        <f t="array" ref="R61">IF(HYPERLINK(TEXT("#"&amp;INDEX($D$178:$BW$241,$C223,I$91),),INDEX($D$178:$BW$241,$C223,I$91))=0,"",HYPERLINK(TEXT("#"&amp;INDEX($D$178:$BW$241,$C223,I$91),),INDEX($D$178:$BW$241,$C223,I$91)))</f>
        <v>A126035174L</v>
      </c>
      <c r="S61" s="54" t="str" cm="1">
        <f t="array" ref="S61">IF(HYPERLINK(TEXT("#"&amp;INDEX($D$178:$BW$241,$C223,J$91),),INDEX($D$178:$BW$241,$C223,J$91))=0,"",HYPERLINK(TEXT("#"&amp;INDEX($D$178:$BW$241,$C223,J$91),),INDEX($D$178:$BW$241,$C223,J$91)))</f>
        <v>A126032582V</v>
      </c>
      <c r="T61" s="53"/>
      <c r="U61" s="53"/>
      <c r="V61" s="53"/>
      <c r="W61" s="53"/>
    </row>
    <row r="62" spans="1:23">
      <c r="A62" s="50"/>
      <c r="B62" s="52" t="s">
        <v>11644</v>
      </c>
      <c r="C62" s="53" cm="1">
        <f t="array" ref="C62">INDEX($D$104:$BW$167,$C150,C$91)</f>
        <v>3.6869999999999998</v>
      </c>
      <c r="D62" s="53" cm="1">
        <f t="array" ref="D62">INDEX($D$104:$BW$167,$C150,D$91)</f>
        <v>1.4490000000000001</v>
      </c>
      <c r="E62" s="53" cm="1">
        <f t="array" ref="E62">INDEX($D$104:$BW$167,$C150,E$91)</f>
        <v>0.58799999999999997</v>
      </c>
      <c r="F62" s="53" cm="1">
        <f t="array" ref="F62">INDEX($D$104:$BW$167,$C150,F$91)</f>
        <v>5.7240000000000002</v>
      </c>
      <c r="G62" s="53" cm="1">
        <f t="array" ref="G62">INDEX($D$104:$BW$167,$C150,G$91)</f>
        <v>2.7890000000000001</v>
      </c>
      <c r="H62" s="53" cm="1">
        <f t="array" ref="H62">INDEX($D$104:$BW$167,$C150,H$91)</f>
        <v>2.2000000000000002</v>
      </c>
      <c r="I62" s="53" cm="1">
        <f t="array" ref="I62">INDEX($D$104:$BW$167,$C150,I$91)</f>
        <v>4.9889999999999999</v>
      </c>
      <c r="J62" s="53" cm="1">
        <f t="array" ref="J62">INDEX($D$104:$BW$167,$C150,J$91)</f>
        <v>10.714</v>
      </c>
      <c r="K62" s="53"/>
      <c r="L62" s="54" t="str" cm="1">
        <f t="array" ref="L62">IF(HYPERLINK(TEXT("#"&amp;INDEX($D$178:$BW$241,$C224,C$91),),INDEX($D$178:$BW$241,$C224,C$91))=0,"",HYPERLINK(TEXT("#"&amp;INDEX($D$178:$BW$241,$C224,C$91),),INDEX($D$178:$BW$241,$C224,C$91)))</f>
        <v>A126035858A</v>
      </c>
      <c r="M62" s="54" t="str" cm="1">
        <f t="array" ref="M62">IF(HYPERLINK(TEXT("#"&amp;INDEX($D$178:$BW$241,$C224,D$91),),INDEX($D$178:$BW$241,$C224,D$91))=0,"",HYPERLINK(TEXT("#"&amp;INDEX($D$178:$BW$241,$C224,D$91),),INDEX($D$178:$BW$241,$C224,D$91)))</f>
        <v>A126033914W</v>
      </c>
      <c r="N62" s="54" t="str" cm="1">
        <f t="array" ref="N62">IF(HYPERLINK(TEXT("#"&amp;INDEX($D$178:$BW$241,$C224,E$91),),INDEX($D$178:$BW$241,$C224,E$91))=0,"",HYPERLINK(TEXT("#"&amp;INDEX($D$178:$BW$241,$C224,E$91),),INDEX($D$178:$BW$241,$C224,E$91)))</f>
        <v>A126036506R</v>
      </c>
      <c r="O62" s="54" t="str" cm="1">
        <f t="array" ref="O62">IF(HYPERLINK(TEXT("#"&amp;INDEX($D$178:$BW$241,$C224,F$91),),INDEX($D$178:$BW$241,$C224,F$91))=0,"",HYPERLINK(TEXT("#"&amp;INDEX($D$178:$BW$241,$C224,F$91),),INDEX($D$178:$BW$241,$C224,F$91)))</f>
        <v>A126037154R</v>
      </c>
      <c r="P62" s="54" t="str" cm="1">
        <f t="array" ref="P62">IF(HYPERLINK(TEXT("#"&amp;INDEX($D$178:$BW$241,$C224,G$91),),INDEX($D$178:$BW$241,$C224,G$91))=0,"",HYPERLINK(TEXT("#"&amp;INDEX($D$178:$BW$241,$C224,G$91),),INDEX($D$178:$BW$241,$C224,G$91)))</f>
        <v>A126034562W</v>
      </c>
      <c r="Q62" s="54" t="str" cm="1">
        <f t="array" ref="Q62">IF(HYPERLINK(TEXT("#"&amp;INDEX($D$178:$BW$241,$C224,H$91),),INDEX($D$178:$BW$241,$C224,H$91))=0,"",HYPERLINK(TEXT("#"&amp;INDEX($D$178:$BW$241,$C224,H$91),),INDEX($D$178:$BW$241,$C224,H$91)))</f>
        <v>A126033266K</v>
      </c>
      <c r="R62" s="54" t="str" cm="1">
        <f t="array" ref="R62">IF(HYPERLINK(TEXT("#"&amp;INDEX($D$178:$BW$241,$C224,I$91),),INDEX($D$178:$BW$241,$C224,I$91))=0,"",HYPERLINK(TEXT("#"&amp;INDEX($D$178:$BW$241,$C224,I$91),),INDEX($D$178:$BW$241,$C224,I$91)))</f>
        <v>A126035210K</v>
      </c>
      <c r="S62" s="54" t="str" cm="1">
        <f t="array" ref="S62">IF(HYPERLINK(TEXT("#"&amp;INDEX($D$178:$BW$241,$C224,J$91),),INDEX($D$178:$BW$241,$C224,J$91))=0,"",HYPERLINK(TEXT("#"&amp;INDEX($D$178:$BW$241,$C224,J$91),),INDEX($D$178:$BW$241,$C224,J$91)))</f>
        <v>A126032618K</v>
      </c>
      <c r="T62" s="53"/>
      <c r="U62" s="53"/>
      <c r="V62" s="53"/>
      <c r="W62" s="53"/>
    </row>
    <row r="63" spans="1:23">
      <c r="A63" s="55" t="s">
        <v>11645</v>
      </c>
      <c r="B63" s="56"/>
      <c r="C63" s="53"/>
      <c r="D63" s="53"/>
      <c r="E63" s="53"/>
      <c r="F63" s="53"/>
      <c r="G63" s="53"/>
      <c r="H63" s="53"/>
      <c r="I63" s="53"/>
      <c r="J63" s="53"/>
      <c r="K63" s="53"/>
      <c r="L63" s="54"/>
      <c r="M63" s="54"/>
      <c r="N63" s="54"/>
      <c r="O63" s="54"/>
      <c r="P63" s="54"/>
      <c r="Q63" s="54"/>
      <c r="R63" s="54"/>
      <c r="S63" s="54"/>
      <c r="T63" s="53"/>
      <c r="U63" s="53"/>
      <c r="V63" s="53"/>
      <c r="W63" s="53"/>
    </row>
    <row r="64" spans="1:23">
      <c r="A64" s="50"/>
      <c r="B64" s="52" t="s">
        <v>11646</v>
      </c>
      <c r="C64" s="53" cm="1">
        <f t="array" ref="C64">INDEX($D$104:$BW$167,$C152,C$91)</f>
        <v>93.191000000000003</v>
      </c>
      <c r="D64" s="53" cm="1">
        <f t="array" ref="D64">INDEX($D$104:$BW$167,$C152,D$91)</f>
        <v>17.754999999999999</v>
      </c>
      <c r="E64" s="53" cm="1">
        <f t="array" ref="E64">INDEX($D$104:$BW$167,$C152,E$91)</f>
        <v>9.0540000000000003</v>
      </c>
      <c r="F64" s="53" cm="1">
        <f t="array" ref="F64">INDEX($D$104:$BW$167,$C152,F$91)</f>
        <v>120</v>
      </c>
      <c r="G64" s="53" cm="1">
        <f t="array" ref="G64">INDEX($D$104:$BW$167,$C152,G$91)</f>
        <v>58.719000000000001</v>
      </c>
      <c r="H64" s="53" cm="1">
        <f t="array" ref="H64">INDEX($D$104:$BW$167,$C152,H$91)</f>
        <v>18</v>
      </c>
      <c r="I64" s="53" cm="1">
        <f t="array" ref="I64">INDEX($D$104:$BW$167,$C152,I$91)</f>
        <v>76.72</v>
      </c>
      <c r="J64" s="53" cm="1">
        <f t="array" ref="J64">INDEX($D$104:$BW$167,$C152,J$91)</f>
        <v>196.72</v>
      </c>
      <c r="K64" s="53"/>
      <c r="L64" s="54" t="str" cm="1">
        <f t="array" ref="L64">IF(HYPERLINK(TEXT("#"&amp;INDEX($D$178:$BW$241,$C226,C$91),),INDEX($D$178:$BW$241,$C226,C$91))=0,"",HYPERLINK(TEXT("#"&amp;INDEX($D$178:$BW$241,$C226,C$91),),INDEX($D$178:$BW$241,$C226,C$91)))</f>
        <v>A126035862T</v>
      </c>
      <c r="M64" s="54" t="str" cm="1">
        <f t="array" ref="M64">IF(HYPERLINK(TEXT("#"&amp;INDEX($D$178:$BW$241,$C226,D$91),),INDEX($D$178:$BW$241,$C226,D$91))=0,"",HYPERLINK(TEXT("#"&amp;INDEX($D$178:$BW$241,$C226,D$91),),INDEX($D$178:$BW$241,$C226,D$91)))</f>
        <v>A126033918F</v>
      </c>
      <c r="N64" s="54" t="str" cm="1">
        <f t="array" ref="N64">IF(HYPERLINK(TEXT("#"&amp;INDEX($D$178:$BW$241,$C226,E$91),),INDEX($D$178:$BW$241,$C226,E$91))=0,"",HYPERLINK(TEXT("#"&amp;INDEX($D$178:$BW$241,$C226,E$91),),INDEX($D$178:$BW$241,$C226,E$91)))</f>
        <v>A126036510F</v>
      </c>
      <c r="O64" s="54" t="str" cm="1">
        <f t="array" ref="O64">IF(HYPERLINK(TEXT("#"&amp;INDEX($D$178:$BW$241,$C226,F$91),),INDEX($D$178:$BW$241,$C226,F$91))=0,"",HYPERLINK(TEXT("#"&amp;INDEX($D$178:$BW$241,$C226,F$91),),INDEX($D$178:$BW$241,$C226,F$91)))</f>
        <v>A126037158X</v>
      </c>
      <c r="P64" s="54" t="str" cm="1">
        <f t="array" ref="P64">IF(HYPERLINK(TEXT("#"&amp;INDEX($D$178:$BW$241,$C226,G$91),),INDEX($D$178:$BW$241,$C226,G$91))=0,"",HYPERLINK(TEXT("#"&amp;INDEX($D$178:$BW$241,$C226,G$91),),INDEX($D$178:$BW$241,$C226,G$91)))</f>
        <v>A126034566F</v>
      </c>
      <c r="Q64" s="54" t="str" cm="1">
        <f t="array" ref="Q64">IF(HYPERLINK(TEXT("#"&amp;INDEX($D$178:$BW$241,$C226,H$91),),INDEX($D$178:$BW$241,$C226,H$91))=0,"",HYPERLINK(TEXT("#"&amp;INDEX($D$178:$BW$241,$C226,H$91),),INDEX($D$178:$BW$241,$C226,H$91)))</f>
        <v>A126033270A</v>
      </c>
      <c r="R64" s="54" t="str" cm="1">
        <f t="array" ref="R64">IF(HYPERLINK(TEXT("#"&amp;INDEX($D$178:$BW$241,$C226,I$91),),INDEX($D$178:$BW$241,$C226,I$91))=0,"",HYPERLINK(TEXT("#"&amp;INDEX($D$178:$BW$241,$C226,I$91),),INDEX($D$178:$BW$241,$C226,I$91)))</f>
        <v>A126035214V</v>
      </c>
      <c r="S64" s="54" t="str" cm="1">
        <f t="array" ref="S64">IF(HYPERLINK(TEXT("#"&amp;INDEX($D$178:$BW$241,$C226,J$91),),INDEX($D$178:$BW$241,$C226,J$91))=0,"",HYPERLINK(TEXT("#"&amp;INDEX($D$178:$BW$241,$C226,J$91),),INDEX($D$178:$BW$241,$C226,J$91)))</f>
        <v>A126032622A</v>
      </c>
      <c r="T64" s="53"/>
      <c r="U64" s="53"/>
      <c r="V64" s="53"/>
      <c r="W64" s="53"/>
    </row>
    <row r="65" spans="1:23">
      <c r="A65" s="50"/>
      <c r="B65" s="57" t="s">
        <v>11647</v>
      </c>
      <c r="C65" s="53" cm="1">
        <f t="array" ref="C65">INDEX($D$104:$BW$167,$C153,C$91)</f>
        <v>11.721</v>
      </c>
      <c r="D65" s="53" cm="1">
        <f t="array" ref="D65">INDEX($D$104:$BW$167,$C153,D$91)</f>
        <v>5.3170000000000002</v>
      </c>
      <c r="E65" s="53" cm="1">
        <f t="array" ref="E65">INDEX($D$104:$BW$167,$C153,E$91)</f>
        <v>9.0540000000000003</v>
      </c>
      <c r="F65" s="53" cm="1">
        <f t="array" ref="F65">INDEX($D$104:$BW$167,$C153,F$91)</f>
        <v>26.091999999999999</v>
      </c>
      <c r="G65" s="53" cm="1">
        <f t="array" ref="G65">INDEX($D$104:$BW$167,$C153,G$91)</f>
        <v>7.492</v>
      </c>
      <c r="H65" s="53" cm="1">
        <f t="array" ref="H65">INDEX($D$104:$BW$167,$C153,H$91)</f>
        <v>18</v>
      </c>
      <c r="I65" s="53" cm="1">
        <f t="array" ref="I65">INDEX($D$104:$BW$167,$C153,I$91)</f>
        <v>25.492999999999999</v>
      </c>
      <c r="J65" s="53" cm="1">
        <f t="array" ref="J65">INDEX($D$104:$BW$167,$C153,J$91)</f>
        <v>51.584000000000003</v>
      </c>
      <c r="K65" s="53"/>
      <c r="L65" s="54" t="str" cm="1">
        <f t="array" ref="L65">IF(HYPERLINK(TEXT("#"&amp;INDEX($D$178:$BW$241,$C227,C$91),),INDEX($D$178:$BW$241,$C227,C$91))=0,"",HYPERLINK(TEXT("#"&amp;INDEX($D$178:$BW$241,$C227,C$91),),INDEX($D$178:$BW$241,$C227,C$91)))</f>
        <v>A126035826J</v>
      </c>
      <c r="M65" s="54" t="str" cm="1">
        <f t="array" ref="M65">IF(HYPERLINK(TEXT("#"&amp;INDEX($D$178:$BW$241,$C227,D$91),),INDEX($D$178:$BW$241,$C227,D$91))=0,"",HYPERLINK(TEXT("#"&amp;INDEX($D$178:$BW$241,$C227,D$91),),INDEX($D$178:$BW$241,$C227,D$91)))</f>
        <v>A126033882R</v>
      </c>
      <c r="N65" s="54" t="str" cm="1">
        <f t="array" ref="N65">IF(HYPERLINK(TEXT("#"&amp;INDEX($D$178:$BW$241,$C227,E$91),),INDEX($D$178:$BW$241,$C227,E$91))=0,"",HYPERLINK(TEXT("#"&amp;INDEX($D$178:$BW$241,$C227,E$91),),INDEX($D$178:$BW$241,$C227,E$91)))</f>
        <v>A126036474J</v>
      </c>
      <c r="O65" s="54" t="str" cm="1">
        <f t="array" ref="O65">IF(HYPERLINK(TEXT("#"&amp;INDEX($D$178:$BW$241,$C227,F$91),),INDEX($D$178:$BW$241,$C227,F$91))=0,"",HYPERLINK(TEXT("#"&amp;INDEX($D$178:$BW$241,$C227,F$91),),INDEX($D$178:$BW$241,$C227,F$91)))</f>
        <v>A126037122W</v>
      </c>
      <c r="P65" s="54" t="str" cm="1">
        <f t="array" ref="P65">IF(HYPERLINK(TEXT("#"&amp;INDEX($D$178:$BW$241,$C227,G$91),),INDEX($D$178:$BW$241,$C227,G$91))=0,"",HYPERLINK(TEXT("#"&amp;INDEX($D$178:$BW$241,$C227,G$91),),INDEX($D$178:$BW$241,$C227,G$91)))</f>
        <v>A126034530C</v>
      </c>
      <c r="Q65" s="54" t="str" cm="1">
        <f t="array" ref="Q65">IF(HYPERLINK(TEXT("#"&amp;INDEX($D$178:$BW$241,$C227,H$91),),INDEX($D$178:$BW$241,$C227,H$91))=0,"",HYPERLINK(TEXT("#"&amp;INDEX($D$178:$BW$241,$C227,H$91),),INDEX($D$178:$BW$241,$C227,H$91)))</f>
        <v>A126033234T</v>
      </c>
      <c r="R65" s="54" t="str" cm="1">
        <f t="array" ref="R65">IF(HYPERLINK(TEXT("#"&amp;INDEX($D$178:$BW$241,$C227,I$91),),INDEX($D$178:$BW$241,$C227,I$91))=0,"",HYPERLINK(TEXT("#"&amp;INDEX($D$178:$BW$241,$C227,I$91),),INDEX($D$178:$BW$241,$C227,I$91)))</f>
        <v>A126035178W</v>
      </c>
      <c r="S65" s="54" t="str" cm="1">
        <f t="array" ref="S65">IF(HYPERLINK(TEXT("#"&amp;INDEX($D$178:$BW$241,$C227,J$91),),INDEX($D$178:$BW$241,$C227,J$91))=0,"",HYPERLINK(TEXT("#"&amp;INDEX($D$178:$BW$241,$C227,J$91),),INDEX($D$178:$BW$241,$C227,J$91)))</f>
        <v>A126032586C</v>
      </c>
      <c r="T65" s="53"/>
      <c r="U65" s="53"/>
      <c r="V65" s="53"/>
      <c r="W65" s="53"/>
    </row>
    <row r="66" spans="1:23">
      <c r="A66" s="50"/>
      <c r="B66" s="57" t="s">
        <v>11648</v>
      </c>
      <c r="C66" s="53" cm="1">
        <f t="array" ref="C66">INDEX($D$104:$BW$167,$C154,C$91)</f>
        <v>57.936999999999998</v>
      </c>
      <c r="D66" s="53" cm="1">
        <f t="array" ref="D66">INDEX($D$104:$BW$167,$C154,D$91)</f>
        <v>10.097</v>
      </c>
      <c r="E66" s="53" t="s">
        <v>11649</v>
      </c>
      <c r="F66" s="53" cm="1">
        <f t="array" ref="F66">INDEX($D$104:$BW$167,$C154,F$91)</f>
        <v>68.034000000000006</v>
      </c>
      <c r="G66" s="53" cm="1">
        <f t="array" ref="G66">INDEX($D$104:$BW$167,$C154,G$91)</f>
        <v>31.395</v>
      </c>
      <c r="H66" s="53" t="s">
        <v>11649</v>
      </c>
      <c r="I66" s="53" cm="1">
        <f t="array" ref="I66">INDEX($D$104:$BW$167,$C154,I$91)</f>
        <v>31.395</v>
      </c>
      <c r="J66" s="53" cm="1">
        <f t="array" ref="J66">INDEX($D$104:$BW$167,$C154,J$91)</f>
        <v>99.429000000000002</v>
      </c>
      <c r="K66" s="53"/>
      <c r="L66" s="54" t="str" cm="1">
        <f t="array" ref="L66">IF(HYPERLINK(TEXT("#"&amp;INDEX($D$178:$BW$241,$C228,C$91),),INDEX($D$178:$BW$241,$C228,C$91))=0,"",HYPERLINK(TEXT("#"&amp;INDEX($D$178:$BW$241,$C228,C$91),),INDEX($D$178:$BW$241,$C228,C$91)))</f>
        <v>A126035830X</v>
      </c>
      <c r="M66" s="54" t="str" cm="1">
        <f t="array" ref="M66">IF(HYPERLINK(TEXT("#"&amp;INDEX($D$178:$BW$241,$C228,D$91),),INDEX($D$178:$BW$241,$C228,D$91))=0,"",HYPERLINK(TEXT("#"&amp;INDEX($D$178:$BW$241,$C228,D$91),),INDEX($D$178:$BW$241,$C228,D$91)))</f>
        <v>A126033886X</v>
      </c>
      <c r="N66" s="53" t="s">
        <v>11649</v>
      </c>
      <c r="O66" s="54" t="str" cm="1">
        <f t="array" ref="O66">IF(HYPERLINK(TEXT("#"&amp;INDEX($D$178:$BW$241,$C228,F$91),),INDEX($D$178:$BW$241,$C228,F$91))=0,"",HYPERLINK(TEXT("#"&amp;INDEX($D$178:$BW$241,$C228,F$91),),INDEX($D$178:$BW$241,$C228,F$91)))</f>
        <v>A126037126F</v>
      </c>
      <c r="P66" s="54" t="str" cm="1">
        <f t="array" ref="P66">IF(HYPERLINK(TEXT("#"&amp;INDEX($D$178:$BW$241,$C228,G$91),),INDEX($D$178:$BW$241,$C228,G$91))=0,"",HYPERLINK(TEXT("#"&amp;INDEX($D$178:$BW$241,$C228,G$91),),INDEX($D$178:$BW$241,$C228,G$91)))</f>
        <v>A126034534L</v>
      </c>
      <c r="Q66" s="53" t="s">
        <v>11649</v>
      </c>
      <c r="R66" s="54" t="str" cm="1">
        <f t="array" ref="R66">IF(HYPERLINK(TEXT("#"&amp;INDEX($D$178:$BW$241,$C228,I$91),),INDEX($D$178:$BW$241,$C228,I$91))=0,"",HYPERLINK(TEXT("#"&amp;INDEX($D$178:$BW$241,$C228,I$91),),INDEX($D$178:$BW$241,$C228,I$91)))</f>
        <v>A126035182L</v>
      </c>
      <c r="S66" s="54" t="str" cm="1">
        <f t="array" ref="S66">IF(HYPERLINK(TEXT("#"&amp;INDEX($D$178:$BW$241,$C228,J$91),),INDEX($D$178:$BW$241,$C228,J$91))=0,"",HYPERLINK(TEXT("#"&amp;INDEX($D$178:$BW$241,$C228,J$91),),INDEX($D$178:$BW$241,$C228,J$91)))</f>
        <v>A126032590V</v>
      </c>
      <c r="T66" s="53"/>
      <c r="U66" s="53"/>
      <c r="V66" s="53"/>
      <c r="W66" s="53"/>
    </row>
    <row r="67" spans="1:23">
      <c r="A67" s="50"/>
      <c r="B67" s="57" t="s">
        <v>11650</v>
      </c>
      <c r="C67" s="53" cm="1">
        <f t="array" ref="C67">INDEX($D$104:$BW$167,$C155,C$91)</f>
        <v>23.533000000000001</v>
      </c>
      <c r="D67" s="53" cm="1">
        <f t="array" ref="D67">INDEX($D$104:$BW$167,$C155,D$91)</f>
        <v>2.3410000000000002</v>
      </c>
      <c r="E67" s="53" t="s">
        <v>11649</v>
      </c>
      <c r="F67" s="53" cm="1">
        <f t="array" ref="F67">INDEX($D$104:$BW$167,$C155,F$91)</f>
        <v>25.873999999999999</v>
      </c>
      <c r="G67" s="53" cm="1">
        <f t="array" ref="G67">INDEX($D$104:$BW$167,$C155,G$91)</f>
        <v>19.832000000000001</v>
      </c>
      <c r="H67" s="53" t="s">
        <v>11649</v>
      </c>
      <c r="I67" s="53" cm="1">
        <f t="array" ref="I67">INDEX($D$104:$BW$167,$C155,I$91)</f>
        <v>19.832000000000001</v>
      </c>
      <c r="J67" s="53" cm="1">
        <f t="array" ref="J67">INDEX($D$104:$BW$167,$C155,J$91)</f>
        <v>45.706000000000003</v>
      </c>
      <c r="K67" s="53"/>
      <c r="L67" s="54" t="str" cm="1">
        <f t="array" ref="L67">IF(HYPERLINK(TEXT("#"&amp;INDEX($D$178:$BW$241,$C229,C$91),),INDEX($D$178:$BW$241,$C229,C$91))=0,"",HYPERLINK(TEXT("#"&amp;INDEX($D$178:$BW$241,$C229,C$91),),INDEX($D$178:$BW$241,$C229,C$91)))</f>
        <v>A126035846T</v>
      </c>
      <c r="M67" s="54" t="str" cm="1">
        <f t="array" ref="M67">IF(HYPERLINK(TEXT("#"&amp;INDEX($D$178:$BW$241,$C229,D$91),),INDEX($D$178:$BW$241,$C229,D$91))=0,"",HYPERLINK(TEXT("#"&amp;INDEX($D$178:$BW$241,$C229,D$91),),INDEX($D$178:$BW$241,$C229,D$91)))</f>
        <v>A126033902L</v>
      </c>
      <c r="N67" s="53" t="s">
        <v>11649</v>
      </c>
      <c r="O67" s="54" t="str" cm="1">
        <f t="array" ref="O67">IF(HYPERLINK(TEXT("#"&amp;INDEX($D$178:$BW$241,$C229,F$91),),INDEX($D$178:$BW$241,$C229,F$91))=0,"",HYPERLINK(TEXT("#"&amp;INDEX($D$178:$BW$241,$C229,F$91),),INDEX($D$178:$BW$241,$C229,F$91)))</f>
        <v>A126037142F</v>
      </c>
      <c r="P67" s="54" t="str" cm="1">
        <f t="array" ref="P67">IF(HYPERLINK(TEXT("#"&amp;INDEX($D$178:$BW$241,$C229,G$91),),INDEX($D$178:$BW$241,$C229,G$91))=0,"",HYPERLINK(TEXT("#"&amp;INDEX($D$178:$BW$241,$C229,G$91),),INDEX($D$178:$BW$241,$C229,G$91)))</f>
        <v>A126034550L</v>
      </c>
      <c r="Q67" s="53" t="s">
        <v>11649</v>
      </c>
      <c r="R67" s="54" t="str" cm="1">
        <f t="array" ref="R67">IF(HYPERLINK(TEXT("#"&amp;INDEX($D$178:$BW$241,$C229,I$91),),INDEX($D$178:$BW$241,$C229,I$91))=0,"",HYPERLINK(TEXT("#"&amp;INDEX($D$178:$BW$241,$C229,I$91),),INDEX($D$178:$BW$241,$C229,I$91)))</f>
        <v>A126035198F</v>
      </c>
      <c r="S67" s="54" t="str" cm="1">
        <f t="array" ref="S67">IF(HYPERLINK(TEXT("#"&amp;INDEX($D$178:$BW$241,$C229,J$91),),INDEX($D$178:$BW$241,$C229,J$91))=0,"",HYPERLINK(TEXT("#"&amp;INDEX($D$178:$BW$241,$C229,J$91),),INDEX($D$178:$BW$241,$C229,J$91)))</f>
        <v>A126032606A</v>
      </c>
      <c r="T67" s="53"/>
      <c r="U67" s="53"/>
      <c r="V67" s="53"/>
      <c r="W67" s="53"/>
    </row>
    <row r="68" spans="1:23">
      <c r="A68" s="50"/>
      <c r="B68" s="52" t="s">
        <v>11651</v>
      </c>
      <c r="C68" s="53" cm="1">
        <f t="array" ref="C68">INDEX($D$104:$BW$167,$C156,C$91)</f>
        <v>15.601000000000001</v>
      </c>
      <c r="D68" s="53" cm="1">
        <f t="array" ref="D68">INDEX($D$104:$BW$167,$C156,D$91)</f>
        <v>4.6319999999999997</v>
      </c>
      <c r="E68" s="53" cm="1">
        <f t="array" ref="E68">INDEX($D$104:$BW$167,$C156,E$91)</f>
        <v>0.59</v>
      </c>
      <c r="F68" s="53" cm="1">
        <f t="array" ref="F68">INDEX($D$104:$BW$167,$C156,F$91)</f>
        <v>20.824000000000002</v>
      </c>
      <c r="G68" s="53" cm="1">
        <f t="array" ref="G68">INDEX($D$104:$BW$167,$C156,G$91)</f>
        <v>17.635000000000002</v>
      </c>
      <c r="H68" s="53" cm="1">
        <f t="array" ref="H68">INDEX($D$104:$BW$167,$C156,H$91)</f>
        <v>0</v>
      </c>
      <c r="I68" s="53" cm="1">
        <f t="array" ref="I68">INDEX($D$104:$BW$167,$C156,I$91)</f>
        <v>17.635000000000002</v>
      </c>
      <c r="J68" s="53" cm="1">
        <f t="array" ref="J68">INDEX($D$104:$BW$167,$C156,J$91)</f>
        <v>38.459000000000003</v>
      </c>
      <c r="K68" s="53"/>
      <c r="L68" s="54" t="str" cm="1">
        <f t="array" ref="L68">IF(HYPERLINK(TEXT("#"&amp;INDEX($D$178:$BW$241,$C230,C$91),),INDEX($D$178:$BW$241,$C230,C$91))=0,"",HYPERLINK(TEXT("#"&amp;INDEX($D$178:$BW$241,$C230,C$91),),INDEX($D$178:$BW$241,$C230,C$91)))</f>
        <v>A126035814X</v>
      </c>
      <c r="M68" s="54" t="str" cm="1">
        <f t="array" ref="M68">IF(HYPERLINK(TEXT("#"&amp;INDEX($D$178:$BW$241,$C230,D$91),),INDEX($D$178:$BW$241,$C230,D$91))=0,"",HYPERLINK(TEXT("#"&amp;INDEX($D$178:$BW$241,$C230,D$91),),INDEX($D$178:$BW$241,$C230,D$91)))</f>
        <v>A126033870F</v>
      </c>
      <c r="N68" s="54" t="str" cm="1">
        <f t="array" ref="N68">IF(HYPERLINK(TEXT("#"&amp;INDEX($D$178:$BW$241,$C230,E$91),),INDEX($D$178:$BW$241,$C230,E$91))=0,"",HYPERLINK(TEXT("#"&amp;INDEX($D$178:$BW$241,$C230,E$91),),INDEX($D$178:$BW$241,$C230,E$91)))</f>
        <v>A126036462X</v>
      </c>
      <c r="O68" s="54" t="str" cm="1">
        <f t="array" ref="O68">IF(HYPERLINK(TEXT("#"&amp;INDEX($D$178:$BW$241,$C230,F$91),),INDEX($D$178:$BW$241,$C230,F$91))=0,"",HYPERLINK(TEXT("#"&amp;INDEX($D$178:$BW$241,$C230,F$91),),INDEX($D$178:$BW$241,$C230,F$91)))</f>
        <v>A126037110L</v>
      </c>
      <c r="P68" s="54" t="str" cm="1">
        <f t="array" ref="P68">IF(HYPERLINK(TEXT("#"&amp;INDEX($D$178:$BW$241,$C230,G$91),),INDEX($D$178:$BW$241,$C230,G$91))=0,"",HYPERLINK(TEXT("#"&amp;INDEX($D$178:$BW$241,$C230,G$91),),INDEX($D$178:$BW$241,$C230,G$91)))</f>
        <v>A126034518L</v>
      </c>
      <c r="Q68" s="54" t="str" cm="1">
        <f t="array" ref="Q68">IF(HYPERLINK(TEXT("#"&amp;INDEX($D$178:$BW$241,$C230,H$91),),INDEX($D$178:$BW$241,$C230,H$91))=0,"",HYPERLINK(TEXT("#"&amp;INDEX($D$178:$BW$241,$C230,H$91),),INDEX($D$178:$BW$241,$C230,H$91)))</f>
        <v>A126033222J</v>
      </c>
      <c r="R68" s="54" t="str" cm="1">
        <f t="array" ref="R68">IF(HYPERLINK(TEXT("#"&amp;INDEX($D$178:$BW$241,$C230,I$91),),INDEX($D$178:$BW$241,$C230,I$91))=0,"",HYPERLINK(TEXT("#"&amp;INDEX($D$178:$BW$241,$C230,I$91),),INDEX($D$178:$BW$241,$C230,I$91)))</f>
        <v>A126035166L</v>
      </c>
      <c r="S68" s="54" t="str" cm="1">
        <f t="array" ref="S68">IF(HYPERLINK(TEXT("#"&amp;INDEX($D$178:$BW$241,$C230,J$91),),INDEX($D$178:$BW$241,$C230,J$91))=0,"",HYPERLINK(TEXT("#"&amp;INDEX($D$178:$BW$241,$C230,J$91),),INDEX($D$178:$BW$241,$C230,J$91)))</f>
        <v>A126032574V</v>
      </c>
      <c r="T68" s="53"/>
      <c r="U68" s="53"/>
      <c r="V68" s="53"/>
      <c r="W68" s="53"/>
    </row>
    <row r="69" spans="1:23">
      <c r="A69" s="50"/>
      <c r="B69" s="57" t="s">
        <v>11652</v>
      </c>
      <c r="C69" s="53" cm="1">
        <f t="array" ref="C69">INDEX($D$104:$BW$167,$C157,C$91)</f>
        <v>1.6839999999999999</v>
      </c>
      <c r="D69" s="53" cm="1">
        <f t="array" ref="D69">INDEX($D$104:$BW$167,$C157,D$91)</f>
        <v>1.53</v>
      </c>
      <c r="E69" s="53" cm="1">
        <f t="array" ref="E69">INDEX($D$104:$BW$167,$C157,E$91)</f>
        <v>0.59</v>
      </c>
      <c r="F69" s="53" cm="1">
        <f t="array" ref="F69">INDEX($D$104:$BW$167,$C157,F$91)</f>
        <v>3.8050000000000002</v>
      </c>
      <c r="G69" s="53" cm="1">
        <f t="array" ref="G69">INDEX($D$104:$BW$167,$C157,G$91)</f>
        <v>0</v>
      </c>
      <c r="H69" s="53" cm="1">
        <f t="array" ref="H69">INDEX($D$104:$BW$167,$C157,H$91)</f>
        <v>0</v>
      </c>
      <c r="I69" s="53" cm="1">
        <f t="array" ref="I69">INDEX($D$104:$BW$167,$C157,I$91)</f>
        <v>0</v>
      </c>
      <c r="J69" s="53" cm="1">
        <f t="array" ref="J69">INDEX($D$104:$BW$167,$C157,J$91)</f>
        <v>3.8050000000000002</v>
      </c>
      <c r="K69" s="53"/>
      <c r="L69" s="54" t="str" cm="1">
        <f t="array" ref="L69">IF(HYPERLINK(TEXT("#"&amp;INDEX($D$178:$BW$241,$C231,C$91),),INDEX($D$178:$BW$241,$C231,C$91))=0,"",HYPERLINK(TEXT("#"&amp;INDEX($D$178:$BW$241,$C231,C$91),),INDEX($D$178:$BW$241,$C231,C$91)))</f>
        <v>A126035866A</v>
      </c>
      <c r="M69" s="54" t="str" cm="1">
        <f t="array" ref="M69">IF(HYPERLINK(TEXT("#"&amp;INDEX($D$178:$BW$241,$C231,D$91),),INDEX($D$178:$BW$241,$C231,D$91))=0,"",HYPERLINK(TEXT("#"&amp;INDEX($D$178:$BW$241,$C231,D$91),),INDEX($D$178:$BW$241,$C231,D$91)))</f>
        <v>A126033922W</v>
      </c>
      <c r="N69" s="54" t="str" cm="1">
        <f t="array" ref="N69">IF(HYPERLINK(TEXT("#"&amp;INDEX($D$178:$BW$241,$C231,E$91),),INDEX($D$178:$BW$241,$C231,E$91))=0,"",HYPERLINK(TEXT("#"&amp;INDEX($D$178:$BW$241,$C231,E$91),),INDEX($D$178:$BW$241,$C231,E$91)))</f>
        <v>A126036514R</v>
      </c>
      <c r="O69" s="54" t="str" cm="1">
        <f t="array" ref="O69">IF(HYPERLINK(TEXT("#"&amp;INDEX($D$178:$BW$241,$C231,F$91),),INDEX($D$178:$BW$241,$C231,F$91))=0,"",HYPERLINK(TEXT("#"&amp;INDEX($D$178:$BW$241,$C231,F$91),),INDEX($D$178:$BW$241,$C231,F$91)))</f>
        <v>A126037162R</v>
      </c>
      <c r="P69" s="54" t="str" cm="1">
        <f t="array" ref="P69">IF(HYPERLINK(TEXT("#"&amp;INDEX($D$178:$BW$241,$C231,G$91),),INDEX($D$178:$BW$241,$C231,G$91))=0,"",HYPERLINK(TEXT("#"&amp;INDEX($D$178:$BW$241,$C231,G$91),),INDEX($D$178:$BW$241,$C231,G$91)))</f>
        <v>A126034570W</v>
      </c>
      <c r="Q69" s="54" t="str" cm="1">
        <f t="array" ref="Q69">IF(HYPERLINK(TEXT("#"&amp;INDEX($D$178:$BW$241,$C231,H$91),),INDEX($D$178:$BW$241,$C231,H$91))=0,"",HYPERLINK(TEXT("#"&amp;INDEX($D$178:$BW$241,$C231,H$91),),INDEX($D$178:$BW$241,$C231,H$91)))</f>
        <v>A126033274K</v>
      </c>
      <c r="R69" s="54" t="str" cm="1">
        <f t="array" ref="R69">IF(HYPERLINK(TEXT("#"&amp;INDEX($D$178:$BW$241,$C231,I$91),),INDEX($D$178:$BW$241,$C231,I$91))=0,"",HYPERLINK(TEXT("#"&amp;INDEX($D$178:$BW$241,$C231,I$91),),INDEX($D$178:$BW$241,$C231,I$91)))</f>
        <v>A126035218C</v>
      </c>
      <c r="S69" s="54" t="str" cm="1">
        <f t="array" ref="S69">IF(HYPERLINK(TEXT("#"&amp;INDEX($D$178:$BW$241,$C231,J$91),),INDEX($D$178:$BW$241,$C231,J$91))=0,"",HYPERLINK(TEXT("#"&amp;INDEX($D$178:$BW$241,$C231,J$91),),INDEX($D$178:$BW$241,$C231,J$91)))</f>
        <v>A126032626K</v>
      </c>
      <c r="T69" s="53"/>
      <c r="U69" s="53"/>
      <c r="V69" s="53"/>
      <c r="W69" s="53"/>
    </row>
    <row r="70" spans="1:23">
      <c r="A70" s="50"/>
      <c r="B70" s="57" t="s">
        <v>11653</v>
      </c>
      <c r="C70" s="53" cm="1">
        <f t="array" ref="C70">INDEX($D$104:$BW$167,$C158,C$91)</f>
        <v>13.917</v>
      </c>
      <c r="D70" s="53" cm="1">
        <f t="array" ref="D70">INDEX($D$104:$BW$167,$C158,D$91)</f>
        <v>3.1019999999999999</v>
      </c>
      <c r="E70" s="53" t="s">
        <v>11649</v>
      </c>
      <c r="F70" s="53" cm="1">
        <f t="array" ref="F70">INDEX($D$104:$BW$167,$C158,F$91)</f>
        <v>17.018999999999998</v>
      </c>
      <c r="G70" s="53" cm="1">
        <f t="array" ref="G70">INDEX($D$104:$BW$167,$C158,G$91)</f>
        <v>17.635000000000002</v>
      </c>
      <c r="H70" s="53" t="s">
        <v>11649</v>
      </c>
      <c r="I70" s="53" cm="1">
        <f t="array" ref="I70">INDEX($D$104:$BW$167,$C158,I$91)</f>
        <v>17.635000000000002</v>
      </c>
      <c r="J70" s="53" cm="1">
        <f t="array" ref="J70">INDEX($D$104:$BW$167,$C158,J$91)</f>
        <v>34.654000000000003</v>
      </c>
      <c r="K70" s="53"/>
      <c r="L70" s="54" t="str" cm="1">
        <f t="array" ref="L70">IF(HYPERLINK(TEXT("#"&amp;INDEX($D$178:$BW$241,$C232,C$91),),INDEX($D$178:$BW$241,$C232,C$91))=0,"",HYPERLINK(TEXT("#"&amp;INDEX($D$178:$BW$241,$C232,C$91),),INDEX($D$178:$BW$241,$C232,C$91)))</f>
        <v>A126035850J</v>
      </c>
      <c r="M70" s="54" t="str" cm="1">
        <f t="array" ref="M70">IF(HYPERLINK(TEXT("#"&amp;INDEX($D$178:$BW$241,$C232,D$91),),INDEX($D$178:$BW$241,$C232,D$91))=0,"",HYPERLINK(TEXT("#"&amp;INDEX($D$178:$BW$241,$C232,D$91),),INDEX($D$178:$BW$241,$C232,D$91)))</f>
        <v>A126033906W</v>
      </c>
      <c r="N70" s="53" t="s">
        <v>11649</v>
      </c>
      <c r="O70" s="54" t="str" cm="1">
        <f t="array" ref="O70">IF(HYPERLINK(TEXT("#"&amp;INDEX($D$178:$BW$241,$C232,F$91),),INDEX($D$178:$BW$241,$C232,F$91))=0,"",HYPERLINK(TEXT("#"&amp;INDEX($D$178:$BW$241,$C232,F$91),),INDEX($D$178:$BW$241,$C232,F$91)))</f>
        <v>A126037146R</v>
      </c>
      <c r="P70" s="54" t="str" cm="1">
        <f t="array" ref="P70">IF(HYPERLINK(TEXT("#"&amp;INDEX($D$178:$BW$241,$C232,G$91),),INDEX($D$178:$BW$241,$C232,G$91))=0,"",HYPERLINK(TEXT("#"&amp;INDEX($D$178:$BW$241,$C232,G$91),),INDEX($D$178:$BW$241,$C232,G$91)))</f>
        <v>A126034554W</v>
      </c>
      <c r="Q70" s="53" t="s">
        <v>11649</v>
      </c>
      <c r="R70" s="54" t="str" cm="1">
        <f t="array" ref="R70">IF(HYPERLINK(TEXT("#"&amp;INDEX($D$178:$BW$241,$C232,I$91),),INDEX($D$178:$BW$241,$C232,I$91))=0,"",HYPERLINK(TEXT("#"&amp;INDEX($D$178:$BW$241,$C232,I$91),),INDEX($D$178:$BW$241,$C232,I$91)))</f>
        <v>A126035202K</v>
      </c>
      <c r="S70" s="54" t="str" cm="1">
        <f t="array" ref="S70">IF(HYPERLINK(TEXT("#"&amp;INDEX($D$178:$BW$241,$C232,J$91),),INDEX($D$178:$BW$241,$C232,J$91))=0,"",HYPERLINK(TEXT("#"&amp;INDEX($D$178:$BW$241,$C232,J$91),),INDEX($D$178:$BW$241,$C232,J$91)))</f>
        <v>A126032610T</v>
      </c>
      <c r="T70" s="53"/>
      <c r="U70" s="53"/>
      <c r="V70" s="53"/>
      <c r="W70" s="53"/>
    </row>
    <row r="71" spans="1:23">
      <c r="A71" s="55" t="s">
        <v>11654</v>
      </c>
      <c r="B71" s="58"/>
      <c r="C71" s="53"/>
      <c r="D71" s="53"/>
      <c r="E71" s="53"/>
      <c r="F71" s="53"/>
      <c r="G71" s="53"/>
      <c r="H71" s="53"/>
      <c r="I71" s="53"/>
      <c r="J71" s="53"/>
      <c r="K71" s="53"/>
      <c r="L71" s="54"/>
      <c r="M71" s="54"/>
      <c r="N71" s="54"/>
      <c r="O71" s="54"/>
      <c r="P71" s="54"/>
      <c r="Q71" s="54"/>
      <c r="R71" s="54"/>
      <c r="S71" s="54"/>
      <c r="T71" s="53"/>
      <c r="U71" s="53"/>
      <c r="V71" s="53"/>
      <c r="W71" s="53"/>
    </row>
    <row r="72" spans="1:23">
      <c r="A72" s="50"/>
      <c r="B72" s="52" t="s">
        <v>11655</v>
      </c>
      <c r="C72" s="53" cm="1">
        <f t="array" ref="C72">INDEX($D$104:$BW$167,$C160,C$91)</f>
        <v>85.786000000000001</v>
      </c>
      <c r="D72" s="53" cm="1">
        <f t="array" ref="D72">INDEX($D$104:$BW$167,$C160,D$91)</f>
        <v>18.972000000000001</v>
      </c>
      <c r="E72" s="53" cm="1">
        <f t="array" ref="E72">INDEX($D$104:$BW$167,$C160,E$91)</f>
        <v>8.5489999999999995</v>
      </c>
      <c r="F72" s="53" cm="1">
        <f t="array" ref="F72">INDEX($D$104:$BW$167,$C160,F$91)</f>
        <v>113.306</v>
      </c>
      <c r="G72" s="53" cm="1">
        <f t="array" ref="G72">INDEX($D$104:$BW$167,$C160,G$91)</f>
        <v>64.346999999999994</v>
      </c>
      <c r="H72" s="53" cm="1">
        <f t="array" ref="H72">INDEX($D$104:$BW$167,$C160,H$91)</f>
        <v>16.079000000000001</v>
      </c>
      <c r="I72" s="53" cm="1">
        <f t="array" ref="I72">INDEX($D$104:$BW$167,$C160,I$91)</f>
        <v>80.426000000000002</v>
      </c>
      <c r="J72" s="53" cm="1">
        <f t="array" ref="J72">INDEX($D$104:$BW$167,$C160,J$91)</f>
        <v>193.732</v>
      </c>
      <c r="K72" s="53"/>
      <c r="L72" s="54" t="str" cm="1">
        <f t="array" ref="L72">IF(HYPERLINK(TEXT("#"&amp;INDEX($D$178:$BW$241,$C234,C$91),),INDEX($D$178:$BW$241,$C234,C$91))=0,"",HYPERLINK(TEXT("#"&amp;INDEX($D$178:$BW$241,$C234,C$91),),INDEX($D$178:$BW$241,$C234,C$91)))</f>
        <v>A126035870T</v>
      </c>
      <c r="M72" s="54" t="str" cm="1">
        <f t="array" ref="M72">IF(HYPERLINK(TEXT("#"&amp;INDEX($D$178:$BW$241,$C234,D$91),),INDEX($D$178:$BW$241,$C234,D$91))=0,"",HYPERLINK(TEXT("#"&amp;INDEX($D$178:$BW$241,$C234,D$91),),INDEX($D$178:$BW$241,$C234,D$91)))</f>
        <v>A126033926F</v>
      </c>
      <c r="N72" s="54" t="str" cm="1">
        <f t="array" ref="N72">IF(HYPERLINK(TEXT("#"&amp;INDEX($D$178:$BW$241,$C234,E$91),),INDEX($D$178:$BW$241,$C234,E$91))=0,"",HYPERLINK(TEXT("#"&amp;INDEX($D$178:$BW$241,$C234,E$91),),INDEX($D$178:$BW$241,$C234,E$91)))</f>
        <v>A126036518X</v>
      </c>
      <c r="O72" s="54" t="str" cm="1">
        <f t="array" ref="O72">IF(HYPERLINK(TEXT("#"&amp;INDEX($D$178:$BW$241,$C234,F$91),),INDEX($D$178:$BW$241,$C234,F$91))=0,"",HYPERLINK(TEXT("#"&amp;INDEX($D$178:$BW$241,$C234,F$91),),INDEX($D$178:$BW$241,$C234,F$91)))</f>
        <v>A126037166X</v>
      </c>
      <c r="P72" s="54" t="str" cm="1">
        <f t="array" ref="P72">IF(HYPERLINK(TEXT("#"&amp;INDEX($D$178:$BW$241,$C234,G$91),),INDEX($D$178:$BW$241,$C234,G$91))=0,"",HYPERLINK(TEXT("#"&amp;INDEX($D$178:$BW$241,$C234,G$91),),INDEX($D$178:$BW$241,$C234,G$91)))</f>
        <v>A126034574F</v>
      </c>
      <c r="Q72" s="54" t="str" cm="1">
        <f t="array" ref="Q72">IF(HYPERLINK(TEXT("#"&amp;INDEX($D$178:$BW$241,$C234,H$91),),INDEX($D$178:$BW$241,$C234,H$91))=0,"",HYPERLINK(TEXT("#"&amp;INDEX($D$178:$BW$241,$C234,H$91),),INDEX($D$178:$BW$241,$C234,H$91)))</f>
        <v>A126033278V</v>
      </c>
      <c r="R72" s="54" t="str" cm="1">
        <f t="array" ref="R72">IF(HYPERLINK(TEXT("#"&amp;INDEX($D$178:$BW$241,$C234,I$91),),INDEX($D$178:$BW$241,$C234,I$91))=0,"",HYPERLINK(TEXT("#"&amp;INDEX($D$178:$BW$241,$C234,I$91),),INDEX($D$178:$BW$241,$C234,I$91)))</f>
        <v>A126035222V</v>
      </c>
      <c r="S72" s="54" t="str" cm="1">
        <f t="array" ref="S72">IF(HYPERLINK(TEXT("#"&amp;INDEX($D$178:$BW$241,$C234,J$91),),INDEX($D$178:$BW$241,$C234,J$91))=0,"",HYPERLINK(TEXT("#"&amp;INDEX($D$178:$BW$241,$C234,J$91),),INDEX($D$178:$BW$241,$C234,J$91)))</f>
        <v>A126032630A</v>
      </c>
      <c r="T72" s="53"/>
      <c r="U72" s="53"/>
      <c r="V72" s="53"/>
      <c r="W72" s="53"/>
    </row>
    <row r="73" spans="1:23">
      <c r="A73" s="50"/>
      <c r="B73" s="57" t="s">
        <v>11656</v>
      </c>
      <c r="C73" s="53" cm="1">
        <f t="array" ref="C73">INDEX($D$104:$BW$167,$C161,C$91)</f>
        <v>22.936</v>
      </c>
      <c r="D73" s="53" cm="1">
        <f t="array" ref="D73">INDEX($D$104:$BW$167,$C161,D$91)</f>
        <v>8.8230000000000004</v>
      </c>
      <c r="E73" s="53" cm="1">
        <f t="array" ref="E73">INDEX($D$104:$BW$167,$C161,E$91)</f>
        <v>4.5590000000000002</v>
      </c>
      <c r="F73" s="53" cm="1">
        <f t="array" ref="F73">INDEX($D$104:$BW$167,$C161,F$91)</f>
        <v>36.317999999999998</v>
      </c>
      <c r="G73" s="53" cm="1">
        <f t="array" ref="G73">INDEX($D$104:$BW$167,$C161,G$91)</f>
        <v>19.015999999999998</v>
      </c>
      <c r="H73" s="53" cm="1">
        <f t="array" ref="H73">INDEX($D$104:$BW$167,$C161,H$91)</f>
        <v>11.726000000000001</v>
      </c>
      <c r="I73" s="53" cm="1">
        <f t="array" ref="I73">INDEX($D$104:$BW$167,$C161,I$91)</f>
        <v>30.742000000000001</v>
      </c>
      <c r="J73" s="53" cm="1">
        <f t="array" ref="J73">INDEX($D$104:$BW$167,$C161,J$91)</f>
        <v>67.06</v>
      </c>
      <c r="K73" s="53"/>
      <c r="L73" s="54" t="str" cm="1">
        <f t="array" ref="L73">IF(HYPERLINK(TEXT("#"&amp;INDEX($D$178:$BW$241,$C235,C$91),),INDEX($D$178:$BW$241,$C235,C$91))=0,"",HYPERLINK(TEXT("#"&amp;INDEX($D$178:$BW$241,$C235,C$91),),INDEX($D$178:$BW$241,$C235,C$91)))</f>
        <v>A126035818J</v>
      </c>
      <c r="M73" s="54" t="str" cm="1">
        <f t="array" ref="M73">IF(HYPERLINK(TEXT("#"&amp;INDEX($D$178:$BW$241,$C235,D$91),),INDEX($D$178:$BW$241,$C235,D$91))=0,"",HYPERLINK(TEXT("#"&amp;INDEX($D$178:$BW$241,$C235,D$91),),INDEX($D$178:$BW$241,$C235,D$91)))</f>
        <v>A126033874R</v>
      </c>
      <c r="N73" s="54" t="str" cm="1">
        <f t="array" ref="N73">IF(HYPERLINK(TEXT("#"&amp;INDEX($D$178:$BW$241,$C235,E$91),),INDEX($D$178:$BW$241,$C235,E$91))=0,"",HYPERLINK(TEXT("#"&amp;INDEX($D$178:$BW$241,$C235,E$91),),INDEX($D$178:$BW$241,$C235,E$91)))</f>
        <v>A126036466J</v>
      </c>
      <c r="O73" s="54" t="str" cm="1">
        <f t="array" ref="O73">IF(HYPERLINK(TEXT("#"&amp;INDEX($D$178:$BW$241,$C235,F$91),),INDEX($D$178:$BW$241,$C235,F$91))=0,"",HYPERLINK(TEXT("#"&amp;INDEX($D$178:$BW$241,$C235,F$91),),INDEX($D$178:$BW$241,$C235,F$91)))</f>
        <v>A126037114W</v>
      </c>
      <c r="P73" s="54" t="str" cm="1">
        <f t="array" ref="P73">IF(HYPERLINK(TEXT("#"&amp;INDEX($D$178:$BW$241,$C235,G$91),),INDEX($D$178:$BW$241,$C235,G$91))=0,"",HYPERLINK(TEXT("#"&amp;INDEX($D$178:$BW$241,$C235,G$91),),INDEX($D$178:$BW$241,$C235,G$91)))</f>
        <v>A126034522C</v>
      </c>
      <c r="Q73" s="54" t="str" cm="1">
        <f t="array" ref="Q73">IF(HYPERLINK(TEXT("#"&amp;INDEX($D$178:$BW$241,$C235,H$91),),INDEX($D$178:$BW$241,$C235,H$91))=0,"",HYPERLINK(TEXT("#"&amp;INDEX($D$178:$BW$241,$C235,H$91),),INDEX($D$178:$BW$241,$C235,H$91)))</f>
        <v>A126033226T</v>
      </c>
      <c r="R73" s="54" t="str" cm="1">
        <f t="array" ref="R73">IF(HYPERLINK(TEXT("#"&amp;INDEX($D$178:$BW$241,$C235,I$91),),INDEX($D$178:$BW$241,$C235,I$91))=0,"",HYPERLINK(TEXT("#"&amp;INDEX($D$178:$BW$241,$C235,I$91),),INDEX($D$178:$BW$241,$C235,I$91)))</f>
        <v>A126035170C</v>
      </c>
      <c r="S73" s="54" t="str" cm="1">
        <f t="array" ref="S73">IF(HYPERLINK(TEXT("#"&amp;INDEX($D$178:$BW$241,$C235,J$91),),INDEX($D$178:$BW$241,$C235,J$91))=0,"",HYPERLINK(TEXT("#"&amp;INDEX($D$178:$BW$241,$C235,J$91),),INDEX($D$178:$BW$241,$C235,J$91)))</f>
        <v>A126032578C</v>
      </c>
      <c r="T73" s="53"/>
      <c r="U73" s="53"/>
      <c r="V73" s="53"/>
      <c r="W73" s="53"/>
    </row>
    <row r="74" spans="1:23">
      <c r="A74" s="50"/>
      <c r="B74" s="57" t="s">
        <v>11657</v>
      </c>
      <c r="C74" s="53" cm="1">
        <f t="array" ref="C74">INDEX($D$104:$BW$167,$C162,C$91)</f>
        <v>37.94</v>
      </c>
      <c r="D74" s="53" cm="1">
        <f t="array" ref="D74">INDEX($D$104:$BW$167,$C162,D$91)</f>
        <v>6.9969999999999999</v>
      </c>
      <c r="E74" s="53" cm="1">
        <f t="array" ref="E74">INDEX($D$104:$BW$167,$C162,E$91)</f>
        <v>3.1429999999999998</v>
      </c>
      <c r="F74" s="53" cm="1">
        <f t="array" ref="F74">INDEX($D$104:$BW$167,$C162,F$91)</f>
        <v>48.08</v>
      </c>
      <c r="G74" s="53" cm="1">
        <f t="array" ref="G74">INDEX($D$104:$BW$167,$C162,G$91)</f>
        <v>30.431999999999999</v>
      </c>
      <c r="H74" s="53" cm="1">
        <f t="array" ref="H74">INDEX($D$104:$BW$167,$C162,H$91)</f>
        <v>2.859</v>
      </c>
      <c r="I74" s="53" cm="1">
        <f t="array" ref="I74">INDEX($D$104:$BW$167,$C162,I$91)</f>
        <v>33.290999999999997</v>
      </c>
      <c r="J74" s="53" cm="1">
        <f t="array" ref="J74">INDEX($D$104:$BW$167,$C162,J$91)</f>
        <v>81.370999999999995</v>
      </c>
      <c r="K74" s="53"/>
      <c r="L74" s="54" t="str" cm="1">
        <f t="array" ref="L74">IF(HYPERLINK(TEXT("#"&amp;INDEX($D$178:$BW$241,$C236,C$91),),INDEX($D$178:$BW$241,$C236,C$91))=0,"",HYPERLINK(TEXT("#"&amp;INDEX($D$178:$BW$241,$C236,C$91),),INDEX($D$178:$BW$241,$C236,C$91)))</f>
        <v>A126035802R</v>
      </c>
      <c r="M74" s="54" t="str" cm="1">
        <f t="array" ref="M74">IF(HYPERLINK(TEXT("#"&amp;INDEX($D$178:$BW$241,$C236,D$91),),INDEX($D$178:$BW$241,$C236,D$91))=0,"",HYPERLINK(TEXT("#"&amp;INDEX($D$178:$BW$241,$C236,D$91),),INDEX($D$178:$BW$241,$C236,D$91)))</f>
        <v>A126033858R</v>
      </c>
      <c r="N74" s="54" t="str" cm="1">
        <f t="array" ref="N74">IF(HYPERLINK(TEXT("#"&amp;INDEX($D$178:$BW$241,$C236,E$91),),INDEX($D$178:$BW$241,$C236,E$91))=0,"",HYPERLINK(TEXT("#"&amp;INDEX($D$178:$BW$241,$C236,E$91),),INDEX($D$178:$BW$241,$C236,E$91)))</f>
        <v>A126036450R</v>
      </c>
      <c r="O74" s="54" t="str" cm="1">
        <f t="array" ref="O74">IF(HYPERLINK(TEXT("#"&amp;INDEX($D$178:$BW$241,$C236,F$91),),INDEX($D$178:$BW$241,$C236,F$91))=0,"",HYPERLINK(TEXT("#"&amp;INDEX($D$178:$BW$241,$C236,F$91),),INDEX($D$178:$BW$241,$C236,F$91)))</f>
        <v>A126037098J</v>
      </c>
      <c r="P74" s="54" t="str" cm="1">
        <f t="array" ref="P74">IF(HYPERLINK(TEXT("#"&amp;INDEX($D$178:$BW$241,$C236,G$91),),INDEX($D$178:$BW$241,$C236,G$91))=0,"",HYPERLINK(TEXT("#"&amp;INDEX($D$178:$BW$241,$C236,G$91),),INDEX($D$178:$BW$241,$C236,G$91)))</f>
        <v>A126034506C</v>
      </c>
      <c r="Q74" s="54" t="str" cm="1">
        <f t="array" ref="Q74">IF(HYPERLINK(TEXT("#"&amp;INDEX($D$178:$BW$241,$C236,H$91),),INDEX($D$178:$BW$241,$C236,H$91))=0,"",HYPERLINK(TEXT("#"&amp;INDEX($D$178:$BW$241,$C236,H$91),),INDEX($D$178:$BW$241,$C236,H$91)))</f>
        <v>A126033210X</v>
      </c>
      <c r="R74" s="54" t="str" cm="1">
        <f t="array" ref="R74">IF(HYPERLINK(TEXT("#"&amp;INDEX($D$178:$BW$241,$C236,I$91),),INDEX($D$178:$BW$241,$C236,I$91))=0,"",HYPERLINK(TEXT("#"&amp;INDEX($D$178:$BW$241,$C236,I$91),),INDEX($D$178:$BW$241,$C236,I$91)))</f>
        <v>A126035154C</v>
      </c>
      <c r="S74" s="54" t="str" cm="1">
        <f t="array" ref="S74">IF(HYPERLINK(TEXT("#"&amp;INDEX($D$178:$BW$241,$C236,J$91),),INDEX($D$178:$BW$241,$C236,J$91))=0,"",HYPERLINK(TEXT("#"&amp;INDEX($D$178:$BW$241,$C236,J$91),),INDEX($D$178:$BW$241,$C236,J$91)))</f>
        <v>A126032562K</v>
      </c>
      <c r="T74" s="53"/>
      <c r="U74" s="53"/>
      <c r="V74" s="53"/>
      <c r="W74" s="53"/>
    </row>
    <row r="75" spans="1:23">
      <c r="A75" s="50"/>
      <c r="B75" s="57" t="s">
        <v>11658</v>
      </c>
      <c r="C75" s="53" cm="1">
        <f t="array" ref="C75">INDEX($D$104:$BW$167,$C163,C$91)</f>
        <v>16.381</v>
      </c>
      <c r="D75" s="53" cm="1">
        <f t="array" ref="D75">INDEX($D$104:$BW$167,$C163,D$91)</f>
        <v>2.3980000000000001</v>
      </c>
      <c r="E75" s="53" cm="1">
        <f t="array" ref="E75">INDEX($D$104:$BW$167,$C163,E$91)</f>
        <v>0.84599999999999997</v>
      </c>
      <c r="F75" s="53" cm="1">
        <f t="array" ref="F75">INDEX($D$104:$BW$167,$C163,F$91)</f>
        <v>19.625</v>
      </c>
      <c r="G75" s="53" cm="1">
        <f t="array" ref="G75">INDEX($D$104:$BW$167,$C163,G$91)</f>
        <v>8.8049999999999997</v>
      </c>
      <c r="H75" s="53" cm="1">
        <f t="array" ref="H75">INDEX($D$104:$BW$167,$C163,H$91)</f>
        <v>1.2270000000000001</v>
      </c>
      <c r="I75" s="53" cm="1">
        <f t="array" ref="I75">INDEX($D$104:$BW$167,$C163,I$91)</f>
        <v>10.032</v>
      </c>
      <c r="J75" s="53" cm="1">
        <f t="array" ref="J75">INDEX($D$104:$BW$167,$C163,J$91)</f>
        <v>29.658000000000001</v>
      </c>
      <c r="K75" s="53"/>
      <c r="L75" s="54" t="str" cm="1">
        <f t="array" ref="L75">IF(HYPERLINK(TEXT("#"&amp;INDEX($D$178:$BW$241,$C237,C$91),),INDEX($D$178:$BW$241,$C237,C$91))=0,"",HYPERLINK(TEXT("#"&amp;INDEX($D$178:$BW$241,$C237,C$91),),INDEX($D$178:$BW$241,$C237,C$91)))</f>
        <v>A126035806X</v>
      </c>
      <c r="M75" s="54" t="str" cm="1">
        <f t="array" ref="M75">IF(HYPERLINK(TEXT("#"&amp;INDEX($D$178:$BW$241,$C237,D$91),),INDEX($D$178:$BW$241,$C237,D$91))=0,"",HYPERLINK(TEXT("#"&amp;INDEX($D$178:$BW$241,$C237,D$91),),INDEX($D$178:$BW$241,$C237,D$91)))</f>
        <v>A126033862F</v>
      </c>
      <c r="N75" s="54" t="str" cm="1">
        <f t="array" ref="N75">IF(HYPERLINK(TEXT("#"&amp;INDEX($D$178:$BW$241,$C237,E$91),),INDEX($D$178:$BW$241,$C237,E$91))=0,"",HYPERLINK(TEXT("#"&amp;INDEX($D$178:$BW$241,$C237,E$91),),INDEX($D$178:$BW$241,$C237,E$91)))</f>
        <v>A126036454X</v>
      </c>
      <c r="O75" s="54" t="str" cm="1">
        <f t="array" ref="O75">IF(HYPERLINK(TEXT("#"&amp;INDEX($D$178:$BW$241,$C237,F$91),),INDEX($D$178:$BW$241,$C237,F$91))=0,"",HYPERLINK(TEXT("#"&amp;INDEX($D$178:$BW$241,$C237,F$91),),INDEX($D$178:$BW$241,$C237,F$91)))</f>
        <v>A126037102L</v>
      </c>
      <c r="P75" s="54" t="str" cm="1">
        <f t="array" ref="P75">IF(HYPERLINK(TEXT("#"&amp;INDEX($D$178:$BW$241,$C237,G$91),),INDEX($D$178:$BW$241,$C237,G$91))=0,"",HYPERLINK(TEXT("#"&amp;INDEX($D$178:$BW$241,$C237,G$91),),INDEX($D$178:$BW$241,$C237,G$91)))</f>
        <v>A126034510V</v>
      </c>
      <c r="Q75" s="54" t="str" cm="1">
        <f t="array" ref="Q75">IF(HYPERLINK(TEXT("#"&amp;INDEX($D$178:$BW$241,$C237,H$91),),INDEX($D$178:$BW$241,$C237,H$91))=0,"",HYPERLINK(TEXT("#"&amp;INDEX($D$178:$BW$241,$C237,H$91),),INDEX($D$178:$BW$241,$C237,H$91)))</f>
        <v>A126033214J</v>
      </c>
      <c r="R75" s="54" t="str" cm="1">
        <f t="array" ref="R75">IF(HYPERLINK(TEXT("#"&amp;INDEX($D$178:$BW$241,$C237,I$91),),INDEX($D$178:$BW$241,$C237,I$91))=0,"",HYPERLINK(TEXT("#"&amp;INDEX($D$178:$BW$241,$C237,I$91),),INDEX($D$178:$BW$241,$C237,I$91)))</f>
        <v>A126035158L</v>
      </c>
      <c r="S75" s="54" t="str" cm="1">
        <f t="array" ref="S75">IF(HYPERLINK(TEXT("#"&amp;INDEX($D$178:$BW$241,$C237,J$91),),INDEX($D$178:$BW$241,$C237,J$91))=0,"",HYPERLINK(TEXT("#"&amp;INDEX($D$178:$BW$241,$C237,J$91),),INDEX($D$178:$BW$241,$C237,J$91)))</f>
        <v>A126032566V</v>
      </c>
      <c r="T75" s="53"/>
      <c r="U75" s="53"/>
      <c r="V75" s="53"/>
      <c r="W75" s="53"/>
    </row>
    <row r="76" spans="1:23">
      <c r="A76" s="50"/>
      <c r="B76" s="57" t="s">
        <v>11659</v>
      </c>
      <c r="C76" s="53" cm="1">
        <f t="array" ref="C76">INDEX($D$104:$BW$167,$C164,C$91)</f>
        <v>8.5289999999999999</v>
      </c>
      <c r="D76" s="53" cm="1">
        <f t="array" ref="D76">INDEX($D$104:$BW$167,$C164,D$91)</f>
        <v>0.754</v>
      </c>
      <c r="E76" s="53" cm="1">
        <f t="array" ref="E76">INDEX($D$104:$BW$167,$C164,E$91)</f>
        <v>0</v>
      </c>
      <c r="F76" s="53" cm="1">
        <f t="array" ref="F76">INDEX($D$104:$BW$167,$C164,F$91)</f>
        <v>9.2829999999999995</v>
      </c>
      <c r="G76" s="53" cm="1">
        <f t="array" ref="G76">INDEX($D$104:$BW$167,$C164,G$91)</f>
        <v>6.0940000000000003</v>
      </c>
      <c r="H76" s="53" cm="1">
        <f t="array" ref="H76">INDEX($D$104:$BW$167,$C164,H$91)</f>
        <v>0.26700000000000002</v>
      </c>
      <c r="I76" s="53" cm="1">
        <f t="array" ref="I76">INDEX($D$104:$BW$167,$C164,I$91)</f>
        <v>6.3609999999999998</v>
      </c>
      <c r="J76" s="53" cm="1">
        <f t="array" ref="J76">INDEX($D$104:$BW$167,$C164,J$91)</f>
        <v>15.643000000000001</v>
      </c>
      <c r="K76" s="53"/>
      <c r="L76" s="54" t="str" cm="1">
        <f t="array" ref="L76">IF(HYPERLINK(TEXT("#"&amp;INDEX($D$178:$BW$241,$C238,C$91),),INDEX($D$178:$BW$241,$C238,C$91))=0,"",HYPERLINK(TEXT("#"&amp;INDEX($D$178:$BW$241,$C238,C$91),),INDEX($D$178:$BW$241,$C238,C$91)))</f>
        <v>A126035834J</v>
      </c>
      <c r="M76" s="54" t="str" cm="1">
        <f t="array" ref="M76">IF(HYPERLINK(TEXT("#"&amp;INDEX($D$178:$BW$241,$C238,D$91),),INDEX($D$178:$BW$241,$C238,D$91))=0,"",HYPERLINK(TEXT("#"&amp;INDEX($D$178:$BW$241,$C238,D$91),),INDEX($D$178:$BW$241,$C238,D$91)))</f>
        <v>A126033890R</v>
      </c>
      <c r="N76" s="54" t="str" cm="1">
        <f t="array" ref="N76">IF(HYPERLINK(TEXT("#"&amp;INDEX($D$178:$BW$241,$C238,E$91),),INDEX($D$178:$BW$241,$C238,E$91))=0,"",HYPERLINK(TEXT("#"&amp;INDEX($D$178:$BW$241,$C238,E$91),),INDEX($D$178:$BW$241,$C238,E$91)))</f>
        <v>A126036482J</v>
      </c>
      <c r="O76" s="54" t="str" cm="1">
        <f t="array" ref="O76">IF(HYPERLINK(TEXT("#"&amp;INDEX($D$178:$BW$241,$C238,F$91),),INDEX($D$178:$BW$241,$C238,F$91))=0,"",HYPERLINK(TEXT("#"&amp;INDEX($D$178:$BW$241,$C238,F$91),),INDEX($D$178:$BW$241,$C238,F$91)))</f>
        <v>A126037130W</v>
      </c>
      <c r="P76" s="54" t="str" cm="1">
        <f t="array" ref="P76">IF(HYPERLINK(TEXT("#"&amp;INDEX($D$178:$BW$241,$C238,G$91),),INDEX($D$178:$BW$241,$C238,G$91))=0,"",HYPERLINK(TEXT("#"&amp;INDEX($D$178:$BW$241,$C238,G$91),),INDEX($D$178:$BW$241,$C238,G$91)))</f>
        <v>A126034538W</v>
      </c>
      <c r="Q76" s="54" t="str" cm="1">
        <f t="array" ref="Q76">IF(HYPERLINK(TEXT("#"&amp;INDEX($D$178:$BW$241,$C238,H$91),),INDEX($D$178:$BW$241,$C238,H$91))=0,"",HYPERLINK(TEXT("#"&amp;INDEX($D$178:$BW$241,$C238,H$91),),INDEX($D$178:$BW$241,$C238,H$91)))</f>
        <v>A126033242T</v>
      </c>
      <c r="R76" s="54" t="str" cm="1">
        <f t="array" ref="R76">IF(HYPERLINK(TEXT("#"&amp;INDEX($D$178:$BW$241,$C238,I$91),),INDEX($D$178:$BW$241,$C238,I$91))=0,"",HYPERLINK(TEXT("#"&amp;INDEX($D$178:$BW$241,$C238,I$91),),INDEX($D$178:$BW$241,$C238,I$91)))</f>
        <v>A126035186W</v>
      </c>
      <c r="S76" s="54" t="str" cm="1">
        <f t="array" ref="S76">IF(HYPERLINK(TEXT("#"&amp;INDEX($D$178:$BW$241,$C238,J$91),),INDEX($D$178:$BW$241,$C238,J$91))=0,"",HYPERLINK(TEXT("#"&amp;INDEX($D$178:$BW$241,$C238,J$91),),INDEX($D$178:$BW$241,$C238,J$91)))</f>
        <v>A126032594C</v>
      </c>
      <c r="T76" s="53"/>
      <c r="U76" s="53"/>
      <c r="V76" s="53"/>
      <c r="W76" s="53"/>
    </row>
    <row r="77" spans="1:23">
      <c r="A77" s="50"/>
      <c r="B77" s="52" t="s">
        <v>11660</v>
      </c>
      <c r="C77" s="53" cm="1">
        <f t="array" ref="C77">INDEX($D$104:$BW$167,$C165,C$91)</f>
        <v>10.035</v>
      </c>
      <c r="D77" s="53" cm="1">
        <f t="array" ref="D77">INDEX($D$104:$BW$167,$C165,D$91)</f>
        <v>2.548</v>
      </c>
      <c r="E77" s="53" cm="1">
        <f t="array" ref="E77">INDEX($D$104:$BW$167,$C165,E$91)</f>
        <v>0.73699999999999999</v>
      </c>
      <c r="F77" s="53" cm="1">
        <f t="array" ref="F77">INDEX($D$104:$BW$167,$C165,F$91)</f>
        <v>13.32</v>
      </c>
      <c r="G77" s="53" cm="1">
        <f t="array" ref="G77">INDEX($D$104:$BW$167,$C165,G$91)</f>
        <v>6.0529999999999999</v>
      </c>
      <c r="H77" s="53" cm="1">
        <f t="array" ref="H77">INDEX($D$104:$BW$167,$C165,H$91)</f>
        <v>0.28399999999999997</v>
      </c>
      <c r="I77" s="53" cm="1">
        <f t="array" ref="I77">INDEX($D$104:$BW$167,$C165,I$91)</f>
        <v>6.3369999999999997</v>
      </c>
      <c r="J77" s="53" cm="1">
        <f t="array" ref="J77">INDEX($D$104:$BW$167,$C165,J$91)</f>
        <v>19.655999999999999</v>
      </c>
      <c r="K77" s="53"/>
      <c r="L77" s="54" t="str" cm="1">
        <f t="array" ref="L77">IF(HYPERLINK(TEXT("#"&amp;INDEX($D$178:$BW$241,$C239,C$91),),INDEX($D$178:$BW$241,$C239,C$91))=0,"",HYPERLINK(TEXT("#"&amp;INDEX($D$178:$BW$241,$C239,C$91),),INDEX($D$178:$BW$241,$C239,C$91)))</f>
        <v>A126035810R</v>
      </c>
      <c r="M77" s="54" t="str" cm="1">
        <f t="array" ref="M77">IF(HYPERLINK(TEXT("#"&amp;INDEX($D$178:$BW$241,$C239,D$91),),INDEX($D$178:$BW$241,$C239,D$91))=0,"",HYPERLINK(TEXT("#"&amp;INDEX($D$178:$BW$241,$C239,D$91),),INDEX($D$178:$BW$241,$C239,D$91)))</f>
        <v>A126033866R</v>
      </c>
      <c r="N77" s="54" t="str" cm="1">
        <f t="array" ref="N77">IF(HYPERLINK(TEXT("#"&amp;INDEX($D$178:$BW$241,$C239,E$91),),INDEX($D$178:$BW$241,$C239,E$91))=0,"",HYPERLINK(TEXT("#"&amp;INDEX($D$178:$BW$241,$C239,E$91),),INDEX($D$178:$BW$241,$C239,E$91)))</f>
        <v>A126036458J</v>
      </c>
      <c r="O77" s="54" t="str" cm="1">
        <f t="array" ref="O77">IF(HYPERLINK(TEXT("#"&amp;INDEX($D$178:$BW$241,$C239,F$91),),INDEX($D$178:$BW$241,$C239,F$91))=0,"",HYPERLINK(TEXT("#"&amp;INDEX($D$178:$BW$241,$C239,F$91),),INDEX($D$178:$BW$241,$C239,F$91)))</f>
        <v>A126037106W</v>
      </c>
      <c r="P77" s="54" t="str" cm="1">
        <f t="array" ref="P77">IF(HYPERLINK(TEXT("#"&amp;INDEX($D$178:$BW$241,$C239,G$91),),INDEX($D$178:$BW$241,$C239,G$91))=0,"",HYPERLINK(TEXT("#"&amp;INDEX($D$178:$BW$241,$C239,G$91),),INDEX($D$178:$BW$241,$C239,G$91)))</f>
        <v>A126034514C</v>
      </c>
      <c r="Q77" s="54" t="str" cm="1">
        <f t="array" ref="Q77">IF(HYPERLINK(TEXT("#"&amp;INDEX($D$178:$BW$241,$C239,H$91),),INDEX($D$178:$BW$241,$C239,H$91))=0,"",HYPERLINK(TEXT("#"&amp;INDEX($D$178:$BW$241,$C239,H$91),),INDEX($D$178:$BW$241,$C239,H$91)))</f>
        <v>A126033218T</v>
      </c>
      <c r="R77" s="54" t="str" cm="1">
        <f t="array" ref="R77">IF(HYPERLINK(TEXT("#"&amp;INDEX($D$178:$BW$241,$C239,I$91),),INDEX($D$178:$BW$241,$C239,I$91))=0,"",HYPERLINK(TEXT("#"&amp;INDEX($D$178:$BW$241,$C239,I$91),),INDEX($D$178:$BW$241,$C239,I$91)))</f>
        <v>A126035162C</v>
      </c>
      <c r="S77" s="54" t="str" cm="1">
        <f t="array" ref="S77">IF(HYPERLINK(TEXT("#"&amp;INDEX($D$178:$BW$241,$C239,J$91),),INDEX($D$178:$BW$241,$C239,J$91))=0,"",HYPERLINK(TEXT("#"&amp;INDEX($D$178:$BW$241,$C239,J$91),),INDEX($D$178:$BW$241,$C239,J$91)))</f>
        <v>A126032570K</v>
      </c>
      <c r="T77" s="53"/>
      <c r="U77" s="53"/>
      <c r="V77" s="53"/>
      <c r="W77" s="53"/>
    </row>
    <row r="78" spans="1:23">
      <c r="A78" s="50"/>
      <c r="B78" s="52" t="s">
        <v>11661</v>
      </c>
      <c r="C78" s="53" cm="1">
        <f t="array" ref="C78">INDEX($D$104:$BW$167,$C166,C$91)</f>
        <v>12.972</v>
      </c>
      <c r="D78" s="53" cm="1">
        <f t="array" ref="D78">INDEX($D$104:$BW$167,$C166,D$91)</f>
        <v>0.86799999999999999</v>
      </c>
      <c r="E78" s="53" cm="1">
        <f t="array" ref="E78">INDEX($D$104:$BW$167,$C166,E$91)</f>
        <v>0.35799999999999998</v>
      </c>
      <c r="F78" s="53" cm="1">
        <f t="array" ref="F78">INDEX($D$104:$BW$167,$C166,F$91)</f>
        <v>14.198</v>
      </c>
      <c r="G78" s="53" cm="1">
        <f t="array" ref="G78">INDEX($D$104:$BW$167,$C166,G$91)</f>
        <v>5.9539999999999997</v>
      </c>
      <c r="H78" s="53" cm="1">
        <f t="array" ref="H78">INDEX($D$104:$BW$167,$C166,H$91)</f>
        <v>1.6379999999999999</v>
      </c>
      <c r="I78" s="53" cm="1">
        <f t="array" ref="I78">INDEX($D$104:$BW$167,$C166,I$91)</f>
        <v>7.5919999999999996</v>
      </c>
      <c r="J78" s="53" cm="1">
        <f t="array" ref="J78">INDEX($D$104:$BW$167,$C166,J$91)</f>
        <v>21.79</v>
      </c>
      <c r="K78" s="53"/>
      <c r="L78" s="54" t="str" cm="1">
        <f t="array" ref="L78">IF(HYPERLINK(TEXT("#"&amp;INDEX($D$178:$BW$241,$C240,C$91),),INDEX($D$178:$BW$241,$C240,C$91))=0,"",HYPERLINK(TEXT("#"&amp;INDEX($D$178:$BW$241,$C240,C$91),),INDEX($D$178:$BW$241,$C240,C$91)))</f>
        <v>A126035838T</v>
      </c>
      <c r="M78" s="54" t="str" cm="1">
        <f t="array" ref="M78">IF(HYPERLINK(TEXT("#"&amp;INDEX($D$178:$BW$241,$C240,D$91),),INDEX($D$178:$BW$241,$C240,D$91))=0,"",HYPERLINK(TEXT("#"&amp;INDEX($D$178:$BW$241,$C240,D$91),),INDEX($D$178:$BW$241,$C240,D$91)))</f>
        <v>A126033894X</v>
      </c>
      <c r="N78" s="54" t="str" cm="1">
        <f t="array" ref="N78">IF(HYPERLINK(TEXT("#"&amp;INDEX($D$178:$BW$241,$C240,E$91),),INDEX($D$178:$BW$241,$C240,E$91))=0,"",HYPERLINK(TEXT("#"&amp;INDEX($D$178:$BW$241,$C240,E$91),),INDEX($D$178:$BW$241,$C240,E$91)))</f>
        <v>A126036486T</v>
      </c>
      <c r="O78" s="54" t="str" cm="1">
        <f t="array" ref="O78">IF(HYPERLINK(TEXT("#"&amp;INDEX($D$178:$BW$241,$C240,F$91),),INDEX($D$178:$BW$241,$C240,F$91))=0,"",HYPERLINK(TEXT("#"&amp;INDEX($D$178:$BW$241,$C240,F$91),),INDEX($D$178:$BW$241,$C240,F$91)))</f>
        <v>A126037134F</v>
      </c>
      <c r="P78" s="54" t="str" cm="1">
        <f t="array" ref="P78">IF(HYPERLINK(TEXT("#"&amp;INDEX($D$178:$BW$241,$C240,G$91),),INDEX($D$178:$BW$241,$C240,G$91))=0,"",HYPERLINK(TEXT("#"&amp;INDEX($D$178:$BW$241,$C240,G$91),),INDEX($D$178:$BW$241,$C240,G$91)))</f>
        <v>A126034542L</v>
      </c>
      <c r="Q78" s="54" t="str" cm="1">
        <f t="array" ref="Q78">IF(HYPERLINK(TEXT("#"&amp;INDEX($D$178:$BW$241,$C240,H$91),),INDEX($D$178:$BW$241,$C240,H$91))=0,"",HYPERLINK(TEXT("#"&amp;INDEX($D$178:$BW$241,$C240,H$91),),INDEX($D$178:$BW$241,$C240,H$91)))</f>
        <v>A126033246A</v>
      </c>
      <c r="R78" s="54" t="str" cm="1">
        <f t="array" ref="R78">IF(HYPERLINK(TEXT("#"&amp;INDEX($D$178:$BW$241,$C240,I$91),),INDEX($D$178:$BW$241,$C240,I$91))=0,"",HYPERLINK(TEXT("#"&amp;INDEX($D$178:$BW$241,$C240,I$91),),INDEX($D$178:$BW$241,$C240,I$91)))</f>
        <v>A126035190L</v>
      </c>
      <c r="S78" s="54" t="str" cm="1">
        <f t="array" ref="S78">IF(HYPERLINK(TEXT("#"&amp;INDEX($D$178:$BW$241,$C240,J$91),),INDEX($D$178:$BW$241,$C240,J$91))=0,"",HYPERLINK(TEXT("#"&amp;INDEX($D$178:$BW$241,$C240,J$91),),INDEX($D$178:$BW$241,$C240,J$91)))</f>
        <v>A126032598L</v>
      </c>
      <c r="T78" s="53"/>
      <c r="U78" s="53"/>
      <c r="V78" s="53"/>
      <c r="W78" s="53"/>
    </row>
    <row r="79" spans="1:23">
      <c r="A79" s="55" t="s">
        <v>11636</v>
      </c>
      <c r="B79" s="59"/>
      <c r="C79" s="60" cm="1">
        <f t="array" ref="C79">INDEX($D$104:$BW$167,$C167,C$91)</f>
        <v>108.79300000000001</v>
      </c>
      <c r="D79" s="60" cm="1">
        <f t="array" ref="D79">INDEX($D$104:$BW$167,$C167,D$91)</f>
        <v>22.387</v>
      </c>
      <c r="E79" s="60" cm="1">
        <f t="array" ref="E79">INDEX($D$104:$BW$167,$C167,E$91)</f>
        <v>9.6440000000000001</v>
      </c>
      <c r="F79" s="60" cm="1">
        <f t="array" ref="F79">INDEX($D$104:$BW$167,$C167,F$91)</f>
        <v>140.82400000000001</v>
      </c>
      <c r="G79" s="60" cm="1">
        <f t="array" ref="G79">INDEX($D$104:$BW$167,$C167,G$91)</f>
        <v>76.353999999999999</v>
      </c>
      <c r="H79" s="60" cm="1">
        <f t="array" ref="H79">INDEX($D$104:$BW$167,$C167,H$91)</f>
        <v>18</v>
      </c>
      <c r="I79" s="60" cm="1">
        <f t="array" ref="I79">INDEX($D$104:$BW$167,$C167,I$91)</f>
        <v>94.355000000000004</v>
      </c>
      <c r="J79" s="60" cm="1">
        <f t="array" ref="J79">INDEX($D$104:$BW$167,$C167,J$91)</f>
        <v>235.179</v>
      </c>
      <c r="K79" s="53"/>
      <c r="L79" s="54" t="str" cm="1">
        <f t="array" ref="L79">IF(HYPERLINK(TEXT("#"&amp;INDEX($D$178:$BW$241,$C241,C$91),),INDEX($D$178:$BW$241,$C241,C$91))=0,"",HYPERLINK(TEXT("#"&amp;INDEX($D$178:$BW$241,$C241,C$91),),INDEX($D$178:$BW$241,$C241,C$91)))</f>
        <v>A126035842J</v>
      </c>
      <c r="M79" s="54" t="str" cm="1">
        <f t="array" ref="M79">IF(HYPERLINK(TEXT("#"&amp;INDEX($D$178:$BW$241,$C241,D$91),),INDEX($D$178:$BW$241,$C241,D$91))=0,"",HYPERLINK(TEXT("#"&amp;INDEX($D$178:$BW$241,$C241,D$91),),INDEX($D$178:$BW$241,$C241,D$91)))</f>
        <v>A126033898J</v>
      </c>
      <c r="N79" s="54" t="str" cm="1">
        <f t="array" ref="N79">IF(HYPERLINK(TEXT("#"&amp;INDEX($D$178:$BW$241,$C241,E$91),),INDEX($D$178:$BW$241,$C241,E$91))=0,"",HYPERLINK(TEXT("#"&amp;INDEX($D$178:$BW$241,$C241,E$91),),INDEX($D$178:$BW$241,$C241,E$91)))</f>
        <v>A126036490J</v>
      </c>
      <c r="O79" s="54" t="str" cm="1">
        <f t="array" ref="O79">IF(HYPERLINK(TEXT("#"&amp;INDEX($D$178:$BW$241,$C241,F$91),),INDEX($D$178:$BW$241,$C241,F$91))=0,"",HYPERLINK(TEXT("#"&amp;INDEX($D$178:$BW$241,$C241,F$91),),INDEX($D$178:$BW$241,$C241,F$91)))</f>
        <v>A126037138R</v>
      </c>
      <c r="P79" s="54" t="str" cm="1">
        <f t="array" ref="P79">IF(HYPERLINK(TEXT("#"&amp;INDEX($D$178:$BW$241,$C241,G$91),),INDEX($D$178:$BW$241,$C241,G$91))=0,"",HYPERLINK(TEXT("#"&amp;INDEX($D$178:$BW$241,$C241,G$91),),INDEX($D$178:$BW$241,$C241,G$91)))</f>
        <v>A126034546W</v>
      </c>
      <c r="Q79" s="54" t="str" cm="1">
        <f t="array" ref="Q79">IF(HYPERLINK(TEXT("#"&amp;INDEX($D$178:$BW$241,$C241,H$91),),INDEX($D$178:$BW$241,$C241,H$91))=0,"",HYPERLINK(TEXT("#"&amp;INDEX($D$178:$BW$241,$C241,H$91),),INDEX($D$178:$BW$241,$C241,H$91)))</f>
        <v>A126033250T</v>
      </c>
      <c r="R79" s="54" t="str" cm="1">
        <f t="array" ref="R79">IF(HYPERLINK(TEXT("#"&amp;INDEX($D$178:$BW$241,$C241,I$91),),INDEX($D$178:$BW$241,$C241,I$91))=0,"",HYPERLINK(TEXT("#"&amp;INDEX($D$178:$BW$241,$C241,I$91),),INDEX($D$178:$BW$241,$C241,I$91)))</f>
        <v>A126035194W</v>
      </c>
      <c r="S79" s="54" t="str" cm="1">
        <f t="array" ref="S79">IF(HYPERLINK(TEXT("#"&amp;INDEX($D$178:$BW$241,$C241,J$91),),INDEX($D$178:$BW$241,$C241,J$91))=0,"",HYPERLINK(TEXT("#"&amp;INDEX($D$178:$BW$241,$C241,J$91),),INDEX($D$178:$BW$241,$C241,J$91)))</f>
        <v>A126032602T</v>
      </c>
      <c r="T79" s="53"/>
      <c r="U79" s="53"/>
      <c r="V79" s="53"/>
      <c r="W79" s="53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3"/>
      <c r="M80" s="53"/>
      <c r="N80" s="53"/>
      <c r="O80" s="53"/>
      <c r="P80" s="53"/>
      <c r="Q80" s="53"/>
      <c r="R80" s="53"/>
      <c r="S80" s="53"/>
      <c r="T80" s="53"/>
      <c r="U80" s="53"/>
    </row>
    <row r="81" spans="1:25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3"/>
      <c r="M81" s="53"/>
      <c r="N81" s="53"/>
      <c r="O81" s="53"/>
      <c r="P81" s="53"/>
      <c r="Q81" s="53"/>
      <c r="R81" s="53"/>
      <c r="S81" s="53"/>
      <c r="T81" s="53"/>
      <c r="U81" s="53"/>
    </row>
    <row r="82" spans="1:25">
      <c r="A82" s="64" t="str">
        <f ca="1">Contents!B27</f>
        <v>© Commonwealth of Australia 2023</v>
      </c>
      <c r="B82" s="6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</row>
    <row r="83" spans="1:25">
      <c r="A83" s="64"/>
      <c r="B83" s="6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</row>
    <row r="84" spans="1:25" hidden="1">
      <c r="A84" s="65"/>
      <c r="B84" s="66" t="s">
        <v>11628</v>
      </c>
      <c r="C84" s="67">
        <v>1</v>
      </c>
      <c r="D84" s="68"/>
      <c r="E84" s="68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</row>
    <row r="85" spans="1:25" hidden="1">
      <c r="A85" s="65"/>
      <c r="B85" s="66" t="s">
        <v>11664</v>
      </c>
      <c r="C85" s="67">
        <f>C84+8</f>
        <v>9</v>
      </c>
      <c r="D85" s="68"/>
      <c r="E85" s="68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</row>
    <row r="86" spans="1:25" hidden="1">
      <c r="A86" s="65"/>
      <c r="B86" s="66" t="s">
        <v>11665</v>
      </c>
      <c r="C86" s="67">
        <f t="shared" ref="C86:C89" si="0">C85+8</f>
        <v>17</v>
      </c>
      <c r="D86" s="68"/>
      <c r="E86" s="68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</row>
    <row r="87" spans="1:25" hidden="1">
      <c r="A87" s="65"/>
      <c r="B87" s="66" t="s">
        <v>11666</v>
      </c>
      <c r="C87" s="67">
        <f t="shared" si="0"/>
        <v>25</v>
      </c>
      <c r="D87" s="68"/>
      <c r="E87" s="68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</row>
    <row r="88" spans="1:25" hidden="1">
      <c r="A88" s="65"/>
      <c r="B88" s="66" t="s">
        <v>11667</v>
      </c>
      <c r="C88" s="67">
        <f t="shared" si="0"/>
        <v>33</v>
      </c>
      <c r="D88" s="68"/>
      <c r="E88" s="68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</row>
    <row r="89" spans="1:25" hidden="1">
      <c r="A89" s="65"/>
      <c r="B89" s="66" t="s">
        <v>11668</v>
      </c>
      <c r="C89" s="67">
        <f t="shared" si="0"/>
        <v>41</v>
      </c>
      <c r="D89" s="68"/>
      <c r="E89" s="68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</row>
    <row r="90" spans="1:25" hidden="1">
      <c r="A90" s="65"/>
      <c r="B90" s="6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</row>
    <row r="91" spans="1:25" hidden="1">
      <c r="A91" s="65"/>
      <c r="B91" s="63"/>
      <c r="C91" s="67">
        <f>VLOOKUP(C10,B84:C89,2,FALSE)</f>
        <v>1</v>
      </c>
      <c r="D91" s="67">
        <f>C91+1</f>
        <v>2</v>
      </c>
      <c r="E91" s="67">
        <f>D91+1</f>
        <v>3</v>
      </c>
      <c r="F91" s="67">
        <f t="shared" ref="F91:J91" si="1">E91+1</f>
        <v>4</v>
      </c>
      <c r="G91" s="67">
        <f t="shared" si="1"/>
        <v>5</v>
      </c>
      <c r="H91" s="67">
        <f t="shared" si="1"/>
        <v>6</v>
      </c>
      <c r="I91" s="67">
        <f t="shared" si="1"/>
        <v>7</v>
      </c>
      <c r="J91" s="67">
        <f t="shared" si="1"/>
        <v>8</v>
      </c>
      <c r="K91" s="67"/>
      <c r="L91" s="67"/>
      <c r="M91" s="53"/>
      <c r="N91" s="53"/>
      <c r="O91" s="53"/>
      <c r="P91" s="53"/>
      <c r="Q91" s="53"/>
      <c r="R91" s="53"/>
      <c r="S91" s="53"/>
      <c r="T91" s="53"/>
      <c r="U91" s="53"/>
    </row>
    <row r="92" spans="1:25" hidden="1">
      <c r="A92" s="65"/>
      <c r="B92" s="6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</row>
    <row r="93" spans="1:25" hidden="1">
      <c r="A93" s="65"/>
      <c r="B93" s="6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</row>
    <row r="94" spans="1:25" hidden="1">
      <c r="A94" s="65"/>
      <c r="B94" s="6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</row>
    <row r="95" spans="1:25" hidden="1">
      <c r="A95" s="65"/>
      <c r="B95" s="63"/>
      <c r="C95" s="6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</row>
    <row r="96" spans="1:25" hidden="1">
      <c r="A96" s="65"/>
      <c r="B96" s="63"/>
      <c r="C96" s="6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</row>
    <row r="97" spans="1:103" hidden="1">
      <c r="A97" s="65"/>
      <c r="B97" s="63"/>
      <c r="C97" s="63"/>
      <c r="D97" s="67">
        <v>1</v>
      </c>
      <c r="E97" s="67">
        <v>2</v>
      </c>
      <c r="F97" s="67">
        <v>3</v>
      </c>
      <c r="G97" s="67">
        <v>4</v>
      </c>
      <c r="H97" s="67">
        <v>5</v>
      </c>
      <c r="I97" s="67">
        <v>6</v>
      </c>
      <c r="J97" s="67">
        <v>7</v>
      </c>
      <c r="K97" s="67">
        <v>8</v>
      </c>
      <c r="L97" s="67">
        <v>9</v>
      </c>
      <c r="M97" s="67">
        <v>10</v>
      </c>
      <c r="N97" s="67">
        <v>11</v>
      </c>
      <c r="O97" s="67">
        <v>12</v>
      </c>
      <c r="P97" s="67">
        <v>13</v>
      </c>
      <c r="Q97" s="67">
        <v>14</v>
      </c>
      <c r="R97" s="67">
        <v>15</v>
      </c>
      <c r="S97" s="67">
        <v>16</v>
      </c>
      <c r="T97" s="67">
        <v>17</v>
      </c>
      <c r="U97" s="67">
        <v>18</v>
      </c>
      <c r="V97" s="67">
        <v>19</v>
      </c>
      <c r="W97" s="67">
        <v>20</v>
      </c>
      <c r="X97" s="67">
        <v>21</v>
      </c>
      <c r="Y97" s="67">
        <v>22</v>
      </c>
      <c r="Z97" s="67">
        <v>23</v>
      </c>
      <c r="AA97" s="67">
        <v>24</v>
      </c>
      <c r="AB97" s="67">
        <v>25</v>
      </c>
      <c r="AC97" s="67">
        <v>26</v>
      </c>
      <c r="AD97" s="67">
        <v>27</v>
      </c>
      <c r="AE97" s="67">
        <v>28</v>
      </c>
      <c r="AF97" s="67">
        <v>29</v>
      </c>
      <c r="AG97" s="67">
        <v>30</v>
      </c>
      <c r="AH97" s="67">
        <v>31</v>
      </c>
      <c r="AI97" s="67">
        <v>32</v>
      </c>
      <c r="AJ97" s="67">
        <v>33</v>
      </c>
      <c r="AK97" s="67">
        <v>34</v>
      </c>
      <c r="AL97" s="67">
        <v>35</v>
      </c>
      <c r="AM97" s="67">
        <v>36</v>
      </c>
      <c r="AN97" s="67">
        <v>37</v>
      </c>
      <c r="AO97" s="67">
        <v>38</v>
      </c>
      <c r="AP97" s="67">
        <v>39</v>
      </c>
      <c r="AQ97" s="67">
        <v>40</v>
      </c>
      <c r="AR97" s="67">
        <v>41</v>
      </c>
      <c r="AS97" s="67">
        <v>42</v>
      </c>
      <c r="AT97" s="67">
        <v>43</v>
      </c>
      <c r="AU97" s="67">
        <v>44</v>
      </c>
      <c r="AV97" s="67">
        <v>45</v>
      </c>
      <c r="AW97" s="67">
        <v>46</v>
      </c>
      <c r="AX97" s="67">
        <v>47</v>
      </c>
      <c r="AY97" s="67">
        <v>48</v>
      </c>
      <c r="AZ97" s="67">
        <v>49</v>
      </c>
      <c r="BA97" s="67">
        <v>50</v>
      </c>
      <c r="BB97" s="67">
        <v>51</v>
      </c>
      <c r="BC97" s="67">
        <v>52</v>
      </c>
      <c r="BD97" s="67">
        <v>53</v>
      </c>
      <c r="BE97" s="67">
        <v>54</v>
      </c>
      <c r="BF97" s="67">
        <v>55</v>
      </c>
      <c r="BG97" s="67">
        <v>56</v>
      </c>
      <c r="BH97" s="67">
        <v>57</v>
      </c>
      <c r="BI97" s="67">
        <v>58</v>
      </c>
      <c r="BJ97" s="67">
        <v>59</v>
      </c>
      <c r="BK97" s="67">
        <v>60</v>
      </c>
      <c r="BL97" s="67">
        <v>61</v>
      </c>
      <c r="BM97" s="67">
        <v>62</v>
      </c>
      <c r="BN97" s="67">
        <v>63</v>
      </c>
      <c r="BO97" s="67">
        <v>64</v>
      </c>
      <c r="BP97" s="67">
        <v>65</v>
      </c>
      <c r="BQ97" s="67">
        <v>66</v>
      </c>
      <c r="BR97" s="67">
        <v>67</v>
      </c>
      <c r="BS97" s="67">
        <v>68</v>
      </c>
      <c r="BT97" s="67">
        <v>69</v>
      </c>
      <c r="BU97" s="67">
        <v>70</v>
      </c>
      <c r="BV97" s="67">
        <v>71</v>
      </c>
      <c r="BW97" s="67">
        <v>72</v>
      </c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</row>
    <row r="98" spans="1:103" ht="15" hidden="1" customHeight="1">
      <c r="A98" s="36"/>
      <c r="B98" s="36"/>
      <c r="C98" s="36"/>
      <c r="D98" s="69" t="s">
        <v>11669</v>
      </c>
      <c r="E98" s="69"/>
      <c r="F98" s="69"/>
      <c r="G98" s="69"/>
      <c r="H98" s="69"/>
      <c r="I98" s="69"/>
      <c r="J98" s="69"/>
      <c r="K98" s="69"/>
      <c r="L98" s="69" t="s">
        <v>11670</v>
      </c>
      <c r="M98" s="69"/>
      <c r="N98" s="69"/>
      <c r="O98" s="69"/>
      <c r="P98" s="69"/>
      <c r="Q98" s="69"/>
      <c r="R98" s="69"/>
      <c r="S98" s="69"/>
      <c r="T98" s="69" t="s">
        <v>11671</v>
      </c>
      <c r="U98" s="69"/>
      <c r="V98" s="69"/>
      <c r="W98" s="69"/>
      <c r="X98" s="69"/>
      <c r="Y98" s="69"/>
      <c r="Z98" s="69"/>
      <c r="AA98" s="69"/>
      <c r="AB98" s="69" t="s">
        <v>11672</v>
      </c>
      <c r="AC98" s="69"/>
      <c r="AD98" s="69"/>
      <c r="AE98" s="69"/>
      <c r="AF98" s="69"/>
      <c r="AG98" s="69"/>
      <c r="AH98" s="41"/>
      <c r="AI98" s="41"/>
      <c r="AJ98" s="41" t="s">
        <v>11673</v>
      </c>
      <c r="AK98" s="41"/>
      <c r="AR98" t="s">
        <v>11674</v>
      </c>
      <c r="AZ98" t="s">
        <v>11675</v>
      </c>
      <c r="BH98" t="s">
        <v>11676</v>
      </c>
      <c r="BP98" t="s">
        <v>11677</v>
      </c>
    </row>
    <row r="99" spans="1:103" ht="15" hidden="1" customHeight="1">
      <c r="A99" s="36"/>
      <c r="B99" s="36"/>
      <c r="C99" s="36"/>
      <c r="D99" s="101" t="s">
        <v>11630</v>
      </c>
      <c r="E99" s="101"/>
      <c r="F99" s="101"/>
      <c r="G99" s="102"/>
      <c r="H99" s="102" t="s">
        <v>11631</v>
      </c>
      <c r="I99" s="102"/>
      <c r="J99" s="102"/>
      <c r="K99" s="102" t="s">
        <v>11632</v>
      </c>
      <c r="L99" s="101" t="s">
        <v>11630</v>
      </c>
      <c r="M99" s="101"/>
      <c r="N99" s="101"/>
      <c r="O99" s="102"/>
      <c r="P99" s="102" t="s">
        <v>11631</v>
      </c>
      <c r="Q99" s="102"/>
      <c r="R99" s="102"/>
      <c r="S99" s="102" t="s">
        <v>11632</v>
      </c>
      <c r="T99" s="101" t="s">
        <v>11630</v>
      </c>
      <c r="U99" s="101"/>
      <c r="V99" s="101"/>
      <c r="W99" s="102"/>
      <c r="X99" s="102" t="s">
        <v>11631</v>
      </c>
      <c r="Y99" s="102"/>
      <c r="Z99" s="102"/>
      <c r="AA99" s="102" t="s">
        <v>11632</v>
      </c>
      <c r="AB99" s="101" t="s">
        <v>11630</v>
      </c>
      <c r="AC99" s="101"/>
      <c r="AD99" s="101"/>
      <c r="AE99" s="102"/>
      <c r="AF99" s="102" t="s">
        <v>11631</v>
      </c>
      <c r="AG99" s="102"/>
      <c r="AH99" s="102"/>
      <c r="AI99" s="102" t="s">
        <v>11632</v>
      </c>
      <c r="AJ99" s="101" t="s">
        <v>11630</v>
      </c>
      <c r="AK99" s="101"/>
      <c r="AL99" s="101"/>
      <c r="AM99" s="102"/>
      <c r="AN99" s="102" t="s">
        <v>11631</v>
      </c>
      <c r="AO99" s="102"/>
      <c r="AP99" s="102"/>
      <c r="AQ99" s="102" t="s">
        <v>11632</v>
      </c>
      <c r="AR99" s="101" t="s">
        <v>11630</v>
      </c>
      <c r="AS99" s="101"/>
      <c r="AT99" s="101"/>
      <c r="AU99" s="102"/>
      <c r="AV99" s="102" t="s">
        <v>11631</v>
      </c>
      <c r="AW99" s="102"/>
      <c r="AX99" s="102"/>
      <c r="AY99" s="102" t="s">
        <v>11632</v>
      </c>
      <c r="AZ99" s="101" t="s">
        <v>11630</v>
      </c>
      <c r="BA99" s="101"/>
      <c r="BB99" s="101"/>
      <c r="BC99" s="102"/>
      <c r="BD99" s="102" t="s">
        <v>11631</v>
      </c>
      <c r="BE99" s="102"/>
      <c r="BF99" s="102"/>
      <c r="BG99" s="102" t="s">
        <v>11632</v>
      </c>
      <c r="BH99" s="101" t="s">
        <v>11630</v>
      </c>
      <c r="BI99" s="101"/>
      <c r="BJ99" s="101"/>
      <c r="BK99" s="102"/>
      <c r="BL99" s="102" t="s">
        <v>11631</v>
      </c>
      <c r="BM99" s="102"/>
      <c r="BN99" s="102"/>
      <c r="BO99" s="102" t="s">
        <v>11632</v>
      </c>
      <c r="BP99" s="101" t="s">
        <v>11630</v>
      </c>
      <c r="BQ99" s="101"/>
      <c r="BR99" s="101"/>
      <c r="BS99" s="102"/>
      <c r="BT99" s="102" t="s">
        <v>11631</v>
      </c>
      <c r="BU99" s="102"/>
      <c r="BV99" s="102"/>
      <c r="BW99" s="102" t="s">
        <v>11632</v>
      </c>
      <c r="BX99" s="70"/>
      <c r="BY99" s="70"/>
      <c r="BZ99" s="71"/>
      <c r="CA99" s="72"/>
      <c r="CB99" s="73"/>
      <c r="CC99" s="73"/>
      <c r="CD99" s="73"/>
      <c r="CE99" s="73"/>
      <c r="CF99" s="74"/>
      <c r="CG99" s="70"/>
      <c r="CH99" s="70"/>
      <c r="CI99" s="70"/>
      <c r="CJ99" s="71"/>
      <c r="CK99" s="72"/>
      <c r="CL99" s="73"/>
      <c r="CM99" s="73"/>
      <c r="CN99" s="73"/>
      <c r="CO99" s="73"/>
      <c r="CP99" s="102"/>
      <c r="CQ99" s="104"/>
      <c r="CR99" s="104"/>
      <c r="CS99" s="104"/>
      <c r="CT99" s="105"/>
      <c r="CU99" s="106"/>
      <c r="CV99" s="103"/>
      <c r="CW99" s="103"/>
      <c r="CX99" s="103"/>
      <c r="CY99" s="103"/>
    </row>
    <row r="100" spans="1:103" ht="56.25" hidden="1">
      <c r="A100" s="36"/>
      <c r="B100" s="36"/>
      <c r="C100" s="36"/>
      <c r="D100" s="43" t="s">
        <v>11633</v>
      </c>
      <c r="E100" s="43" t="s">
        <v>11634</v>
      </c>
      <c r="F100" s="43" t="s">
        <v>11635</v>
      </c>
      <c r="G100" s="43" t="s">
        <v>11636</v>
      </c>
      <c r="H100" s="43" t="s">
        <v>11637</v>
      </c>
      <c r="I100" s="43" t="s">
        <v>11638</v>
      </c>
      <c r="J100" s="43" t="s">
        <v>11636</v>
      </c>
      <c r="K100" s="102"/>
      <c r="L100" s="43" t="s">
        <v>11633</v>
      </c>
      <c r="M100" s="43" t="s">
        <v>11634</v>
      </c>
      <c r="N100" s="43" t="s">
        <v>11635</v>
      </c>
      <c r="O100" s="43" t="s">
        <v>11636</v>
      </c>
      <c r="P100" s="43" t="s">
        <v>11637</v>
      </c>
      <c r="Q100" s="43" t="s">
        <v>11638</v>
      </c>
      <c r="R100" s="43" t="s">
        <v>11636</v>
      </c>
      <c r="S100" s="102"/>
      <c r="T100" s="43" t="s">
        <v>11633</v>
      </c>
      <c r="U100" s="43" t="s">
        <v>11634</v>
      </c>
      <c r="V100" s="43" t="s">
        <v>11635</v>
      </c>
      <c r="W100" s="43" t="s">
        <v>11636</v>
      </c>
      <c r="X100" s="43" t="s">
        <v>11637</v>
      </c>
      <c r="Y100" s="43" t="s">
        <v>11638</v>
      </c>
      <c r="Z100" s="43" t="s">
        <v>11636</v>
      </c>
      <c r="AA100" s="102"/>
      <c r="AB100" s="43" t="s">
        <v>11633</v>
      </c>
      <c r="AC100" s="43" t="s">
        <v>11634</v>
      </c>
      <c r="AD100" s="43" t="s">
        <v>11635</v>
      </c>
      <c r="AE100" s="43" t="s">
        <v>11636</v>
      </c>
      <c r="AF100" s="43" t="s">
        <v>11637</v>
      </c>
      <c r="AG100" s="43" t="s">
        <v>11638</v>
      </c>
      <c r="AH100" s="43" t="s">
        <v>11636</v>
      </c>
      <c r="AI100" s="102"/>
      <c r="AJ100" s="43" t="s">
        <v>11633</v>
      </c>
      <c r="AK100" s="43" t="s">
        <v>11634</v>
      </c>
      <c r="AL100" s="43" t="s">
        <v>11635</v>
      </c>
      <c r="AM100" s="43" t="s">
        <v>11636</v>
      </c>
      <c r="AN100" s="43" t="s">
        <v>11637</v>
      </c>
      <c r="AO100" s="43" t="s">
        <v>11638</v>
      </c>
      <c r="AP100" s="43" t="s">
        <v>11636</v>
      </c>
      <c r="AQ100" s="102"/>
      <c r="AR100" s="43" t="s">
        <v>11633</v>
      </c>
      <c r="AS100" s="43" t="s">
        <v>11634</v>
      </c>
      <c r="AT100" s="43" t="s">
        <v>11635</v>
      </c>
      <c r="AU100" s="43" t="s">
        <v>11636</v>
      </c>
      <c r="AV100" s="43" t="s">
        <v>11637</v>
      </c>
      <c r="AW100" s="43" t="s">
        <v>11638</v>
      </c>
      <c r="AX100" s="43" t="s">
        <v>11636</v>
      </c>
      <c r="AY100" s="102"/>
      <c r="AZ100" s="43" t="s">
        <v>11633</v>
      </c>
      <c r="BA100" s="43" t="s">
        <v>11634</v>
      </c>
      <c r="BB100" s="43" t="s">
        <v>11635</v>
      </c>
      <c r="BC100" s="43" t="s">
        <v>11636</v>
      </c>
      <c r="BD100" s="43" t="s">
        <v>11637</v>
      </c>
      <c r="BE100" s="43" t="s">
        <v>11638</v>
      </c>
      <c r="BF100" s="43" t="s">
        <v>11636</v>
      </c>
      <c r="BG100" s="102"/>
      <c r="BH100" s="43" t="s">
        <v>11633</v>
      </c>
      <c r="BI100" s="43" t="s">
        <v>11634</v>
      </c>
      <c r="BJ100" s="43" t="s">
        <v>11635</v>
      </c>
      <c r="BK100" s="43" t="s">
        <v>11636</v>
      </c>
      <c r="BL100" s="43" t="s">
        <v>11637</v>
      </c>
      <c r="BM100" s="43" t="s">
        <v>11638</v>
      </c>
      <c r="BN100" s="43" t="s">
        <v>11636</v>
      </c>
      <c r="BO100" s="102"/>
      <c r="BP100" s="43" t="s">
        <v>11633</v>
      </c>
      <c r="BQ100" s="43" t="s">
        <v>11634</v>
      </c>
      <c r="BR100" s="43" t="s">
        <v>11635</v>
      </c>
      <c r="BS100" s="43" t="s">
        <v>11636</v>
      </c>
      <c r="BT100" s="43" t="s">
        <v>11637</v>
      </c>
      <c r="BU100" s="43" t="s">
        <v>11638</v>
      </c>
      <c r="BV100" s="43" t="s">
        <v>11636</v>
      </c>
      <c r="BW100" s="102"/>
      <c r="BX100" s="43"/>
      <c r="BY100" s="43"/>
      <c r="BZ100" s="71"/>
      <c r="CA100" s="71"/>
      <c r="CB100" s="73"/>
      <c r="CC100" s="73"/>
      <c r="CD100" s="73"/>
      <c r="CE100" s="73"/>
      <c r="CF100" s="74"/>
      <c r="CG100" s="43"/>
      <c r="CH100" s="43"/>
      <c r="CI100" s="43"/>
      <c r="CJ100" s="71"/>
      <c r="CK100" s="71"/>
      <c r="CL100" s="73"/>
      <c r="CM100" s="73"/>
      <c r="CN100" s="73"/>
      <c r="CO100" s="73"/>
      <c r="CP100" s="102"/>
      <c r="CQ100" s="43"/>
      <c r="CR100" s="43"/>
      <c r="CS100" s="43"/>
      <c r="CT100" s="105"/>
      <c r="CU100" s="105"/>
      <c r="CV100" s="103"/>
      <c r="CW100" s="103"/>
      <c r="CX100" s="103"/>
      <c r="CY100" s="103"/>
    </row>
    <row r="101" spans="1:103" hidden="1">
      <c r="A101" s="36"/>
      <c r="B101" s="36"/>
      <c r="C101" s="36"/>
      <c r="D101" s="45" t="s">
        <v>11639</v>
      </c>
      <c r="E101" s="45" t="s">
        <v>11639</v>
      </c>
      <c r="F101" s="45" t="s">
        <v>11639</v>
      </c>
      <c r="G101" s="45" t="s">
        <v>11639</v>
      </c>
      <c r="H101" s="45" t="s">
        <v>11639</v>
      </c>
      <c r="I101" s="45" t="s">
        <v>11678</v>
      </c>
      <c r="J101" s="45" t="s">
        <v>11639</v>
      </c>
      <c r="K101" s="45" t="s">
        <v>11639</v>
      </c>
      <c r="L101" s="45" t="s">
        <v>11639</v>
      </c>
      <c r="M101" s="45" t="s">
        <v>11639</v>
      </c>
      <c r="N101" s="45" t="s">
        <v>11639</v>
      </c>
      <c r="O101" s="45" t="s">
        <v>11678</v>
      </c>
      <c r="P101" s="45" t="s">
        <v>11639</v>
      </c>
      <c r="Q101" s="45" t="s">
        <v>11639</v>
      </c>
      <c r="R101" s="45" t="s">
        <v>11639</v>
      </c>
      <c r="S101" s="45" t="s">
        <v>11639</v>
      </c>
      <c r="T101" s="45" t="s">
        <v>11639</v>
      </c>
      <c r="U101" s="45" t="s">
        <v>11678</v>
      </c>
      <c r="V101" s="45" t="s">
        <v>11639</v>
      </c>
      <c r="W101" s="45" t="s">
        <v>11639</v>
      </c>
      <c r="X101" s="45" t="s">
        <v>11639</v>
      </c>
      <c r="Y101" s="45" t="s">
        <v>11639</v>
      </c>
      <c r="Z101" s="45" t="s">
        <v>11639</v>
      </c>
      <c r="AA101" s="45" t="s">
        <v>11678</v>
      </c>
      <c r="AB101" s="45" t="s">
        <v>11639</v>
      </c>
      <c r="AC101" s="45" t="s">
        <v>11639</v>
      </c>
      <c r="AD101" s="45" t="s">
        <v>11639</v>
      </c>
      <c r="AE101" s="45" t="s">
        <v>11639</v>
      </c>
      <c r="AF101" s="45" t="s">
        <v>11639</v>
      </c>
      <c r="AG101" s="45" t="s">
        <v>11678</v>
      </c>
      <c r="AH101" s="45" t="s">
        <v>11639</v>
      </c>
      <c r="AI101" s="45" t="s">
        <v>11639</v>
      </c>
      <c r="AJ101" s="45" t="s">
        <v>11639</v>
      </c>
      <c r="AK101" s="45" t="s">
        <v>11639</v>
      </c>
      <c r="AL101" s="45" t="s">
        <v>11639</v>
      </c>
      <c r="AM101" s="45" t="s">
        <v>11678</v>
      </c>
      <c r="AN101" s="45" t="s">
        <v>11639</v>
      </c>
      <c r="AO101" s="45" t="s">
        <v>11639</v>
      </c>
      <c r="AP101" s="45" t="s">
        <v>11639</v>
      </c>
      <c r="AQ101" s="45" t="s">
        <v>11639</v>
      </c>
      <c r="AR101" s="45" t="s">
        <v>11639</v>
      </c>
      <c r="AS101" s="45" t="s">
        <v>11678</v>
      </c>
      <c r="AT101" s="45" t="s">
        <v>11639</v>
      </c>
      <c r="AU101" s="45" t="s">
        <v>11639</v>
      </c>
      <c r="AV101" s="45" t="s">
        <v>11639</v>
      </c>
      <c r="AW101" s="45" t="s">
        <v>11639</v>
      </c>
      <c r="AX101" s="45" t="s">
        <v>11639</v>
      </c>
      <c r="AY101" s="45" t="s">
        <v>11678</v>
      </c>
      <c r="AZ101" s="45" t="s">
        <v>11639</v>
      </c>
      <c r="BA101" s="45" t="s">
        <v>11639</v>
      </c>
      <c r="BB101" s="45" t="s">
        <v>11639</v>
      </c>
      <c r="BC101" s="45" t="s">
        <v>11639</v>
      </c>
      <c r="BD101" s="45" t="s">
        <v>11639</v>
      </c>
      <c r="BE101" s="45" t="s">
        <v>11678</v>
      </c>
    </row>
    <row r="102" spans="1:103" hidden="1">
      <c r="A102" s="46" t="s">
        <v>11640</v>
      </c>
      <c r="B102" s="47"/>
      <c r="C102" s="36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</row>
    <row r="103" spans="1:103" hidden="1">
      <c r="A103" s="49" t="s">
        <v>11641</v>
      </c>
      <c r="B103" s="50"/>
      <c r="C103" s="36"/>
      <c r="D103" s="45"/>
      <c r="E103" s="45"/>
      <c r="F103" s="45"/>
      <c r="G103" s="75"/>
      <c r="H103" s="75"/>
      <c r="I103" s="76"/>
      <c r="J103" s="45"/>
      <c r="K103" s="45"/>
      <c r="L103" s="45"/>
      <c r="M103" s="75"/>
      <c r="N103" s="75"/>
      <c r="O103" s="76"/>
      <c r="P103" s="45"/>
      <c r="Q103" s="45"/>
      <c r="R103" s="45"/>
      <c r="S103" s="45"/>
      <c r="T103" s="75"/>
      <c r="U103" s="76"/>
      <c r="V103" s="45"/>
      <c r="W103" s="45"/>
      <c r="X103" s="45"/>
      <c r="Y103" s="45"/>
      <c r="Z103" s="75"/>
      <c r="AA103" s="76"/>
      <c r="AB103" s="45"/>
      <c r="AC103" s="45"/>
      <c r="AD103" s="45"/>
      <c r="AE103" s="45"/>
      <c r="AF103" s="75"/>
      <c r="AG103" s="76"/>
      <c r="AH103" s="45"/>
      <c r="AI103" s="45"/>
      <c r="AJ103" s="45"/>
      <c r="AK103" s="45"/>
      <c r="AL103" s="75"/>
      <c r="AM103" s="76"/>
      <c r="AN103" s="45"/>
      <c r="AO103" s="45"/>
      <c r="AP103" s="45"/>
      <c r="AQ103" s="45"/>
      <c r="AR103" s="75"/>
      <c r="AS103" s="76"/>
      <c r="AT103" s="45"/>
      <c r="AU103" s="45"/>
      <c r="AV103" s="45"/>
      <c r="AW103" s="45"/>
      <c r="AX103" s="75"/>
      <c r="AY103" s="76"/>
      <c r="AZ103" s="45"/>
      <c r="BA103" s="45"/>
      <c r="BB103" s="45"/>
      <c r="BC103" s="75"/>
      <c r="BD103" s="76"/>
    </row>
    <row r="104" spans="1:103" hidden="1">
      <c r="A104" s="50"/>
      <c r="B104" s="52" t="s">
        <v>11642</v>
      </c>
      <c r="C104" s="66">
        <v>1</v>
      </c>
      <c r="D104" s="77">
        <f>A126004750W_Latest</f>
        <v>205.702</v>
      </c>
      <c r="E104" s="77">
        <f>A126002806K_Latest</f>
        <v>44.600999999999999</v>
      </c>
      <c r="F104" s="77">
        <f>A126005398R_Latest</f>
        <v>6.2350000000000003</v>
      </c>
      <c r="G104" s="77">
        <f>A126006046C_Latest</f>
        <v>256.53899999999999</v>
      </c>
      <c r="H104" s="77">
        <f>A126003454K_Latest</f>
        <v>127.55200000000001</v>
      </c>
      <c r="I104" s="77">
        <f>A126002158X_Latest</f>
        <v>12.573</v>
      </c>
      <c r="J104" s="77">
        <f>A126004102X_Latest</f>
        <v>140.126</v>
      </c>
      <c r="K104" s="77">
        <f>A126001510F_Latest</f>
        <v>396.66399999999999</v>
      </c>
      <c r="L104" s="77">
        <f>A126020302T_Latest</f>
        <v>200.916</v>
      </c>
      <c r="M104" s="77">
        <f>A126018358L_Latest</f>
        <v>44.164000000000001</v>
      </c>
      <c r="N104" s="77">
        <f>A126020950R_Latest</f>
        <v>6.2350000000000003</v>
      </c>
      <c r="O104" s="77">
        <f>A126021598J_Latest</f>
        <v>251.316</v>
      </c>
      <c r="P104" s="77">
        <f>A126019006A_Latest</f>
        <v>126.215</v>
      </c>
      <c r="Q104" s="77">
        <f>A126017710V_Latest</f>
        <v>11.340999999999999</v>
      </c>
      <c r="R104" s="77">
        <f>A126019654X_Latest</f>
        <v>137.55600000000001</v>
      </c>
      <c r="S104" s="77">
        <f>A126017062J_Latest</f>
        <v>388.87200000000001</v>
      </c>
      <c r="T104" s="77">
        <f>A126009934F_Latest</f>
        <v>60.683</v>
      </c>
      <c r="U104" s="77">
        <f>A126007990L_Latest</f>
        <v>9.9610000000000003</v>
      </c>
      <c r="V104" s="77">
        <f>A126010582K_Latest</f>
        <v>1.694</v>
      </c>
      <c r="W104" s="77">
        <f>A126011230X_Latest</f>
        <v>72.338999999999999</v>
      </c>
      <c r="X104" s="77">
        <f>A126008638V_Latest</f>
        <v>72.554000000000002</v>
      </c>
      <c r="Y104" s="77">
        <f>A126007342R_Latest</f>
        <v>6.5119999999999996</v>
      </c>
      <c r="Z104" s="77">
        <f>A126009286V_Latest</f>
        <v>79.064999999999998</v>
      </c>
      <c r="AA104" s="77">
        <f>A126006694A_Latest</f>
        <v>151.404</v>
      </c>
      <c r="AB104" s="77">
        <f>A126025486L_Latest</f>
        <v>76.721000000000004</v>
      </c>
      <c r="AC104" s="77">
        <f>A126023542J_Latest</f>
        <v>19.091000000000001</v>
      </c>
      <c r="AD104" s="77">
        <f>A126026134A_Latest</f>
        <v>3.41</v>
      </c>
      <c r="AE104" s="77">
        <f>A126026782X_Latest</f>
        <v>99.221999999999994</v>
      </c>
      <c r="AF104" s="77">
        <f>A126024190J_Latest</f>
        <v>27.367000000000001</v>
      </c>
      <c r="AG104" s="77">
        <f>A126022894V_Latest</f>
        <v>1.9850000000000001</v>
      </c>
      <c r="AH104" s="77">
        <f>A126024838L_Latest</f>
        <v>29.352</v>
      </c>
      <c r="AI104" s="77">
        <f>A126022246W_Latest</f>
        <v>128.57400000000001</v>
      </c>
      <c r="AJ104" s="77">
        <f>A126030670J_Latest</f>
        <v>63.512</v>
      </c>
      <c r="AK104" s="77">
        <f>A126028726T_Latest</f>
        <v>15.112</v>
      </c>
      <c r="AL104" s="77">
        <f>A126031318R_Latest</f>
        <v>1.131</v>
      </c>
      <c r="AM104" s="77">
        <f>A126031966L_Latest</f>
        <v>79.754999999999995</v>
      </c>
      <c r="AN104" s="77">
        <f>A126029374T_Latest</f>
        <v>26.294</v>
      </c>
      <c r="AO104" s="77">
        <f>A126028078F_Latest</f>
        <v>2.8439999999999999</v>
      </c>
      <c r="AP104" s="77">
        <f>A126030022K_Latest</f>
        <v>29.138000000000002</v>
      </c>
      <c r="AQ104" s="77">
        <f>A126027430L_Latest</f>
        <v>108.89400000000001</v>
      </c>
      <c r="AR104" s="77">
        <f>A126015118W_Latest</f>
        <v>4.7859999999999996</v>
      </c>
      <c r="AS104" s="77">
        <f>A126013174C_Latest</f>
        <v>0.436</v>
      </c>
      <c r="AT104" s="77">
        <f>A126015766V_Latest</f>
        <v>0</v>
      </c>
      <c r="AU104" s="77">
        <f>A126016414J_Latest</f>
        <v>5.2220000000000004</v>
      </c>
      <c r="AV104" s="77">
        <f>A126013822R_Latest</f>
        <v>1.337</v>
      </c>
      <c r="AW104" s="77">
        <f>A126012526C_Latest</f>
        <v>1.2330000000000001</v>
      </c>
      <c r="AX104" s="77">
        <f>A126014470R_Latest</f>
        <v>2.57</v>
      </c>
      <c r="AY104" s="77">
        <f>A126011878R_Latest</f>
        <v>7.7919999999999998</v>
      </c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</row>
    <row r="105" spans="1:103" hidden="1">
      <c r="A105" s="50"/>
      <c r="B105" s="52" t="s">
        <v>11643</v>
      </c>
      <c r="C105" s="66">
        <v>2</v>
      </c>
      <c r="D105" s="77">
        <f>A126004718W_Latest</f>
        <v>31.295000000000002</v>
      </c>
      <c r="E105" s="77">
        <f>A126002774C_Latest</f>
        <v>12.24</v>
      </c>
      <c r="F105" s="77">
        <f>A126005366W_Latest</f>
        <v>14.680999999999999</v>
      </c>
      <c r="G105" s="77">
        <f>A126006014K_Latest</f>
        <v>58.216000000000001</v>
      </c>
      <c r="H105" s="77">
        <f>A126003422T_Latest</f>
        <v>16.501999999999999</v>
      </c>
      <c r="I105" s="77">
        <f>A126002126F_Latest</f>
        <v>10.35</v>
      </c>
      <c r="J105" s="77">
        <f>A126004070T_Latest</f>
        <v>26.852</v>
      </c>
      <c r="K105" s="77">
        <f>A126001478T_Latest</f>
        <v>85.067999999999998</v>
      </c>
      <c r="L105" s="77">
        <f>A126020270K_Latest</f>
        <v>30.631</v>
      </c>
      <c r="M105" s="77">
        <f>A126018326V_Latest</f>
        <v>12.24</v>
      </c>
      <c r="N105" s="77">
        <f>A126020918R_Latest</f>
        <v>14.680999999999999</v>
      </c>
      <c r="O105" s="77">
        <f>A126021566R_Latest</f>
        <v>57.552</v>
      </c>
      <c r="P105" s="77">
        <f>A126018974T_Latest</f>
        <v>16.145</v>
      </c>
      <c r="Q105" s="77">
        <f>A126017678F_Latest</f>
        <v>9.5719999999999992</v>
      </c>
      <c r="R105" s="77">
        <f>A126019622F_Latest</f>
        <v>25.716999999999999</v>
      </c>
      <c r="S105" s="77">
        <f>A126017030R_Latest</f>
        <v>83.269000000000005</v>
      </c>
      <c r="T105" s="77">
        <f>A126009902L_Latest</f>
        <v>7.34</v>
      </c>
      <c r="U105" s="77">
        <f>A126007958L_Latest</f>
        <v>5.226</v>
      </c>
      <c r="V105" s="77">
        <f>A126010550T_Latest</f>
        <v>1.845</v>
      </c>
      <c r="W105" s="77">
        <f>A126011198K_Latest</f>
        <v>14.411</v>
      </c>
      <c r="X105" s="77">
        <f>A126008606A_Latest</f>
        <v>7.8109999999999999</v>
      </c>
      <c r="Y105" s="77">
        <f>A126007310W_Latest</f>
        <v>4.6589999999999998</v>
      </c>
      <c r="Z105" s="77">
        <f>A126009254A_Latest</f>
        <v>12.47</v>
      </c>
      <c r="AA105" s="77">
        <f>A126006662J_Latest</f>
        <v>26.881</v>
      </c>
      <c r="AB105" s="77">
        <f>A126025454V_Latest</f>
        <v>16.552</v>
      </c>
      <c r="AC105" s="77">
        <f>A126023510R_Latest</f>
        <v>4.9329999999999998</v>
      </c>
      <c r="AD105" s="77">
        <f>A126026102J_Latest</f>
        <v>7.7030000000000003</v>
      </c>
      <c r="AE105" s="77">
        <f>A126026750F_Latest</f>
        <v>29.187999999999999</v>
      </c>
      <c r="AF105" s="77">
        <f>A126024158J_Latest</f>
        <v>5.5819999999999999</v>
      </c>
      <c r="AG105" s="77">
        <f>A126022862A_Latest</f>
        <v>0.98499999999999999</v>
      </c>
      <c r="AH105" s="77">
        <f>A126024806V_Latest</f>
        <v>6.5670000000000002</v>
      </c>
      <c r="AI105" s="77">
        <f>A126022214C_Latest</f>
        <v>35.755000000000003</v>
      </c>
      <c r="AJ105" s="77">
        <f>A126030638J_Latest</f>
        <v>6.7389999999999999</v>
      </c>
      <c r="AK105" s="77">
        <f>A126028694K_Latest</f>
        <v>2.081</v>
      </c>
      <c r="AL105" s="77">
        <f>A126031286J_Latest</f>
        <v>5.133</v>
      </c>
      <c r="AM105" s="77">
        <f>A126031934V_Latest</f>
        <v>13.952999999999999</v>
      </c>
      <c r="AN105" s="77">
        <f>A126029342X_Latest</f>
        <v>2.7509999999999999</v>
      </c>
      <c r="AO105" s="77">
        <f>A126028046L_Latest</f>
        <v>3.9279999999999999</v>
      </c>
      <c r="AP105" s="77">
        <f>A126029990W_Latest</f>
        <v>6.68</v>
      </c>
      <c r="AQ105" s="77">
        <f>A126027398X_Latest</f>
        <v>20.632999999999999</v>
      </c>
      <c r="AR105" s="77">
        <f>A126015086R_Latest</f>
        <v>0.66400000000000003</v>
      </c>
      <c r="AS105" s="77">
        <f>A126013142K_Latest</f>
        <v>0</v>
      </c>
      <c r="AT105" s="77">
        <f>A126015734A_Latest</f>
        <v>0</v>
      </c>
      <c r="AU105" s="77">
        <f>A126016382A_Latest</f>
        <v>0.66400000000000003</v>
      </c>
      <c r="AV105" s="77">
        <f>A126013790J_Latest</f>
        <v>0.35699999999999998</v>
      </c>
      <c r="AW105" s="77">
        <f>A126012494W_Latest</f>
        <v>0.77800000000000002</v>
      </c>
      <c r="AX105" s="77">
        <f>A126014438R_Latest</f>
        <v>1.135</v>
      </c>
      <c r="AY105" s="77">
        <f>A126011846W_Latest</f>
        <v>1.7989999999999999</v>
      </c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</row>
    <row r="106" spans="1:103" hidden="1">
      <c r="A106" s="50"/>
      <c r="B106" s="52" t="s">
        <v>11644</v>
      </c>
      <c r="C106" s="66">
        <v>3</v>
      </c>
      <c r="D106" s="77">
        <f>A126004754F_Latest</f>
        <v>8.9990000000000006</v>
      </c>
      <c r="E106" s="77">
        <f>A126002810A_Latest</f>
        <v>6.9039999999999999</v>
      </c>
      <c r="F106" s="77">
        <f>A126005402V_Latest</f>
        <v>3.673</v>
      </c>
      <c r="G106" s="77">
        <f>A126006050V_Latest</f>
        <v>19.574999999999999</v>
      </c>
      <c r="H106" s="77">
        <f>A126003458V_Latest</f>
        <v>3.8969999999999998</v>
      </c>
      <c r="I106" s="77">
        <f>A126002162R_Latest</f>
        <v>3.69</v>
      </c>
      <c r="J106" s="77">
        <f>A126004106J_Latest</f>
        <v>7.5869999999999997</v>
      </c>
      <c r="K106" s="77">
        <f>A126001514R_Latest</f>
        <v>27.161999999999999</v>
      </c>
      <c r="L106" s="77">
        <f>A126020306A_Latest</f>
        <v>8.9990000000000006</v>
      </c>
      <c r="M106" s="77">
        <f>A126018362C_Latest</f>
        <v>6.9039999999999999</v>
      </c>
      <c r="N106" s="77">
        <f>A126020954X_Latest</f>
        <v>3.673</v>
      </c>
      <c r="O106" s="77">
        <f>A126021602L_Latest</f>
        <v>19.574999999999999</v>
      </c>
      <c r="P106" s="77">
        <f>A126019010T_Latest</f>
        <v>3.8969999999999998</v>
      </c>
      <c r="Q106" s="77">
        <f>A126017714C_Latest</f>
        <v>3.69</v>
      </c>
      <c r="R106" s="77">
        <f>A126019658J_Latest</f>
        <v>7.5869999999999997</v>
      </c>
      <c r="S106" s="77">
        <f>A126017066T_Latest</f>
        <v>27.161999999999999</v>
      </c>
      <c r="T106" s="77">
        <f>A126009938R_Latest</f>
        <v>5.2140000000000004</v>
      </c>
      <c r="U106" s="77">
        <f>A126007994W_Latest</f>
        <v>1.9690000000000001</v>
      </c>
      <c r="V106" s="77">
        <f>A126010586V_Latest</f>
        <v>0.28499999999999998</v>
      </c>
      <c r="W106" s="77">
        <f>A126011234J_Latest</f>
        <v>7.4690000000000003</v>
      </c>
      <c r="X106" s="77">
        <f>A126008642K_Latest</f>
        <v>2.1520000000000001</v>
      </c>
      <c r="Y106" s="77">
        <f>A126007346X_Latest</f>
        <v>1.64</v>
      </c>
      <c r="Z106" s="77">
        <f>A126009290K_Latest</f>
        <v>3.7919999999999998</v>
      </c>
      <c r="AA106" s="77">
        <f>A126006698K_Latest</f>
        <v>11.260999999999999</v>
      </c>
      <c r="AB106" s="77">
        <f>A126025490C_Latest</f>
        <v>2.34</v>
      </c>
      <c r="AC106" s="77">
        <f>A126023546T_Latest</f>
        <v>3.911</v>
      </c>
      <c r="AD106" s="77">
        <f>A126026138K_Latest</f>
        <v>1.9730000000000001</v>
      </c>
      <c r="AE106" s="77">
        <f>A126026786J_Latest</f>
        <v>8.2240000000000002</v>
      </c>
      <c r="AF106" s="77">
        <f>A126024194T_Latest</f>
        <v>0.36599999999999999</v>
      </c>
      <c r="AG106" s="77">
        <f>A126022898C_Latest</f>
        <v>1.371</v>
      </c>
      <c r="AH106" s="77">
        <f>A126024842C_Latest</f>
        <v>1.738</v>
      </c>
      <c r="AI106" s="77">
        <f>A126022250L_Latest</f>
        <v>9.9610000000000003</v>
      </c>
      <c r="AJ106" s="77">
        <f>A126030674T_Latest</f>
        <v>1.4450000000000001</v>
      </c>
      <c r="AK106" s="77">
        <f>A126028730J_Latest</f>
        <v>1.024</v>
      </c>
      <c r="AL106" s="77">
        <f>A126031322F_Latest</f>
        <v>1.4139999999999999</v>
      </c>
      <c r="AM106" s="77">
        <f>A126031970C_Latest</f>
        <v>3.883</v>
      </c>
      <c r="AN106" s="77">
        <f>A126029378A_Latest</f>
        <v>1.38</v>
      </c>
      <c r="AO106" s="77">
        <f>A126028082W_Latest</f>
        <v>0.67800000000000005</v>
      </c>
      <c r="AP106" s="77">
        <f>A126030026V_Latest</f>
        <v>2.0569999999999999</v>
      </c>
      <c r="AQ106" s="77">
        <f>A126027434W_Latest</f>
        <v>5.94</v>
      </c>
      <c r="AR106" s="77">
        <f>A126015122L_Latest</f>
        <v>0</v>
      </c>
      <c r="AS106" s="77">
        <f>A126013178L_Latest</f>
        <v>0</v>
      </c>
      <c r="AT106" s="77">
        <f>A126015770K_Latest</f>
        <v>0</v>
      </c>
      <c r="AU106" s="77">
        <f>A126016418T_Latest</f>
        <v>0</v>
      </c>
      <c r="AV106" s="77">
        <f>A126013826X_Latest</f>
        <v>0</v>
      </c>
      <c r="AW106" s="77">
        <f>A126012530V_Latest</f>
        <v>0</v>
      </c>
      <c r="AX106" s="77">
        <f>A126014474X_Latest</f>
        <v>0</v>
      </c>
      <c r="AY106" s="77">
        <f>A126011882F_Latest</f>
        <v>0</v>
      </c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103" hidden="1">
      <c r="A107" s="55" t="s">
        <v>11645</v>
      </c>
      <c r="B107" s="56"/>
      <c r="C107" s="66">
        <v>4</v>
      </c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0"/>
      <c r="B108" s="52" t="s">
        <v>11646</v>
      </c>
      <c r="C108" s="66">
        <v>5</v>
      </c>
      <c r="D108" s="77">
        <f>A126004758R_Latest</f>
        <v>214.601</v>
      </c>
      <c r="E108" s="77">
        <f>A126002814K_Latest</f>
        <v>57.164000000000001</v>
      </c>
      <c r="F108" s="77">
        <f>A126005406C_Latest</f>
        <v>23.183</v>
      </c>
      <c r="G108" s="77">
        <f>A126006054C_Latest</f>
        <v>294.947</v>
      </c>
      <c r="H108" s="77">
        <f>A126003462K_Latest</f>
        <v>102.41</v>
      </c>
      <c r="I108" s="77">
        <f>A126002166X_Latest</f>
        <v>25.314</v>
      </c>
      <c r="J108" s="77">
        <f>A126004110X_Latest</f>
        <v>127.72499999999999</v>
      </c>
      <c r="K108" s="77">
        <f>A126001518X_Latest</f>
        <v>422.67200000000003</v>
      </c>
      <c r="L108" s="77">
        <f>A126020310T_Latest</f>
        <v>209.15100000000001</v>
      </c>
      <c r="M108" s="77">
        <f>A126018366L_Latest</f>
        <v>56.726999999999997</v>
      </c>
      <c r="N108" s="77">
        <f>A126020958J_Latest</f>
        <v>23.183</v>
      </c>
      <c r="O108" s="77">
        <f>A126021606W_Latest</f>
        <v>289.06099999999998</v>
      </c>
      <c r="P108" s="77">
        <f>A126019014A_Latest</f>
        <v>100.717</v>
      </c>
      <c r="Q108" s="77">
        <f>A126017718L_Latest</f>
        <v>23.303000000000001</v>
      </c>
      <c r="R108" s="77">
        <f>A126019662X_Latest</f>
        <v>124.02</v>
      </c>
      <c r="S108" s="77">
        <f>A126017070J_Latest</f>
        <v>413.08100000000002</v>
      </c>
      <c r="T108" s="77">
        <f>A126009942F_Latest</f>
        <v>50.323</v>
      </c>
      <c r="U108" s="77">
        <f>A126007998F_Latest</f>
        <v>11.013</v>
      </c>
      <c r="V108" s="77">
        <f>A126010590K_Latest</f>
        <v>3.8250000000000002</v>
      </c>
      <c r="W108" s="77">
        <f>A126011238T_Latest</f>
        <v>65.162000000000006</v>
      </c>
      <c r="X108" s="77">
        <f>A126008646V_Latest</f>
        <v>38.545999999999999</v>
      </c>
      <c r="Y108" s="77">
        <f>A126007350R_Latest</f>
        <v>11.512</v>
      </c>
      <c r="Z108" s="77">
        <f>A126009294V_Latest</f>
        <v>50.058</v>
      </c>
      <c r="AA108" s="77">
        <f>A126006702R_Latest</f>
        <v>115.22</v>
      </c>
      <c r="AB108" s="77">
        <f>A126025494L_Latest</f>
        <v>89.272999999999996</v>
      </c>
      <c r="AC108" s="77">
        <f>A126023550J_Latest</f>
        <v>27.497</v>
      </c>
      <c r="AD108" s="77">
        <f>A126026142A_Latest</f>
        <v>12.266</v>
      </c>
      <c r="AE108" s="77">
        <f>A126026790X_Latest</f>
        <v>129.036</v>
      </c>
      <c r="AF108" s="77">
        <f>A126024198A_Latest</f>
        <v>32.715000000000003</v>
      </c>
      <c r="AG108" s="77">
        <f>A126022902J_Latest</f>
        <v>4.3410000000000002</v>
      </c>
      <c r="AH108" s="77">
        <f>A126024846L_Latest</f>
        <v>37.055999999999997</v>
      </c>
      <c r="AI108" s="77">
        <f>A126022254W_Latest</f>
        <v>166.09200000000001</v>
      </c>
      <c r="AJ108" s="77">
        <f>A126030678A_Latest</f>
        <v>69.554000000000002</v>
      </c>
      <c r="AK108" s="77">
        <f>A126028734T_Latest</f>
        <v>18.216999999999999</v>
      </c>
      <c r="AL108" s="77">
        <f>A126031326R_Latest</f>
        <v>7.0919999999999996</v>
      </c>
      <c r="AM108" s="77">
        <f>A126031974L_Latest</f>
        <v>94.863</v>
      </c>
      <c r="AN108" s="77">
        <f>A126029382T_Latest</f>
        <v>29.454999999999998</v>
      </c>
      <c r="AO108" s="77">
        <f>A126028086F_Latest</f>
        <v>7.45</v>
      </c>
      <c r="AP108" s="77">
        <f>A126030030K_Latest</f>
        <v>36.905999999999999</v>
      </c>
      <c r="AQ108" s="77">
        <f>A126027438F_Latest</f>
        <v>131.76900000000001</v>
      </c>
      <c r="AR108" s="77">
        <f>A126015126W_Latest</f>
        <v>5.45</v>
      </c>
      <c r="AS108" s="77">
        <f>A126013182C_Latest</f>
        <v>0.436</v>
      </c>
      <c r="AT108" s="77">
        <f>A126015774V_Latest</f>
        <v>0</v>
      </c>
      <c r="AU108" s="77">
        <f>A126016422J_Latest</f>
        <v>5.8860000000000001</v>
      </c>
      <c r="AV108" s="77">
        <f>A126013830R_Latest</f>
        <v>1.694</v>
      </c>
      <c r="AW108" s="77">
        <f>A126012534C_Latest</f>
        <v>2.0110000000000001</v>
      </c>
      <c r="AX108" s="77">
        <f>A126014478J_Latest</f>
        <v>3.7050000000000001</v>
      </c>
      <c r="AY108" s="77">
        <f>A126011886R_Latest</f>
        <v>9.5909999999999993</v>
      </c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0"/>
      <c r="B109" s="57" t="s">
        <v>11647</v>
      </c>
      <c r="C109" s="66">
        <v>6</v>
      </c>
      <c r="D109" s="77">
        <f>A126004722L_Latest</f>
        <v>26.268999999999998</v>
      </c>
      <c r="E109" s="77">
        <f>A126002778L_Latest</f>
        <v>11.459</v>
      </c>
      <c r="F109" s="77">
        <f>A126005370L_Latest</f>
        <v>23.183</v>
      </c>
      <c r="G109" s="77">
        <f>A126006018V_Latest</f>
        <v>60.911000000000001</v>
      </c>
      <c r="H109" s="77">
        <f>A126003426A_Latest</f>
        <v>12.282999999999999</v>
      </c>
      <c r="I109" s="77">
        <f>A126002130W_Latest</f>
        <v>25.314</v>
      </c>
      <c r="J109" s="77">
        <f>A126004074A_Latest</f>
        <v>37.597999999999999</v>
      </c>
      <c r="K109" s="77">
        <f>A126001482J_Latest</f>
        <v>98.509</v>
      </c>
      <c r="L109" s="77">
        <f>A126020274V_Latest</f>
        <v>25.605</v>
      </c>
      <c r="M109" s="77">
        <f>A126018330K_Latest</f>
        <v>11.459</v>
      </c>
      <c r="N109" s="77">
        <f>A126020922F_Latest</f>
        <v>23.183</v>
      </c>
      <c r="O109" s="77">
        <f>A126021570F_Latest</f>
        <v>60.247</v>
      </c>
      <c r="P109" s="77">
        <f>A126018978A_Latest</f>
        <v>11.927</v>
      </c>
      <c r="Q109" s="77">
        <f>A126017682W_Latest</f>
        <v>23.303000000000001</v>
      </c>
      <c r="R109" s="77">
        <f>A126019626R_Latest</f>
        <v>35.229999999999997</v>
      </c>
      <c r="S109" s="77">
        <f>A126017034X_Latest</f>
        <v>95.477000000000004</v>
      </c>
      <c r="T109" s="77">
        <f>A126009906W_Latest</f>
        <v>6.6369999999999996</v>
      </c>
      <c r="U109" s="77">
        <f>A126007962C_Latest</f>
        <v>3.3570000000000002</v>
      </c>
      <c r="V109" s="77">
        <f>A126010554A_Latest</f>
        <v>3.8250000000000002</v>
      </c>
      <c r="W109" s="77">
        <f>A126011202R_Latest</f>
        <v>13.819000000000001</v>
      </c>
      <c r="X109" s="77">
        <f>A126008610T_Latest</f>
        <v>5.5750000000000002</v>
      </c>
      <c r="Y109" s="77">
        <f>A126007314F_Latest</f>
        <v>11.512</v>
      </c>
      <c r="Z109" s="77">
        <f>A126009258K_Latest</f>
        <v>17.087</v>
      </c>
      <c r="AA109" s="77">
        <f>A126006666T_Latest</f>
        <v>30.905999999999999</v>
      </c>
      <c r="AB109" s="77">
        <f>A126025458C_Latest</f>
        <v>13.236000000000001</v>
      </c>
      <c r="AC109" s="77">
        <f>A126023514X_Latest</f>
        <v>5.8179999999999996</v>
      </c>
      <c r="AD109" s="77">
        <f>A126026106T_Latest</f>
        <v>12.266</v>
      </c>
      <c r="AE109" s="77">
        <f>A126026754R_Latest</f>
        <v>31.32</v>
      </c>
      <c r="AF109" s="77">
        <f>A126024162X_Latest</f>
        <v>4.3499999999999996</v>
      </c>
      <c r="AG109" s="77">
        <f>A126022866K_Latest</f>
        <v>4.3410000000000002</v>
      </c>
      <c r="AH109" s="77">
        <f>A126024810K_Latest</f>
        <v>8.6910000000000007</v>
      </c>
      <c r="AI109" s="77">
        <f>A126022218L_Latest</f>
        <v>40.011000000000003</v>
      </c>
      <c r="AJ109" s="77">
        <f>A126030642X_Latest</f>
        <v>5.7320000000000002</v>
      </c>
      <c r="AK109" s="77">
        <f>A126028698V_Latest</f>
        <v>2.2839999999999998</v>
      </c>
      <c r="AL109" s="77">
        <f>A126031290X_Latest</f>
        <v>7.0919999999999996</v>
      </c>
      <c r="AM109" s="77">
        <f>A126031938C_Latest</f>
        <v>15.108000000000001</v>
      </c>
      <c r="AN109" s="77">
        <f>A126029346J_Latest</f>
        <v>2.0019999999999998</v>
      </c>
      <c r="AO109" s="77">
        <f>A126028050C_Latest</f>
        <v>7.45</v>
      </c>
      <c r="AP109" s="77">
        <f>A126029994F_Latest</f>
        <v>9.452</v>
      </c>
      <c r="AQ109" s="77">
        <f>A126027402C_Latest</f>
        <v>24.56</v>
      </c>
      <c r="AR109" s="77">
        <f>A126015090F_Latest</f>
        <v>0.66400000000000003</v>
      </c>
      <c r="AS109" s="77">
        <f>A126013146V_Latest</f>
        <v>0</v>
      </c>
      <c r="AT109" s="77">
        <f>A126015738K_Latest</f>
        <v>0</v>
      </c>
      <c r="AU109" s="77">
        <f>A126016386K_Latest</f>
        <v>0.66400000000000003</v>
      </c>
      <c r="AV109" s="77">
        <f>A126013794T_Latest</f>
        <v>0.35699999999999998</v>
      </c>
      <c r="AW109" s="77">
        <f>A126012498F_Latest</f>
        <v>2.0110000000000001</v>
      </c>
      <c r="AX109" s="77">
        <f>A126014442F_Latest</f>
        <v>2.3679999999999999</v>
      </c>
      <c r="AY109" s="77">
        <f>A126011850L_Latest</f>
        <v>3.032</v>
      </c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0"/>
      <c r="B110" s="57" t="s">
        <v>11648</v>
      </c>
      <c r="C110" s="66">
        <v>7</v>
      </c>
      <c r="D110" s="77">
        <f>A126004726W_Latest</f>
        <v>133.72200000000001</v>
      </c>
      <c r="E110" s="77">
        <f>A126002782C_Latest</f>
        <v>39.554000000000002</v>
      </c>
      <c r="F110" s="77"/>
      <c r="G110" s="77">
        <f>A126006022K_Latest</f>
        <v>173.27500000000001</v>
      </c>
      <c r="H110" s="77">
        <f>A126003430T_Latest</f>
        <v>59.616999999999997</v>
      </c>
      <c r="I110" s="77"/>
      <c r="J110" s="77">
        <f>A126004078K_Latest</f>
        <v>59.616999999999997</v>
      </c>
      <c r="K110" s="77">
        <f>A126001486T_Latest</f>
        <v>232.892</v>
      </c>
      <c r="L110" s="77">
        <f>A126020278C_Latest</f>
        <v>129.774</v>
      </c>
      <c r="M110" s="77">
        <f>A126018334V_Latest</f>
        <v>39.554000000000002</v>
      </c>
      <c r="N110" s="77"/>
      <c r="O110" s="77">
        <f>A126021574R_Latest</f>
        <v>169.328</v>
      </c>
      <c r="P110" s="77">
        <f>A126018982T_Latest</f>
        <v>59.244999999999997</v>
      </c>
      <c r="Q110" s="77"/>
      <c r="R110" s="77">
        <f>A126019630F_Latest</f>
        <v>59.244999999999997</v>
      </c>
      <c r="S110" s="77">
        <f>A126017038J_Latest</f>
        <v>228.57300000000001</v>
      </c>
      <c r="T110" s="77">
        <f>A126009910L_Latest</f>
        <v>36.744999999999997</v>
      </c>
      <c r="U110" s="77">
        <f>A126007966L_Latest</f>
        <v>7.657</v>
      </c>
      <c r="V110" s="77"/>
      <c r="W110" s="77">
        <f>A126011206X_Latest</f>
        <v>44.401000000000003</v>
      </c>
      <c r="X110" s="77">
        <f>A126008614A_Latest</f>
        <v>30.905000000000001</v>
      </c>
      <c r="Y110" s="77"/>
      <c r="Z110" s="77">
        <f>A126009262A_Latest</f>
        <v>30.905000000000001</v>
      </c>
      <c r="AA110" s="77">
        <f>A126006670J_Latest</f>
        <v>75.305999999999997</v>
      </c>
      <c r="AB110" s="77">
        <f>A126025462V_Latest</f>
        <v>52.776000000000003</v>
      </c>
      <c r="AC110" s="77">
        <f>A126023518J_Latest</f>
        <v>18.097000000000001</v>
      </c>
      <c r="AD110" s="77"/>
      <c r="AE110" s="77">
        <f>A126026758X_Latest</f>
        <v>70.873000000000005</v>
      </c>
      <c r="AF110" s="77">
        <f>A126024166J_Latest</f>
        <v>16.173999999999999</v>
      </c>
      <c r="AG110" s="77"/>
      <c r="AH110" s="77">
        <f>A126024814V_Latest</f>
        <v>16.173999999999999</v>
      </c>
      <c r="AI110" s="77">
        <f>A126022222C_Latest</f>
        <v>87.046999999999997</v>
      </c>
      <c r="AJ110" s="77">
        <f>A126030646J_Latest</f>
        <v>40.253</v>
      </c>
      <c r="AK110" s="77">
        <f>A126028702X_Latest</f>
        <v>13.801</v>
      </c>
      <c r="AL110" s="77"/>
      <c r="AM110" s="77">
        <f>A126031942V_Latest</f>
        <v>54.054000000000002</v>
      </c>
      <c r="AN110" s="77">
        <f>A126029350X_Latest</f>
        <v>12.167</v>
      </c>
      <c r="AO110" s="77"/>
      <c r="AP110" s="77">
        <f>A126029998R_Latest</f>
        <v>12.167</v>
      </c>
      <c r="AQ110" s="77">
        <f>A126027406L_Latest</f>
        <v>66.221000000000004</v>
      </c>
      <c r="AR110" s="77">
        <f>A126015094R_Latest</f>
        <v>3.9470000000000001</v>
      </c>
      <c r="AS110" s="77">
        <f>A126013150K_Latest</f>
        <v>0</v>
      </c>
      <c r="AT110" s="77"/>
      <c r="AU110" s="77">
        <f>A126016390A_Latest</f>
        <v>3.9470000000000001</v>
      </c>
      <c r="AV110" s="77">
        <f>A126013798A_Latest</f>
        <v>0.372</v>
      </c>
      <c r="AW110" s="77"/>
      <c r="AX110" s="77">
        <f>A126014446R_Latest</f>
        <v>0.372</v>
      </c>
      <c r="AY110" s="77">
        <f>A126011854W_Latest</f>
        <v>4.319</v>
      </c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0"/>
      <c r="B111" s="57" t="s">
        <v>11650</v>
      </c>
      <c r="C111" s="66">
        <v>8</v>
      </c>
      <c r="D111" s="77">
        <f>A126004742W_Latest</f>
        <v>54.61</v>
      </c>
      <c r="E111" s="77">
        <f>A126002798W_Latest</f>
        <v>6.1509999999999998</v>
      </c>
      <c r="F111" s="77"/>
      <c r="G111" s="77">
        <f>A126006038C_Latest</f>
        <v>60.761000000000003</v>
      </c>
      <c r="H111" s="77">
        <f>A126003446K_Latest</f>
        <v>30.51</v>
      </c>
      <c r="I111" s="77"/>
      <c r="J111" s="77">
        <f>A126004094K_Latest</f>
        <v>30.51</v>
      </c>
      <c r="K111" s="77">
        <f>A126001502F_Latest</f>
        <v>91.271000000000001</v>
      </c>
      <c r="L111" s="77">
        <f>A126020294C_Latest</f>
        <v>53.771000000000001</v>
      </c>
      <c r="M111" s="77">
        <f>A126018350V_Latest</f>
        <v>5.7140000000000004</v>
      </c>
      <c r="N111" s="77"/>
      <c r="O111" s="77">
        <f>A126021590R_Latest</f>
        <v>59.485999999999997</v>
      </c>
      <c r="P111" s="77">
        <f>A126018998K_Latest</f>
        <v>29.545000000000002</v>
      </c>
      <c r="Q111" s="77"/>
      <c r="R111" s="77">
        <f>A126019646X_Latest</f>
        <v>29.545000000000002</v>
      </c>
      <c r="S111" s="77">
        <f>A126017054J_Latest</f>
        <v>89.031000000000006</v>
      </c>
      <c r="T111" s="77">
        <f>A126009926F_Latest</f>
        <v>6.9420000000000002</v>
      </c>
      <c r="U111" s="77">
        <f>A126007982L_Latest</f>
        <v>0</v>
      </c>
      <c r="V111" s="77"/>
      <c r="W111" s="77">
        <f>A126011222X_Latest</f>
        <v>6.9420000000000002</v>
      </c>
      <c r="X111" s="77">
        <f>A126008630A_Latest</f>
        <v>2.0659999999999998</v>
      </c>
      <c r="Y111" s="77"/>
      <c r="Z111" s="77">
        <f>A126009278V_Latest</f>
        <v>2.0659999999999998</v>
      </c>
      <c r="AA111" s="77">
        <f>A126006686A_Latest</f>
        <v>9.0079999999999991</v>
      </c>
      <c r="AB111" s="77">
        <f>A126025478L_Latest</f>
        <v>23.260999999999999</v>
      </c>
      <c r="AC111" s="77">
        <f>A126023534J_Latest</f>
        <v>3.5819999999999999</v>
      </c>
      <c r="AD111" s="77"/>
      <c r="AE111" s="77">
        <f>A126026774X_Latest</f>
        <v>26.843</v>
      </c>
      <c r="AF111" s="77">
        <f>A126024182J_Latest</f>
        <v>12.192</v>
      </c>
      <c r="AG111" s="77"/>
      <c r="AH111" s="77">
        <f>A126024830V_Latest</f>
        <v>12.192</v>
      </c>
      <c r="AI111" s="77">
        <f>A126022238W_Latest</f>
        <v>39.033999999999999</v>
      </c>
      <c r="AJ111" s="77">
        <f>A126030662J_Latest</f>
        <v>23.568999999999999</v>
      </c>
      <c r="AK111" s="77">
        <f>A126028718T_Latest</f>
        <v>2.1320000000000001</v>
      </c>
      <c r="AL111" s="77"/>
      <c r="AM111" s="77">
        <f>A126031958L_Latest</f>
        <v>25.701000000000001</v>
      </c>
      <c r="AN111" s="77">
        <f>A126029366T_Latest</f>
        <v>15.287000000000001</v>
      </c>
      <c r="AO111" s="77"/>
      <c r="AP111" s="77">
        <f>A126030014K_Latest</f>
        <v>15.287000000000001</v>
      </c>
      <c r="AQ111" s="77">
        <f>A126027422L_Latest</f>
        <v>40.988</v>
      </c>
      <c r="AR111" s="77">
        <f>A126015110C_Latest</f>
        <v>0.83899999999999997</v>
      </c>
      <c r="AS111" s="77">
        <f>A126013166C_Latest</f>
        <v>0.436</v>
      </c>
      <c r="AT111" s="77"/>
      <c r="AU111" s="77">
        <f>A126016406J_Latest</f>
        <v>1.2749999999999999</v>
      </c>
      <c r="AV111" s="77">
        <f>A126013814R_Latest</f>
        <v>0.96499999999999997</v>
      </c>
      <c r="AW111" s="77"/>
      <c r="AX111" s="77">
        <f>A126014462R_Latest</f>
        <v>0.96499999999999997</v>
      </c>
      <c r="AY111" s="77">
        <f>A126011870W_Latest</f>
        <v>2.2400000000000002</v>
      </c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0"/>
      <c r="B112" s="52" t="s">
        <v>11651</v>
      </c>
      <c r="C112" s="66">
        <v>9</v>
      </c>
      <c r="D112" s="77">
        <f>A126004710C_Latest</f>
        <v>31.395</v>
      </c>
      <c r="E112" s="77">
        <f>A126002766C_Latest</f>
        <v>6.5810000000000004</v>
      </c>
      <c r="F112" s="77">
        <f>A126005358W_Latest</f>
        <v>1.407</v>
      </c>
      <c r="G112" s="77">
        <f>A126006006K_Latest</f>
        <v>39.381999999999998</v>
      </c>
      <c r="H112" s="77">
        <f>A126003414T_Latest</f>
        <v>45.540999999999997</v>
      </c>
      <c r="I112" s="77">
        <f>A126002118F_Latest</f>
        <v>1.2989999999999999</v>
      </c>
      <c r="J112" s="77">
        <f>A126004062T_Latest</f>
        <v>46.84</v>
      </c>
      <c r="K112" s="77">
        <f>A126001470X_Latest</f>
        <v>86.221999999999994</v>
      </c>
      <c r="L112" s="77">
        <f>A126020262K_Latest</f>
        <v>31.395</v>
      </c>
      <c r="M112" s="77">
        <f>A126018318V_Latest</f>
        <v>6.5810000000000004</v>
      </c>
      <c r="N112" s="77">
        <f>A126020910W_Latest</f>
        <v>1.407</v>
      </c>
      <c r="O112" s="77">
        <f>A126021558R_Latest</f>
        <v>39.381999999999998</v>
      </c>
      <c r="P112" s="77">
        <f>A126018966T_Latest</f>
        <v>45.540999999999997</v>
      </c>
      <c r="Q112" s="77">
        <f>A126017670L_Latest</f>
        <v>1.2989999999999999</v>
      </c>
      <c r="R112" s="77">
        <f>A126019614F_Latest</f>
        <v>46.84</v>
      </c>
      <c r="S112" s="77">
        <f>A126017022R_Latest</f>
        <v>86.221999999999994</v>
      </c>
      <c r="T112" s="77">
        <f>A126009894X_Latest</f>
        <v>22.914000000000001</v>
      </c>
      <c r="U112" s="77">
        <f>A126007950V_Latest</f>
        <v>6.1429999999999998</v>
      </c>
      <c r="V112" s="77">
        <f>A126010542T_Latest</f>
        <v>0</v>
      </c>
      <c r="W112" s="77">
        <f>A126011190T_Latest</f>
        <v>29.056999999999999</v>
      </c>
      <c r="X112" s="77">
        <f>A126008598L_Latest</f>
        <v>43.97</v>
      </c>
      <c r="Y112" s="77">
        <f>A126007302W_Latest</f>
        <v>1.2989999999999999</v>
      </c>
      <c r="Z112" s="77">
        <f>A126009246A_Latest</f>
        <v>45.268999999999998</v>
      </c>
      <c r="AA112" s="77">
        <f>A126006654J_Latest</f>
        <v>74.325999999999993</v>
      </c>
      <c r="AB112" s="77">
        <f>A126025446V_Latest</f>
        <v>6.34</v>
      </c>
      <c r="AC112" s="77">
        <f>A126023502R_Latest</f>
        <v>0.438</v>
      </c>
      <c r="AD112" s="77">
        <f>A126026094V_Latest</f>
        <v>0.82</v>
      </c>
      <c r="AE112" s="77">
        <f>A126026742F_Latest</f>
        <v>7.5979999999999999</v>
      </c>
      <c r="AF112" s="77">
        <f>A126024150R_Latest</f>
        <v>0.60099999999999998</v>
      </c>
      <c r="AG112" s="77">
        <f>A126022854A_Latest</f>
        <v>0</v>
      </c>
      <c r="AH112" s="77">
        <f>A126024798F_Latest</f>
        <v>0.60099999999999998</v>
      </c>
      <c r="AI112" s="77">
        <f>A126022206C_Latest</f>
        <v>8.1989999999999998</v>
      </c>
      <c r="AJ112" s="77">
        <f>A126030630R_Latest</f>
        <v>2.141</v>
      </c>
      <c r="AK112" s="77">
        <f>A126028686K_Latest</f>
        <v>0</v>
      </c>
      <c r="AL112" s="77">
        <f>A126031278J_Latest</f>
        <v>0.58699999999999997</v>
      </c>
      <c r="AM112" s="77">
        <f>A126031926V_Latest</f>
        <v>2.7280000000000002</v>
      </c>
      <c r="AN112" s="77">
        <f>A126029334X_Latest</f>
        <v>0.96899999999999997</v>
      </c>
      <c r="AO112" s="77">
        <f>A126028038L_Latest</f>
        <v>0</v>
      </c>
      <c r="AP112" s="77">
        <f>A126029982W_Latest</f>
        <v>0.96899999999999997</v>
      </c>
      <c r="AQ112" s="77">
        <f>A126027390F_Latest</f>
        <v>3.6970000000000001</v>
      </c>
      <c r="AR112" s="77">
        <f>A126015078R_Latest</f>
        <v>0</v>
      </c>
      <c r="AS112" s="77">
        <f>A126013134K_Latest</f>
        <v>0</v>
      </c>
      <c r="AT112" s="77">
        <f>A126015726A_Latest</f>
        <v>0</v>
      </c>
      <c r="AU112" s="77">
        <f>A126016374A_Latest</f>
        <v>0</v>
      </c>
      <c r="AV112" s="77">
        <f>A126013782J_Latest</f>
        <v>0</v>
      </c>
      <c r="AW112" s="77">
        <f>A126012486W_Latest</f>
        <v>0</v>
      </c>
      <c r="AX112" s="77">
        <f>A126014430W_Latest</f>
        <v>0</v>
      </c>
      <c r="AY112" s="77">
        <f>A126011838W_Latest</f>
        <v>0</v>
      </c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idden="1">
      <c r="A113" s="50"/>
      <c r="B113" s="57" t="s">
        <v>11652</v>
      </c>
      <c r="C113" s="66">
        <v>10</v>
      </c>
      <c r="D113" s="77">
        <f>A126004762F_Latest</f>
        <v>4.3179999999999996</v>
      </c>
      <c r="E113" s="77">
        <f>A126002818V_Latest</f>
        <v>2.6320000000000001</v>
      </c>
      <c r="F113" s="77">
        <f>A126005410V_Latest</f>
        <v>1.407</v>
      </c>
      <c r="G113" s="77">
        <f>A126006058L_Latest</f>
        <v>8.3559999999999999</v>
      </c>
      <c r="H113" s="77">
        <f>A126003466V_Latest</f>
        <v>1.7509999999999999</v>
      </c>
      <c r="I113" s="77">
        <f>A126002170R_Latest</f>
        <v>1.2989999999999999</v>
      </c>
      <c r="J113" s="77">
        <f>A126004114J_Latest</f>
        <v>3.05</v>
      </c>
      <c r="K113" s="77">
        <f>A126001522R_Latest</f>
        <v>11.406000000000001</v>
      </c>
      <c r="L113" s="77">
        <f>A126020314A_Latest</f>
        <v>4.3179999999999996</v>
      </c>
      <c r="M113" s="77">
        <f>A126018370C_Latest</f>
        <v>2.6320000000000001</v>
      </c>
      <c r="N113" s="77">
        <f>A126020962X_Latest</f>
        <v>1.407</v>
      </c>
      <c r="O113" s="77">
        <f>A126021610L_Latest</f>
        <v>8.3559999999999999</v>
      </c>
      <c r="P113" s="77">
        <f>A126019018K_Latest</f>
        <v>1.7509999999999999</v>
      </c>
      <c r="Q113" s="77">
        <f>A126017722C_Latest</f>
        <v>1.2989999999999999</v>
      </c>
      <c r="R113" s="77">
        <f>A126019666J_Latest</f>
        <v>3.05</v>
      </c>
      <c r="S113" s="77">
        <f>A126017074T_Latest</f>
        <v>11.406000000000001</v>
      </c>
      <c r="T113" s="77">
        <f>A126009946R_Latest</f>
        <v>4.3179999999999996</v>
      </c>
      <c r="U113" s="77">
        <f>A126008002L_Latest</f>
        <v>2.6320000000000001</v>
      </c>
      <c r="V113" s="77">
        <f>A126010594V_Latest</f>
        <v>0</v>
      </c>
      <c r="W113" s="77">
        <f>A126011242J_Latest</f>
        <v>6.9489999999999998</v>
      </c>
      <c r="X113" s="77">
        <f>A126008650K_Latest</f>
        <v>1.7509999999999999</v>
      </c>
      <c r="Y113" s="77">
        <f>A126007354X_Latest</f>
        <v>1.2989999999999999</v>
      </c>
      <c r="Z113" s="77">
        <f>A126009298C_Latest</f>
        <v>3.05</v>
      </c>
      <c r="AA113" s="77">
        <f>A126006706X_Latest</f>
        <v>9.9990000000000006</v>
      </c>
      <c r="AB113" s="77">
        <f>A126025498W_Latest</f>
        <v>0</v>
      </c>
      <c r="AC113" s="77">
        <f>A126023554T_Latest</f>
        <v>0</v>
      </c>
      <c r="AD113" s="77">
        <f>A126026146K_Latest</f>
        <v>0.82</v>
      </c>
      <c r="AE113" s="77">
        <f>A126026794J_Latest</f>
        <v>0.82</v>
      </c>
      <c r="AF113" s="77">
        <f>A126024202F_Latest</f>
        <v>0</v>
      </c>
      <c r="AG113" s="77">
        <f>A126022906T_Latest</f>
        <v>0</v>
      </c>
      <c r="AH113" s="77">
        <f>A126024850C_Latest</f>
        <v>0</v>
      </c>
      <c r="AI113" s="77">
        <f>A126022258F_Latest</f>
        <v>0.82</v>
      </c>
      <c r="AJ113" s="77">
        <f>A126030682T_Latest</f>
        <v>0</v>
      </c>
      <c r="AK113" s="77">
        <f>A126028738A_Latest</f>
        <v>0</v>
      </c>
      <c r="AL113" s="77">
        <f>A126031330F_Latest</f>
        <v>0.58699999999999997</v>
      </c>
      <c r="AM113" s="77">
        <f>A126031978W_Latest</f>
        <v>0.58699999999999997</v>
      </c>
      <c r="AN113" s="77">
        <f>A126029386A_Latest</f>
        <v>0</v>
      </c>
      <c r="AO113" s="77">
        <f>A126028090W_Latest</f>
        <v>0</v>
      </c>
      <c r="AP113" s="77">
        <f>A126030034V_Latest</f>
        <v>0</v>
      </c>
      <c r="AQ113" s="77">
        <f>A126027442W_Latest</f>
        <v>0.58699999999999997</v>
      </c>
      <c r="AR113" s="77">
        <f>A126015130L_Latest</f>
        <v>0</v>
      </c>
      <c r="AS113" s="77">
        <f>A126013186L_Latest</f>
        <v>0</v>
      </c>
      <c r="AT113" s="77">
        <f>A126015778C_Latest</f>
        <v>0</v>
      </c>
      <c r="AU113" s="77">
        <f>A126016426T_Latest</f>
        <v>0</v>
      </c>
      <c r="AV113" s="77">
        <f>A126013834X_Latest</f>
        <v>0</v>
      </c>
      <c r="AW113" s="77">
        <f>A126012538L_Latest</f>
        <v>0</v>
      </c>
      <c r="AX113" s="77">
        <f>A126014482X_Latest</f>
        <v>0</v>
      </c>
      <c r="AY113" s="77">
        <f>A126011890F_Latest</f>
        <v>0</v>
      </c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idden="1">
      <c r="A114" s="50"/>
      <c r="B114" s="57" t="s">
        <v>11653</v>
      </c>
      <c r="C114" s="66">
        <v>11</v>
      </c>
      <c r="D114" s="77">
        <f>A126004746F_Latest</f>
        <v>27.077000000000002</v>
      </c>
      <c r="E114" s="77">
        <f>A126002802A_Latest</f>
        <v>3.95</v>
      </c>
      <c r="F114" s="77"/>
      <c r="G114" s="77">
        <f>A126006042V_Latest</f>
        <v>31.026</v>
      </c>
      <c r="H114" s="77">
        <f>A126003450A_Latest</f>
        <v>43.79</v>
      </c>
      <c r="I114" s="77"/>
      <c r="J114" s="77">
        <f>A126004098V_Latest</f>
        <v>43.79</v>
      </c>
      <c r="K114" s="77">
        <f>A126001506R_Latest</f>
        <v>74.816000000000003</v>
      </c>
      <c r="L114" s="77">
        <f>A126020298L_Latest</f>
        <v>27.077000000000002</v>
      </c>
      <c r="M114" s="77">
        <f>A126018354C_Latest</f>
        <v>3.95</v>
      </c>
      <c r="N114" s="77"/>
      <c r="O114" s="77">
        <f>A126021594X_Latest</f>
        <v>31.026</v>
      </c>
      <c r="P114" s="77">
        <f>A126019002T_Latest</f>
        <v>43.79</v>
      </c>
      <c r="Q114" s="77"/>
      <c r="R114" s="77">
        <f>A126019650R_Latest</f>
        <v>43.79</v>
      </c>
      <c r="S114" s="77">
        <f>A126017058T_Latest</f>
        <v>74.816000000000003</v>
      </c>
      <c r="T114" s="77">
        <f>A126009930W_Latest</f>
        <v>18.596</v>
      </c>
      <c r="U114" s="77">
        <f>A126007986W_Latest</f>
        <v>3.5110000000000001</v>
      </c>
      <c r="V114" s="77"/>
      <c r="W114" s="77">
        <f>A126011226J_Latest</f>
        <v>22.106999999999999</v>
      </c>
      <c r="X114" s="77">
        <f>A126008634K_Latest</f>
        <v>42.219000000000001</v>
      </c>
      <c r="Y114" s="77"/>
      <c r="Z114" s="77">
        <f>A126009282K_Latest</f>
        <v>42.219000000000001</v>
      </c>
      <c r="AA114" s="77">
        <f>A126006690T_Latest</f>
        <v>64.326999999999998</v>
      </c>
      <c r="AB114" s="77">
        <f>A126025482C_Latest</f>
        <v>6.34</v>
      </c>
      <c r="AC114" s="77">
        <f>A126023538T_Latest</f>
        <v>0.438</v>
      </c>
      <c r="AD114" s="77"/>
      <c r="AE114" s="77">
        <f>A126026778J_Latest</f>
        <v>6.7779999999999996</v>
      </c>
      <c r="AF114" s="77">
        <f>A126024186T_Latest</f>
        <v>0.60099999999999998</v>
      </c>
      <c r="AG114" s="77"/>
      <c r="AH114" s="77">
        <f>A126024834C_Latest</f>
        <v>0.60099999999999998</v>
      </c>
      <c r="AI114" s="77">
        <f>A126022242L_Latest</f>
        <v>7.3789999999999996</v>
      </c>
      <c r="AJ114" s="77">
        <f>A126030666T_Latest</f>
        <v>2.141</v>
      </c>
      <c r="AK114" s="77">
        <f>A126028722J_Latest</f>
        <v>0</v>
      </c>
      <c r="AL114" s="77"/>
      <c r="AM114" s="77">
        <f>A126031962C_Latest</f>
        <v>2.141</v>
      </c>
      <c r="AN114" s="77">
        <f>A126029370J_Latest</f>
        <v>0.96899999999999997</v>
      </c>
      <c r="AO114" s="77"/>
      <c r="AP114" s="77">
        <f>A126030018V_Latest</f>
        <v>0.96899999999999997</v>
      </c>
      <c r="AQ114" s="77">
        <f>A126027426W_Latest</f>
        <v>3.1110000000000002</v>
      </c>
      <c r="AR114" s="77">
        <f>A126015114L_Latest</f>
        <v>0</v>
      </c>
      <c r="AS114" s="77">
        <f>A126013170V_Latest</f>
        <v>0</v>
      </c>
      <c r="AT114" s="77"/>
      <c r="AU114" s="77">
        <f>A126016410X_Latest</f>
        <v>0</v>
      </c>
      <c r="AV114" s="77">
        <f>A126013818X_Latest</f>
        <v>0</v>
      </c>
      <c r="AW114" s="77"/>
      <c r="AX114" s="77">
        <f>A126014466X_Latest</f>
        <v>0</v>
      </c>
      <c r="AY114" s="77">
        <f>A126011874F_Latest</f>
        <v>0</v>
      </c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idden="1">
      <c r="A115" s="55" t="s">
        <v>11654</v>
      </c>
      <c r="B115" s="58"/>
      <c r="C115" s="66">
        <v>12</v>
      </c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0"/>
      <c r="B116" s="52" t="s">
        <v>11655</v>
      </c>
      <c r="C116" s="66">
        <v>13</v>
      </c>
      <c r="D116" s="77">
        <f>A126004766R_Latest</f>
        <v>184.23699999999999</v>
      </c>
      <c r="E116" s="77">
        <f>A126002822K_Latest</f>
        <v>52.648000000000003</v>
      </c>
      <c r="F116" s="77">
        <f>A126005414C_Latest</f>
        <v>22.332000000000001</v>
      </c>
      <c r="G116" s="77">
        <f>A126006062C_Latest</f>
        <v>259.21699999999998</v>
      </c>
      <c r="H116" s="77">
        <f>A126003470K_Latest</f>
        <v>122.66500000000001</v>
      </c>
      <c r="I116" s="77">
        <f>A126002174X_Latest</f>
        <v>24.247</v>
      </c>
      <c r="J116" s="77">
        <f>A126004118T_Latest</f>
        <v>146.91200000000001</v>
      </c>
      <c r="K116" s="77">
        <f>A126001526X_Latest</f>
        <v>406.12900000000002</v>
      </c>
      <c r="L116" s="77">
        <f>A126020318K_Latest</f>
        <v>180.06299999999999</v>
      </c>
      <c r="M116" s="77">
        <f>A126018374L_Latest</f>
        <v>52.648000000000003</v>
      </c>
      <c r="N116" s="77">
        <f>A126020966J_Latest</f>
        <v>22.332000000000001</v>
      </c>
      <c r="O116" s="77">
        <f>A126021614W_Latest</f>
        <v>255.04300000000001</v>
      </c>
      <c r="P116" s="77">
        <f>A126019022A_Latest</f>
        <v>121.91200000000001</v>
      </c>
      <c r="Q116" s="77">
        <f>A126017726L_Latest</f>
        <v>22.236000000000001</v>
      </c>
      <c r="R116" s="77">
        <f>A126019670X_Latest</f>
        <v>144.148</v>
      </c>
      <c r="S116" s="77">
        <f>A126017078A_Latest</f>
        <v>399.19099999999997</v>
      </c>
      <c r="T116" s="77">
        <f>A126009950F_Latest</f>
        <v>60.045000000000002</v>
      </c>
      <c r="U116" s="77">
        <f>A126008006W_Latest</f>
        <v>13.11</v>
      </c>
      <c r="V116" s="77">
        <f>A126010598C_Latest</f>
        <v>3.8250000000000002</v>
      </c>
      <c r="W116" s="77">
        <f>A126011246T_Latest</f>
        <v>76.98</v>
      </c>
      <c r="X116" s="77">
        <f>A126008654V_Latest</f>
        <v>73.894999999999996</v>
      </c>
      <c r="Y116" s="77">
        <f>A126007358J_Latest</f>
        <v>12.811</v>
      </c>
      <c r="Z116" s="77">
        <f>A126009302J_Latest</f>
        <v>86.706000000000003</v>
      </c>
      <c r="AA116" s="77">
        <f>A126006710R_Latest</f>
        <v>163.68600000000001</v>
      </c>
      <c r="AB116" s="77">
        <f>A126025502A_Latest</f>
        <v>74.808000000000007</v>
      </c>
      <c r="AC116" s="77">
        <f>A126023558A_Latest</f>
        <v>24.968</v>
      </c>
      <c r="AD116" s="77">
        <f>A126026150A_Latest</f>
        <v>11.643000000000001</v>
      </c>
      <c r="AE116" s="77">
        <f>A126026798T_Latest</f>
        <v>111.419</v>
      </c>
      <c r="AF116" s="77">
        <f>A126024206R_Latest</f>
        <v>27.032</v>
      </c>
      <c r="AG116" s="77">
        <f>A126022910J_Latest</f>
        <v>3.6040000000000001</v>
      </c>
      <c r="AH116" s="77">
        <f>A126024854L_Latest</f>
        <v>30.635999999999999</v>
      </c>
      <c r="AI116" s="77">
        <f>A126022262W_Latest</f>
        <v>142.054</v>
      </c>
      <c r="AJ116" s="77">
        <f>A126030686A_Latest</f>
        <v>45.210999999999999</v>
      </c>
      <c r="AK116" s="77">
        <f>A126028742T_Latest</f>
        <v>14.57</v>
      </c>
      <c r="AL116" s="77">
        <f>A126031334R_Latest</f>
        <v>6.8639999999999999</v>
      </c>
      <c r="AM116" s="77">
        <f>A126031982L_Latest</f>
        <v>66.644000000000005</v>
      </c>
      <c r="AN116" s="77">
        <f>A126029390T_Latest</f>
        <v>20.984999999999999</v>
      </c>
      <c r="AO116" s="77">
        <f>A126028094F_Latest</f>
        <v>5.8209999999999997</v>
      </c>
      <c r="AP116" s="77">
        <f>A126030038C_Latest</f>
        <v>26.806000000000001</v>
      </c>
      <c r="AQ116" s="77">
        <f>A126027446F_Latest</f>
        <v>93.450999999999993</v>
      </c>
      <c r="AR116" s="77">
        <f>A126015134W_Latest</f>
        <v>4.1740000000000004</v>
      </c>
      <c r="AS116" s="77">
        <f>A126013190C_Latest</f>
        <v>0</v>
      </c>
      <c r="AT116" s="77">
        <f>A126015782V_Latest</f>
        <v>0</v>
      </c>
      <c r="AU116" s="77">
        <f>A126016430J_Latest</f>
        <v>4.1740000000000004</v>
      </c>
      <c r="AV116" s="77">
        <f>A126013838J_Latest</f>
        <v>0.753</v>
      </c>
      <c r="AW116" s="77">
        <f>A126012542C_Latest</f>
        <v>2.0110000000000001</v>
      </c>
      <c r="AX116" s="77">
        <f>A126014486J_Latest</f>
        <v>2.7639999999999998</v>
      </c>
      <c r="AY116" s="77">
        <f>A126011894R_Latest</f>
        <v>6.9379999999999997</v>
      </c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idden="1">
      <c r="A117" s="50"/>
      <c r="B117" s="57" t="s">
        <v>11656</v>
      </c>
      <c r="C117" s="66">
        <v>14</v>
      </c>
      <c r="D117" s="77">
        <f>A126004714L_Latest</f>
        <v>48.195</v>
      </c>
      <c r="E117" s="77">
        <f>A126002770V_Latest</f>
        <v>19.056000000000001</v>
      </c>
      <c r="F117" s="77">
        <f>A126005362L_Latest</f>
        <v>13.016</v>
      </c>
      <c r="G117" s="77">
        <f>A126006010A_Latest</f>
        <v>80.266999999999996</v>
      </c>
      <c r="H117" s="77">
        <f>A126003418A_Latest</f>
        <v>41.805</v>
      </c>
      <c r="I117" s="77">
        <f>A126002122W_Latest</f>
        <v>15.347</v>
      </c>
      <c r="J117" s="77">
        <f>A126004066A_Latest</f>
        <v>57.152000000000001</v>
      </c>
      <c r="K117" s="77">
        <f>A126001474J_Latest</f>
        <v>137.41800000000001</v>
      </c>
      <c r="L117" s="77">
        <f>A126020266V_Latest</f>
        <v>47.085999999999999</v>
      </c>
      <c r="M117" s="77">
        <f>A126018322K_Latest</f>
        <v>19.056000000000001</v>
      </c>
      <c r="N117" s="77">
        <f>A126020914F_Latest</f>
        <v>13.016</v>
      </c>
      <c r="O117" s="77">
        <f>A126021562F_Latest</f>
        <v>79.158000000000001</v>
      </c>
      <c r="P117" s="77">
        <f>A126018970J_Latest</f>
        <v>41.805</v>
      </c>
      <c r="Q117" s="77">
        <f>A126017674W_Latest</f>
        <v>13.336</v>
      </c>
      <c r="R117" s="77">
        <f>A126019618R_Latest</f>
        <v>55.140999999999998</v>
      </c>
      <c r="S117" s="77">
        <f>A126017026X_Latest</f>
        <v>134.29900000000001</v>
      </c>
      <c r="T117" s="77">
        <f>A126009898J_Latest</f>
        <v>13.5</v>
      </c>
      <c r="U117" s="77">
        <f>A126007954C_Latest</f>
        <v>5.0060000000000002</v>
      </c>
      <c r="V117" s="77">
        <f>A126010546A_Latest</f>
        <v>0.64100000000000001</v>
      </c>
      <c r="W117" s="77">
        <f>A126011194A_Latest</f>
        <v>19.146999999999998</v>
      </c>
      <c r="X117" s="77">
        <f>A126008602T_Latest</f>
        <v>28.931000000000001</v>
      </c>
      <c r="Y117" s="77">
        <f>A126007306F_Latest</f>
        <v>7.3719999999999999</v>
      </c>
      <c r="Z117" s="77">
        <f>A126009250T_Latest</f>
        <v>36.302999999999997</v>
      </c>
      <c r="AA117" s="77">
        <f>A126006658T_Latest</f>
        <v>55.45</v>
      </c>
      <c r="AB117" s="77">
        <f>A126025450K_Latest</f>
        <v>18.721</v>
      </c>
      <c r="AC117" s="77">
        <f>A126023506X_Latest</f>
        <v>7.9059999999999997</v>
      </c>
      <c r="AD117" s="77">
        <f>A126026098C_Latest</f>
        <v>8.3559999999999999</v>
      </c>
      <c r="AE117" s="77">
        <f>A126026746R_Latest</f>
        <v>34.984000000000002</v>
      </c>
      <c r="AF117" s="77">
        <f>A126024154X_Latest</f>
        <v>7.5030000000000001</v>
      </c>
      <c r="AG117" s="77">
        <f>A126022858K_Latest</f>
        <v>1.905</v>
      </c>
      <c r="AH117" s="77">
        <f>A126024802K_Latest</f>
        <v>9.4079999999999995</v>
      </c>
      <c r="AI117" s="77">
        <f>A126022210V_Latest</f>
        <v>44.392000000000003</v>
      </c>
      <c r="AJ117" s="77">
        <f>A126030634X_Latest</f>
        <v>14.866</v>
      </c>
      <c r="AK117" s="77">
        <f>A126028690A_Latest</f>
        <v>6.1449999999999996</v>
      </c>
      <c r="AL117" s="77">
        <f>A126031282X_Latest</f>
        <v>4.0179999999999998</v>
      </c>
      <c r="AM117" s="77">
        <f>A126031930K_Latest</f>
        <v>25.027999999999999</v>
      </c>
      <c r="AN117" s="77">
        <f>A126029338J_Latest</f>
        <v>5.37</v>
      </c>
      <c r="AO117" s="77">
        <f>A126028042C_Latest</f>
        <v>4.0590000000000002</v>
      </c>
      <c r="AP117" s="77">
        <f>A126029986F_Latest</f>
        <v>9.4290000000000003</v>
      </c>
      <c r="AQ117" s="77">
        <f>A126027394R_Latest</f>
        <v>34.457000000000001</v>
      </c>
      <c r="AR117" s="77">
        <f>A126015082F_Latest</f>
        <v>1.1080000000000001</v>
      </c>
      <c r="AS117" s="77">
        <f>A126013138V_Latest</f>
        <v>0</v>
      </c>
      <c r="AT117" s="77">
        <f>A126015730T_Latest</f>
        <v>0</v>
      </c>
      <c r="AU117" s="77">
        <f>A126016378K_Latest</f>
        <v>1.1080000000000001</v>
      </c>
      <c r="AV117" s="77">
        <f>A126013786T_Latest</f>
        <v>0</v>
      </c>
      <c r="AW117" s="77">
        <f>A126012490L_Latest</f>
        <v>2.0110000000000001</v>
      </c>
      <c r="AX117" s="77">
        <f>A126014434F_Latest</f>
        <v>2.0110000000000001</v>
      </c>
      <c r="AY117" s="77">
        <f>A126011842L_Latest</f>
        <v>3.1190000000000002</v>
      </c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</row>
    <row r="118" spans="1:93" hidden="1">
      <c r="A118" s="50"/>
      <c r="B118" s="57" t="s">
        <v>11657</v>
      </c>
      <c r="C118" s="66">
        <v>15</v>
      </c>
      <c r="D118" s="77">
        <f>A126004698X_Latest</f>
        <v>83.031999999999996</v>
      </c>
      <c r="E118" s="77">
        <f>A126002754V_Latest</f>
        <v>21.667000000000002</v>
      </c>
      <c r="F118" s="77">
        <f>A126005346L_Latest</f>
        <v>6.2949999999999999</v>
      </c>
      <c r="G118" s="77">
        <f>A126005994K_Latest</f>
        <v>110.994</v>
      </c>
      <c r="H118" s="77">
        <f>A126003402J_Latest</f>
        <v>49.41</v>
      </c>
      <c r="I118" s="77">
        <f>A126002106W_Latest</f>
        <v>6.5369999999999999</v>
      </c>
      <c r="J118" s="77">
        <f>A126004050J_Latest</f>
        <v>55.947000000000003</v>
      </c>
      <c r="K118" s="77">
        <f>A126001458J_Latest</f>
        <v>166.941</v>
      </c>
      <c r="L118" s="77">
        <f>A126020250A_Latest</f>
        <v>81.043999999999997</v>
      </c>
      <c r="M118" s="77">
        <f>A126018306K_Latest</f>
        <v>21.667000000000002</v>
      </c>
      <c r="N118" s="77">
        <f>A126020898T_Latest</f>
        <v>6.2949999999999999</v>
      </c>
      <c r="O118" s="77">
        <f>A126021546F_Latest</f>
        <v>109.006</v>
      </c>
      <c r="P118" s="77">
        <f>A126018954J_Latest</f>
        <v>49.052999999999997</v>
      </c>
      <c r="Q118" s="77">
        <f>A126017658W_Latest</f>
        <v>6.5369999999999999</v>
      </c>
      <c r="R118" s="77">
        <f>A126019602W_Latest</f>
        <v>55.59</v>
      </c>
      <c r="S118" s="77">
        <f>A126017010F_Latest</f>
        <v>164.596</v>
      </c>
      <c r="T118" s="77">
        <f>A126009882R_Latest</f>
        <v>31.783999999999999</v>
      </c>
      <c r="U118" s="77">
        <f>A126007938C_Latest</f>
        <v>6.1040000000000001</v>
      </c>
      <c r="V118" s="77">
        <f>A126010530J_Latest</f>
        <v>1.9790000000000001</v>
      </c>
      <c r="W118" s="77">
        <f>A126011178A_Latest</f>
        <v>39.866999999999997</v>
      </c>
      <c r="X118" s="77">
        <f>A126008586C_Latest</f>
        <v>25.21</v>
      </c>
      <c r="Y118" s="77">
        <f>A126007290X_Latest</f>
        <v>4.57</v>
      </c>
      <c r="Z118" s="77">
        <f>A126009234T_Latest</f>
        <v>29.78</v>
      </c>
      <c r="AA118" s="77">
        <f>A126006642X_Latest</f>
        <v>69.647000000000006</v>
      </c>
      <c r="AB118" s="77">
        <f>A126025434K_Latest</f>
        <v>33.283000000000001</v>
      </c>
      <c r="AC118" s="77">
        <f>A126023490T_Latest</f>
        <v>10.731</v>
      </c>
      <c r="AD118" s="77">
        <f>A126026082K_Latest</f>
        <v>1.4690000000000001</v>
      </c>
      <c r="AE118" s="77">
        <f>A126026730W_Latest</f>
        <v>45.482999999999997</v>
      </c>
      <c r="AF118" s="77">
        <f>A126024138X_Latest</f>
        <v>13.894</v>
      </c>
      <c r="AG118" s="77">
        <f>A126022842T_Latest</f>
        <v>0.91600000000000004</v>
      </c>
      <c r="AH118" s="77">
        <f>A126024786W_Latest</f>
        <v>14.808999999999999</v>
      </c>
      <c r="AI118" s="77">
        <f>A126022194F_Latest</f>
        <v>60.292999999999999</v>
      </c>
      <c r="AJ118" s="77">
        <f>A126030618X_Latest</f>
        <v>15.977</v>
      </c>
      <c r="AK118" s="77">
        <f>A126028674A_Latest</f>
        <v>4.8319999999999999</v>
      </c>
      <c r="AL118" s="77">
        <f>A126031266X_Latest</f>
        <v>2.8460000000000001</v>
      </c>
      <c r="AM118" s="77">
        <f>A126031914K_Latest</f>
        <v>23.655000000000001</v>
      </c>
      <c r="AN118" s="77">
        <f>A126029322R_Latest</f>
        <v>9.9499999999999993</v>
      </c>
      <c r="AO118" s="77">
        <f>A126028026C_Latest</f>
        <v>1.0509999999999999</v>
      </c>
      <c r="AP118" s="77">
        <f>A126029970L_Latest</f>
        <v>11.000999999999999</v>
      </c>
      <c r="AQ118" s="77">
        <f>A126027378R_Latest</f>
        <v>34.655999999999999</v>
      </c>
      <c r="AR118" s="77">
        <f>A126015066F_Latest</f>
        <v>1.988</v>
      </c>
      <c r="AS118" s="77">
        <f>A126013122A_Latest</f>
        <v>0</v>
      </c>
      <c r="AT118" s="77">
        <f>A126015714T_Latest</f>
        <v>0</v>
      </c>
      <c r="AU118" s="77">
        <f>A126016362T_Latest</f>
        <v>1.988</v>
      </c>
      <c r="AV118" s="77">
        <f>A126013770X_Latest</f>
        <v>0.35699999999999998</v>
      </c>
      <c r="AW118" s="77">
        <f>A126012474L_Latest</f>
        <v>0</v>
      </c>
      <c r="AX118" s="77">
        <f>A126014418F_Latest</f>
        <v>0.35699999999999998</v>
      </c>
      <c r="AY118" s="77">
        <f>A126011826L_Latest</f>
        <v>2.3450000000000002</v>
      </c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0"/>
      <c r="B119" s="57" t="s">
        <v>11658</v>
      </c>
      <c r="C119" s="66">
        <v>16</v>
      </c>
      <c r="D119" s="77">
        <f>A126004702C_Latest</f>
        <v>34.365000000000002</v>
      </c>
      <c r="E119" s="77">
        <f>A126002758C_Latest</f>
        <v>8.4670000000000005</v>
      </c>
      <c r="F119" s="77">
        <f>A126005350C_Latest</f>
        <v>2.2349999999999999</v>
      </c>
      <c r="G119" s="77">
        <f>A126005998V_Latest</f>
        <v>45.066000000000003</v>
      </c>
      <c r="H119" s="77">
        <f>A126003406T_Latest</f>
        <v>17.425000000000001</v>
      </c>
      <c r="I119" s="77">
        <f>A126002110L_Latest</f>
        <v>1.595</v>
      </c>
      <c r="J119" s="77">
        <f>A126004054T_Latest</f>
        <v>19.02</v>
      </c>
      <c r="K119" s="77">
        <f>A126001462X_Latest</f>
        <v>64.085999999999999</v>
      </c>
      <c r="L119" s="77">
        <f>A126020254K_Latest</f>
        <v>33.286999999999999</v>
      </c>
      <c r="M119" s="77">
        <f>A126018310A_Latest</f>
        <v>8.4670000000000005</v>
      </c>
      <c r="N119" s="77">
        <f>A126020902W_Latest</f>
        <v>2.2349999999999999</v>
      </c>
      <c r="O119" s="77">
        <f>A126021550W_Latest</f>
        <v>43.988999999999997</v>
      </c>
      <c r="P119" s="77">
        <f>A126018958T_Latest</f>
        <v>17.425000000000001</v>
      </c>
      <c r="Q119" s="77">
        <f>A126017662L_Latest</f>
        <v>1.595</v>
      </c>
      <c r="R119" s="77">
        <f>A126019606F_Latest</f>
        <v>19.02</v>
      </c>
      <c r="S119" s="77">
        <f>A126017014R_Latest</f>
        <v>63.008000000000003</v>
      </c>
      <c r="T119" s="77">
        <f>A126009886X_Latest</f>
        <v>8.9309999999999992</v>
      </c>
      <c r="U119" s="77">
        <f>A126007942V_Latest</f>
        <v>1.395</v>
      </c>
      <c r="V119" s="77">
        <f>A126010534T_Latest</f>
        <v>1.204</v>
      </c>
      <c r="W119" s="77">
        <f>A126011182T_Latest</f>
        <v>11.53</v>
      </c>
      <c r="X119" s="77">
        <f>A126008590V_Latest</f>
        <v>11.037000000000001</v>
      </c>
      <c r="Y119" s="77">
        <f>A126007294J_Latest</f>
        <v>0.36699999999999999</v>
      </c>
      <c r="Z119" s="77">
        <f>A126009238A_Latest</f>
        <v>11.404</v>
      </c>
      <c r="AA119" s="77">
        <f>A126006646J_Latest</f>
        <v>22.934000000000001</v>
      </c>
      <c r="AB119" s="77">
        <f>A126025438V_Latest</f>
        <v>13.111000000000001</v>
      </c>
      <c r="AC119" s="77">
        <f>A126023494A_Latest</f>
        <v>5.4470000000000001</v>
      </c>
      <c r="AD119" s="77">
        <f>A126026086V_Latest</f>
        <v>1.0309999999999999</v>
      </c>
      <c r="AE119" s="77">
        <f>A126026734F_Latest</f>
        <v>19.588999999999999</v>
      </c>
      <c r="AF119" s="77">
        <f>A126024142R_Latest</f>
        <v>4.6689999999999996</v>
      </c>
      <c r="AG119" s="77">
        <f>A126022846A_Latest</f>
        <v>0.51600000000000001</v>
      </c>
      <c r="AH119" s="77">
        <f>A126024790L_Latest</f>
        <v>5.1849999999999996</v>
      </c>
      <c r="AI119" s="77">
        <f>A126022198R_Latest</f>
        <v>24.774000000000001</v>
      </c>
      <c r="AJ119" s="77">
        <f>A126030622R_Latest</f>
        <v>11.244999999999999</v>
      </c>
      <c r="AK119" s="77">
        <f>A126028678K_Latest</f>
        <v>1.6240000000000001</v>
      </c>
      <c r="AL119" s="77">
        <f>A126031270R_Latest</f>
        <v>0</v>
      </c>
      <c r="AM119" s="77">
        <f>A126031918V_Latest</f>
        <v>12.87</v>
      </c>
      <c r="AN119" s="77">
        <f>A126029326X_Latest</f>
        <v>1.7190000000000001</v>
      </c>
      <c r="AO119" s="77">
        <f>A126028030V_Latest</f>
        <v>0.71099999999999997</v>
      </c>
      <c r="AP119" s="77">
        <f>A126029974W_Latest</f>
        <v>2.4300000000000002</v>
      </c>
      <c r="AQ119" s="77">
        <f>A126027382F_Latest</f>
        <v>15.3</v>
      </c>
      <c r="AR119" s="77">
        <f>A126015070W_Latest</f>
        <v>1.0780000000000001</v>
      </c>
      <c r="AS119" s="77">
        <f>A126013126K_Latest</f>
        <v>0</v>
      </c>
      <c r="AT119" s="77">
        <f>A126015718A_Latest</f>
        <v>0</v>
      </c>
      <c r="AU119" s="77">
        <f>A126016366A_Latest</f>
        <v>1.0780000000000001</v>
      </c>
      <c r="AV119" s="77">
        <f>A126013774J_Latest</f>
        <v>0</v>
      </c>
      <c r="AW119" s="77">
        <f>A126012478W_Latest</f>
        <v>0</v>
      </c>
      <c r="AX119" s="77">
        <f>A126014422W_Latest</f>
        <v>0</v>
      </c>
      <c r="AY119" s="77">
        <f>A126011830C_Latest</f>
        <v>1.0780000000000001</v>
      </c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0"/>
      <c r="B120" s="57" t="s">
        <v>11659</v>
      </c>
      <c r="C120" s="66">
        <v>17</v>
      </c>
      <c r="D120" s="77">
        <f>A126004730L_Latest</f>
        <v>18.646000000000001</v>
      </c>
      <c r="E120" s="77">
        <f>A126002786L_Latest</f>
        <v>3.4590000000000001</v>
      </c>
      <c r="F120" s="77">
        <f>A126005378F_Latest</f>
        <v>0.78600000000000003</v>
      </c>
      <c r="G120" s="77">
        <f>A126006026V_Latest</f>
        <v>22.89</v>
      </c>
      <c r="H120" s="77">
        <f>A126003434A_Latest</f>
        <v>14.025</v>
      </c>
      <c r="I120" s="77">
        <f>A126002138R_Latest</f>
        <v>0.76900000000000002</v>
      </c>
      <c r="J120" s="77">
        <f>A126004082A_Latest</f>
        <v>14.794</v>
      </c>
      <c r="K120" s="77">
        <f>A126001490J_Latest</f>
        <v>37.683999999999997</v>
      </c>
      <c r="L120" s="77">
        <f>A126020282V_Latest</f>
        <v>18.646000000000001</v>
      </c>
      <c r="M120" s="77">
        <f>A126018338C_Latest</f>
        <v>3.4590000000000001</v>
      </c>
      <c r="N120" s="77">
        <f>A126020930F_Latest</f>
        <v>0.78600000000000003</v>
      </c>
      <c r="O120" s="77">
        <f>A126021578X_Latest</f>
        <v>22.89</v>
      </c>
      <c r="P120" s="77">
        <f>A126018986A_Latest</f>
        <v>13.629</v>
      </c>
      <c r="Q120" s="77">
        <f>A126017690W_Latest</f>
        <v>0.76900000000000002</v>
      </c>
      <c r="R120" s="77">
        <f>A126019634R_Latest</f>
        <v>14.398</v>
      </c>
      <c r="S120" s="77">
        <f>A126017042X_Latest</f>
        <v>37.287999999999997</v>
      </c>
      <c r="T120" s="77">
        <f>A126009914W_Latest</f>
        <v>5.83</v>
      </c>
      <c r="U120" s="77">
        <f>A126007970C_Latest</f>
        <v>0.60599999999999998</v>
      </c>
      <c r="V120" s="77">
        <f>A126010562A_Latest</f>
        <v>0</v>
      </c>
      <c r="W120" s="77">
        <f>A126011210R_Latest</f>
        <v>6.4359999999999999</v>
      </c>
      <c r="X120" s="77">
        <f>A126008618K_Latest</f>
        <v>8.7170000000000005</v>
      </c>
      <c r="Y120" s="77">
        <f>A126007322F_Latest</f>
        <v>0.502</v>
      </c>
      <c r="Z120" s="77">
        <f>A126009266K_Latest</f>
        <v>9.2189999999999994</v>
      </c>
      <c r="AA120" s="77">
        <f>A126006674T_Latest</f>
        <v>15.654999999999999</v>
      </c>
      <c r="AB120" s="77">
        <f>A126025466C_Latest</f>
        <v>9.6920000000000002</v>
      </c>
      <c r="AC120" s="77">
        <f>A126023522X_Latest</f>
        <v>0.88400000000000001</v>
      </c>
      <c r="AD120" s="77">
        <f>A126026114T_Latest</f>
        <v>0.78600000000000003</v>
      </c>
      <c r="AE120" s="77">
        <f>A126026762R_Latest</f>
        <v>11.363</v>
      </c>
      <c r="AF120" s="77">
        <f>A126024170X_Latest</f>
        <v>0.96599999999999997</v>
      </c>
      <c r="AG120" s="77">
        <f>A126022874K_Latest</f>
        <v>0.26700000000000002</v>
      </c>
      <c r="AH120" s="77">
        <f>A126024818C_Latest</f>
        <v>1.2330000000000001</v>
      </c>
      <c r="AI120" s="77">
        <f>A126022226L_Latest</f>
        <v>12.596</v>
      </c>
      <c r="AJ120" s="77">
        <f>A126030650X_Latest</f>
        <v>3.1230000000000002</v>
      </c>
      <c r="AK120" s="77">
        <f>A126028706J_Latest</f>
        <v>1.9690000000000001</v>
      </c>
      <c r="AL120" s="77">
        <f>A126031298T_Latest</f>
        <v>0</v>
      </c>
      <c r="AM120" s="77">
        <f>A126031946C_Latest</f>
        <v>5.0919999999999996</v>
      </c>
      <c r="AN120" s="77">
        <f>A126029354J_Latest</f>
        <v>3.9460000000000002</v>
      </c>
      <c r="AO120" s="77">
        <f>A126028058W_Latest</f>
        <v>0</v>
      </c>
      <c r="AP120" s="77">
        <f>A126030002A_Latest</f>
        <v>3.9460000000000002</v>
      </c>
      <c r="AQ120" s="77">
        <f>A126027410C_Latest</f>
        <v>9.0370000000000008</v>
      </c>
      <c r="AR120" s="77">
        <f>A126015098X_Latest</f>
        <v>0</v>
      </c>
      <c r="AS120" s="77">
        <f>A126013154V_Latest</f>
        <v>0</v>
      </c>
      <c r="AT120" s="77">
        <f>A126015746K_Latest</f>
        <v>0</v>
      </c>
      <c r="AU120" s="77">
        <f>A126016394K_Latest</f>
        <v>0</v>
      </c>
      <c r="AV120" s="77">
        <f>A126013802F_Latest</f>
        <v>0.39600000000000002</v>
      </c>
      <c r="AW120" s="77">
        <f>A126012506V_Latest</f>
        <v>0</v>
      </c>
      <c r="AX120" s="77">
        <f>A126014450F_Latest</f>
        <v>0.39600000000000002</v>
      </c>
      <c r="AY120" s="77">
        <f>A126011858F_Latest</f>
        <v>0.39600000000000002</v>
      </c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0"/>
      <c r="B121" s="52" t="s">
        <v>11660</v>
      </c>
      <c r="C121" s="66">
        <v>18</v>
      </c>
      <c r="D121" s="77">
        <f>A126004706L_Latest</f>
        <v>25.283999999999999</v>
      </c>
      <c r="E121" s="77">
        <f>A126002762V_Latest</f>
        <v>7.26</v>
      </c>
      <c r="F121" s="77">
        <f>A126005354L_Latest</f>
        <v>1.899</v>
      </c>
      <c r="G121" s="77">
        <f>A126006002A_Latest</f>
        <v>34.444000000000003</v>
      </c>
      <c r="H121" s="77">
        <f>A126003410J_Latest</f>
        <v>13.053000000000001</v>
      </c>
      <c r="I121" s="77">
        <f>A126002114W_Latest</f>
        <v>0.72899999999999998</v>
      </c>
      <c r="J121" s="77">
        <f>A126004058A_Latest</f>
        <v>13.782</v>
      </c>
      <c r="K121" s="77">
        <f>A126001466J_Latest</f>
        <v>48.225000000000001</v>
      </c>
      <c r="L121" s="77">
        <f>A126020258V_Latest</f>
        <v>24.501999999999999</v>
      </c>
      <c r="M121" s="77">
        <f>A126018314K_Latest</f>
        <v>7.26</v>
      </c>
      <c r="N121" s="77">
        <f>A126020906F_Latest</f>
        <v>1.899</v>
      </c>
      <c r="O121" s="77">
        <f>A126021554F_Latest</f>
        <v>33.661999999999999</v>
      </c>
      <c r="P121" s="77">
        <f>A126018962J_Latest</f>
        <v>12.680999999999999</v>
      </c>
      <c r="Q121" s="77">
        <f>A126017666W_Latest</f>
        <v>0.72899999999999998</v>
      </c>
      <c r="R121" s="77">
        <f>A126019610W_Latest</f>
        <v>13.41</v>
      </c>
      <c r="S121" s="77">
        <f>A126017018X_Latest</f>
        <v>47.072000000000003</v>
      </c>
      <c r="T121" s="77">
        <f>A126009890R_Latest</f>
        <v>9.5150000000000006</v>
      </c>
      <c r="U121" s="77">
        <f>A126007946C_Latest</f>
        <v>3.6789999999999998</v>
      </c>
      <c r="V121" s="77">
        <f>A126010538A_Latest</f>
        <v>0</v>
      </c>
      <c r="W121" s="77">
        <f>A126011186A_Latest</f>
        <v>13.194000000000001</v>
      </c>
      <c r="X121" s="77">
        <f>A126008594C_Latest</f>
        <v>6.4119999999999999</v>
      </c>
      <c r="Y121" s="77">
        <f>A126007298T_Latest</f>
        <v>0</v>
      </c>
      <c r="Z121" s="77">
        <f>A126009242T_Latest</f>
        <v>6.4119999999999999</v>
      </c>
      <c r="AA121" s="77">
        <f>A126006650X_Latest</f>
        <v>19.606000000000002</v>
      </c>
      <c r="AB121" s="77">
        <f>A126025442K_Latest</f>
        <v>6.3890000000000002</v>
      </c>
      <c r="AC121" s="77">
        <f>A126023498K_Latest</f>
        <v>1.3180000000000001</v>
      </c>
      <c r="AD121" s="77">
        <f>A126026090K_Latest</f>
        <v>1.4430000000000001</v>
      </c>
      <c r="AE121" s="77">
        <f>A126026738R_Latest</f>
        <v>9.15</v>
      </c>
      <c r="AF121" s="77">
        <f>A126024146X_Latest</f>
        <v>3.3159999999999998</v>
      </c>
      <c r="AG121" s="77">
        <f>A126022850T_Latest</f>
        <v>0</v>
      </c>
      <c r="AH121" s="77">
        <f>A126024794W_Latest</f>
        <v>3.3159999999999998</v>
      </c>
      <c r="AI121" s="77">
        <f>A126022202V_Latest</f>
        <v>12.465</v>
      </c>
      <c r="AJ121" s="77">
        <f>A126030626X_Latest</f>
        <v>8.5990000000000002</v>
      </c>
      <c r="AK121" s="77">
        <f>A126028682A_Latest</f>
        <v>2.2639999999999998</v>
      </c>
      <c r="AL121" s="77">
        <f>A126031274X_Latest</f>
        <v>0.45600000000000002</v>
      </c>
      <c r="AM121" s="77">
        <f>A126031922K_Latest</f>
        <v>11.318</v>
      </c>
      <c r="AN121" s="77">
        <f>A126029330R_Latest</f>
        <v>2.9529999999999998</v>
      </c>
      <c r="AO121" s="77">
        <f>A126028034C_Latest</f>
        <v>0.72899999999999998</v>
      </c>
      <c r="AP121" s="77">
        <f>A126029978F_Latest</f>
        <v>3.6819999999999999</v>
      </c>
      <c r="AQ121" s="77">
        <f>A126027386R_Latest</f>
        <v>15</v>
      </c>
      <c r="AR121" s="77">
        <f>A126015074F_Latest</f>
        <v>0.78200000000000003</v>
      </c>
      <c r="AS121" s="77">
        <f>A126013130A_Latest</f>
        <v>0</v>
      </c>
      <c r="AT121" s="77">
        <f>A126015722T_Latest</f>
        <v>0</v>
      </c>
      <c r="AU121" s="77">
        <f>A126016370T_Latest</f>
        <v>0.78200000000000003</v>
      </c>
      <c r="AV121" s="77">
        <f>A126013778T_Latest</f>
        <v>0.372</v>
      </c>
      <c r="AW121" s="77">
        <f>A126012482L_Latest</f>
        <v>0</v>
      </c>
      <c r="AX121" s="77">
        <f>A126014426F_Latest</f>
        <v>0.372</v>
      </c>
      <c r="AY121" s="77">
        <f>A126011834L_Latest</f>
        <v>1.1539999999999999</v>
      </c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0"/>
      <c r="B122" s="52" t="s">
        <v>11661</v>
      </c>
      <c r="C122" s="66">
        <v>19</v>
      </c>
      <c r="D122" s="77">
        <f>A126004734W_Latest</f>
        <v>36.473999999999997</v>
      </c>
      <c r="E122" s="77">
        <f>A126002790C_Latest</f>
        <v>3.8359999999999999</v>
      </c>
      <c r="F122" s="77">
        <f>A126005382W_Latest</f>
        <v>0.35799999999999998</v>
      </c>
      <c r="G122" s="77">
        <f>A126006030K_Latest</f>
        <v>40.667999999999999</v>
      </c>
      <c r="H122" s="77">
        <f>A126003438K_Latest</f>
        <v>12.233000000000001</v>
      </c>
      <c r="I122" s="77">
        <f>A126002142F_Latest</f>
        <v>1.6379999999999999</v>
      </c>
      <c r="J122" s="77">
        <f>A126004086K_Latest</f>
        <v>13.871</v>
      </c>
      <c r="K122" s="77">
        <f>A126001494T_Latest</f>
        <v>54.54</v>
      </c>
      <c r="L122" s="77">
        <f>A126020286C_Latest</f>
        <v>35.979999999999997</v>
      </c>
      <c r="M122" s="77">
        <f>A126018342V_Latest</f>
        <v>3.4</v>
      </c>
      <c r="N122" s="77">
        <f>A126020934R_Latest</f>
        <v>0.35799999999999998</v>
      </c>
      <c r="O122" s="77">
        <f>A126021582R_Latest</f>
        <v>39.738</v>
      </c>
      <c r="P122" s="77">
        <f>A126018990T_Latest</f>
        <v>11.664</v>
      </c>
      <c r="Q122" s="77">
        <f>A126017694F_Latest</f>
        <v>1.6379999999999999</v>
      </c>
      <c r="R122" s="77">
        <f>A126019638X_Latest</f>
        <v>13.302</v>
      </c>
      <c r="S122" s="77">
        <f>A126017046J_Latest</f>
        <v>53.04</v>
      </c>
      <c r="T122" s="77">
        <f>A126009918F_Latest</f>
        <v>3.6779999999999999</v>
      </c>
      <c r="U122" s="77">
        <f>A126007974L_Latest</f>
        <v>0.36699999999999999</v>
      </c>
      <c r="V122" s="77">
        <f>A126010566K_Latest</f>
        <v>0</v>
      </c>
      <c r="W122" s="77">
        <f>A126011214X_Latest</f>
        <v>4.0439999999999996</v>
      </c>
      <c r="X122" s="77">
        <f>A126008622A_Latest</f>
        <v>2.2090000000000001</v>
      </c>
      <c r="Y122" s="77">
        <f>A126007326R_Latest</f>
        <v>0</v>
      </c>
      <c r="Z122" s="77">
        <f>A126009270A_Latest</f>
        <v>2.2090000000000001</v>
      </c>
      <c r="AA122" s="77">
        <f>A126006678A_Latest</f>
        <v>6.2539999999999996</v>
      </c>
      <c r="AB122" s="77">
        <f>A126025470V_Latest</f>
        <v>14.417</v>
      </c>
      <c r="AC122" s="77">
        <f>A126023526J_Latest</f>
        <v>1.649</v>
      </c>
      <c r="AD122" s="77">
        <f>A126026118A_Latest</f>
        <v>0</v>
      </c>
      <c r="AE122" s="77">
        <f>A126026766X_Latest</f>
        <v>16.065000000000001</v>
      </c>
      <c r="AF122" s="77">
        <f>A126024174J_Latest</f>
        <v>2.968</v>
      </c>
      <c r="AG122" s="77">
        <f>A126022878V_Latest</f>
        <v>0.73699999999999999</v>
      </c>
      <c r="AH122" s="77">
        <f>A126024822V_Latest</f>
        <v>3.7050000000000001</v>
      </c>
      <c r="AI122" s="77">
        <f>A126022230C_Latest</f>
        <v>19.771000000000001</v>
      </c>
      <c r="AJ122" s="77">
        <f>A126030654J_Latest</f>
        <v>17.885999999999999</v>
      </c>
      <c r="AK122" s="77">
        <f>A126028710X_Latest</f>
        <v>1.3839999999999999</v>
      </c>
      <c r="AL122" s="77">
        <f>A126031302W_Latest</f>
        <v>0.35799999999999998</v>
      </c>
      <c r="AM122" s="77">
        <f>A126031950V_Latest</f>
        <v>19.628</v>
      </c>
      <c r="AN122" s="77">
        <f>A126029358T_Latest</f>
        <v>6.4870000000000001</v>
      </c>
      <c r="AO122" s="77">
        <f>A126028062L_Latest</f>
        <v>0.90100000000000002</v>
      </c>
      <c r="AP122" s="77">
        <f>A126030006K_Latest</f>
        <v>7.3869999999999996</v>
      </c>
      <c r="AQ122" s="77">
        <f>A126027414L_Latest</f>
        <v>27.015999999999998</v>
      </c>
      <c r="AR122" s="77">
        <f>A126015102C_Latest</f>
        <v>0.49399999999999999</v>
      </c>
      <c r="AS122" s="77">
        <f>A126013158C_Latest</f>
        <v>0.436</v>
      </c>
      <c r="AT122" s="77">
        <f>A126015750A_Latest</f>
        <v>0</v>
      </c>
      <c r="AU122" s="77">
        <f>A126016398V_Latest</f>
        <v>0.93</v>
      </c>
      <c r="AV122" s="77">
        <f>A126013806R_Latest</f>
        <v>0.56899999999999995</v>
      </c>
      <c r="AW122" s="77">
        <f>A126012510K_Latest</f>
        <v>0</v>
      </c>
      <c r="AX122" s="77">
        <f>A126014454R_Latest</f>
        <v>0.56899999999999995</v>
      </c>
      <c r="AY122" s="77">
        <f>A126011862W_Latest</f>
        <v>1.4990000000000001</v>
      </c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5" t="s">
        <v>11636</v>
      </c>
      <c r="B123" s="59"/>
      <c r="C123" s="66">
        <v>20</v>
      </c>
      <c r="D123" s="77">
        <f>A126004738F_Latest</f>
        <v>245.99600000000001</v>
      </c>
      <c r="E123" s="77">
        <f>A126002794L_Latest</f>
        <v>63.744999999999997</v>
      </c>
      <c r="F123" s="77">
        <f>A126005386F_Latest</f>
        <v>24.588999999999999</v>
      </c>
      <c r="G123" s="77">
        <f>A126006034V_Latest</f>
        <v>334.33</v>
      </c>
      <c r="H123" s="77">
        <f>A126003442A_Latest</f>
        <v>147.95099999999999</v>
      </c>
      <c r="I123" s="77">
        <f>A126002146R_Latest</f>
        <v>26.613</v>
      </c>
      <c r="J123" s="77">
        <f>A126004090A_Latest</f>
        <v>174.565</v>
      </c>
      <c r="K123" s="77">
        <f>A126001498A_Latest</f>
        <v>508.89400000000001</v>
      </c>
      <c r="L123" s="77">
        <f>A126020290V_Latest</f>
        <v>240.54599999999999</v>
      </c>
      <c r="M123" s="77">
        <f>A126018346C_Latest</f>
        <v>63.308</v>
      </c>
      <c r="N123" s="77">
        <f>A126020938X_Latest</f>
        <v>24.588999999999999</v>
      </c>
      <c r="O123" s="77">
        <f>A126021586X_Latest</f>
        <v>328.44299999999998</v>
      </c>
      <c r="P123" s="77">
        <f>A126018994A_Latest</f>
        <v>146.25700000000001</v>
      </c>
      <c r="Q123" s="77">
        <f>A126017698R_Latest</f>
        <v>24.602</v>
      </c>
      <c r="R123" s="77">
        <f>A126019642R_Latest</f>
        <v>170.86</v>
      </c>
      <c r="S123" s="77">
        <f>A126017050X_Latest</f>
        <v>499.303</v>
      </c>
      <c r="T123" s="77">
        <f>A126009922W_Latest</f>
        <v>73.236999999999995</v>
      </c>
      <c r="U123" s="77">
        <f>A126007978W_Latest</f>
        <v>17.155999999999999</v>
      </c>
      <c r="V123" s="77">
        <f>A126010570A_Latest</f>
        <v>3.8250000000000002</v>
      </c>
      <c r="W123" s="77">
        <f>A126011218J_Latest</f>
        <v>94.218000000000004</v>
      </c>
      <c r="X123" s="77">
        <f>A126008626K_Latest</f>
        <v>82.516999999999996</v>
      </c>
      <c r="Y123" s="77">
        <f>A126007330F_Latest</f>
        <v>12.811</v>
      </c>
      <c r="Z123" s="77">
        <f>A126009274K_Latest</f>
        <v>95.328000000000003</v>
      </c>
      <c r="AA123" s="77">
        <f>A126006682T_Latest</f>
        <v>189.54599999999999</v>
      </c>
      <c r="AB123" s="77">
        <f>A126025474C_Latest</f>
        <v>95.613</v>
      </c>
      <c r="AC123" s="77">
        <f>A126023530X_Latest</f>
        <v>27.934999999999999</v>
      </c>
      <c r="AD123" s="77">
        <f>A126026122T_Latest</f>
        <v>13.086</v>
      </c>
      <c r="AE123" s="77">
        <f>A126026770R_Latest</f>
        <v>136.63399999999999</v>
      </c>
      <c r="AF123" s="77">
        <f>A126024178T_Latest</f>
        <v>33.316000000000003</v>
      </c>
      <c r="AG123" s="77">
        <f>A126022882K_Latest</f>
        <v>4.3410000000000002</v>
      </c>
      <c r="AH123" s="77">
        <f>A126024826C_Latest</f>
        <v>37.656999999999996</v>
      </c>
      <c r="AI123" s="77">
        <f>A126022234L_Latest</f>
        <v>174.291</v>
      </c>
      <c r="AJ123" s="77">
        <f>A126030658T_Latest</f>
        <v>71.694999999999993</v>
      </c>
      <c r="AK123" s="77">
        <f>A126028714J_Latest</f>
        <v>18.216999999999999</v>
      </c>
      <c r="AL123" s="77">
        <f>A126031306F_Latest</f>
        <v>7.6779999999999999</v>
      </c>
      <c r="AM123" s="77">
        <f>A126031954C_Latest</f>
        <v>97.590999999999994</v>
      </c>
      <c r="AN123" s="77">
        <f>A126029362J_Latest</f>
        <v>30.425000000000001</v>
      </c>
      <c r="AO123" s="77">
        <f>A126028066W_Latest</f>
        <v>7.45</v>
      </c>
      <c r="AP123" s="77">
        <f>A126030010A_Latest</f>
        <v>37.875</v>
      </c>
      <c r="AQ123" s="77">
        <f>A126027418W_Latest</f>
        <v>135.46600000000001</v>
      </c>
      <c r="AR123" s="77">
        <f>A126015106L_Latest</f>
        <v>5.45</v>
      </c>
      <c r="AS123" s="77">
        <f>A126013162V_Latest</f>
        <v>0.436</v>
      </c>
      <c r="AT123" s="77">
        <f>A126015754K_Latest</f>
        <v>0</v>
      </c>
      <c r="AU123" s="77">
        <f>A126016402X_Latest</f>
        <v>5.8860000000000001</v>
      </c>
      <c r="AV123" s="77">
        <f>A126013810F_Latest</f>
        <v>1.694</v>
      </c>
      <c r="AW123" s="77">
        <f>A126012514V_Latest</f>
        <v>2.0110000000000001</v>
      </c>
      <c r="AX123" s="77">
        <f>A126014458X_Latest</f>
        <v>3.7050000000000001</v>
      </c>
      <c r="AY123" s="77">
        <f>A126011866F_Latest</f>
        <v>9.5909999999999993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46" t="s">
        <v>11662</v>
      </c>
      <c r="B124" s="47"/>
      <c r="C124" s="66">
        <v>21</v>
      </c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49" t="s">
        <v>11641</v>
      </c>
      <c r="B125" s="50"/>
      <c r="C125" s="66">
        <v>22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0"/>
      <c r="B126" s="52" t="s">
        <v>11642</v>
      </c>
      <c r="C126" s="66">
        <v>23</v>
      </c>
      <c r="D126" s="77">
        <f>A126066958L_Latest</f>
        <v>114.935</v>
      </c>
      <c r="E126" s="77">
        <f>A126065014K_Latest</f>
        <v>30.469000000000001</v>
      </c>
      <c r="F126" s="77">
        <f>A126067606A_Latest</f>
        <v>2.6389999999999998</v>
      </c>
      <c r="G126" s="77">
        <f>A126068254A_Latest</f>
        <v>148.04400000000001</v>
      </c>
      <c r="H126" s="77">
        <f>A126065662J_Latest</f>
        <v>63.273000000000003</v>
      </c>
      <c r="I126" s="77">
        <f>A126064366W_Latest</f>
        <v>2.65</v>
      </c>
      <c r="J126" s="77">
        <f>A126066310W_Latest</f>
        <v>65.921999999999997</v>
      </c>
      <c r="K126" s="77">
        <f>A126063718W_Latest</f>
        <v>213.96600000000001</v>
      </c>
      <c r="L126" s="77">
        <f>A126082510R_Latest</f>
        <v>111.77</v>
      </c>
      <c r="M126" s="77">
        <f>A126080566R_Latest</f>
        <v>30.033000000000001</v>
      </c>
      <c r="N126" s="77">
        <f>A126083158J_Latest</f>
        <v>2.6389999999999998</v>
      </c>
      <c r="O126" s="77">
        <f>A126083806V_Latest</f>
        <v>144.44200000000001</v>
      </c>
      <c r="P126" s="77">
        <f>A126081214C_Latest</f>
        <v>62.332000000000001</v>
      </c>
      <c r="Q126" s="77">
        <f>A126079918K_Latest</f>
        <v>2.008</v>
      </c>
      <c r="R126" s="77">
        <f>A126081862A_Latest</f>
        <v>64.34</v>
      </c>
      <c r="S126" s="77">
        <f>A126079270F_Latest</f>
        <v>208.78200000000001</v>
      </c>
      <c r="T126" s="77">
        <f>A126072142K_Latest</f>
        <v>35.573</v>
      </c>
      <c r="U126" s="77">
        <f>A126070198K_Latest</f>
        <v>5.6749999999999998</v>
      </c>
      <c r="V126" s="77">
        <f>A126072790J_Latest</f>
        <v>0.121</v>
      </c>
      <c r="W126" s="77">
        <f>A126073438R_Latest</f>
        <v>41.368000000000002</v>
      </c>
      <c r="X126" s="77">
        <f>A126070846W_Latest</f>
        <v>42.738</v>
      </c>
      <c r="Y126" s="77">
        <f>A126069550L_Latest</f>
        <v>1.5629999999999999</v>
      </c>
      <c r="Z126" s="77">
        <f>A126071494W_Latest</f>
        <v>44.301000000000002</v>
      </c>
      <c r="AA126" s="77">
        <f>A126068902L_Latest</f>
        <v>85.668999999999997</v>
      </c>
      <c r="AB126" s="77">
        <f>A126087694K_Latest</f>
        <v>39.009</v>
      </c>
      <c r="AC126" s="77">
        <f>A126085750F_Latest</f>
        <v>13.709</v>
      </c>
      <c r="AD126" s="77">
        <f>A126088342X_Latest</f>
        <v>1.9319999999999999</v>
      </c>
      <c r="AE126" s="77">
        <f>A126088990W_Latest</f>
        <v>54.65</v>
      </c>
      <c r="AF126" s="77">
        <f>A126086398X_Latest</f>
        <v>11.711</v>
      </c>
      <c r="AG126" s="77">
        <f>A126085102J_Latest</f>
        <v>0</v>
      </c>
      <c r="AH126" s="77">
        <f>A126087046L_Latest</f>
        <v>11.711</v>
      </c>
      <c r="AI126" s="77">
        <f>A126084454V_Latest</f>
        <v>66.361000000000004</v>
      </c>
      <c r="AJ126" s="77">
        <f>A126092878X_Latest</f>
        <v>37.188000000000002</v>
      </c>
      <c r="AK126" s="77">
        <f>A126090934V_Latest</f>
        <v>10.648999999999999</v>
      </c>
      <c r="AL126" s="77">
        <f>A126093526L_Latest</f>
        <v>0.58699999999999997</v>
      </c>
      <c r="AM126" s="77">
        <f>A126094174L_Latest</f>
        <v>48.423999999999999</v>
      </c>
      <c r="AN126" s="77">
        <f>A126091582V_Latest</f>
        <v>7.883</v>
      </c>
      <c r="AO126" s="77">
        <f>A126090286J_Latest</f>
        <v>0.44500000000000001</v>
      </c>
      <c r="AP126" s="77">
        <f>A126092230J_Latest</f>
        <v>8.3279999999999994</v>
      </c>
      <c r="AQ126" s="77">
        <f>A126089638C_Latest</f>
        <v>56.752000000000002</v>
      </c>
      <c r="AR126" s="77">
        <f>A126077326V_Latest</f>
        <v>3.165</v>
      </c>
      <c r="AS126" s="77">
        <f>A126075382A_Latest</f>
        <v>0.436</v>
      </c>
      <c r="AT126" s="77">
        <f>A126077974T_Latest</f>
        <v>0</v>
      </c>
      <c r="AU126" s="77">
        <f>A126078622F_Latest</f>
        <v>3.601</v>
      </c>
      <c r="AV126" s="77">
        <f>A126076030R_Latest</f>
        <v>0.94099999999999995</v>
      </c>
      <c r="AW126" s="77">
        <f>A126074734A_Latest</f>
        <v>0.64200000000000002</v>
      </c>
      <c r="AX126" s="77">
        <f>A126076678F_Latest</f>
        <v>1.583</v>
      </c>
      <c r="AY126" s="77">
        <f>A126074086R_Latest</f>
        <v>5.1840000000000002</v>
      </c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50"/>
      <c r="B127" s="52" t="s">
        <v>11643</v>
      </c>
      <c r="C127" s="66">
        <v>24</v>
      </c>
      <c r="D127" s="77">
        <f>A126066926V_Latest</f>
        <v>16.956</v>
      </c>
      <c r="E127" s="77">
        <f>A126064982A_Latest</f>
        <v>5.4340000000000002</v>
      </c>
      <c r="F127" s="77">
        <f>A126067574V_Latest</f>
        <v>9.2200000000000006</v>
      </c>
      <c r="G127" s="77">
        <f>A126068222J_Latest</f>
        <v>31.611000000000001</v>
      </c>
      <c r="H127" s="77">
        <f>A126065630R_Latest</f>
        <v>7.2160000000000002</v>
      </c>
      <c r="I127" s="77">
        <f>A126064334C_Latest</f>
        <v>4.4740000000000002</v>
      </c>
      <c r="J127" s="77">
        <f>A126066278J_Latest</f>
        <v>11.69</v>
      </c>
      <c r="K127" s="77">
        <f>A126063686R_Latest</f>
        <v>43.3</v>
      </c>
      <c r="L127" s="77">
        <f>A126082478A_Latest</f>
        <v>16.292000000000002</v>
      </c>
      <c r="M127" s="77">
        <f>A126080534W_Latest</f>
        <v>5.4340000000000002</v>
      </c>
      <c r="N127" s="77">
        <f>A126083126R_Latest</f>
        <v>9.2200000000000006</v>
      </c>
      <c r="O127" s="77">
        <f>A126083774L_Latest</f>
        <v>30.946999999999999</v>
      </c>
      <c r="P127" s="77">
        <f>A126081182W_Latest</f>
        <v>7.2160000000000002</v>
      </c>
      <c r="Q127" s="77">
        <f>A126079886C_Latest</f>
        <v>4.4740000000000002</v>
      </c>
      <c r="R127" s="77">
        <f>A126081830J_Latest</f>
        <v>11.69</v>
      </c>
      <c r="S127" s="77">
        <f>A126079238F_Latest</f>
        <v>42.637</v>
      </c>
      <c r="T127" s="77">
        <f>A126072110T_Latest</f>
        <v>3.9940000000000002</v>
      </c>
      <c r="U127" s="77">
        <f>A126070166T_Latest</f>
        <v>2.08</v>
      </c>
      <c r="V127" s="77">
        <f>A126072758J_Latest</f>
        <v>1.159</v>
      </c>
      <c r="W127" s="77">
        <f>A126073406W_Latest</f>
        <v>7.2320000000000002</v>
      </c>
      <c r="X127" s="77">
        <f>A126070814C_Latest</f>
        <v>4.976</v>
      </c>
      <c r="Y127" s="77">
        <f>A126069518L_Latest</f>
        <v>3.6829999999999998</v>
      </c>
      <c r="Z127" s="77">
        <f>A126071462C_Latest</f>
        <v>8.6590000000000007</v>
      </c>
      <c r="AA127" s="77">
        <f>A126068870F_Latest</f>
        <v>15.891</v>
      </c>
      <c r="AB127" s="77">
        <f>A126087662T_Latest</f>
        <v>7.8049999999999997</v>
      </c>
      <c r="AC127" s="77">
        <f>A126085718F_Latest</f>
        <v>2.7730000000000001</v>
      </c>
      <c r="AD127" s="77">
        <f>A126088310F_Latest</f>
        <v>4.68</v>
      </c>
      <c r="AE127" s="77">
        <f>A126088958W_Latest</f>
        <v>15.259</v>
      </c>
      <c r="AF127" s="77">
        <f>A126086366F_Latest</f>
        <v>0.42699999999999999</v>
      </c>
      <c r="AG127" s="77">
        <f>A126085070A_Latest</f>
        <v>0</v>
      </c>
      <c r="AH127" s="77">
        <f>A126087014V_Latest</f>
        <v>0.42699999999999999</v>
      </c>
      <c r="AI127" s="77">
        <f>A126084422A_Latest</f>
        <v>15.686</v>
      </c>
      <c r="AJ127" s="77">
        <f>A126092846F_Latest</f>
        <v>4.4930000000000003</v>
      </c>
      <c r="AK127" s="77">
        <f>A126090902A_Latest</f>
        <v>0.58099999999999996</v>
      </c>
      <c r="AL127" s="77">
        <f>A126093494F_Latest</f>
        <v>3.3820000000000001</v>
      </c>
      <c r="AM127" s="77">
        <f>A126094142V_Latest</f>
        <v>8.4559999999999995</v>
      </c>
      <c r="AN127" s="77">
        <f>A126091550A_Latest</f>
        <v>1.8129999999999999</v>
      </c>
      <c r="AO127" s="77">
        <f>A126090254R_Latest</f>
        <v>0.79</v>
      </c>
      <c r="AP127" s="77">
        <f>A126092198V_Latest</f>
        <v>2.6030000000000002</v>
      </c>
      <c r="AQ127" s="77">
        <f>A126089606K_Latest</f>
        <v>11.058999999999999</v>
      </c>
      <c r="AR127" s="77">
        <f>A126077294L_Latest</f>
        <v>0.66400000000000003</v>
      </c>
      <c r="AS127" s="77">
        <f>A126075350J_Latest</f>
        <v>0</v>
      </c>
      <c r="AT127" s="77">
        <f>A126077942X_Latest</f>
        <v>0</v>
      </c>
      <c r="AU127" s="77">
        <f>A126078590X_Latest</f>
        <v>0.66400000000000003</v>
      </c>
      <c r="AV127" s="77">
        <f>A126075998X_Latest</f>
        <v>0</v>
      </c>
      <c r="AW127" s="77">
        <f>A126074702J_Latest</f>
        <v>0</v>
      </c>
      <c r="AX127" s="77">
        <f>A126076646L_Latest</f>
        <v>0</v>
      </c>
      <c r="AY127" s="77">
        <f>A126074054W_Latest</f>
        <v>0.66400000000000003</v>
      </c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50"/>
      <c r="B128" s="52" t="s">
        <v>11644</v>
      </c>
      <c r="C128" s="66">
        <v>25</v>
      </c>
      <c r="D128" s="77">
        <f>A126066962C_Latest</f>
        <v>5.3120000000000003</v>
      </c>
      <c r="E128" s="77">
        <f>A126065018V_Latest</f>
        <v>5.4539999999999997</v>
      </c>
      <c r="F128" s="77">
        <f>A126067610T_Latest</f>
        <v>3.085</v>
      </c>
      <c r="G128" s="77">
        <f>A126068258K_Latest</f>
        <v>13.851000000000001</v>
      </c>
      <c r="H128" s="77">
        <f>A126065666T_Latest</f>
        <v>1.1080000000000001</v>
      </c>
      <c r="I128" s="77">
        <f>A126064370L_Latest</f>
        <v>1.49</v>
      </c>
      <c r="J128" s="77">
        <f>A126066314F_Latest</f>
        <v>2.5979999999999999</v>
      </c>
      <c r="K128" s="77">
        <f>A126063722L_Latest</f>
        <v>16.449000000000002</v>
      </c>
      <c r="L128" s="77">
        <f>A126082514X_Latest</f>
        <v>5.3120000000000003</v>
      </c>
      <c r="M128" s="77">
        <f>A126080570F_Latest</f>
        <v>5.4539999999999997</v>
      </c>
      <c r="N128" s="77">
        <f>A126083162X_Latest</f>
        <v>3.085</v>
      </c>
      <c r="O128" s="77">
        <f>A126083810K_Latest</f>
        <v>13.851000000000001</v>
      </c>
      <c r="P128" s="77">
        <f>A126081218L_Latest</f>
        <v>1.1080000000000001</v>
      </c>
      <c r="Q128" s="77">
        <f>A126079922A_Latest</f>
        <v>1.49</v>
      </c>
      <c r="R128" s="77">
        <f>A126081866K_Latest</f>
        <v>2.5979999999999999</v>
      </c>
      <c r="S128" s="77">
        <f>A126079274R_Latest</f>
        <v>16.449000000000002</v>
      </c>
      <c r="T128" s="77">
        <f>A126072146V_Latest</f>
        <v>3.988</v>
      </c>
      <c r="U128" s="77">
        <f>A126070202R_Latest</f>
        <v>1.157</v>
      </c>
      <c r="V128" s="77">
        <f>A126072794T_Latest</f>
        <v>0.28499999999999998</v>
      </c>
      <c r="W128" s="77">
        <f>A126073442F_Latest</f>
        <v>5.43</v>
      </c>
      <c r="X128" s="77">
        <f>A126070850L_Latest</f>
        <v>0.85399999999999998</v>
      </c>
      <c r="Y128" s="77">
        <f>A126069554W_Latest</f>
        <v>0.877</v>
      </c>
      <c r="Z128" s="77">
        <f>A126071498F_Latest</f>
        <v>1.7310000000000001</v>
      </c>
      <c r="AA128" s="77">
        <f>A126068906W_Latest</f>
        <v>7.1609999999999996</v>
      </c>
      <c r="AB128" s="77">
        <f>A126087698V_Latest</f>
        <v>0.748</v>
      </c>
      <c r="AC128" s="77">
        <f>A126085754R_Latest</f>
        <v>3.274</v>
      </c>
      <c r="AD128" s="77">
        <f>A126088346J_Latest</f>
        <v>1.522</v>
      </c>
      <c r="AE128" s="77">
        <f>A126088994F_Latest</f>
        <v>5.5439999999999996</v>
      </c>
      <c r="AF128" s="77">
        <f>A126086402C_Latest</f>
        <v>0.13500000000000001</v>
      </c>
      <c r="AG128" s="77">
        <f>A126085106T_Latest</f>
        <v>0</v>
      </c>
      <c r="AH128" s="77">
        <f>A126087050C_Latest</f>
        <v>0.13500000000000001</v>
      </c>
      <c r="AI128" s="77">
        <f>A126084458C_Latest</f>
        <v>5.6790000000000003</v>
      </c>
      <c r="AJ128" s="77">
        <f>A126092882R_Latest</f>
        <v>0.57499999999999996</v>
      </c>
      <c r="AK128" s="77">
        <f>A126090938C_Latest</f>
        <v>1.024</v>
      </c>
      <c r="AL128" s="77">
        <f>A126093530C_Latest</f>
        <v>1.278</v>
      </c>
      <c r="AM128" s="77">
        <f>A126094178W_Latest</f>
        <v>2.8769999999999998</v>
      </c>
      <c r="AN128" s="77">
        <f>A126091586C_Latest</f>
        <v>0.12</v>
      </c>
      <c r="AO128" s="77">
        <f>A126090290X_Latest</f>
        <v>0.61299999999999999</v>
      </c>
      <c r="AP128" s="77">
        <f>A126092234T_Latest</f>
        <v>0.73199999999999998</v>
      </c>
      <c r="AQ128" s="77">
        <f>A126089642V_Latest</f>
        <v>3.609</v>
      </c>
      <c r="AR128" s="77">
        <f>A126077330K_Latest</f>
        <v>0</v>
      </c>
      <c r="AS128" s="77">
        <f>A126075386K_Latest</f>
        <v>0</v>
      </c>
      <c r="AT128" s="77">
        <f>A126077978A_Latest</f>
        <v>0</v>
      </c>
      <c r="AU128" s="77">
        <f>A126078626R_Latest</f>
        <v>0</v>
      </c>
      <c r="AV128" s="77">
        <f>A126076034X_Latest</f>
        <v>0</v>
      </c>
      <c r="AW128" s="77">
        <f>A126074738K_Latest</f>
        <v>0</v>
      </c>
      <c r="AX128" s="77">
        <f>A126076682W_Latest</f>
        <v>0</v>
      </c>
      <c r="AY128" s="77">
        <f>A126074090F_Latest</f>
        <v>0</v>
      </c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5" t="s">
        <v>11645</v>
      </c>
      <c r="B129" s="56"/>
      <c r="C129" s="66">
        <v>26</v>
      </c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0"/>
      <c r="B130" s="52" t="s">
        <v>11646</v>
      </c>
      <c r="C130" s="66">
        <v>27</v>
      </c>
      <c r="D130" s="77">
        <f>A126066966L_Latest</f>
        <v>121.41</v>
      </c>
      <c r="E130" s="77">
        <f>A126065022K_Latest</f>
        <v>39.408999999999999</v>
      </c>
      <c r="F130" s="77">
        <f>A126067614A_Latest</f>
        <v>14.129</v>
      </c>
      <c r="G130" s="77">
        <f>A126068262A_Latest</f>
        <v>174.947</v>
      </c>
      <c r="H130" s="77">
        <f>A126065670J_Latest</f>
        <v>43.691000000000003</v>
      </c>
      <c r="I130" s="77">
        <f>A126064374W_Latest</f>
        <v>7.3140000000000001</v>
      </c>
      <c r="J130" s="77">
        <f>A126066318R_Latest</f>
        <v>51.005000000000003</v>
      </c>
      <c r="K130" s="77">
        <f>A126063726W_Latest</f>
        <v>225.952</v>
      </c>
      <c r="L130" s="77">
        <f>A126082518J_Latest</f>
        <v>117.581</v>
      </c>
      <c r="M130" s="77">
        <f>A126080574R_Latest</f>
        <v>38.972999999999999</v>
      </c>
      <c r="N130" s="77">
        <f>A126083166J_Latest</f>
        <v>14.129</v>
      </c>
      <c r="O130" s="77">
        <f>A126083814V_Latest</f>
        <v>170.68199999999999</v>
      </c>
      <c r="P130" s="77">
        <f>A126081222C_Latest</f>
        <v>42.75</v>
      </c>
      <c r="Q130" s="77">
        <f>A126079926K_Latest</f>
        <v>6.6719999999999997</v>
      </c>
      <c r="R130" s="77">
        <f>A126081870A_Latest</f>
        <v>49.421999999999997</v>
      </c>
      <c r="S130" s="77">
        <f>A126079278X_Latest</f>
        <v>220.10499999999999</v>
      </c>
      <c r="T130" s="77">
        <f>A126072150K_Latest</f>
        <v>29.276</v>
      </c>
      <c r="U130" s="77">
        <f>A126070206X_Latest</f>
        <v>6.9619999999999997</v>
      </c>
      <c r="V130" s="77">
        <f>A126072798A_Latest</f>
        <v>1.5649999999999999</v>
      </c>
      <c r="W130" s="77">
        <f>A126073446R_Latest</f>
        <v>37.802999999999997</v>
      </c>
      <c r="X130" s="77">
        <f>A126070854W_Latest</f>
        <v>21.131</v>
      </c>
      <c r="Y130" s="77">
        <f>A126069558F_Latest</f>
        <v>4.8239999999999998</v>
      </c>
      <c r="Z130" s="77">
        <f>A126071502K_Latest</f>
        <v>25.956</v>
      </c>
      <c r="AA130" s="77">
        <f>A126068910L_Latest</f>
        <v>63.759</v>
      </c>
      <c r="AB130" s="77">
        <f>A126087702X_Latest</f>
        <v>46.048999999999999</v>
      </c>
      <c r="AC130" s="77">
        <f>A126085758X_Latest</f>
        <v>19.756</v>
      </c>
      <c r="AD130" s="77">
        <f>A126088350X_Latest</f>
        <v>7.9039999999999999</v>
      </c>
      <c r="AE130" s="77">
        <f>A126088998R_Latest</f>
        <v>73.709000000000003</v>
      </c>
      <c r="AF130" s="77">
        <f>A126086406L_Latest</f>
        <v>12.273</v>
      </c>
      <c r="AG130" s="77">
        <f>A126085110J_Latest</f>
        <v>0</v>
      </c>
      <c r="AH130" s="77">
        <f>A126087054L_Latest</f>
        <v>12.273</v>
      </c>
      <c r="AI130" s="77">
        <f>A126084462V_Latest</f>
        <v>85.981999999999999</v>
      </c>
      <c r="AJ130" s="77">
        <f>A126092886X_Latest</f>
        <v>42.256</v>
      </c>
      <c r="AK130" s="77">
        <f>A126090942V_Latest</f>
        <v>12.254</v>
      </c>
      <c r="AL130" s="77">
        <f>A126093534L_Latest</f>
        <v>4.66</v>
      </c>
      <c r="AM130" s="77">
        <f>A126094182L_Latest</f>
        <v>59.17</v>
      </c>
      <c r="AN130" s="77">
        <f>A126091590V_Latest</f>
        <v>9.3460000000000001</v>
      </c>
      <c r="AO130" s="77">
        <f>A126090294J_Latest</f>
        <v>1.8480000000000001</v>
      </c>
      <c r="AP130" s="77">
        <f>A126092238A_Latest</f>
        <v>11.194000000000001</v>
      </c>
      <c r="AQ130" s="77">
        <f>A126089646C_Latest</f>
        <v>70.364000000000004</v>
      </c>
      <c r="AR130" s="77">
        <f>A126077334V_Latest</f>
        <v>3.8290000000000002</v>
      </c>
      <c r="AS130" s="77">
        <f>A126075390A_Latest</f>
        <v>0.436</v>
      </c>
      <c r="AT130" s="77">
        <f>A126077982T_Latest</f>
        <v>0</v>
      </c>
      <c r="AU130" s="77">
        <f>A126078630F_Latest</f>
        <v>4.2649999999999997</v>
      </c>
      <c r="AV130" s="77">
        <f>A126076038J_Latest</f>
        <v>0.94099999999999995</v>
      </c>
      <c r="AW130" s="77">
        <f>A126074742A_Latest</f>
        <v>0.64200000000000002</v>
      </c>
      <c r="AX130" s="77">
        <f>A126076686F_Latest</f>
        <v>1.583</v>
      </c>
      <c r="AY130" s="77">
        <f>A126074094R_Latest</f>
        <v>5.8479999999999999</v>
      </c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0"/>
      <c r="B131" s="57" t="s">
        <v>11647</v>
      </c>
      <c r="C131" s="66">
        <v>28</v>
      </c>
      <c r="D131" s="77">
        <f>A126066930K_Latest</f>
        <v>14.548</v>
      </c>
      <c r="E131" s="77">
        <f>A126064986K_Latest</f>
        <v>6.1420000000000003</v>
      </c>
      <c r="F131" s="77">
        <f>A126067578C_Latest</f>
        <v>14.129</v>
      </c>
      <c r="G131" s="77">
        <f>A126068226T_Latest</f>
        <v>34.819000000000003</v>
      </c>
      <c r="H131" s="77">
        <f>A126065634X_Latest</f>
        <v>4.7910000000000004</v>
      </c>
      <c r="I131" s="77">
        <f>A126064338L_Latest</f>
        <v>7.3140000000000001</v>
      </c>
      <c r="J131" s="77">
        <f>A126066282X_Latest</f>
        <v>12.105</v>
      </c>
      <c r="K131" s="77">
        <f>A126063690F_Latest</f>
        <v>46.923999999999999</v>
      </c>
      <c r="L131" s="77">
        <f>A126082482T_Latest</f>
        <v>13.884</v>
      </c>
      <c r="M131" s="77">
        <f>A126080538F_Latest</f>
        <v>6.1420000000000003</v>
      </c>
      <c r="N131" s="77">
        <f>A126083130F_Latest</f>
        <v>14.129</v>
      </c>
      <c r="O131" s="77">
        <f>A126083778W_Latest</f>
        <v>34.155000000000001</v>
      </c>
      <c r="P131" s="77">
        <f>A126081186F_Latest</f>
        <v>4.7910000000000004</v>
      </c>
      <c r="Q131" s="77">
        <f>A126079890V_Latest</f>
        <v>6.6719999999999997</v>
      </c>
      <c r="R131" s="77">
        <f>A126081834T_Latest</f>
        <v>11.462999999999999</v>
      </c>
      <c r="S131" s="77">
        <f>A126079242W_Latest</f>
        <v>45.619</v>
      </c>
      <c r="T131" s="77">
        <f>A126072114A_Latest</f>
        <v>4.3410000000000002</v>
      </c>
      <c r="U131" s="77">
        <f>A126070170J_Latest</f>
        <v>1.552</v>
      </c>
      <c r="V131" s="77">
        <f>A126072762X_Latest</f>
        <v>1.5649999999999999</v>
      </c>
      <c r="W131" s="77">
        <f>A126073410L_Latest</f>
        <v>7.4580000000000002</v>
      </c>
      <c r="X131" s="77">
        <f>A126070818L_Latest</f>
        <v>3.2989999999999999</v>
      </c>
      <c r="Y131" s="77">
        <f>A126069522C_Latest</f>
        <v>4.8239999999999998</v>
      </c>
      <c r="Z131" s="77">
        <f>A126071466L_Latest</f>
        <v>8.1229999999999993</v>
      </c>
      <c r="AA131" s="77">
        <f>A126068874R_Latest</f>
        <v>15.582000000000001</v>
      </c>
      <c r="AB131" s="77">
        <f>A126087666A_Latest</f>
        <v>6.0759999999999996</v>
      </c>
      <c r="AC131" s="77">
        <f>A126085722W_Latest</f>
        <v>3.8050000000000002</v>
      </c>
      <c r="AD131" s="77">
        <f>A126088314R_Latest</f>
        <v>7.9039999999999999</v>
      </c>
      <c r="AE131" s="77">
        <f>A126088962L_Latest</f>
        <v>17.785</v>
      </c>
      <c r="AF131" s="77">
        <f>A126086370W_Latest</f>
        <v>0.56200000000000006</v>
      </c>
      <c r="AG131" s="77">
        <f>A126085074K_Latest</f>
        <v>0</v>
      </c>
      <c r="AH131" s="77">
        <f>A126087018C_Latest</f>
        <v>0.56200000000000006</v>
      </c>
      <c r="AI131" s="77">
        <f>A126084426K_Latest</f>
        <v>18.347999999999999</v>
      </c>
      <c r="AJ131" s="77">
        <f>A126092850W_Latest</f>
        <v>3.4670000000000001</v>
      </c>
      <c r="AK131" s="77">
        <f>A126090906K_Latest</f>
        <v>0.78500000000000003</v>
      </c>
      <c r="AL131" s="77">
        <f>A126093498R_Latest</f>
        <v>4.66</v>
      </c>
      <c r="AM131" s="77">
        <f>A126094146C_Latest</f>
        <v>8.9120000000000008</v>
      </c>
      <c r="AN131" s="77">
        <f>A126091554K_Latest</f>
        <v>0.93</v>
      </c>
      <c r="AO131" s="77">
        <f>A126090258X_Latest</f>
        <v>1.8480000000000001</v>
      </c>
      <c r="AP131" s="77">
        <f>A126092202X_Latest</f>
        <v>2.778</v>
      </c>
      <c r="AQ131" s="77">
        <f>A126089610A_Latest</f>
        <v>11.689</v>
      </c>
      <c r="AR131" s="77">
        <f>A126077298W_Latest</f>
        <v>0.66400000000000003</v>
      </c>
      <c r="AS131" s="77">
        <f>A126075354T_Latest</f>
        <v>0</v>
      </c>
      <c r="AT131" s="77">
        <f>A126077946J_Latest</f>
        <v>0</v>
      </c>
      <c r="AU131" s="77">
        <f>A126078594J_Latest</f>
        <v>0.66400000000000003</v>
      </c>
      <c r="AV131" s="77">
        <f>A126076002F_Latest</f>
        <v>0</v>
      </c>
      <c r="AW131" s="77">
        <f>A126074706T_Latest</f>
        <v>0.64200000000000002</v>
      </c>
      <c r="AX131" s="77">
        <f>A126076650C_Latest</f>
        <v>0.64200000000000002</v>
      </c>
      <c r="AY131" s="77">
        <f>A126074058F_Latest</f>
        <v>1.306</v>
      </c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0"/>
      <c r="B132" s="57" t="s">
        <v>11648</v>
      </c>
      <c r="C132" s="66">
        <v>29</v>
      </c>
      <c r="D132" s="77">
        <f>A126066934V_Latest</f>
        <v>75.784000000000006</v>
      </c>
      <c r="E132" s="77">
        <f>A126064990A_Latest</f>
        <v>29.457000000000001</v>
      </c>
      <c r="F132" s="77"/>
      <c r="G132" s="77">
        <f>A126068230J_Latest</f>
        <v>105.241</v>
      </c>
      <c r="H132" s="77">
        <f>A126065638J_Latest</f>
        <v>28.222000000000001</v>
      </c>
      <c r="I132" s="77"/>
      <c r="J132" s="77">
        <f>A126066286J_Latest</f>
        <v>28.222000000000001</v>
      </c>
      <c r="K132" s="77">
        <f>A126063694R_Latest</f>
        <v>133.46299999999999</v>
      </c>
      <c r="L132" s="77">
        <f>A126082486A_Latest</f>
        <v>73.197000000000003</v>
      </c>
      <c r="M132" s="77">
        <f>A126080542W_Latest</f>
        <v>29.457000000000001</v>
      </c>
      <c r="N132" s="77"/>
      <c r="O132" s="77">
        <f>A126083782L_Latest</f>
        <v>102.654</v>
      </c>
      <c r="P132" s="77">
        <f>A126081190W_Latest</f>
        <v>27.85</v>
      </c>
      <c r="Q132" s="77"/>
      <c r="R132" s="77">
        <f>A126081838A_Latest</f>
        <v>27.85</v>
      </c>
      <c r="S132" s="77">
        <f>A126079246F_Latest</f>
        <v>130.50399999999999</v>
      </c>
      <c r="T132" s="77">
        <f>A126072118K_Latest</f>
        <v>20.899000000000001</v>
      </c>
      <c r="U132" s="77">
        <f>A126070174T_Latest</f>
        <v>5.41</v>
      </c>
      <c r="V132" s="77"/>
      <c r="W132" s="77">
        <f>A126073414W_Latest</f>
        <v>26.308</v>
      </c>
      <c r="X132" s="77">
        <f>A126070822C_Latest</f>
        <v>17.145</v>
      </c>
      <c r="Y132" s="77"/>
      <c r="Z132" s="77">
        <f>A126071470C_Latest</f>
        <v>17.145</v>
      </c>
      <c r="AA132" s="77">
        <f>A126068878X_Latest</f>
        <v>43.453000000000003</v>
      </c>
      <c r="AB132" s="77">
        <f>A126087670T_Latest</f>
        <v>29.381</v>
      </c>
      <c r="AC132" s="77">
        <f>A126085726F_Latest</f>
        <v>14.116</v>
      </c>
      <c r="AD132" s="77"/>
      <c r="AE132" s="77">
        <f>A126088966W_Latest</f>
        <v>43.497</v>
      </c>
      <c r="AF132" s="77">
        <f>A126086374F_Latest</f>
        <v>7.1669999999999998</v>
      </c>
      <c r="AG132" s="77"/>
      <c r="AH132" s="77">
        <f>A126087022V_Latest</f>
        <v>7.1669999999999998</v>
      </c>
      <c r="AI132" s="77">
        <f>A126084430A_Latest</f>
        <v>50.664000000000001</v>
      </c>
      <c r="AJ132" s="77">
        <f>A126092854F_Latest</f>
        <v>22.917000000000002</v>
      </c>
      <c r="AK132" s="77">
        <f>A126090910A_Latest</f>
        <v>9.9309999999999992</v>
      </c>
      <c r="AL132" s="77"/>
      <c r="AM132" s="77">
        <f>A126094150V_Latest</f>
        <v>32.847999999999999</v>
      </c>
      <c r="AN132" s="77">
        <f>A126091558V_Latest</f>
        <v>3.5379999999999998</v>
      </c>
      <c r="AO132" s="77"/>
      <c r="AP132" s="77">
        <f>A126092206J_Latest</f>
        <v>3.5379999999999998</v>
      </c>
      <c r="AQ132" s="77">
        <f>A126089614K_Latest</f>
        <v>36.387</v>
      </c>
      <c r="AR132" s="77">
        <f>A126077302A_Latest</f>
        <v>2.5870000000000002</v>
      </c>
      <c r="AS132" s="77">
        <f>A126075358A_Latest</f>
        <v>0</v>
      </c>
      <c r="AT132" s="77"/>
      <c r="AU132" s="77">
        <f>A126078598T_Latest</f>
        <v>2.5870000000000002</v>
      </c>
      <c r="AV132" s="77">
        <f>A126076006R_Latest</f>
        <v>0.372</v>
      </c>
      <c r="AW132" s="77"/>
      <c r="AX132" s="77">
        <f>A126076654L_Latest</f>
        <v>0.372</v>
      </c>
      <c r="AY132" s="77">
        <f>A126074062W_Latest</f>
        <v>2.9590000000000001</v>
      </c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0"/>
      <c r="B133" s="57" t="s">
        <v>11650</v>
      </c>
      <c r="C133" s="66">
        <v>30</v>
      </c>
      <c r="D133" s="77">
        <f>A126066950V_Latest</f>
        <v>31.077000000000002</v>
      </c>
      <c r="E133" s="77">
        <f>A126065006K_Latest</f>
        <v>3.81</v>
      </c>
      <c r="F133" s="77"/>
      <c r="G133" s="77">
        <f>A126068246A_Latest</f>
        <v>34.887</v>
      </c>
      <c r="H133" s="77">
        <f>A126065654J_Latest</f>
        <v>10.678000000000001</v>
      </c>
      <c r="I133" s="77"/>
      <c r="J133" s="77">
        <f>A126066302W_Latest</f>
        <v>10.678000000000001</v>
      </c>
      <c r="K133" s="77">
        <f>A126063710C_Latest</f>
        <v>45.566000000000003</v>
      </c>
      <c r="L133" s="77">
        <f>A126082502R_Latest</f>
        <v>30.498999999999999</v>
      </c>
      <c r="M133" s="77">
        <f>A126080558R_Latest</f>
        <v>3.3730000000000002</v>
      </c>
      <c r="N133" s="77"/>
      <c r="O133" s="77">
        <f>A126083798F_Latest</f>
        <v>33.872999999999998</v>
      </c>
      <c r="P133" s="77">
        <f>A126081206C_Latest</f>
        <v>10.109</v>
      </c>
      <c r="Q133" s="77"/>
      <c r="R133" s="77">
        <f>A126081854A_Latest</f>
        <v>10.109</v>
      </c>
      <c r="S133" s="77">
        <f>A126079262F_Latest</f>
        <v>43.981999999999999</v>
      </c>
      <c r="T133" s="77">
        <f>A126072134K_Latest</f>
        <v>4.0359999999999996</v>
      </c>
      <c r="U133" s="77">
        <f>A126070190T_Latest</f>
        <v>0</v>
      </c>
      <c r="V133" s="77"/>
      <c r="W133" s="77">
        <f>A126073430W_Latest</f>
        <v>4.0359999999999996</v>
      </c>
      <c r="X133" s="77">
        <f>A126070838W_Latest</f>
        <v>0.68799999999999994</v>
      </c>
      <c r="Y133" s="77"/>
      <c r="Z133" s="77">
        <f>A126071486W_Latest</f>
        <v>0.68799999999999994</v>
      </c>
      <c r="AA133" s="77">
        <f>A126068894X_Latest</f>
        <v>4.7240000000000002</v>
      </c>
      <c r="AB133" s="77">
        <f>A126087686K_Latest</f>
        <v>10.590999999999999</v>
      </c>
      <c r="AC133" s="77">
        <f>A126085742F_Latest</f>
        <v>1.835</v>
      </c>
      <c r="AD133" s="77"/>
      <c r="AE133" s="77">
        <f>A126088982W_Latest</f>
        <v>12.426</v>
      </c>
      <c r="AF133" s="77">
        <f>A126086390F_Latest</f>
        <v>4.5439999999999996</v>
      </c>
      <c r="AG133" s="77"/>
      <c r="AH133" s="77">
        <f>A126087038L_Latest</f>
        <v>4.5439999999999996</v>
      </c>
      <c r="AI133" s="77">
        <f>A126084446V_Latest</f>
        <v>16.97</v>
      </c>
      <c r="AJ133" s="77">
        <f>A126092870F_Latest</f>
        <v>15.872</v>
      </c>
      <c r="AK133" s="77">
        <f>A126090926V_Latest</f>
        <v>1.538</v>
      </c>
      <c r="AL133" s="77"/>
      <c r="AM133" s="77">
        <f>A126094166L_Latest</f>
        <v>17.41</v>
      </c>
      <c r="AN133" s="77">
        <f>A126091574V_Latest</f>
        <v>4.8780000000000001</v>
      </c>
      <c r="AO133" s="77"/>
      <c r="AP133" s="77">
        <f>A126092222J_Latest</f>
        <v>4.8780000000000001</v>
      </c>
      <c r="AQ133" s="77">
        <f>A126089630K_Latest</f>
        <v>22.288</v>
      </c>
      <c r="AR133" s="77">
        <f>A126077318V_Latest</f>
        <v>0.57799999999999996</v>
      </c>
      <c r="AS133" s="77">
        <f>A126075374A_Latest</f>
        <v>0.436</v>
      </c>
      <c r="AT133" s="77"/>
      <c r="AU133" s="77">
        <f>A126078614F_Latest</f>
        <v>1.014</v>
      </c>
      <c r="AV133" s="77">
        <f>A126076022R_Latest</f>
        <v>0.56899999999999995</v>
      </c>
      <c r="AW133" s="77"/>
      <c r="AX133" s="77">
        <f>A126076670L_Latest</f>
        <v>0.56899999999999995</v>
      </c>
      <c r="AY133" s="77">
        <f>A126074078R_Latest</f>
        <v>1.583</v>
      </c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0"/>
      <c r="B134" s="52" t="s">
        <v>11651</v>
      </c>
      <c r="C134" s="66">
        <v>31</v>
      </c>
      <c r="D134" s="77">
        <f>A126066918V_Latest</f>
        <v>15.792999999999999</v>
      </c>
      <c r="E134" s="77">
        <f>A126064974A_Latest</f>
        <v>1.9490000000000001</v>
      </c>
      <c r="F134" s="77">
        <f>A126067566V_Latest</f>
        <v>0.81599999999999995</v>
      </c>
      <c r="G134" s="77">
        <f>A126068214J_Latest</f>
        <v>18.558</v>
      </c>
      <c r="H134" s="77">
        <f>A126065622R_Latest</f>
        <v>27.905999999999999</v>
      </c>
      <c r="I134" s="77">
        <f>A126064326C_Latest</f>
        <v>1.2989999999999999</v>
      </c>
      <c r="J134" s="77">
        <f>A126066270R_Latest</f>
        <v>29.204999999999998</v>
      </c>
      <c r="K134" s="77">
        <f>A126063678R_Latest</f>
        <v>47.762999999999998</v>
      </c>
      <c r="L134" s="77">
        <f>A126082470J_Latest</f>
        <v>15.792999999999999</v>
      </c>
      <c r="M134" s="77">
        <f>A126080526W_Latest</f>
        <v>1.9490000000000001</v>
      </c>
      <c r="N134" s="77">
        <f>A126083118R_Latest</f>
        <v>0.81599999999999995</v>
      </c>
      <c r="O134" s="77">
        <f>A126083766L_Latest</f>
        <v>18.558</v>
      </c>
      <c r="P134" s="77">
        <f>A126081174W_Latest</f>
        <v>27.905999999999999</v>
      </c>
      <c r="Q134" s="77">
        <f>A126079878C_Latest</f>
        <v>1.2989999999999999</v>
      </c>
      <c r="R134" s="77">
        <f>A126081822J_Latest</f>
        <v>29.204999999999998</v>
      </c>
      <c r="S134" s="77">
        <f>A126079230L_Latest</f>
        <v>47.762999999999998</v>
      </c>
      <c r="T134" s="77">
        <f>A126072102T_Latest</f>
        <v>14.279</v>
      </c>
      <c r="U134" s="77">
        <f>A126070158T_Latest</f>
        <v>1.9490000000000001</v>
      </c>
      <c r="V134" s="77">
        <f>A126072750R_Latest</f>
        <v>0</v>
      </c>
      <c r="W134" s="77">
        <f>A126073398J_Latest</f>
        <v>16.228000000000002</v>
      </c>
      <c r="X134" s="77">
        <f>A126070806C_Latest</f>
        <v>27.436</v>
      </c>
      <c r="Y134" s="77">
        <f>A126069510V_Latest</f>
        <v>1.2989999999999999</v>
      </c>
      <c r="Z134" s="77">
        <f>A126071454C_Latest</f>
        <v>28.734999999999999</v>
      </c>
      <c r="AA134" s="77">
        <f>A126068862F_Latest</f>
        <v>44.963000000000001</v>
      </c>
      <c r="AB134" s="77">
        <f>A126087654T_Latest</f>
        <v>1.514</v>
      </c>
      <c r="AC134" s="77">
        <f>A126085710L_Latest</f>
        <v>0</v>
      </c>
      <c r="AD134" s="77">
        <f>A126088302F_Latest</f>
        <v>0.22900000000000001</v>
      </c>
      <c r="AE134" s="77">
        <f>A126088950C_Latest</f>
        <v>1.744</v>
      </c>
      <c r="AF134" s="77">
        <f>A126086358F_Latest</f>
        <v>0</v>
      </c>
      <c r="AG134" s="77">
        <f>A126085062A_Latest</f>
        <v>0</v>
      </c>
      <c r="AH134" s="77">
        <f>A126087006V_Latest</f>
        <v>0</v>
      </c>
      <c r="AI134" s="77">
        <f>A126084414A_Latest</f>
        <v>1.744</v>
      </c>
      <c r="AJ134" s="77">
        <f>A126092838F_Latest</f>
        <v>0</v>
      </c>
      <c r="AK134" s="77">
        <f>A126090894L_Latest</f>
        <v>0</v>
      </c>
      <c r="AL134" s="77">
        <f>A126093486F_Latest</f>
        <v>0.58699999999999997</v>
      </c>
      <c r="AM134" s="77">
        <f>A126094134V_Latest</f>
        <v>0.58699999999999997</v>
      </c>
      <c r="AN134" s="77">
        <f>A126091542A_Latest</f>
        <v>0.47</v>
      </c>
      <c r="AO134" s="77">
        <f>A126090246R_Latest</f>
        <v>0</v>
      </c>
      <c r="AP134" s="77">
        <f>A126092190A_Latest</f>
        <v>0.47</v>
      </c>
      <c r="AQ134" s="77">
        <f>A126089598W_Latest</f>
        <v>1.0569999999999999</v>
      </c>
      <c r="AR134" s="77">
        <f>A126077286L_Latest</f>
        <v>0</v>
      </c>
      <c r="AS134" s="77">
        <f>A126075342J_Latest</f>
        <v>0</v>
      </c>
      <c r="AT134" s="77">
        <f>A126077934X_Latest</f>
        <v>0</v>
      </c>
      <c r="AU134" s="77">
        <f>A126078582X_Latest</f>
        <v>0</v>
      </c>
      <c r="AV134" s="77">
        <f>A126075990F_Latest</f>
        <v>0</v>
      </c>
      <c r="AW134" s="77">
        <f>A126074694V_Latest</f>
        <v>0</v>
      </c>
      <c r="AX134" s="77">
        <f>A126076638L_Latest</f>
        <v>0</v>
      </c>
      <c r="AY134" s="77">
        <f>A126074046W_Latest</f>
        <v>0</v>
      </c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hidden="1">
      <c r="A135" s="50"/>
      <c r="B135" s="57" t="s">
        <v>11652</v>
      </c>
      <c r="C135" s="66">
        <v>32</v>
      </c>
      <c r="D135" s="77">
        <f>A126066970C_Latest</f>
        <v>2.6339999999999999</v>
      </c>
      <c r="E135" s="77">
        <f>A126065026V_Latest</f>
        <v>1.101</v>
      </c>
      <c r="F135" s="77">
        <f>A126067618K_Latest</f>
        <v>0.81599999999999995</v>
      </c>
      <c r="G135" s="77">
        <f>A126068266K_Latest</f>
        <v>4.5510000000000002</v>
      </c>
      <c r="H135" s="77">
        <f>A126065674T_Latest</f>
        <v>1.7509999999999999</v>
      </c>
      <c r="I135" s="77">
        <f>A126064378F_Latest</f>
        <v>1.2989999999999999</v>
      </c>
      <c r="J135" s="77">
        <f>A126066322F_Latest</f>
        <v>3.05</v>
      </c>
      <c r="K135" s="77">
        <f>A126063730L_Latest</f>
        <v>7.601</v>
      </c>
      <c r="L135" s="77">
        <f>A126082522X_Latest</f>
        <v>2.6339999999999999</v>
      </c>
      <c r="M135" s="77">
        <f>A126080578X_Latest</f>
        <v>1.101</v>
      </c>
      <c r="N135" s="77">
        <f>A126083170X_Latest</f>
        <v>0.81599999999999995</v>
      </c>
      <c r="O135" s="77">
        <f>A126083818C_Latest</f>
        <v>4.5510000000000002</v>
      </c>
      <c r="P135" s="77">
        <f>A126081226L_Latest</f>
        <v>1.7509999999999999</v>
      </c>
      <c r="Q135" s="77">
        <f>A126079930A_Latest</f>
        <v>1.2989999999999999</v>
      </c>
      <c r="R135" s="77">
        <f>A126081874K_Latest</f>
        <v>3.05</v>
      </c>
      <c r="S135" s="77">
        <f>A126079282R_Latest</f>
        <v>7.601</v>
      </c>
      <c r="T135" s="77">
        <f>A126072154V_Latest</f>
        <v>2.6339999999999999</v>
      </c>
      <c r="U135" s="77">
        <f>A126070210R_Latest</f>
        <v>1.101</v>
      </c>
      <c r="V135" s="77">
        <f>A126072802F_Latest</f>
        <v>0</v>
      </c>
      <c r="W135" s="77">
        <f>A126073450F_Latest</f>
        <v>3.7349999999999999</v>
      </c>
      <c r="X135" s="77">
        <f>A126070858F_Latest</f>
        <v>1.7509999999999999</v>
      </c>
      <c r="Y135" s="77">
        <f>A126069562W_Latest</f>
        <v>1.2989999999999999</v>
      </c>
      <c r="Z135" s="77">
        <f>A126071506V_Latest</f>
        <v>3.05</v>
      </c>
      <c r="AA135" s="77">
        <f>A126068914W_Latest</f>
        <v>6.7850000000000001</v>
      </c>
      <c r="AB135" s="77">
        <f>A126087706J_Latest</f>
        <v>0</v>
      </c>
      <c r="AC135" s="77">
        <f>A126085762R_Latest</f>
        <v>0</v>
      </c>
      <c r="AD135" s="77">
        <f>A126088354J_Latest</f>
        <v>0.22900000000000001</v>
      </c>
      <c r="AE135" s="77">
        <f>A126089002W_Latest</f>
        <v>0.22900000000000001</v>
      </c>
      <c r="AF135" s="77">
        <f>A126086410C_Latest</f>
        <v>0</v>
      </c>
      <c r="AG135" s="77">
        <f>A126085114T_Latest</f>
        <v>0</v>
      </c>
      <c r="AH135" s="77">
        <f>A126087058W_Latest</f>
        <v>0</v>
      </c>
      <c r="AI135" s="77">
        <f>A126084466C_Latest</f>
        <v>0.22900000000000001</v>
      </c>
      <c r="AJ135" s="77">
        <f>A126092890R_Latest</f>
        <v>0</v>
      </c>
      <c r="AK135" s="77">
        <f>A126090946C_Latest</f>
        <v>0</v>
      </c>
      <c r="AL135" s="77">
        <f>A126093538W_Latest</f>
        <v>0.58699999999999997</v>
      </c>
      <c r="AM135" s="77">
        <f>A126094186W_Latest</f>
        <v>0.58699999999999997</v>
      </c>
      <c r="AN135" s="77">
        <f>A126091594C_Latest</f>
        <v>0</v>
      </c>
      <c r="AO135" s="77">
        <f>A126090298T_Latest</f>
        <v>0</v>
      </c>
      <c r="AP135" s="77">
        <f>A126092242T_Latest</f>
        <v>0</v>
      </c>
      <c r="AQ135" s="77">
        <f>A126089650V_Latest</f>
        <v>0.58699999999999997</v>
      </c>
      <c r="AR135" s="77">
        <f>A126077338C_Latest</f>
        <v>0</v>
      </c>
      <c r="AS135" s="77">
        <f>A126075394K_Latest</f>
        <v>0</v>
      </c>
      <c r="AT135" s="77">
        <f>A126077986A_Latest</f>
        <v>0</v>
      </c>
      <c r="AU135" s="77">
        <f>A126078634R_Latest</f>
        <v>0</v>
      </c>
      <c r="AV135" s="77">
        <f>A126076042X_Latest</f>
        <v>0</v>
      </c>
      <c r="AW135" s="77">
        <f>A126074746K_Latest</f>
        <v>0</v>
      </c>
      <c r="AX135" s="77">
        <f>A126076690W_Latest</f>
        <v>0</v>
      </c>
      <c r="AY135" s="77">
        <f>A126074098X_Latest</f>
        <v>0</v>
      </c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</row>
    <row r="136" spans="1:93" hidden="1">
      <c r="A136" s="50"/>
      <c r="B136" s="57" t="s">
        <v>11653</v>
      </c>
      <c r="C136" s="66">
        <v>33</v>
      </c>
      <c r="D136" s="77">
        <f>A126066954C_Latest</f>
        <v>13.16</v>
      </c>
      <c r="E136" s="77">
        <f>A126065010A_Latest</f>
        <v>0.84699999999999998</v>
      </c>
      <c r="F136" s="77"/>
      <c r="G136" s="77">
        <f>A126068250T_Latest</f>
        <v>14.007</v>
      </c>
      <c r="H136" s="77">
        <f>A126065658T_Latest</f>
        <v>26.155000000000001</v>
      </c>
      <c r="I136" s="77"/>
      <c r="J136" s="77">
        <f>A126066306F_Latest</f>
        <v>26.155000000000001</v>
      </c>
      <c r="K136" s="77">
        <f>A126063714L_Latest</f>
        <v>40.161999999999999</v>
      </c>
      <c r="L136" s="77">
        <f>A126082506X_Latest</f>
        <v>13.16</v>
      </c>
      <c r="M136" s="77">
        <f>A126080562F_Latest</f>
        <v>0.84699999999999998</v>
      </c>
      <c r="N136" s="77"/>
      <c r="O136" s="77">
        <f>A126083802K_Latest</f>
        <v>14.007</v>
      </c>
      <c r="P136" s="77">
        <f>A126081210V_Latest</f>
        <v>26.155000000000001</v>
      </c>
      <c r="Q136" s="77"/>
      <c r="R136" s="77">
        <f>A126081858K_Latest</f>
        <v>26.155000000000001</v>
      </c>
      <c r="S136" s="77">
        <f>A126079266R_Latest</f>
        <v>40.161999999999999</v>
      </c>
      <c r="T136" s="77">
        <f>A126072138V_Latest</f>
        <v>11.645</v>
      </c>
      <c r="U136" s="77">
        <f>A126070194A_Latest</f>
        <v>0.84699999999999998</v>
      </c>
      <c r="V136" s="77"/>
      <c r="W136" s="77">
        <f>A126073434F_Latest</f>
        <v>12.493</v>
      </c>
      <c r="X136" s="77">
        <f>A126070842L_Latest</f>
        <v>25.684999999999999</v>
      </c>
      <c r="Y136" s="77"/>
      <c r="Z136" s="77">
        <f>A126071490L_Latest</f>
        <v>25.684999999999999</v>
      </c>
      <c r="AA136" s="77">
        <f>A126068898J_Latest</f>
        <v>38.177999999999997</v>
      </c>
      <c r="AB136" s="77">
        <f>A126087690A_Latest</f>
        <v>1.514</v>
      </c>
      <c r="AC136" s="77">
        <f>A126085746R_Latest</f>
        <v>0</v>
      </c>
      <c r="AD136" s="77"/>
      <c r="AE136" s="77">
        <f>A126088986F_Latest</f>
        <v>1.514</v>
      </c>
      <c r="AF136" s="77">
        <f>A126086394R_Latest</f>
        <v>0</v>
      </c>
      <c r="AG136" s="77"/>
      <c r="AH136" s="77">
        <f>A126087042C_Latest</f>
        <v>0</v>
      </c>
      <c r="AI136" s="77">
        <f>A126084450K_Latest</f>
        <v>1.514</v>
      </c>
      <c r="AJ136" s="77">
        <f>A126092874R_Latest</f>
        <v>0</v>
      </c>
      <c r="AK136" s="77">
        <f>A126090930K_Latest</f>
        <v>0</v>
      </c>
      <c r="AL136" s="77"/>
      <c r="AM136" s="77">
        <f>A126094170C_Latest</f>
        <v>0</v>
      </c>
      <c r="AN136" s="77">
        <f>A126091578C_Latest</f>
        <v>0.47</v>
      </c>
      <c r="AO136" s="77"/>
      <c r="AP136" s="77">
        <f>A126092226T_Latest</f>
        <v>0.47</v>
      </c>
      <c r="AQ136" s="77">
        <f>A126089634V_Latest</f>
        <v>0.47</v>
      </c>
      <c r="AR136" s="77">
        <f>A126077322K_Latest</f>
        <v>0</v>
      </c>
      <c r="AS136" s="77">
        <f>A126075378K_Latest</f>
        <v>0</v>
      </c>
      <c r="AT136" s="77"/>
      <c r="AU136" s="77">
        <f>A126078618R_Latest</f>
        <v>0</v>
      </c>
      <c r="AV136" s="77">
        <f>A126076026X_Latest</f>
        <v>0</v>
      </c>
      <c r="AW136" s="77"/>
      <c r="AX136" s="77">
        <f>A126076674W_Latest</f>
        <v>0</v>
      </c>
      <c r="AY136" s="77">
        <f>A126074082F_Latest</f>
        <v>0</v>
      </c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</row>
    <row r="137" spans="1:93" hidden="1">
      <c r="A137" s="55" t="s">
        <v>11654</v>
      </c>
      <c r="B137" s="58"/>
      <c r="C137" s="66">
        <v>34</v>
      </c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0"/>
      <c r="B138" s="52" t="s">
        <v>11655</v>
      </c>
      <c r="C138" s="66">
        <v>35</v>
      </c>
      <c r="D138" s="77">
        <f>A126066974L_Latest</f>
        <v>98.451999999999998</v>
      </c>
      <c r="E138" s="77">
        <f>A126065030K_Latest</f>
        <v>33.677</v>
      </c>
      <c r="F138" s="77">
        <f>A126067622A_Latest</f>
        <v>13.782999999999999</v>
      </c>
      <c r="G138" s="77">
        <f>A126068270A_Latest</f>
        <v>145.911</v>
      </c>
      <c r="H138" s="77">
        <f>A126065678A_Latest</f>
        <v>58.317999999999998</v>
      </c>
      <c r="I138" s="77">
        <f>A126064382W_Latest</f>
        <v>8.1679999999999993</v>
      </c>
      <c r="J138" s="77">
        <f>A126066326R_Latest</f>
        <v>66.486000000000004</v>
      </c>
      <c r="K138" s="77">
        <f>A126063734W_Latest</f>
        <v>212.39699999999999</v>
      </c>
      <c r="L138" s="77">
        <f>A126082526J_Latest</f>
        <v>95.117000000000004</v>
      </c>
      <c r="M138" s="77">
        <f>A126080582R_Latest</f>
        <v>33.677</v>
      </c>
      <c r="N138" s="77">
        <f>A126083174J_Latest</f>
        <v>13.782999999999999</v>
      </c>
      <c r="O138" s="77">
        <f>A126083822V_Latest</f>
        <v>142.577</v>
      </c>
      <c r="P138" s="77">
        <f>A126081230C_Latest</f>
        <v>58.317999999999998</v>
      </c>
      <c r="Q138" s="77">
        <f>A126079934K_Latest</f>
        <v>7.5259999999999998</v>
      </c>
      <c r="R138" s="77">
        <f>A126081878V_Latest</f>
        <v>65.843999999999994</v>
      </c>
      <c r="S138" s="77">
        <f>A126079286X_Latest</f>
        <v>208.42099999999999</v>
      </c>
      <c r="T138" s="77">
        <f>A126072158C_Latest</f>
        <v>35.326000000000001</v>
      </c>
      <c r="U138" s="77">
        <f>A126070214X_Latest</f>
        <v>6.4089999999999998</v>
      </c>
      <c r="V138" s="77">
        <f>A126072806R_Latest</f>
        <v>1.5649999999999999</v>
      </c>
      <c r="W138" s="77">
        <f>A126073454R_Latest</f>
        <v>43.3</v>
      </c>
      <c r="X138" s="77">
        <f>A126070862W_Latest</f>
        <v>42.875999999999998</v>
      </c>
      <c r="Y138" s="77">
        <f>A126069566F_Latest</f>
        <v>6.1230000000000002</v>
      </c>
      <c r="Z138" s="77">
        <f>A126071510K_Latest</f>
        <v>49</v>
      </c>
      <c r="AA138" s="77">
        <f>A126068918F_Latest</f>
        <v>92.3</v>
      </c>
      <c r="AB138" s="77">
        <f>A126087710X_Latest</f>
        <v>34.896000000000001</v>
      </c>
      <c r="AC138" s="77">
        <f>A126085766X_Latest</f>
        <v>17.405999999999999</v>
      </c>
      <c r="AD138" s="77">
        <f>A126088358T_Latest</f>
        <v>7.4279999999999999</v>
      </c>
      <c r="AE138" s="77">
        <f>A126089006F_Latest</f>
        <v>59.73</v>
      </c>
      <c r="AF138" s="77">
        <f>A126086414L_Latest</f>
        <v>8.7070000000000007</v>
      </c>
      <c r="AG138" s="77">
        <f>A126085118A_Latest</f>
        <v>0</v>
      </c>
      <c r="AH138" s="77">
        <f>A126087062L_Latest</f>
        <v>8.7070000000000007</v>
      </c>
      <c r="AI138" s="77">
        <f>A126084470V_Latest</f>
        <v>68.436999999999998</v>
      </c>
      <c r="AJ138" s="77">
        <f>A126092894X_Latest</f>
        <v>24.896000000000001</v>
      </c>
      <c r="AK138" s="77">
        <f>A126090950V_Latest</f>
        <v>9.8610000000000007</v>
      </c>
      <c r="AL138" s="77">
        <f>A126093542L_Latest</f>
        <v>4.79</v>
      </c>
      <c r="AM138" s="77">
        <f>A126094190L_Latest</f>
        <v>39.546999999999997</v>
      </c>
      <c r="AN138" s="77">
        <f>A126091598L_Latest</f>
        <v>6.734</v>
      </c>
      <c r="AO138" s="77">
        <f>A126090302W_Latest</f>
        <v>1.403</v>
      </c>
      <c r="AP138" s="77">
        <f>A126092246A_Latest</f>
        <v>8.1370000000000005</v>
      </c>
      <c r="AQ138" s="77">
        <f>A126089654C_Latest</f>
        <v>47.683999999999997</v>
      </c>
      <c r="AR138" s="77">
        <f>A126077342V_Latest</f>
        <v>3.3340000000000001</v>
      </c>
      <c r="AS138" s="77">
        <f>A126075398V_Latest</f>
        <v>0</v>
      </c>
      <c r="AT138" s="77">
        <f>A126077990T_Latest</f>
        <v>0</v>
      </c>
      <c r="AU138" s="77">
        <f>A126078638X_Latest</f>
        <v>3.3340000000000001</v>
      </c>
      <c r="AV138" s="77">
        <f>A126076046J_Latest</f>
        <v>0</v>
      </c>
      <c r="AW138" s="77">
        <f>A126074750A_Latest</f>
        <v>0.64200000000000002</v>
      </c>
      <c r="AX138" s="77">
        <f>A126076694F_Latest</f>
        <v>0.64200000000000002</v>
      </c>
      <c r="AY138" s="77">
        <f>A126074102C_Latest</f>
        <v>3.976</v>
      </c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hidden="1">
      <c r="A139" s="50"/>
      <c r="B139" s="57" t="s">
        <v>11656</v>
      </c>
      <c r="C139" s="66">
        <v>36</v>
      </c>
      <c r="D139" s="77">
        <f>A126066922K_Latest</f>
        <v>25.257999999999999</v>
      </c>
      <c r="E139" s="77">
        <f>A126064978K_Latest</f>
        <v>10.234</v>
      </c>
      <c r="F139" s="77">
        <f>A126067570K_Latest</f>
        <v>8.4570000000000007</v>
      </c>
      <c r="G139" s="77">
        <f>A126068218T_Latest</f>
        <v>43.948999999999998</v>
      </c>
      <c r="H139" s="77">
        <f>A126065626X_Latest</f>
        <v>22.789000000000001</v>
      </c>
      <c r="I139" s="77">
        <f>A126064330V_Latest</f>
        <v>3.621</v>
      </c>
      <c r="J139" s="77">
        <f>A126066274X_Latest</f>
        <v>26.41</v>
      </c>
      <c r="K139" s="77">
        <f>A126063682F_Latest</f>
        <v>70.358000000000004</v>
      </c>
      <c r="L139" s="77">
        <f>A126082474T_Latest</f>
        <v>24.15</v>
      </c>
      <c r="M139" s="77">
        <f>A126080530L_Latest</f>
        <v>10.234</v>
      </c>
      <c r="N139" s="77">
        <f>A126083122F_Latest</f>
        <v>8.4570000000000007</v>
      </c>
      <c r="O139" s="77">
        <f>A126083770C_Latest</f>
        <v>42.84</v>
      </c>
      <c r="P139" s="77">
        <f>A126081178F_Latest</f>
        <v>22.789000000000001</v>
      </c>
      <c r="Q139" s="77">
        <f>A126079882V_Latest</f>
        <v>2.9790000000000001</v>
      </c>
      <c r="R139" s="77">
        <f>A126081826T_Latest</f>
        <v>25.768000000000001</v>
      </c>
      <c r="S139" s="77">
        <f>A126079234W_Latest</f>
        <v>68.608000000000004</v>
      </c>
      <c r="T139" s="77">
        <f>A126072106A_Latest</f>
        <v>7.0110000000000001</v>
      </c>
      <c r="U139" s="77">
        <f>A126070162J_Latest</f>
        <v>1.5640000000000001</v>
      </c>
      <c r="V139" s="77">
        <f>A126072754X_Latest</f>
        <v>0.35</v>
      </c>
      <c r="W139" s="77">
        <f>A126073402L_Latest</f>
        <v>8.9250000000000007</v>
      </c>
      <c r="X139" s="77">
        <f>A126070810V_Latest</f>
        <v>17.422000000000001</v>
      </c>
      <c r="Y139" s="77">
        <f>A126069514C_Latest</f>
        <v>1.7110000000000001</v>
      </c>
      <c r="Z139" s="77">
        <f>A126071458L_Latest</f>
        <v>19.132999999999999</v>
      </c>
      <c r="AA139" s="77">
        <f>A126068866R_Latest</f>
        <v>28.056999999999999</v>
      </c>
      <c r="AB139" s="77">
        <f>A126087658A_Latest</f>
        <v>9.1219999999999999</v>
      </c>
      <c r="AC139" s="77">
        <f>A126085714W_Latest</f>
        <v>4.5209999999999999</v>
      </c>
      <c r="AD139" s="77">
        <f>A126088306R_Latest</f>
        <v>5.2009999999999996</v>
      </c>
      <c r="AE139" s="77">
        <f>A126088954L_Latest</f>
        <v>18.844000000000001</v>
      </c>
      <c r="AF139" s="77">
        <f>A126086362W_Latest</f>
        <v>2.7280000000000002</v>
      </c>
      <c r="AG139" s="77">
        <f>A126085066K_Latest</f>
        <v>0</v>
      </c>
      <c r="AH139" s="77">
        <f>A126087010K_Latest</f>
        <v>2.7280000000000002</v>
      </c>
      <c r="AI139" s="77">
        <f>A126084418K_Latest</f>
        <v>21.571999999999999</v>
      </c>
      <c r="AJ139" s="77">
        <f>A126092842W_Latest</f>
        <v>8.0169999999999995</v>
      </c>
      <c r="AK139" s="77">
        <f>A126090898W_Latest</f>
        <v>4.1479999999999997</v>
      </c>
      <c r="AL139" s="77">
        <f>A126093490W_Latest</f>
        <v>2.9060000000000001</v>
      </c>
      <c r="AM139" s="77">
        <f>A126094138C_Latest</f>
        <v>15.071999999999999</v>
      </c>
      <c r="AN139" s="77">
        <f>A126091546K_Latest</f>
        <v>2.6379999999999999</v>
      </c>
      <c r="AO139" s="77">
        <f>A126090250F_Latest</f>
        <v>1.268</v>
      </c>
      <c r="AP139" s="77">
        <f>A126092194K_Latest</f>
        <v>3.907</v>
      </c>
      <c r="AQ139" s="77">
        <f>A126089602A_Latest</f>
        <v>18.978999999999999</v>
      </c>
      <c r="AR139" s="77">
        <f>A126077290C_Latest</f>
        <v>1.1080000000000001</v>
      </c>
      <c r="AS139" s="77">
        <f>A126075346T_Latest</f>
        <v>0</v>
      </c>
      <c r="AT139" s="77">
        <f>A126077938J_Latest</f>
        <v>0</v>
      </c>
      <c r="AU139" s="77">
        <f>A126078586J_Latest</f>
        <v>1.1080000000000001</v>
      </c>
      <c r="AV139" s="77">
        <f>A126075994R_Latest</f>
        <v>0</v>
      </c>
      <c r="AW139" s="77">
        <f>A126074698C_Latest</f>
        <v>0.64200000000000002</v>
      </c>
      <c r="AX139" s="77">
        <f>A126076642C_Latest</f>
        <v>0.64200000000000002</v>
      </c>
      <c r="AY139" s="77">
        <f>A126074050L_Latest</f>
        <v>1.75</v>
      </c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</row>
    <row r="140" spans="1:93" hidden="1">
      <c r="A140" s="50"/>
      <c r="B140" s="57" t="s">
        <v>11657</v>
      </c>
      <c r="C140" s="66">
        <v>37</v>
      </c>
      <c r="D140" s="77">
        <f>A126066906K_Latest</f>
        <v>45.093000000000004</v>
      </c>
      <c r="E140" s="77">
        <f>A126064962T_Latest</f>
        <v>14.67</v>
      </c>
      <c r="F140" s="77">
        <f>A126067554K_Latest</f>
        <v>3.1509999999999998</v>
      </c>
      <c r="G140" s="77">
        <f>A126068202X_Latest</f>
        <v>62.914000000000001</v>
      </c>
      <c r="H140" s="77">
        <f>A126065610F_Latest</f>
        <v>18.978000000000002</v>
      </c>
      <c r="I140" s="77">
        <f>A126064314V_Latest</f>
        <v>3.6779999999999999</v>
      </c>
      <c r="J140" s="77">
        <f>A126066258X_Latest</f>
        <v>22.655999999999999</v>
      </c>
      <c r="K140" s="77">
        <f>A126063666F_Latest</f>
        <v>85.57</v>
      </c>
      <c r="L140" s="77">
        <f>A126082458T_Latest</f>
        <v>43.944000000000003</v>
      </c>
      <c r="M140" s="77">
        <f>A126080514L_Latest</f>
        <v>14.67</v>
      </c>
      <c r="N140" s="77">
        <f>A126083106F_Latest</f>
        <v>3.1509999999999998</v>
      </c>
      <c r="O140" s="77">
        <f>A126083754C_Latest</f>
        <v>61.765000000000001</v>
      </c>
      <c r="P140" s="77">
        <f>A126081162L_Latest</f>
        <v>18.978000000000002</v>
      </c>
      <c r="Q140" s="77">
        <f>A126079866V_Latest</f>
        <v>3.6779999999999999</v>
      </c>
      <c r="R140" s="77">
        <f>A126081810X_Latest</f>
        <v>22.655999999999999</v>
      </c>
      <c r="S140" s="77">
        <f>A126079218W_Latest</f>
        <v>84.421000000000006</v>
      </c>
      <c r="T140" s="77">
        <f>A126072090V_Latest</f>
        <v>20.265999999999998</v>
      </c>
      <c r="U140" s="77">
        <f>A126070146J_Latest</f>
        <v>3.5649999999999999</v>
      </c>
      <c r="V140" s="77">
        <f>A126072738X_Latest</f>
        <v>0.40600000000000003</v>
      </c>
      <c r="W140" s="77">
        <f>A126073386X_Latest</f>
        <v>24.236000000000001</v>
      </c>
      <c r="X140" s="77">
        <f>A126070794F_Latest</f>
        <v>13.208</v>
      </c>
      <c r="Y140" s="77">
        <f>A126069498R_Latest</f>
        <v>3.544</v>
      </c>
      <c r="Z140" s="77">
        <f>A126071442V_Latest</f>
        <v>16.751999999999999</v>
      </c>
      <c r="AA140" s="77">
        <f>A126068850W_Latest</f>
        <v>40.988</v>
      </c>
      <c r="AB140" s="77">
        <f>A126087642J_Latest</f>
        <v>15.454000000000001</v>
      </c>
      <c r="AC140" s="77">
        <f>A126085698J_Latest</f>
        <v>8.3439999999999994</v>
      </c>
      <c r="AD140" s="77">
        <f>A126088290J_Latest</f>
        <v>0.86099999999999999</v>
      </c>
      <c r="AE140" s="77">
        <f>A126088938L_Latest</f>
        <v>24.66</v>
      </c>
      <c r="AF140" s="77">
        <f>A126086346W_Latest</f>
        <v>2.7850000000000001</v>
      </c>
      <c r="AG140" s="77">
        <f>A126085050T_Latest</f>
        <v>0</v>
      </c>
      <c r="AH140" s="77">
        <f>A126086994V_Latest</f>
        <v>2.7850000000000001</v>
      </c>
      <c r="AI140" s="77">
        <f>A126084402T_Latest</f>
        <v>27.445</v>
      </c>
      <c r="AJ140" s="77">
        <f>A126092826W_Latest</f>
        <v>8.2240000000000002</v>
      </c>
      <c r="AK140" s="77">
        <f>A126090882C_Latest</f>
        <v>2.7610000000000001</v>
      </c>
      <c r="AL140" s="77">
        <f>A126093474W_Latest</f>
        <v>1.8839999999999999</v>
      </c>
      <c r="AM140" s="77">
        <f>A126094122K_Latest</f>
        <v>12.869</v>
      </c>
      <c r="AN140" s="77">
        <f>A126091530T_Latest</f>
        <v>2.9849999999999999</v>
      </c>
      <c r="AO140" s="77">
        <f>A126090234F_Latest</f>
        <v>0.13500000000000001</v>
      </c>
      <c r="AP140" s="77">
        <f>A126092178K_Latest</f>
        <v>3.1190000000000002</v>
      </c>
      <c r="AQ140" s="77">
        <f>A126089586L_Latest</f>
        <v>15.988</v>
      </c>
      <c r="AR140" s="77">
        <f>A126077274C_Latest</f>
        <v>1.149</v>
      </c>
      <c r="AS140" s="77">
        <f>A126075330X_Latest</f>
        <v>0</v>
      </c>
      <c r="AT140" s="77">
        <f>A126077922R_Latest</f>
        <v>0</v>
      </c>
      <c r="AU140" s="77">
        <f>A126078570R_Latest</f>
        <v>1.149</v>
      </c>
      <c r="AV140" s="77">
        <f>A126075978R_Latest</f>
        <v>0</v>
      </c>
      <c r="AW140" s="77">
        <f>A126074682K_Latest</f>
        <v>0</v>
      </c>
      <c r="AX140" s="77">
        <f>A126076626C_Latest</f>
        <v>0</v>
      </c>
      <c r="AY140" s="77">
        <f>A126074034L_Latest</f>
        <v>1.149</v>
      </c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0"/>
      <c r="B141" s="57" t="s">
        <v>11658</v>
      </c>
      <c r="C141" s="66">
        <v>38</v>
      </c>
      <c r="D141" s="77">
        <f>A126066910A_Latest</f>
        <v>17.984000000000002</v>
      </c>
      <c r="E141" s="77">
        <f>A126064966A_Latest</f>
        <v>6.069</v>
      </c>
      <c r="F141" s="77">
        <f>A126067558V_Latest</f>
        <v>1.389</v>
      </c>
      <c r="G141" s="77">
        <f>A126068206J_Latest</f>
        <v>25.440999999999999</v>
      </c>
      <c r="H141" s="77">
        <f>A126065614R_Latest</f>
        <v>8.6199999999999992</v>
      </c>
      <c r="I141" s="77">
        <f>A126064318C_Latest</f>
        <v>0.36699999999999999</v>
      </c>
      <c r="J141" s="77">
        <f>A126066262R_Latest</f>
        <v>8.9870000000000001</v>
      </c>
      <c r="K141" s="77">
        <f>A126063670W_Latest</f>
        <v>34.427999999999997</v>
      </c>
      <c r="L141" s="77">
        <f>A126082462J_Latest</f>
        <v>16.905999999999999</v>
      </c>
      <c r="M141" s="77">
        <f>A126080518W_Latest</f>
        <v>6.069</v>
      </c>
      <c r="N141" s="77">
        <f>A126083110W_Latest</f>
        <v>1.389</v>
      </c>
      <c r="O141" s="77">
        <f>A126083758L_Latest</f>
        <v>24.364000000000001</v>
      </c>
      <c r="P141" s="77">
        <f>A126081166W_Latest</f>
        <v>8.6199999999999992</v>
      </c>
      <c r="Q141" s="77">
        <f>A126079870K_Latest</f>
        <v>0.36699999999999999</v>
      </c>
      <c r="R141" s="77">
        <f>A126081814J_Latest</f>
        <v>8.9870000000000001</v>
      </c>
      <c r="S141" s="77">
        <f>A126079222L_Latest</f>
        <v>33.350999999999999</v>
      </c>
      <c r="T141" s="77">
        <f>A126072094C_Latest</f>
        <v>4.0229999999999997</v>
      </c>
      <c r="U141" s="77">
        <f>A126070150X_Latest</f>
        <v>1.2809999999999999</v>
      </c>
      <c r="V141" s="77">
        <f>A126072742R_Latest</f>
        <v>0.80900000000000005</v>
      </c>
      <c r="W141" s="77">
        <f>A126073390R_Latest</f>
        <v>6.1130000000000004</v>
      </c>
      <c r="X141" s="77">
        <f>A126070798R_Latest</f>
        <v>6.2720000000000002</v>
      </c>
      <c r="Y141" s="77">
        <f>A126069502V_Latest</f>
        <v>0.36699999999999999</v>
      </c>
      <c r="Z141" s="77">
        <f>A126071446C_Latest</f>
        <v>6.6390000000000002</v>
      </c>
      <c r="AA141" s="77">
        <f>A126068854F_Latest</f>
        <v>12.752000000000001</v>
      </c>
      <c r="AB141" s="77">
        <f>A126087646T_Latest</f>
        <v>6.4249999999999998</v>
      </c>
      <c r="AC141" s="77">
        <f>A126085702L_Latest</f>
        <v>3.8050000000000002</v>
      </c>
      <c r="AD141" s="77">
        <f>A126088294T_Latest</f>
        <v>0.57899999999999996</v>
      </c>
      <c r="AE141" s="77">
        <f>A126088942C_Latest</f>
        <v>10.808999999999999</v>
      </c>
      <c r="AF141" s="77">
        <f>A126086350L_Latest</f>
        <v>2.2280000000000002</v>
      </c>
      <c r="AG141" s="77">
        <f>A126085054A_Latest</f>
        <v>0</v>
      </c>
      <c r="AH141" s="77">
        <f>A126086998C_Latest</f>
        <v>2.2280000000000002</v>
      </c>
      <c r="AI141" s="77">
        <f>A126084406A_Latest</f>
        <v>13.037000000000001</v>
      </c>
      <c r="AJ141" s="77">
        <f>A126092830L_Latest</f>
        <v>6.4589999999999996</v>
      </c>
      <c r="AK141" s="77">
        <f>A126090886L_Latest</f>
        <v>0.98299999999999998</v>
      </c>
      <c r="AL141" s="77">
        <f>A126093478F_Latest</f>
        <v>0</v>
      </c>
      <c r="AM141" s="77">
        <f>A126094126V_Latest</f>
        <v>7.4409999999999998</v>
      </c>
      <c r="AN141" s="77">
        <f>A126091534A_Latest</f>
        <v>0.12</v>
      </c>
      <c r="AO141" s="77">
        <f>A126090238R_Latest</f>
        <v>0</v>
      </c>
      <c r="AP141" s="77">
        <f>A126092182A_Latest</f>
        <v>0.12</v>
      </c>
      <c r="AQ141" s="77">
        <f>A126089590C_Latest</f>
        <v>7.5609999999999999</v>
      </c>
      <c r="AR141" s="77">
        <f>A126077278L_Latest</f>
        <v>1.0780000000000001</v>
      </c>
      <c r="AS141" s="77">
        <f>A126075334J_Latest</f>
        <v>0</v>
      </c>
      <c r="AT141" s="77">
        <f>A126077926X_Latest</f>
        <v>0</v>
      </c>
      <c r="AU141" s="77">
        <f>A126078574X_Latest</f>
        <v>1.0780000000000001</v>
      </c>
      <c r="AV141" s="77">
        <f>A126075982F_Latest</f>
        <v>0</v>
      </c>
      <c r="AW141" s="77">
        <f>A126074686V_Latest</f>
        <v>0</v>
      </c>
      <c r="AX141" s="77">
        <f>A126076630V_Latest</f>
        <v>0</v>
      </c>
      <c r="AY141" s="77">
        <f>A126074038W_Latest</f>
        <v>1.0780000000000001</v>
      </c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0"/>
      <c r="B142" s="57" t="s">
        <v>11659</v>
      </c>
      <c r="C142" s="66">
        <v>39</v>
      </c>
      <c r="D142" s="77">
        <f>A126066938C_Latest</f>
        <v>10.117000000000001</v>
      </c>
      <c r="E142" s="77">
        <f>A126064994K_Latest</f>
        <v>2.7050000000000001</v>
      </c>
      <c r="F142" s="77">
        <f>A126067586C_Latest</f>
        <v>0.78600000000000003</v>
      </c>
      <c r="G142" s="77">
        <f>A126068234T_Latest</f>
        <v>13.608000000000001</v>
      </c>
      <c r="H142" s="77">
        <f>A126065642X_Latest</f>
        <v>7.931</v>
      </c>
      <c r="I142" s="77">
        <f>A126064346L_Latest</f>
        <v>0.502</v>
      </c>
      <c r="J142" s="77">
        <f>A126066290X_Latest</f>
        <v>8.4329999999999998</v>
      </c>
      <c r="K142" s="77">
        <f>A126063698X_Latest</f>
        <v>22.041</v>
      </c>
      <c r="L142" s="77">
        <f>A126082490T_Latest</f>
        <v>10.117000000000001</v>
      </c>
      <c r="M142" s="77">
        <f>A126080546F_Latest</f>
        <v>2.7050000000000001</v>
      </c>
      <c r="N142" s="77">
        <f>A126083138X_Latest</f>
        <v>0.78600000000000003</v>
      </c>
      <c r="O142" s="77">
        <f>A126083786W_Latest</f>
        <v>13.608000000000001</v>
      </c>
      <c r="P142" s="77">
        <f>A126081194F_Latest</f>
        <v>7.931</v>
      </c>
      <c r="Q142" s="77">
        <f>A126079898L_Latest</f>
        <v>0.502</v>
      </c>
      <c r="R142" s="77">
        <f>A126081842T_Latest</f>
        <v>8.4329999999999998</v>
      </c>
      <c r="S142" s="77">
        <f>A126079250W_Latest</f>
        <v>22.041</v>
      </c>
      <c r="T142" s="77">
        <f>A126072122A_Latest</f>
        <v>4.0259999999999998</v>
      </c>
      <c r="U142" s="77">
        <f>A126070178A_Latest</f>
        <v>0</v>
      </c>
      <c r="V142" s="77">
        <f>A126072770X_Latest</f>
        <v>0</v>
      </c>
      <c r="W142" s="77">
        <f>A126073418F_Latest</f>
        <v>4.0259999999999998</v>
      </c>
      <c r="X142" s="77">
        <f>A126070826L_Latest</f>
        <v>5.9740000000000002</v>
      </c>
      <c r="Y142" s="77">
        <f>A126069530C_Latest</f>
        <v>0.502</v>
      </c>
      <c r="Z142" s="77">
        <f>A126071474L_Latest</f>
        <v>6.476</v>
      </c>
      <c r="AA142" s="77">
        <f>A126068882R_Latest</f>
        <v>10.502000000000001</v>
      </c>
      <c r="AB142" s="77">
        <f>A126087674A_Latest</f>
        <v>3.895</v>
      </c>
      <c r="AC142" s="77">
        <f>A126085730W_Latest</f>
        <v>0.73599999999999999</v>
      </c>
      <c r="AD142" s="77">
        <f>A126088322R_Latest</f>
        <v>0.78600000000000003</v>
      </c>
      <c r="AE142" s="77">
        <f>A126088970L_Latest</f>
        <v>5.4169999999999998</v>
      </c>
      <c r="AF142" s="77">
        <f>A126086378R_Latest</f>
        <v>0.96599999999999997</v>
      </c>
      <c r="AG142" s="77">
        <f>A126085082K_Latest</f>
        <v>0</v>
      </c>
      <c r="AH142" s="77">
        <f>A126087026C_Latest</f>
        <v>0.96599999999999997</v>
      </c>
      <c r="AI142" s="77">
        <f>A126084434K_Latest</f>
        <v>6.383</v>
      </c>
      <c r="AJ142" s="77">
        <f>A126092858R_Latest</f>
        <v>2.1960000000000002</v>
      </c>
      <c r="AK142" s="77">
        <f>A126090914K_Latest</f>
        <v>1.9690000000000001</v>
      </c>
      <c r="AL142" s="77">
        <f>A126093506C_Latest</f>
        <v>0</v>
      </c>
      <c r="AM142" s="77">
        <f>A126094154C_Latest</f>
        <v>4.165</v>
      </c>
      <c r="AN142" s="77">
        <f>A126091562K_Latest</f>
        <v>0.99099999999999999</v>
      </c>
      <c r="AO142" s="77">
        <f>A126090266X_Latest</f>
        <v>0</v>
      </c>
      <c r="AP142" s="77">
        <f>A126092210X_Latest</f>
        <v>0.99099999999999999</v>
      </c>
      <c r="AQ142" s="77">
        <f>A126089618V_Latest</f>
        <v>5.1559999999999997</v>
      </c>
      <c r="AR142" s="77">
        <f>A126077306K_Latest</f>
        <v>0</v>
      </c>
      <c r="AS142" s="77">
        <f>A126075362T_Latest</f>
        <v>0</v>
      </c>
      <c r="AT142" s="77">
        <f>A126077954J_Latest</f>
        <v>0</v>
      </c>
      <c r="AU142" s="77">
        <f>A126078602W_Latest</f>
        <v>0</v>
      </c>
      <c r="AV142" s="77">
        <f>A126076010F_Latest</f>
        <v>0</v>
      </c>
      <c r="AW142" s="77">
        <f>A126074714T_Latest</f>
        <v>0</v>
      </c>
      <c r="AX142" s="77">
        <f>A126076658W_Latest</f>
        <v>0</v>
      </c>
      <c r="AY142" s="77">
        <f>A126074066F_Latest</f>
        <v>0</v>
      </c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0"/>
      <c r="B143" s="52" t="s">
        <v>11660</v>
      </c>
      <c r="C143" s="66">
        <v>40</v>
      </c>
      <c r="D143" s="77">
        <f>A126066914K_Latest</f>
        <v>15.249000000000001</v>
      </c>
      <c r="E143" s="77">
        <f>A126064970T_Latest</f>
        <v>4.7130000000000001</v>
      </c>
      <c r="F143" s="77">
        <f>A126067562K_Latest</f>
        <v>1.1619999999999999</v>
      </c>
      <c r="G143" s="77">
        <f>A126068210X_Latest</f>
        <v>21.123999999999999</v>
      </c>
      <c r="H143" s="77">
        <f>A126065618X_Latest</f>
        <v>7</v>
      </c>
      <c r="I143" s="77">
        <f>A126064322V_Latest</f>
        <v>0.44500000000000001</v>
      </c>
      <c r="J143" s="77">
        <f>A126066266X_Latest</f>
        <v>7.4450000000000003</v>
      </c>
      <c r="K143" s="77">
        <f>A126063674F_Latest</f>
        <v>28.568999999999999</v>
      </c>
      <c r="L143" s="77">
        <f>A126082466T_Latest</f>
        <v>14.988</v>
      </c>
      <c r="M143" s="77">
        <f>A126080522L_Latest</f>
        <v>4.7130000000000001</v>
      </c>
      <c r="N143" s="77">
        <f>A126083114F_Latest</f>
        <v>1.1619999999999999</v>
      </c>
      <c r="O143" s="77">
        <f>A126083762C_Latest</f>
        <v>20.863</v>
      </c>
      <c r="P143" s="77">
        <f>A126081170L_Latest</f>
        <v>6.6280000000000001</v>
      </c>
      <c r="Q143" s="77">
        <f>A126079874V_Latest</f>
        <v>0.44500000000000001</v>
      </c>
      <c r="R143" s="77">
        <f>A126081818T_Latest</f>
        <v>7.0730000000000004</v>
      </c>
      <c r="S143" s="77">
        <f>A126079226W_Latest</f>
        <v>27.936</v>
      </c>
      <c r="T143" s="77">
        <f>A126072098L_Latest</f>
        <v>6.4349999999999996</v>
      </c>
      <c r="U143" s="77">
        <f>A126070154J_Latest</f>
        <v>2.1349999999999998</v>
      </c>
      <c r="V143" s="77">
        <f>A126072746X_Latest</f>
        <v>0</v>
      </c>
      <c r="W143" s="77">
        <f>A126073394X_Latest</f>
        <v>8.57</v>
      </c>
      <c r="X143" s="77">
        <f>A126070802V_Latest</f>
        <v>3.7120000000000002</v>
      </c>
      <c r="Y143" s="77">
        <f>A126069506C_Latest</f>
        <v>0</v>
      </c>
      <c r="Z143" s="77">
        <f>A126071450V_Latest</f>
        <v>3.7120000000000002</v>
      </c>
      <c r="AA143" s="77">
        <f>A126068858R_Latest</f>
        <v>12.282999999999999</v>
      </c>
      <c r="AB143" s="77">
        <f>A126087650J_Latest</f>
        <v>2.9729999999999999</v>
      </c>
      <c r="AC143" s="77">
        <f>A126085706W_Latest</f>
        <v>1.3180000000000001</v>
      </c>
      <c r="AD143" s="77">
        <f>A126088298A_Latest</f>
        <v>0.70599999999999996</v>
      </c>
      <c r="AE143" s="77">
        <f>A126088946L_Latest</f>
        <v>4.9969999999999999</v>
      </c>
      <c r="AF143" s="77">
        <f>A126086354W_Latest</f>
        <v>1.736</v>
      </c>
      <c r="AG143" s="77">
        <f>A126085058K_Latest</f>
        <v>0</v>
      </c>
      <c r="AH143" s="77">
        <f>A126087002K_Latest</f>
        <v>1.736</v>
      </c>
      <c r="AI143" s="77">
        <f>A126084410T_Latest</f>
        <v>6.7329999999999997</v>
      </c>
      <c r="AJ143" s="77">
        <f>A126092834W_Latest</f>
        <v>5.5789999999999997</v>
      </c>
      <c r="AK143" s="77">
        <f>A126090890C_Latest</f>
        <v>1.26</v>
      </c>
      <c r="AL143" s="77">
        <f>A126093482W_Latest</f>
        <v>0.45600000000000002</v>
      </c>
      <c r="AM143" s="77">
        <f>A126094130K_Latest</f>
        <v>7.2949999999999999</v>
      </c>
      <c r="AN143" s="77">
        <f>A126091538K_Latest</f>
        <v>1.18</v>
      </c>
      <c r="AO143" s="77">
        <f>A126090242F_Latest</f>
        <v>0.44500000000000001</v>
      </c>
      <c r="AP143" s="77">
        <f>A126092186K_Latest</f>
        <v>1.625</v>
      </c>
      <c r="AQ143" s="77">
        <f>A126089594L_Latest</f>
        <v>8.92</v>
      </c>
      <c r="AR143" s="77">
        <f>A126077282C_Latest</f>
        <v>0.26100000000000001</v>
      </c>
      <c r="AS143" s="77">
        <f>A126075338T_Latest</f>
        <v>0</v>
      </c>
      <c r="AT143" s="77">
        <f>A126077930R_Latest</f>
        <v>0</v>
      </c>
      <c r="AU143" s="77">
        <f>A126078578J_Latest</f>
        <v>0.26100000000000001</v>
      </c>
      <c r="AV143" s="77">
        <f>A126075986R_Latest</f>
        <v>0.372</v>
      </c>
      <c r="AW143" s="77">
        <f>A126074690K_Latest</f>
        <v>0</v>
      </c>
      <c r="AX143" s="77">
        <f>A126076634C_Latest</f>
        <v>0.372</v>
      </c>
      <c r="AY143" s="77">
        <f>A126074042L_Latest</f>
        <v>0.63300000000000001</v>
      </c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0"/>
      <c r="B144" s="52" t="s">
        <v>11661</v>
      </c>
      <c r="C144" s="66">
        <v>41</v>
      </c>
      <c r="D144" s="77">
        <f>A126066942V_Latest</f>
        <v>23.501999999999999</v>
      </c>
      <c r="E144" s="77">
        <f>A126064998V_Latest</f>
        <v>2.968</v>
      </c>
      <c r="F144" s="77">
        <f>A126067590V_Latest</f>
        <v>0</v>
      </c>
      <c r="G144" s="77">
        <f>A126068238A_Latest</f>
        <v>26.47</v>
      </c>
      <c r="H144" s="77">
        <f>A126065646J_Latest</f>
        <v>6.2789999999999999</v>
      </c>
      <c r="I144" s="77">
        <f>A126064350C_Latest</f>
        <v>0</v>
      </c>
      <c r="J144" s="77">
        <f>A126066294J_Latest</f>
        <v>6.2789999999999999</v>
      </c>
      <c r="K144" s="77">
        <f>A126063702C_Latest</f>
        <v>32.75</v>
      </c>
      <c r="L144" s="77">
        <f>A126082494A_Latest</f>
        <v>23.268999999999998</v>
      </c>
      <c r="M144" s="77">
        <f>A126080550W_Latest</f>
        <v>2.532</v>
      </c>
      <c r="N144" s="77">
        <f>A126083142R_Latest</f>
        <v>0</v>
      </c>
      <c r="O144" s="77">
        <f>A126083790L_Latest</f>
        <v>25.800999999999998</v>
      </c>
      <c r="P144" s="77">
        <f>A126081198R_Latest</f>
        <v>5.71</v>
      </c>
      <c r="Q144" s="77">
        <f>A126079902T_Latest</f>
        <v>0</v>
      </c>
      <c r="R144" s="77">
        <f>A126081846A_Latest</f>
        <v>5.71</v>
      </c>
      <c r="S144" s="77">
        <f>A126079254F_Latest</f>
        <v>31.510999999999999</v>
      </c>
      <c r="T144" s="77">
        <f>A126072126K_Latest</f>
        <v>1.7929999999999999</v>
      </c>
      <c r="U144" s="77">
        <f>A126070182T_Latest</f>
        <v>0.36699999999999999</v>
      </c>
      <c r="V144" s="77">
        <f>A126072774J_Latest</f>
        <v>0</v>
      </c>
      <c r="W144" s="77">
        <f>A126073422W_Latest</f>
        <v>2.16</v>
      </c>
      <c r="X144" s="77">
        <f>A126070830C_Latest</f>
        <v>1.9790000000000001</v>
      </c>
      <c r="Y144" s="77">
        <f>A126069534L_Latest</f>
        <v>0</v>
      </c>
      <c r="Z144" s="77">
        <f>A126071478W_Latest</f>
        <v>1.9790000000000001</v>
      </c>
      <c r="AA144" s="77">
        <f>A126068886X_Latest</f>
        <v>4.1390000000000002</v>
      </c>
      <c r="AB144" s="77">
        <f>A126087678K_Latest</f>
        <v>9.6940000000000008</v>
      </c>
      <c r="AC144" s="77">
        <f>A126085734F_Latest</f>
        <v>1.032</v>
      </c>
      <c r="AD144" s="77">
        <f>A126088326X_Latest</f>
        <v>0</v>
      </c>
      <c r="AE144" s="77">
        <f>A126088974W_Latest</f>
        <v>10.726000000000001</v>
      </c>
      <c r="AF144" s="77">
        <f>A126086382F_Latest</f>
        <v>1.83</v>
      </c>
      <c r="AG144" s="77">
        <f>A126085086V_Latest</f>
        <v>0</v>
      </c>
      <c r="AH144" s="77">
        <f>A126087030V_Latest</f>
        <v>1.83</v>
      </c>
      <c r="AI144" s="77">
        <f>A126084438V_Latest</f>
        <v>12.555999999999999</v>
      </c>
      <c r="AJ144" s="77">
        <f>A126092862F_Latest</f>
        <v>11.782</v>
      </c>
      <c r="AK144" s="77">
        <f>A126090918V_Latest</f>
        <v>1.133</v>
      </c>
      <c r="AL144" s="77">
        <f>A126093510V_Latest</f>
        <v>0</v>
      </c>
      <c r="AM144" s="77">
        <f>A126094158L_Latest</f>
        <v>12.914</v>
      </c>
      <c r="AN144" s="77">
        <f>A126091566V_Latest</f>
        <v>1.9019999999999999</v>
      </c>
      <c r="AO144" s="77">
        <f>A126090270R_Latest</f>
        <v>0</v>
      </c>
      <c r="AP144" s="77">
        <f>A126092214J_Latest</f>
        <v>1.9019999999999999</v>
      </c>
      <c r="AQ144" s="77">
        <f>A126089622K_Latest</f>
        <v>14.816000000000001</v>
      </c>
      <c r="AR144" s="77">
        <f>A126077310A_Latest</f>
        <v>0.23300000000000001</v>
      </c>
      <c r="AS144" s="77">
        <f>A126075366A_Latest</f>
        <v>0.436</v>
      </c>
      <c r="AT144" s="77">
        <f>A126077958T_Latest</f>
        <v>0</v>
      </c>
      <c r="AU144" s="77">
        <f>A126078606F_Latest</f>
        <v>0.66900000000000004</v>
      </c>
      <c r="AV144" s="77">
        <f>A126076014R_Latest</f>
        <v>0.56899999999999995</v>
      </c>
      <c r="AW144" s="77">
        <f>A126074718A_Latest</f>
        <v>0</v>
      </c>
      <c r="AX144" s="77">
        <f>A126076662L_Latest</f>
        <v>0.56899999999999995</v>
      </c>
      <c r="AY144" s="77">
        <f>A126074070W_Latest</f>
        <v>1.238</v>
      </c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5" t="s">
        <v>11636</v>
      </c>
      <c r="B145" s="59"/>
      <c r="C145" s="66">
        <v>42</v>
      </c>
      <c r="D145" s="77">
        <f>A126066946C_Latest</f>
        <v>137.203</v>
      </c>
      <c r="E145" s="77">
        <f>A126065002A_Latest</f>
        <v>41.357999999999997</v>
      </c>
      <c r="F145" s="77">
        <f>A126067594C_Latest</f>
        <v>14.945</v>
      </c>
      <c r="G145" s="77">
        <f>A126068242T_Latest</f>
        <v>193.506</v>
      </c>
      <c r="H145" s="77">
        <f>A126065650X_Latest</f>
        <v>71.596999999999994</v>
      </c>
      <c r="I145" s="77">
        <f>A126064354L_Latest</f>
        <v>8.6129999999999995</v>
      </c>
      <c r="J145" s="77">
        <f>A126066298T_Latest</f>
        <v>80.209999999999994</v>
      </c>
      <c r="K145" s="77">
        <f>A126063706L_Latest</f>
        <v>273.71499999999997</v>
      </c>
      <c r="L145" s="77">
        <f>A126082498K_Latest</f>
        <v>133.374</v>
      </c>
      <c r="M145" s="77">
        <f>A126080554F_Latest</f>
        <v>40.920999999999999</v>
      </c>
      <c r="N145" s="77">
        <f>A126083146X_Latest</f>
        <v>14.945</v>
      </c>
      <c r="O145" s="77">
        <f>A126083794W_Latest</f>
        <v>189.24</v>
      </c>
      <c r="P145" s="77">
        <f>A126081202V_Latest</f>
        <v>70.656000000000006</v>
      </c>
      <c r="Q145" s="77">
        <f>A126079906A_Latest</f>
        <v>7.9710000000000001</v>
      </c>
      <c r="R145" s="77">
        <f>A126081850T_Latest</f>
        <v>78.626999999999995</v>
      </c>
      <c r="S145" s="77">
        <f>A126079258R_Latest</f>
        <v>267.86799999999999</v>
      </c>
      <c r="T145" s="77">
        <f>A126072130A_Latest</f>
        <v>43.555</v>
      </c>
      <c r="U145" s="77">
        <f>A126070186A_Latest</f>
        <v>8.9109999999999996</v>
      </c>
      <c r="V145" s="77">
        <f>A126072778T_Latest</f>
        <v>1.5649999999999999</v>
      </c>
      <c r="W145" s="77">
        <f>A126073426F_Latest</f>
        <v>54.030999999999999</v>
      </c>
      <c r="X145" s="77">
        <f>A126070834L_Latest</f>
        <v>48.567</v>
      </c>
      <c r="Y145" s="77">
        <f>A126069538W_Latest</f>
        <v>6.1230000000000002</v>
      </c>
      <c r="Z145" s="77">
        <f>A126071482L_Latest</f>
        <v>54.691000000000003</v>
      </c>
      <c r="AA145" s="77">
        <f>A126068890R_Latest</f>
        <v>108.721</v>
      </c>
      <c r="AB145" s="77">
        <f>A126087682A_Latest</f>
        <v>47.563000000000002</v>
      </c>
      <c r="AC145" s="77">
        <f>A126085738R_Latest</f>
        <v>19.756</v>
      </c>
      <c r="AD145" s="77">
        <f>A126088330R_Latest</f>
        <v>8.1340000000000003</v>
      </c>
      <c r="AE145" s="77">
        <f>A126088978F_Latest</f>
        <v>75.453000000000003</v>
      </c>
      <c r="AF145" s="77">
        <f>A126086386R_Latest</f>
        <v>12.273</v>
      </c>
      <c r="AG145" s="77">
        <f>A126085090K_Latest</f>
        <v>0</v>
      </c>
      <c r="AH145" s="77">
        <f>A126087034C_Latest</f>
        <v>12.273</v>
      </c>
      <c r="AI145" s="77">
        <f>A126084442K_Latest</f>
        <v>87.725999999999999</v>
      </c>
      <c r="AJ145" s="77">
        <f>A126092866R_Latest</f>
        <v>42.256</v>
      </c>
      <c r="AK145" s="77">
        <f>A126090922K_Latest</f>
        <v>12.254</v>
      </c>
      <c r="AL145" s="77">
        <f>A126093514C_Latest</f>
        <v>5.2460000000000004</v>
      </c>
      <c r="AM145" s="77">
        <f>A126094162C_Latest</f>
        <v>59.756999999999998</v>
      </c>
      <c r="AN145" s="77">
        <f>A126091570K_Latest</f>
        <v>9.8160000000000007</v>
      </c>
      <c r="AO145" s="77">
        <f>A126090274X_Latest</f>
        <v>1.8480000000000001</v>
      </c>
      <c r="AP145" s="77">
        <f>A126092218T_Latest</f>
        <v>11.663</v>
      </c>
      <c r="AQ145" s="77">
        <f>A126089626V_Latest</f>
        <v>71.42</v>
      </c>
      <c r="AR145" s="77">
        <f>A126077314K_Latest</f>
        <v>3.8290000000000002</v>
      </c>
      <c r="AS145" s="77">
        <f>A126075370T_Latest</f>
        <v>0.436</v>
      </c>
      <c r="AT145" s="77">
        <f>A126077962J_Latest</f>
        <v>0</v>
      </c>
      <c r="AU145" s="77">
        <f>A126078610W_Latest</f>
        <v>4.2649999999999997</v>
      </c>
      <c r="AV145" s="77">
        <f>A126076018X_Latest</f>
        <v>0.94099999999999995</v>
      </c>
      <c r="AW145" s="77">
        <f>A126074722T_Latest</f>
        <v>0.64200000000000002</v>
      </c>
      <c r="AX145" s="77">
        <f>A126076666W_Latest</f>
        <v>1.583</v>
      </c>
      <c r="AY145" s="77">
        <f>A126074074F_Latest</f>
        <v>5.8479999999999999</v>
      </c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46" t="s">
        <v>11663</v>
      </c>
      <c r="B146" s="47"/>
      <c r="C146" s="66">
        <v>43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49" t="s">
        <v>11641</v>
      </c>
      <c r="B147" s="50"/>
      <c r="C147" s="66">
        <v>44</v>
      </c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0"/>
      <c r="B148" s="52" t="s">
        <v>11642</v>
      </c>
      <c r="C148" s="66">
        <v>45</v>
      </c>
      <c r="D148" s="77">
        <f>A126035854T_Latest</f>
        <v>90.766999999999996</v>
      </c>
      <c r="E148" s="77">
        <f>A126033910L_Latest</f>
        <v>14.132</v>
      </c>
      <c r="F148" s="77">
        <f>A126036502F_Latest</f>
        <v>3.5960000000000001</v>
      </c>
      <c r="G148" s="77">
        <f>A126037150F_Latest</f>
        <v>108.495</v>
      </c>
      <c r="H148" s="77">
        <f>A126034558F_Latest</f>
        <v>64.278999999999996</v>
      </c>
      <c r="I148" s="77">
        <f>A126033262A_Latest</f>
        <v>9.9239999999999995</v>
      </c>
      <c r="J148" s="77">
        <f>A126035206V_Latest</f>
        <v>74.203000000000003</v>
      </c>
      <c r="K148" s="77">
        <f>A126032614A_Latest</f>
        <v>182.69800000000001</v>
      </c>
      <c r="L148" s="77">
        <f>A126051406L_Latest</f>
        <v>89.146000000000001</v>
      </c>
      <c r="M148" s="77">
        <f>A126049462R_Latest</f>
        <v>14.132</v>
      </c>
      <c r="N148" s="77">
        <f>A126052054L_Latest</f>
        <v>3.5960000000000001</v>
      </c>
      <c r="O148" s="77">
        <f>A126052702X_Latest</f>
        <v>106.874</v>
      </c>
      <c r="P148" s="77">
        <f>A126050110J_Latest</f>
        <v>63.883000000000003</v>
      </c>
      <c r="Q148" s="77">
        <f>A126048814R_Latest</f>
        <v>9.3330000000000002</v>
      </c>
      <c r="R148" s="77">
        <f>A126050758X_Latest</f>
        <v>73.215999999999994</v>
      </c>
      <c r="S148" s="77">
        <f>A126048166C_Latest</f>
        <v>180.09</v>
      </c>
      <c r="T148" s="77">
        <f>A126041038J_Latest</f>
        <v>25.111000000000001</v>
      </c>
      <c r="U148" s="77">
        <f>A126039094K_Latest</f>
        <v>4.2869999999999999</v>
      </c>
      <c r="V148" s="77">
        <f>A126041686F_Latest</f>
        <v>1.573</v>
      </c>
      <c r="W148" s="77">
        <f>A126042334V_Latest</f>
        <v>30.97</v>
      </c>
      <c r="X148" s="77">
        <f>A126039742W_Latest</f>
        <v>29.815999999999999</v>
      </c>
      <c r="Y148" s="77">
        <f>A126038446K_Latest</f>
        <v>4.9489999999999998</v>
      </c>
      <c r="Z148" s="77">
        <f>A126040390A_Latest</f>
        <v>34.764000000000003</v>
      </c>
      <c r="AA148" s="77">
        <f>A126037798W_Latest</f>
        <v>65.734999999999999</v>
      </c>
      <c r="AB148" s="77">
        <f>A126056590R_Latest</f>
        <v>37.712000000000003</v>
      </c>
      <c r="AC148" s="77">
        <f>A126054646C_Latest</f>
        <v>5.3810000000000002</v>
      </c>
      <c r="AD148" s="77">
        <f>A126057238W_Latest</f>
        <v>1.478</v>
      </c>
      <c r="AE148" s="77">
        <f>A126057886V_Latest</f>
        <v>44.572000000000003</v>
      </c>
      <c r="AF148" s="77">
        <f>A126055294C_Latest</f>
        <v>15.657</v>
      </c>
      <c r="AG148" s="77">
        <f>A126053998R_Latest</f>
        <v>1.9850000000000001</v>
      </c>
      <c r="AH148" s="77">
        <f>A126055942R_Latest</f>
        <v>17.641999999999999</v>
      </c>
      <c r="AI148" s="77">
        <f>A126053350X_Latest</f>
        <v>62.213000000000001</v>
      </c>
      <c r="AJ148" s="77">
        <f>A126061774C_Latest</f>
        <v>26.324000000000002</v>
      </c>
      <c r="AK148" s="77">
        <f>A126059830V_Latest</f>
        <v>4.4640000000000004</v>
      </c>
      <c r="AL148" s="77">
        <f>A126062422T_Latest</f>
        <v>0.54500000000000004</v>
      </c>
      <c r="AM148" s="77">
        <f>A126063070T_Latest</f>
        <v>31.332000000000001</v>
      </c>
      <c r="AN148" s="77">
        <f>A126060478T_Latest</f>
        <v>18.411000000000001</v>
      </c>
      <c r="AO148" s="77">
        <f>A126059182J_Latest</f>
        <v>2.399</v>
      </c>
      <c r="AP148" s="77">
        <f>A126061126F_Latest</f>
        <v>20.81</v>
      </c>
      <c r="AQ148" s="77">
        <f>A126058534J_Latest</f>
        <v>52.142000000000003</v>
      </c>
      <c r="AR148" s="77">
        <f>A126046222X_Latest</f>
        <v>1.621</v>
      </c>
      <c r="AS148" s="77">
        <f>A126044278X_Latest</f>
        <v>0</v>
      </c>
      <c r="AT148" s="77">
        <f>A126046870W_Latest</f>
        <v>0</v>
      </c>
      <c r="AU148" s="77">
        <f>A126047518C_Latest</f>
        <v>1.621</v>
      </c>
      <c r="AV148" s="77">
        <f>A126044926K_Latest</f>
        <v>0.39600000000000002</v>
      </c>
      <c r="AW148" s="77">
        <f>A126043630F_Latest</f>
        <v>0.59099999999999997</v>
      </c>
      <c r="AX148" s="77">
        <f>A126045574K_Latest</f>
        <v>0.98699999999999999</v>
      </c>
      <c r="AY148" s="77">
        <f>A126042982T_Latest</f>
        <v>2.6080000000000001</v>
      </c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50"/>
      <c r="B149" s="52" t="s">
        <v>11643</v>
      </c>
      <c r="C149" s="66">
        <v>46</v>
      </c>
      <c r="D149" s="77">
        <f>A126035822X_Latest</f>
        <v>14.337999999999999</v>
      </c>
      <c r="E149" s="77">
        <f>A126033878X_Latest</f>
        <v>6.806</v>
      </c>
      <c r="F149" s="77">
        <f>A126036470X_Latest</f>
        <v>5.4610000000000003</v>
      </c>
      <c r="G149" s="77">
        <f>A126037118F_Latest</f>
        <v>26.605</v>
      </c>
      <c r="H149" s="77">
        <f>A126034526L_Latest</f>
        <v>9.2859999999999996</v>
      </c>
      <c r="I149" s="77">
        <f>A126033230J_Latest</f>
        <v>5.8769999999999998</v>
      </c>
      <c r="J149" s="77">
        <f>A126035174L_Latest</f>
        <v>15.162000000000001</v>
      </c>
      <c r="K149" s="77">
        <f>A126032582V_Latest</f>
        <v>41.767000000000003</v>
      </c>
      <c r="L149" s="77">
        <f>A126051374F_Latest</f>
        <v>14.337999999999999</v>
      </c>
      <c r="M149" s="77">
        <f>A126049430W_Latest</f>
        <v>6.806</v>
      </c>
      <c r="N149" s="77">
        <f>A126052022V_Latest</f>
        <v>5.4610000000000003</v>
      </c>
      <c r="O149" s="77">
        <f>A126052670T_Latest</f>
        <v>26.605</v>
      </c>
      <c r="P149" s="77">
        <f>A126050078V_Latest</f>
        <v>8.9290000000000003</v>
      </c>
      <c r="Q149" s="77">
        <f>A126048782J_Latest</f>
        <v>5.0979999999999999</v>
      </c>
      <c r="R149" s="77">
        <f>A126050726F_Latest</f>
        <v>14.026999999999999</v>
      </c>
      <c r="S149" s="77">
        <f>A126048134K_Latest</f>
        <v>40.631999999999998</v>
      </c>
      <c r="T149" s="77">
        <f>A126041006R_Latest</f>
        <v>3.3460000000000001</v>
      </c>
      <c r="U149" s="77">
        <f>A126039062T_Latest</f>
        <v>3.1459999999999999</v>
      </c>
      <c r="V149" s="77">
        <f>A126041654L_Latest</f>
        <v>0.68700000000000006</v>
      </c>
      <c r="W149" s="77">
        <f>A126042302A_Latest</f>
        <v>7.1790000000000003</v>
      </c>
      <c r="X149" s="77">
        <f>A126039710C_Latest</f>
        <v>2.835</v>
      </c>
      <c r="Y149" s="77">
        <f>A126038414T_Latest</f>
        <v>0.97599999999999998</v>
      </c>
      <c r="Z149" s="77">
        <f>A126040358A_Latest</f>
        <v>3.8109999999999999</v>
      </c>
      <c r="AA149" s="77">
        <f>A126037766C_Latest</f>
        <v>10.99</v>
      </c>
      <c r="AB149" s="77">
        <f>A126056558R_Latest</f>
        <v>8.7469999999999999</v>
      </c>
      <c r="AC149" s="77">
        <f>A126054614K_Latest</f>
        <v>2.16</v>
      </c>
      <c r="AD149" s="77">
        <f>A126057206C_Latest</f>
        <v>3.0230000000000001</v>
      </c>
      <c r="AE149" s="77">
        <f>A126057854A_Latest</f>
        <v>13.93</v>
      </c>
      <c r="AF149" s="77">
        <f>A126055262K_Latest</f>
        <v>5.1550000000000002</v>
      </c>
      <c r="AG149" s="77">
        <f>A126053966W_Latest</f>
        <v>0.98499999999999999</v>
      </c>
      <c r="AH149" s="77">
        <f>A126055910W_Latest</f>
        <v>6.14</v>
      </c>
      <c r="AI149" s="77">
        <f>A126053318X_Latest</f>
        <v>20.068999999999999</v>
      </c>
      <c r="AJ149" s="77">
        <f>A126061742K_Latest</f>
        <v>2.246</v>
      </c>
      <c r="AK149" s="77">
        <f>A126059798F_Latest</f>
        <v>1.5</v>
      </c>
      <c r="AL149" s="77">
        <f>A126062390K_Latest</f>
        <v>1.7509999999999999</v>
      </c>
      <c r="AM149" s="77">
        <f>A126063038T_Latest</f>
        <v>5.4960000000000004</v>
      </c>
      <c r="AN149" s="77">
        <f>A126060446X_Latest</f>
        <v>0.93899999999999995</v>
      </c>
      <c r="AO149" s="77">
        <f>A126059150R_Latest</f>
        <v>3.1379999999999999</v>
      </c>
      <c r="AP149" s="77">
        <f>A126061094X_Latest</f>
        <v>4.077</v>
      </c>
      <c r="AQ149" s="77">
        <f>A126058502R_Latest</f>
        <v>9.5730000000000004</v>
      </c>
      <c r="AR149" s="77">
        <f>A126046190T_Latest</f>
        <v>0</v>
      </c>
      <c r="AS149" s="77">
        <f>A126044246F_Latest</f>
        <v>0</v>
      </c>
      <c r="AT149" s="77">
        <f>A126046838W_Latest</f>
        <v>0</v>
      </c>
      <c r="AU149" s="77">
        <f>A126047486W_Latest</f>
        <v>0</v>
      </c>
      <c r="AV149" s="77">
        <f>A126044894C_Latest</f>
        <v>0.35699999999999998</v>
      </c>
      <c r="AW149" s="77">
        <f>A126043598T_Latest</f>
        <v>0.77800000000000002</v>
      </c>
      <c r="AX149" s="77">
        <f>A126045542T_Latest</f>
        <v>1.135</v>
      </c>
      <c r="AY149" s="77">
        <f>A126042950X_Latest</f>
        <v>1.135</v>
      </c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50"/>
      <c r="B150" s="52" t="s">
        <v>11644</v>
      </c>
      <c r="C150" s="66">
        <v>47</v>
      </c>
      <c r="D150" s="77">
        <f>A126035858A_Latest</f>
        <v>3.6869999999999998</v>
      </c>
      <c r="E150" s="77">
        <f>A126033914W_Latest</f>
        <v>1.4490000000000001</v>
      </c>
      <c r="F150" s="77">
        <f>A126036506R_Latest</f>
        <v>0.58799999999999997</v>
      </c>
      <c r="G150" s="77">
        <f>A126037154R_Latest</f>
        <v>5.7240000000000002</v>
      </c>
      <c r="H150" s="77">
        <f>A126034562W_Latest</f>
        <v>2.7890000000000001</v>
      </c>
      <c r="I150" s="77">
        <f>A126033266K_Latest</f>
        <v>2.2000000000000002</v>
      </c>
      <c r="J150" s="77">
        <f>A126035210K_Latest</f>
        <v>4.9889999999999999</v>
      </c>
      <c r="K150" s="77">
        <f>A126032618K_Latest</f>
        <v>10.714</v>
      </c>
      <c r="L150" s="77">
        <f>A126051410C_Latest</f>
        <v>3.6869999999999998</v>
      </c>
      <c r="M150" s="77">
        <f>A126049466X_Latest</f>
        <v>1.4490000000000001</v>
      </c>
      <c r="N150" s="77">
        <f>A126052058W_Latest</f>
        <v>0.58799999999999997</v>
      </c>
      <c r="O150" s="77">
        <f>A126052706J_Latest</f>
        <v>5.7240000000000002</v>
      </c>
      <c r="P150" s="77">
        <f>A126050114T_Latest</f>
        <v>2.7890000000000001</v>
      </c>
      <c r="Q150" s="77">
        <f>A126048818X_Latest</f>
        <v>2.2000000000000002</v>
      </c>
      <c r="R150" s="77">
        <f>A126050762R_Latest</f>
        <v>4.9889999999999999</v>
      </c>
      <c r="S150" s="77">
        <f>A126048170V_Latest</f>
        <v>10.714</v>
      </c>
      <c r="T150" s="77">
        <f>A126041042X_Latest</f>
        <v>1.226</v>
      </c>
      <c r="U150" s="77">
        <f>A126039098V_Latest</f>
        <v>0.81299999999999994</v>
      </c>
      <c r="V150" s="77">
        <f>A126041690W_Latest</f>
        <v>0</v>
      </c>
      <c r="W150" s="77">
        <f>A126042338C_Latest</f>
        <v>2.0379999999999998</v>
      </c>
      <c r="X150" s="77">
        <f>A126039746F_Latest</f>
        <v>1.298</v>
      </c>
      <c r="Y150" s="77">
        <f>A126038450A_Latest</f>
        <v>0.76300000000000001</v>
      </c>
      <c r="Z150" s="77">
        <f>A126040394K_Latest</f>
        <v>2.0609999999999999</v>
      </c>
      <c r="AA150" s="77">
        <f>A126037802A_Latest</f>
        <v>4.0999999999999996</v>
      </c>
      <c r="AB150" s="77">
        <f>A126056594X_Latest</f>
        <v>1.5920000000000001</v>
      </c>
      <c r="AC150" s="77">
        <f>A126054650V_Latest</f>
        <v>0.63700000000000001</v>
      </c>
      <c r="AD150" s="77">
        <f>A126057242L_Latest</f>
        <v>0.45100000000000001</v>
      </c>
      <c r="AE150" s="77">
        <f>A126057890K_Latest</f>
        <v>2.68</v>
      </c>
      <c r="AF150" s="77">
        <f>A126055298L_Latest</f>
        <v>0.23100000000000001</v>
      </c>
      <c r="AG150" s="77">
        <f>A126054002W_Latest</f>
        <v>1.371</v>
      </c>
      <c r="AH150" s="77">
        <f>A126055946X_Latest</f>
        <v>1.603</v>
      </c>
      <c r="AI150" s="77">
        <f>A126053354J_Latest</f>
        <v>4.282</v>
      </c>
      <c r="AJ150" s="77">
        <f>A126061778L_Latest</f>
        <v>0.87</v>
      </c>
      <c r="AK150" s="77">
        <f>A126059834C_Latest</f>
        <v>0</v>
      </c>
      <c r="AL150" s="77">
        <f>A126062426A_Latest</f>
        <v>0.13600000000000001</v>
      </c>
      <c r="AM150" s="77">
        <f>A126063074A_Latest</f>
        <v>1.006</v>
      </c>
      <c r="AN150" s="77">
        <f>A126060482J_Latest</f>
        <v>1.26</v>
      </c>
      <c r="AO150" s="77">
        <f>A126059186T_Latest</f>
        <v>6.5000000000000002E-2</v>
      </c>
      <c r="AP150" s="77">
        <f>A126061130W_Latest</f>
        <v>1.325</v>
      </c>
      <c r="AQ150" s="77">
        <f>A126058538T_Latest</f>
        <v>2.331</v>
      </c>
      <c r="AR150" s="77">
        <f>A126046226J_Latest</f>
        <v>0</v>
      </c>
      <c r="AS150" s="77">
        <f>A126044282R_Latest</f>
        <v>0</v>
      </c>
      <c r="AT150" s="77">
        <f>A126046874F_Latest</f>
        <v>0</v>
      </c>
      <c r="AU150" s="77">
        <f>A126047522V_Latest</f>
        <v>0</v>
      </c>
      <c r="AV150" s="77">
        <f>A126044930A_Latest</f>
        <v>0</v>
      </c>
      <c r="AW150" s="77">
        <f>A126043634R_Latest</f>
        <v>0</v>
      </c>
      <c r="AX150" s="77">
        <f>A126045578V_Latest</f>
        <v>0</v>
      </c>
      <c r="AY150" s="77">
        <f>A126042986A_Latest</f>
        <v>0</v>
      </c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5" t="s">
        <v>11645</v>
      </c>
      <c r="B151" s="56"/>
      <c r="C151" s="66">
        <v>48</v>
      </c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0"/>
      <c r="B152" s="52" t="s">
        <v>11646</v>
      </c>
      <c r="C152" s="66">
        <v>49</v>
      </c>
      <c r="D152" s="77">
        <f>A126035862T_Latest</f>
        <v>93.191000000000003</v>
      </c>
      <c r="E152" s="77">
        <f>A126033918F_Latest</f>
        <v>17.754999999999999</v>
      </c>
      <c r="F152" s="77">
        <f>A126036510F_Latest</f>
        <v>9.0540000000000003</v>
      </c>
      <c r="G152" s="77">
        <f>A126037158X_Latest</f>
        <v>120</v>
      </c>
      <c r="H152" s="77">
        <f>A126034566F_Latest</f>
        <v>58.719000000000001</v>
      </c>
      <c r="I152" s="77">
        <f>A126033270A_Latest</f>
        <v>18</v>
      </c>
      <c r="J152" s="77">
        <f>A126035214V_Latest</f>
        <v>76.72</v>
      </c>
      <c r="K152" s="77">
        <f>A126032622A_Latest</f>
        <v>196.72</v>
      </c>
      <c r="L152" s="77">
        <f>A126051414L_Latest</f>
        <v>91.57</v>
      </c>
      <c r="M152" s="77">
        <f>A126049470R_Latest</f>
        <v>17.754999999999999</v>
      </c>
      <c r="N152" s="77">
        <f>A126052062L_Latest</f>
        <v>9.0540000000000003</v>
      </c>
      <c r="O152" s="77">
        <f>A126052710X_Latest</f>
        <v>118.379</v>
      </c>
      <c r="P152" s="77">
        <f>A126050118A_Latest</f>
        <v>57.966000000000001</v>
      </c>
      <c r="Q152" s="77">
        <f>A126048822R_Latest</f>
        <v>16.631</v>
      </c>
      <c r="R152" s="77">
        <f>A126050766X_Latest</f>
        <v>74.597999999999999</v>
      </c>
      <c r="S152" s="77">
        <f>A126048174C_Latest</f>
        <v>192.976</v>
      </c>
      <c r="T152" s="77">
        <f>A126041046J_Latest</f>
        <v>21.047999999999998</v>
      </c>
      <c r="U152" s="77">
        <f>A126039102X_Latest</f>
        <v>4.0510000000000002</v>
      </c>
      <c r="V152" s="77">
        <f>A126041694F_Latest</f>
        <v>2.2599999999999998</v>
      </c>
      <c r="W152" s="77">
        <f>A126042342V_Latest</f>
        <v>27.359000000000002</v>
      </c>
      <c r="X152" s="77">
        <f>A126039750W_Latest</f>
        <v>17.414999999999999</v>
      </c>
      <c r="Y152" s="77">
        <f>A126038454K_Latest</f>
        <v>6.6879999999999997</v>
      </c>
      <c r="Z152" s="77">
        <f>A126040398V_Latest</f>
        <v>24.103000000000002</v>
      </c>
      <c r="AA152" s="77">
        <f>A126037806K_Latest</f>
        <v>51.460999999999999</v>
      </c>
      <c r="AB152" s="77">
        <f>A126056598J_Latest</f>
        <v>43.225000000000001</v>
      </c>
      <c r="AC152" s="77">
        <f>A126054654C_Latest</f>
        <v>7.74</v>
      </c>
      <c r="AD152" s="77">
        <f>A126057246W_Latest</f>
        <v>4.3620000000000001</v>
      </c>
      <c r="AE152" s="77">
        <f>A126057894V_Latest</f>
        <v>55.326999999999998</v>
      </c>
      <c r="AF152" s="77">
        <f>A126055302T_Latest</f>
        <v>20.442</v>
      </c>
      <c r="AG152" s="77">
        <f>A126054006F_Latest</f>
        <v>4.3410000000000002</v>
      </c>
      <c r="AH152" s="77">
        <f>A126055950R_Latest</f>
        <v>24.783000000000001</v>
      </c>
      <c r="AI152" s="77">
        <f>A126053358T_Latest</f>
        <v>80.11</v>
      </c>
      <c r="AJ152" s="77">
        <f>A126061782C_Latest</f>
        <v>27.297999999999998</v>
      </c>
      <c r="AK152" s="77">
        <f>A126059838L_Latest</f>
        <v>5.9630000000000001</v>
      </c>
      <c r="AL152" s="77">
        <f>A126062430T_Latest</f>
        <v>2.4319999999999999</v>
      </c>
      <c r="AM152" s="77">
        <f>A126063078K_Latest</f>
        <v>35.692999999999998</v>
      </c>
      <c r="AN152" s="77">
        <f>A126060486T_Latest</f>
        <v>20.11</v>
      </c>
      <c r="AO152" s="77">
        <f>A126059190J_Latest</f>
        <v>5.6029999999999998</v>
      </c>
      <c r="AP152" s="77">
        <f>A126061134F_Latest</f>
        <v>25.712</v>
      </c>
      <c r="AQ152" s="77">
        <f>A126058542J_Latest</f>
        <v>61.405000000000001</v>
      </c>
      <c r="AR152" s="77">
        <f>A126046230X_Latest</f>
        <v>1.621</v>
      </c>
      <c r="AS152" s="77">
        <f>A126044286X_Latest</f>
        <v>0</v>
      </c>
      <c r="AT152" s="77">
        <f>A126046878R_Latest</f>
        <v>0</v>
      </c>
      <c r="AU152" s="77">
        <f>A126047526C_Latest</f>
        <v>1.621</v>
      </c>
      <c r="AV152" s="77">
        <f>A126044934K_Latest</f>
        <v>0.753</v>
      </c>
      <c r="AW152" s="77">
        <f>A126043638X_Latest</f>
        <v>1.369</v>
      </c>
      <c r="AX152" s="77">
        <f>A126045582K_Latest</f>
        <v>2.1219999999999999</v>
      </c>
      <c r="AY152" s="77">
        <f>A126042990T_Latest</f>
        <v>3.7429999999999999</v>
      </c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0"/>
      <c r="B153" s="57" t="s">
        <v>11647</v>
      </c>
      <c r="C153" s="66">
        <v>50</v>
      </c>
      <c r="D153" s="77">
        <f>A126035826J_Latest</f>
        <v>11.721</v>
      </c>
      <c r="E153" s="77">
        <f>A126033882R_Latest</f>
        <v>5.3170000000000002</v>
      </c>
      <c r="F153" s="77">
        <f>A126036474J_Latest</f>
        <v>9.0540000000000003</v>
      </c>
      <c r="G153" s="77">
        <f>A126037122W_Latest</f>
        <v>26.091999999999999</v>
      </c>
      <c r="H153" s="77">
        <f>A126034530C_Latest</f>
        <v>7.492</v>
      </c>
      <c r="I153" s="77">
        <f>A126033234T_Latest</f>
        <v>18</v>
      </c>
      <c r="J153" s="77">
        <f>A126035178W_Latest</f>
        <v>25.492999999999999</v>
      </c>
      <c r="K153" s="77">
        <f>A126032586C_Latest</f>
        <v>51.584000000000003</v>
      </c>
      <c r="L153" s="77">
        <f>A126051378R_Latest</f>
        <v>11.721</v>
      </c>
      <c r="M153" s="77">
        <f>A126049434F_Latest</f>
        <v>5.3170000000000002</v>
      </c>
      <c r="N153" s="77">
        <f>A126052026C_Latest</f>
        <v>9.0540000000000003</v>
      </c>
      <c r="O153" s="77">
        <f>A126052674A_Latest</f>
        <v>26.091999999999999</v>
      </c>
      <c r="P153" s="77">
        <f>A126050082K_Latest</f>
        <v>7.1349999999999998</v>
      </c>
      <c r="Q153" s="77">
        <f>A126048786T_Latest</f>
        <v>16.631</v>
      </c>
      <c r="R153" s="77">
        <f>A126050730W_Latest</f>
        <v>23.766999999999999</v>
      </c>
      <c r="S153" s="77">
        <f>A126048138V_Latest</f>
        <v>49.857999999999997</v>
      </c>
      <c r="T153" s="77">
        <f>A126041010F_Latest</f>
        <v>2.2959999999999998</v>
      </c>
      <c r="U153" s="77">
        <f>A126039066A_Latest</f>
        <v>1.804</v>
      </c>
      <c r="V153" s="77">
        <f>A126041658W_Latest</f>
        <v>2.2599999999999998</v>
      </c>
      <c r="W153" s="77">
        <f>A126042306K_Latest</f>
        <v>6.36</v>
      </c>
      <c r="X153" s="77">
        <f>A126039714L_Latest</f>
        <v>2.2759999999999998</v>
      </c>
      <c r="Y153" s="77">
        <f>A126038418A_Latest</f>
        <v>6.6879999999999997</v>
      </c>
      <c r="Z153" s="77">
        <f>A126040362T_Latest</f>
        <v>8.9640000000000004</v>
      </c>
      <c r="AA153" s="77">
        <f>A126037770V_Latest</f>
        <v>15.324</v>
      </c>
      <c r="AB153" s="77">
        <f>A126056562F_Latest</f>
        <v>7.1609999999999996</v>
      </c>
      <c r="AC153" s="77">
        <f>A126054618V_Latest</f>
        <v>2.0129999999999999</v>
      </c>
      <c r="AD153" s="77">
        <f>A126057210V_Latest</f>
        <v>4.3620000000000001</v>
      </c>
      <c r="AE153" s="77">
        <f>A126057858K_Latest</f>
        <v>13.535</v>
      </c>
      <c r="AF153" s="77">
        <f>A126055266V_Latest</f>
        <v>3.7869999999999999</v>
      </c>
      <c r="AG153" s="77">
        <f>A126053970L_Latest</f>
        <v>4.3410000000000002</v>
      </c>
      <c r="AH153" s="77">
        <f>A126055914F_Latest</f>
        <v>8.1280000000000001</v>
      </c>
      <c r="AI153" s="77">
        <f>A126053322R_Latest</f>
        <v>21.664000000000001</v>
      </c>
      <c r="AJ153" s="77">
        <f>A126061746V_Latest</f>
        <v>2.2650000000000001</v>
      </c>
      <c r="AK153" s="77">
        <f>A126059802K_Latest</f>
        <v>1.5</v>
      </c>
      <c r="AL153" s="77">
        <f>A126062394V_Latest</f>
        <v>2.4319999999999999</v>
      </c>
      <c r="AM153" s="77">
        <f>A126063042J_Latest</f>
        <v>6.1970000000000001</v>
      </c>
      <c r="AN153" s="77">
        <f>A126060450R_Latest</f>
        <v>1.0720000000000001</v>
      </c>
      <c r="AO153" s="77">
        <f>A126059154X_Latest</f>
        <v>5.6029999999999998</v>
      </c>
      <c r="AP153" s="77">
        <f>A126061098J_Latest</f>
        <v>6.6740000000000004</v>
      </c>
      <c r="AQ153" s="77">
        <f>A126058506X_Latest</f>
        <v>12.871</v>
      </c>
      <c r="AR153" s="77">
        <f>A126046194A_Latest</f>
        <v>0</v>
      </c>
      <c r="AS153" s="77">
        <f>A126044250W_Latest</f>
        <v>0</v>
      </c>
      <c r="AT153" s="77">
        <f>A126046842L_Latest</f>
        <v>0</v>
      </c>
      <c r="AU153" s="77">
        <f>A126047490L_Latest</f>
        <v>0</v>
      </c>
      <c r="AV153" s="77">
        <f>A126044898L_Latest</f>
        <v>0.35699999999999998</v>
      </c>
      <c r="AW153" s="77">
        <f>A126043602W_Latest</f>
        <v>1.369</v>
      </c>
      <c r="AX153" s="77">
        <f>A126045546A_Latest</f>
        <v>1.726</v>
      </c>
      <c r="AY153" s="77">
        <f>A126042954J_Latest</f>
        <v>1.726</v>
      </c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0"/>
      <c r="B154" s="57" t="s">
        <v>11648</v>
      </c>
      <c r="C154" s="66">
        <v>51</v>
      </c>
      <c r="D154" s="77">
        <f>A126035830X_Latest</f>
        <v>57.936999999999998</v>
      </c>
      <c r="E154" s="77">
        <f>A126033886X_Latest</f>
        <v>10.097</v>
      </c>
      <c r="F154" s="77"/>
      <c r="G154" s="77">
        <f>A126037126F_Latest</f>
        <v>68.034000000000006</v>
      </c>
      <c r="H154" s="77">
        <f>A126034534L_Latest</f>
        <v>31.395</v>
      </c>
      <c r="I154" s="77"/>
      <c r="J154" s="77">
        <f>A126035182L_Latest</f>
        <v>31.395</v>
      </c>
      <c r="K154" s="77">
        <f>A126032590V_Latest</f>
        <v>99.429000000000002</v>
      </c>
      <c r="L154" s="77">
        <f>A126051382F_Latest</f>
        <v>56.576999999999998</v>
      </c>
      <c r="M154" s="77">
        <f>A126049438R_Latest</f>
        <v>10.097</v>
      </c>
      <c r="N154" s="77"/>
      <c r="O154" s="77">
        <f>A126052678K_Latest</f>
        <v>66.674000000000007</v>
      </c>
      <c r="P154" s="77">
        <f>A126050086V_Latest</f>
        <v>31.395</v>
      </c>
      <c r="Q154" s="77"/>
      <c r="R154" s="77">
        <f>A126050734F_Latest</f>
        <v>31.395</v>
      </c>
      <c r="S154" s="77">
        <f>A126048142K_Latest</f>
        <v>98.069000000000003</v>
      </c>
      <c r="T154" s="77">
        <f>A126041014R_Latest</f>
        <v>15.846</v>
      </c>
      <c r="U154" s="77">
        <f>A126039070T_Latest</f>
        <v>2.2469999999999999</v>
      </c>
      <c r="V154" s="77"/>
      <c r="W154" s="77">
        <f>A126042310A_Latest</f>
        <v>18.093</v>
      </c>
      <c r="X154" s="77">
        <f>A126039718W_Latest</f>
        <v>13.76</v>
      </c>
      <c r="Y154" s="77"/>
      <c r="Z154" s="77">
        <f>A126040366A_Latest</f>
        <v>13.76</v>
      </c>
      <c r="AA154" s="77">
        <f>A126037774C_Latest</f>
        <v>31.853000000000002</v>
      </c>
      <c r="AB154" s="77">
        <f>A126056566R_Latest</f>
        <v>23.395</v>
      </c>
      <c r="AC154" s="77">
        <f>A126054622K_Latest</f>
        <v>3.9809999999999999</v>
      </c>
      <c r="AD154" s="77"/>
      <c r="AE154" s="77">
        <f>A126057862A_Latest</f>
        <v>27.375</v>
      </c>
      <c r="AF154" s="77">
        <f>A126055270K_Latest</f>
        <v>9.0069999999999997</v>
      </c>
      <c r="AG154" s="77"/>
      <c r="AH154" s="77">
        <f>A126055918R_Latest</f>
        <v>9.0069999999999997</v>
      </c>
      <c r="AI154" s="77">
        <f>A126053326X_Latest</f>
        <v>36.383000000000003</v>
      </c>
      <c r="AJ154" s="77">
        <f>A126061750K_Latest</f>
        <v>17.335999999999999</v>
      </c>
      <c r="AK154" s="77">
        <f>A126059806V_Latest</f>
        <v>3.8690000000000002</v>
      </c>
      <c r="AL154" s="77"/>
      <c r="AM154" s="77">
        <f>A126063046T_Latest</f>
        <v>21.206</v>
      </c>
      <c r="AN154" s="77">
        <f>A126060454X_Latest</f>
        <v>8.6280000000000001</v>
      </c>
      <c r="AO154" s="77"/>
      <c r="AP154" s="77">
        <f>A126061102L_Latest</f>
        <v>8.6280000000000001</v>
      </c>
      <c r="AQ154" s="77">
        <f>A126058510R_Latest</f>
        <v>29.834</v>
      </c>
      <c r="AR154" s="77">
        <f>A126046198K_Latest</f>
        <v>1.36</v>
      </c>
      <c r="AS154" s="77">
        <f>A126044254F_Latest</f>
        <v>0</v>
      </c>
      <c r="AT154" s="77"/>
      <c r="AU154" s="77">
        <f>A126047494W_Latest</f>
        <v>1.36</v>
      </c>
      <c r="AV154" s="77">
        <f>A126044902T_Latest</f>
        <v>0</v>
      </c>
      <c r="AW154" s="77"/>
      <c r="AX154" s="77">
        <f>A126045550T_Latest</f>
        <v>0</v>
      </c>
      <c r="AY154" s="77">
        <f>A126042958T_Latest</f>
        <v>1.36</v>
      </c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0"/>
      <c r="B155" s="57" t="s">
        <v>11650</v>
      </c>
      <c r="C155" s="66">
        <v>52</v>
      </c>
      <c r="D155" s="77">
        <f>A126035846T_Latest</f>
        <v>23.533000000000001</v>
      </c>
      <c r="E155" s="77">
        <f>A126033902L_Latest</f>
        <v>2.3410000000000002</v>
      </c>
      <c r="F155" s="77"/>
      <c r="G155" s="77">
        <f>A126037142F_Latest</f>
        <v>25.873999999999999</v>
      </c>
      <c r="H155" s="77">
        <f>A126034550L_Latest</f>
        <v>19.832000000000001</v>
      </c>
      <c r="I155" s="77"/>
      <c r="J155" s="77">
        <f>A126035198F_Latest</f>
        <v>19.832000000000001</v>
      </c>
      <c r="K155" s="77">
        <f>A126032606A_Latest</f>
        <v>45.706000000000003</v>
      </c>
      <c r="L155" s="77">
        <f>A126051398X_Latest</f>
        <v>23.271999999999998</v>
      </c>
      <c r="M155" s="77">
        <f>A126049454R_Latest</f>
        <v>2.3410000000000002</v>
      </c>
      <c r="N155" s="77"/>
      <c r="O155" s="77">
        <f>A126052694K_Latest</f>
        <v>25.613</v>
      </c>
      <c r="P155" s="77">
        <f>A126050102J_Latest</f>
        <v>19.436</v>
      </c>
      <c r="Q155" s="77"/>
      <c r="R155" s="77">
        <f>A126050750F_Latest</f>
        <v>19.436</v>
      </c>
      <c r="S155" s="77">
        <f>A126048158C_Latest</f>
        <v>45.048999999999999</v>
      </c>
      <c r="T155" s="77">
        <f>A126041030R_Latest</f>
        <v>2.9060000000000001</v>
      </c>
      <c r="U155" s="77">
        <f>A126039086K_Latest</f>
        <v>0</v>
      </c>
      <c r="V155" s="77"/>
      <c r="W155" s="77">
        <f>A126042326V_Latest</f>
        <v>2.9060000000000001</v>
      </c>
      <c r="X155" s="77">
        <f>A126039734W_Latest</f>
        <v>1.379</v>
      </c>
      <c r="Y155" s="77"/>
      <c r="Z155" s="77">
        <f>A126040382A_Latest</f>
        <v>1.379</v>
      </c>
      <c r="AA155" s="77">
        <f>A126037790C_Latest</f>
        <v>4.2839999999999998</v>
      </c>
      <c r="AB155" s="77">
        <f>A126056582R_Latest</f>
        <v>12.669</v>
      </c>
      <c r="AC155" s="77">
        <f>A126054638C_Latest</f>
        <v>1.7470000000000001</v>
      </c>
      <c r="AD155" s="77"/>
      <c r="AE155" s="77">
        <f>A126057878V_Latest</f>
        <v>14.416</v>
      </c>
      <c r="AF155" s="77">
        <f>A126055286C_Latest</f>
        <v>7.6479999999999997</v>
      </c>
      <c r="AG155" s="77"/>
      <c r="AH155" s="77">
        <f>A126055934R_Latest</f>
        <v>7.6479999999999997</v>
      </c>
      <c r="AI155" s="77">
        <f>A126053342X_Latest</f>
        <v>22.064</v>
      </c>
      <c r="AJ155" s="77">
        <f>A126061766C_Latest</f>
        <v>7.6970000000000001</v>
      </c>
      <c r="AK155" s="77">
        <f>A126059822V_Latest</f>
        <v>0.59399999999999997</v>
      </c>
      <c r="AL155" s="77"/>
      <c r="AM155" s="77">
        <f>A126063062T_Latest</f>
        <v>8.2910000000000004</v>
      </c>
      <c r="AN155" s="77">
        <f>A126060470X_Latest</f>
        <v>10.409000000000001</v>
      </c>
      <c r="AO155" s="77"/>
      <c r="AP155" s="77">
        <f>A126061118F_Latest</f>
        <v>10.409000000000001</v>
      </c>
      <c r="AQ155" s="77">
        <f>A126058526J_Latest</f>
        <v>18.7</v>
      </c>
      <c r="AR155" s="77">
        <f>A126046214X_Latest</f>
        <v>0.26100000000000001</v>
      </c>
      <c r="AS155" s="77">
        <f>A126044270F_Latest</f>
        <v>0</v>
      </c>
      <c r="AT155" s="77"/>
      <c r="AU155" s="77">
        <f>A126047510K_Latest</f>
        <v>0.26100000000000001</v>
      </c>
      <c r="AV155" s="77">
        <f>A126044918K_Latest</f>
        <v>0.39600000000000002</v>
      </c>
      <c r="AW155" s="77"/>
      <c r="AX155" s="77">
        <f>A126045566K_Latest</f>
        <v>0.39600000000000002</v>
      </c>
      <c r="AY155" s="77">
        <f>A126042974T_Latest</f>
        <v>0.65700000000000003</v>
      </c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0"/>
      <c r="B156" s="52" t="s">
        <v>11651</v>
      </c>
      <c r="C156" s="66">
        <v>53</v>
      </c>
      <c r="D156" s="77">
        <f>A126035814X_Latest</f>
        <v>15.601000000000001</v>
      </c>
      <c r="E156" s="77">
        <f>A126033870F_Latest</f>
        <v>4.6319999999999997</v>
      </c>
      <c r="F156" s="77">
        <f>A126036462X_Latest</f>
        <v>0.59</v>
      </c>
      <c r="G156" s="77">
        <f>A126037110L_Latest</f>
        <v>20.824000000000002</v>
      </c>
      <c r="H156" s="77">
        <f>A126034518L_Latest</f>
        <v>17.635000000000002</v>
      </c>
      <c r="I156" s="77">
        <f>A126033222J_Latest</f>
        <v>0</v>
      </c>
      <c r="J156" s="77">
        <f>A126035166L_Latest</f>
        <v>17.635000000000002</v>
      </c>
      <c r="K156" s="77">
        <f>A126032574V_Latest</f>
        <v>38.459000000000003</v>
      </c>
      <c r="L156" s="77">
        <f>A126051366F_Latest</f>
        <v>15.601000000000001</v>
      </c>
      <c r="M156" s="77">
        <f>A126049422W_Latest</f>
        <v>4.6319999999999997</v>
      </c>
      <c r="N156" s="77">
        <f>A126052014V_Latest</f>
        <v>0.59</v>
      </c>
      <c r="O156" s="77">
        <f>A126052662T_Latest</f>
        <v>20.824000000000002</v>
      </c>
      <c r="P156" s="77">
        <f>A126050070A_Latest</f>
        <v>17.635000000000002</v>
      </c>
      <c r="Q156" s="77">
        <f>A126048774J_Latest</f>
        <v>0</v>
      </c>
      <c r="R156" s="77">
        <f>A126050718F_Latest</f>
        <v>17.635000000000002</v>
      </c>
      <c r="S156" s="77">
        <f>A126048126K_Latest</f>
        <v>38.459000000000003</v>
      </c>
      <c r="T156" s="77">
        <f>A126040998X_Latest</f>
        <v>8.6349999999999998</v>
      </c>
      <c r="U156" s="77">
        <f>A126039054T_Latest</f>
        <v>4.194</v>
      </c>
      <c r="V156" s="77">
        <f>A126041646L_Latest</f>
        <v>0</v>
      </c>
      <c r="W156" s="77">
        <f>A126042294L_Latest</f>
        <v>12.829000000000001</v>
      </c>
      <c r="X156" s="77">
        <f>A126039702C_Latest</f>
        <v>16.533999999999999</v>
      </c>
      <c r="Y156" s="77">
        <f>A126038406T_Latest</f>
        <v>0</v>
      </c>
      <c r="Z156" s="77">
        <f>A126040350J_Latest</f>
        <v>16.533999999999999</v>
      </c>
      <c r="AA156" s="77">
        <f>A126037758C_Latest</f>
        <v>29.364000000000001</v>
      </c>
      <c r="AB156" s="77">
        <f>A126056550W_Latest</f>
        <v>4.8250000000000002</v>
      </c>
      <c r="AC156" s="77">
        <f>A126054606K_Latest</f>
        <v>0.438</v>
      </c>
      <c r="AD156" s="77">
        <f>A126057198R_Latest</f>
        <v>0.59</v>
      </c>
      <c r="AE156" s="77">
        <f>A126057846A_Latest</f>
        <v>5.8540000000000001</v>
      </c>
      <c r="AF156" s="77">
        <f>A126055254K_Latest</f>
        <v>0.60099999999999998</v>
      </c>
      <c r="AG156" s="77">
        <f>A126053958W_Latest</f>
        <v>0</v>
      </c>
      <c r="AH156" s="77">
        <f>A126055902W_Latest</f>
        <v>0.60099999999999998</v>
      </c>
      <c r="AI156" s="77">
        <f>A126053310F_Latest</f>
        <v>6.4550000000000001</v>
      </c>
      <c r="AJ156" s="77">
        <f>A126061734K_Latest</f>
        <v>2.141</v>
      </c>
      <c r="AK156" s="77">
        <f>A126059790L_Latest</f>
        <v>0</v>
      </c>
      <c r="AL156" s="77">
        <f>A126062382K_Latest</f>
        <v>0</v>
      </c>
      <c r="AM156" s="77">
        <f>A126063030X_Latest</f>
        <v>2.141</v>
      </c>
      <c r="AN156" s="77">
        <f>A126060438X_Latest</f>
        <v>0.5</v>
      </c>
      <c r="AO156" s="77">
        <f>A126059142R_Latest</f>
        <v>0</v>
      </c>
      <c r="AP156" s="77">
        <f>A126061086X_Latest</f>
        <v>0.5</v>
      </c>
      <c r="AQ156" s="77">
        <f>A126058494A_Latest</f>
        <v>2.641</v>
      </c>
      <c r="AR156" s="77">
        <f>A126046182T_Latest</f>
        <v>0</v>
      </c>
      <c r="AS156" s="77">
        <f>A126044238F_Latest</f>
        <v>0</v>
      </c>
      <c r="AT156" s="77">
        <f>A126046830C_Latest</f>
        <v>0</v>
      </c>
      <c r="AU156" s="77">
        <f>A126047478W_Latest</f>
        <v>0</v>
      </c>
      <c r="AV156" s="77">
        <f>A126044886C_Latest</f>
        <v>0</v>
      </c>
      <c r="AW156" s="77">
        <f>A126043590X_Latest</f>
        <v>0</v>
      </c>
      <c r="AX156" s="77">
        <f>A126045534T_Latest</f>
        <v>0</v>
      </c>
      <c r="AY156" s="77">
        <f>A126042942X_Latest</f>
        <v>0</v>
      </c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hidden="1">
      <c r="A157" s="50"/>
      <c r="B157" s="57" t="s">
        <v>11652</v>
      </c>
      <c r="C157" s="66">
        <v>54</v>
      </c>
      <c r="D157" s="77">
        <f>A126035866A_Latest</f>
        <v>1.6839999999999999</v>
      </c>
      <c r="E157" s="77">
        <f>A126033922W_Latest</f>
        <v>1.53</v>
      </c>
      <c r="F157" s="77">
        <f>A126036514R_Latest</f>
        <v>0.59</v>
      </c>
      <c r="G157" s="77">
        <f>A126037162R_Latest</f>
        <v>3.8050000000000002</v>
      </c>
      <c r="H157" s="77">
        <f>A126034570W_Latest</f>
        <v>0</v>
      </c>
      <c r="I157" s="77">
        <f>A126033274K_Latest</f>
        <v>0</v>
      </c>
      <c r="J157" s="77">
        <f>A126035218C_Latest</f>
        <v>0</v>
      </c>
      <c r="K157" s="77">
        <f>A126032626K_Latest</f>
        <v>3.8050000000000002</v>
      </c>
      <c r="L157" s="77">
        <f>A126051418W_Latest</f>
        <v>1.6839999999999999</v>
      </c>
      <c r="M157" s="77">
        <f>A126049474X_Latest</f>
        <v>1.53</v>
      </c>
      <c r="N157" s="77">
        <f>A126052066W_Latest</f>
        <v>0.59</v>
      </c>
      <c r="O157" s="77">
        <f>A126052714J_Latest</f>
        <v>3.8050000000000002</v>
      </c>
      <c r="P157" s="77">
        <f>A126050122T_Latest</f>
        <v>0</v>
      </c>
      <c r="Q157" s="77">
        <f>A126048826X_Latest</f>
        <v>0</v>
      </c>
      <c r="R157" s="77">
        <f>A126050770R_Latest</f>
        <v>0</v>
      </c>
      <c r="S157" s="77">
        <f>A126048178L_Latest</f>
        <v>3.8050000000000002</v>
      </c>
      <c r="T157" s="77">
        <f>A126041050X_Latest</f>
        <v>1.6839999999999999</v>
      </c>
      <c r="U157" s="77">
        <f>A126039106J_Latest</f>
        <v>1.53</v>
      </c>
      <c r="V157" s="77">
        <f>A126041698R_Latest</f>
        <v>0</v>
      </c>
      <c r="W157" s="77">
        <f>A126042346C_Latest</f>
        <v>3.214</v>
      </c>
      <c r="X157" s="77">
        <f>A126039754F_Latest</f>
        <v>0</v>
      </c>
      <c r="Y157" s="77">
        <f>A126038458V_Latest</f>
        <v>0</v>
      </c>
      <c r="Z157" s="77">
        <f>A126040402X_Latest</f>
        <v>0</v>
      </c>
      <c r="AA157" s="77">
        <f>A126037810A_Latest</f>
        <v>3.214</v>
      </c>
      <c r="AB157" s="77">
        <f>A126056602L_Latest</f>
        <v>0</v>
      </c>
      <c r="AC157" s="77">
        <f>A126054658L_Latest</f>
        <v>0</v>
      </c>
      <c r="AD157" s="77">
        <f>A126057250L_Latest</f>
        <v>0.59</v>
      </c>
      <c r="AE157" s="77">
        <f>A126057898C_Latest</f>
        <v>0.59</v>
      </c>
      <c r="AF157" s="77">
        <f>A126055306A_Latest</f>
        <v>0</v>
      </c>
      <c r="AG157" s="77">
        <f>A126054010W_Latest</f>
        <v>0</v>
      </c>
      <c r="AH157" s="77">
        <f>A126055954X_Latest</f>
        <v>0</v>
      </c>
      <c r="AI157" s="77">
        <f>A126053362J_Latest</f>
        <v>0.59</v>
      </c>
      <c r="AJ157" s="77">
        <f>A126061786L_Latest</f>
        <v>0</v>
      </c>
      <c r="AK157" s="77">
        <f>A126059842C_Latest</f>
        <v>0</v>
      </c>
      <c r="AL157" s="77">
        <f>A126062434A_Latest</f>
        <v>0</v>
      </c>
      <c r="AM157" s="77">
        <f>A126063082A_Latest</f>
        <v>0</v>
      </c>
      <c r="AN157" s="77">
        <f>A126060490J_Latest</f>
        <v>0</v>
      </c>
      <c r="AO157" s="77">
        <f>A126059194T_Latest</f>
        <v>0</v>
      </c>
      <c r="AP157" s="77">
        <f>A126061138R_Latest</f>
        <v>0</v>
      </c>
      <c r="AQ157" s="77">
        <f>A126058546T_Latest</f>
        <v>0</v>
      </c>
      <c r="AR157" s="77">
        <f>A126046234J_Latest</f>
        <v>0</v>
      </c>
      <c r="AS157" s="77">
        <f>A126044290R_Latest</f>
        <v>0</v>
      </c>
      <c r="AT157" s="77">
        <f>A126046882F_Latest</f>
        <v>0</v>
      </c>
      <c r="AU157" s="77">
        <f>A126047530V_Latest</f>
        <v>0</v>
      </c>
      <c r="AV157" s="77">
        <f>A126044938V_Latest</f>
        <v>0</v>
      </c>
      <c r="AW157" s="77">
        <f>A126043642R_Latest</f>
        <v>0</v>
      </c>
      <c r="AX157" s="77">
        <f>A126045586V_Latest</f>
        <v>0</v>
      </c>
      <c r="AY157" s="77">
        <f>A126042994A_Latest</f>
        <v>0</v>
      </c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</row>
    <row r="158" spans="1:93" hidden="1">
      <c r="A158" s="50"/>
      <c r="B158" s="57" t="s">
        <v>11653</v>
      </c>
      <c r="C158" s="66">
        <v>55</v>
      </c>
      <c r="D158" s="77">
        <f>A126035850J_Latest</f>
        <v>13.917</v>
      </c>
      <c r="E158" s="77">
        <f>A126033906W_Latest</f>
        <v>3.1019999999999999</v>
      </c>
      <c r="F158" s="77"/>
      <c r="G158" s="77">
        <f>A126037146R_Latest</f>
        <v>17.018999999999998</v>
      </c>
      <c r="H158" s="77">
        <f>A126034554W_Latest</f>
        <v>17.635000000000002</v>
      </c>
      <c r="I158" s="77"/>
      <c r="J158" s="77">
        <f>A126035202K_Latest</f>
        <v>17.635000000000002</v>
      </c>
      <c r="K158" s="77">
        <f>A126032610T_Latest</f>
        <v>34.654000000000003</v>
      </c>
      <c r="L158" s="77">
        <f>A126051402C_Latest</f>
        <v>13.917</v>
      </c>
      <c r="M158" s="77">
        <f>A126049458X_Latest</f>
        <v>3.1019999999999999</v>
      </c>
      <c r="N158" s="77"/>
      <c r="O158" s="77">
        <f>A126052698V_Latest</f>
        <v>17.018999999999998</v>
      </c>
      <c r="P158" s="77">
        <f>A126050106T_Latest</f>
        <v>17.635000000000002</v>
      </c>
      <c r="Q158" s="77"/>
      <c r="R158" s="77">
        <f>A126050754R_Latest</f>
        <v>17.635000000000002</v>
      </c>
      <c r="S158" s="77">
        <f>A126048162V_Latest</f>
        <v>34.654000000000003</v>
      </c>
      <c r="T158" s="77">
        <f>A126041034X_Latest</f>
        <v>6.9509999999999996</v>
      </c>
      <c r="U158" s="77">
        <f>A126039090A_Latest</f>
        <v>2.6640000000000001</v>
      </c>
      <c r="V158" s="77"/>
      <c r="W158" s="77">
        <f>A126042330K_Latest</f>
        <v>9.6150000000000002</v>
      </c>
      <c r="X158" s="77">
        <f>A126039738F_Latest</f>
        <v>16.533999999999999</v>
      </c>
      <c r="Y158" s="77"/>
      <c r="Z158" s="77">
        <f>A126040386K_Latest</f>
        <v>16.533999999999999</v>
      </c>
      <c r="AA158" s="77">
        <f>A126037794L_Latest</f>
        <v>26.149000000000001</v>
      </c>
      <c r="AB158" s="77">
        <f>A126056586X_Latest</f>
        <v>4.8250000000000002</v>
      </c>
      <c r="AC158" s="77">
        <f>A126054642V_Latest</f>
        <v>0.438</v>
      </c>
      <c r="AD158" s="77"/>
      <c r="AE158" s="77">
        <f>A126057882K_Latest</f>
        <v>5.2640000000000002</v>
      </c>
      <c r="AF158" s="77">
        <f>A126055290V_Latest</f>
        <v>0.60099999999999998</v>
      </c>
      <c r="AG158" s="77"/>
      <c r="AH158" s="77">
        <f>A126055938X_Latest</f>
        <v>0.60099999999999998</v>
      </c>
      <c r="AI158" s="77">
        <f>A126053346J_Latest</f>
        <v>5.8650000000000002</v>
      </c>
      <c r="AJ158" s="77">
        <f>A126061770V_Latest</f>
        <v>2.141</v>
      </c>
      <c r="AK158" s="77">
        <f>A126059826C_Latest</f>
        <v>0</v>
      </c>
      <c r="AL158" s="77"/>
      <c r="AM158" s="77">
        <f>A126063066A_Latest</f>
        <v>2.141</v>
      </c>
      <c r="AN158" s="77">
        <f>A126060474J_Latest</f>
        <v>0.5</v>
      </c>
      <c r="AO158" s="77"/>
      <c r="AP158" s="77">
        <f>A126061122W_Latest</f>
        <v>0.5</v>
      </c>
      <c r="AQ158" s="77">
        <f>A126058530X_Latest</f>
        <v>2.641</v>
      </c>
      <c r="AR158" s="77">
        <f>A126046218J_Latest</f>
        <v>0</v>
      </c>
      <c r="AS158" s="77">
        <f>A126044274R_Latest</f>
        <v>0</v>
      </c>
      <c r="AT158" s="77"/>
      <c r="AU158" s="77">
        <f>A126047514V_Latest</f>
        <v>0</v>
      </c>
      <c r="AV158" s="77">
        <f>A126044922A_Latest</f>
        <v>0</v>
      </c>
      <c r="AW158" s="77"/>
      <c r="AX158" s="77">
        <f>A126045570A_Latest</f>
        <v>0</v>
      </c>
      <c r="AY158" s="77">
        <f>A126042978A_Latest</f>
        <v>0</v>
      </c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</row>
    <row r="159" spans="1:93" hidden="1">
      <c r="A159" s="55" t="s">
        <v>11654</v>
      </c>
      <c r="B159" s="58"/>
      <c r="C159" s="66">
        <v>56</v>
      </c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0"/>
      <c r="B160" s="52" t="s">
        <v>11655</v>
      </c>
      <c r="C160" s="66">
        <v>57</v>
      </c>
      <c r="D160" s="77">
        <f>A126035870T_Latest</f>
        <v>85.786000000000001</v>
      </c>
      <c r="E160" s="77">
        <f>A126033926F_Latest</f>
        <v>18.972000000000001</v>
      </c>
      <c r="F160" s="77">
        <f>A126036518X_Latest</f>
        <v>8.5489999999999995</v>
      </c>
      <c r="G160" s="77">
        <f>A126037166X_Latest</f>
        <v>113.306</v>
      </c>
      <c r="H160" s="77">
        <f>A126034574F_Latest</f>
        <v>64.346999999999994</v>
      </c>
      <c r="I160" s="77">
        <f>A126033278V_Latest</f>
        <v>16.079000000000001</v>
      </c>
      <c r="J160" s="77">
        <f>A126035222V_Latest</f>
        <v>80.426000000000002</v>
      </c>
      <c r="K160" s="77">
        <f>A126032630A_Latest</f>
        <v>193.732</v>
      </c>
      <c r="L160" s="77">
        <f>A126051422L_Latest</f>
        <v>84.945999999999998</v>
      </c>
      <c r="M160" s="77">
        <f>A126049478J_Latest</f>
        <v>18.972000000000001</v>
      </c>
      <c r="N160" s="77">
        <f>A126052070L_Latest</f>
        <v>8.5489999999999995</v>
      </c>
      <c r="O160" s="77">
        <f>A126052718T_Latest</f>
        <v>112.467</v>
      </c>
      <c r="P160" s="77">
        <f>A126050126A_Latest</f>
        <v>63.594000000000001</v>
      </c>
      <c r="Q160" s="77">
        <f>A126048830R_Latest</f>
        <v>14.709</v>
      </c>
      <c r="R160" s="77">
        <f>A126050774X_Latest</f>
        <v>78.304000000000002</v>
      </c>
      <c r="S160" s="77">
        <f>A126048182C_Latest</f>
        <v>190.77</v>
      </c>
      <c r="T160" s="77">
        <f>A126041054J_Latest</f>
        <v>24.719000000000001</v>
      </c>
      <c r="U160" s="77">
        <f>A126039110X_Latest</f>
        <v>6.7009999999999996</v>
      </c>
      <c r="V160" s="77">
        <f>A126041702V_Latest</f>
        <v>2.2599999999999998</v>
      </c>
      <c r="W160" s="77">
        <f>A126042350V_Latest</f>
        <v>33.68</v>
      </c>
      <c r="X160" s="77">
        <f>A126039758R_Latest</f>
        <v>31.018999999999998</v>
      </c>
      <c r="Y160" s="77">
        <f>A126038462K_Latest</f>
        <v>6.6879999999999997</v>
      </c>
      <c r="Z160" s="77">
        <f>A126040406J_Latest</f>
        <v>37.706000000000003</v>
      </c>
      <c r="AA160" s="77">
        <f>A126037814K_Latest</f>
        <v>71.387</v>
      </c>
      <c r="AB160" s="77">
        <f>A126056606W_Latest</f>
        <v>39.911999999999999</v>
      </c>
      <c r="AC160" s="77">
        <f>A126054662C_Latest</f>
        <v>7.5620000000000003</v>
      </c>
      <c r="AD160" s="77">
        <f>A126057254W_Latest</f>
        <v>4.2149999999999999</v>
      </c>
      <c r="AE160" s="77">
        <f>A126057902J_Latest</f>
        <v>51.689</v>
      </c>
      <c r="AF160" s="77">
        <f>A126055310T_Latest</f>
        <v>18.324999999999999</v>
      </c>
      <c r="AG160" s="77">
        <f>A126054014F_Latest</f>
        <v>3.6040000000000001</v>
      </c>
      <c r="AH160" s="77">
        <f>A126055958J_Latest</f>
        <v>21.928000000000001</v>
      </c>
      <c r="AI160" s="77">
        <f>A126053366T_Latest</f>
        <v>73.617000000000004</v>
      </c>
      <c r="AJ160" s="77">
        <f>A126061790C_Latest</f>
        <v>20.315000000000001</v>
      </c>
      <c r="AK160" s="77">
        <f>A126059846L_Latest</f>
        <v>4.7080000000000002</v>
      </c>
      <c r="AL160" s="77">
        <f>A126062438K_Latest</f>
        <v>2.0739999999999998</v>
      </c>
      <c r="AM160" s="77">
        <f>A126063086K_Latest</f>
        <v>27.097000000000001</v>
      </c>
      <c r="AN160" s="77">
        <f>A126060494T_Latest</f>
        <v>14.250999999999999</v>
      </c>
      <c r="AO160" s="77">
        <f>A126059198A_Latest</f>
        <v>4.4180000000000001</v>
      </c>
      <c r="AP160" s="77">
        <f>A126061142F_Latest</f>
        <v>18.669</v>
      </c>
      <c r="AQ160" s="77">
        <f>A126058550J_Latest</f>
        <v>45.767000000000003</v>
      </c>
      <c r="AR160" s="77">
        <f>A126046238T_Latest</f>
        <v>0.84</v>
      </c>
      <c r="AS160" s="77">
        <f>A126044294X_Latest</f>
        <v>0</v>
      </c>
      <c r="AT160" s="77">
        <f>A126046886R_Latest</f>
        <v>0</v>
      </c>
      <c r="AU160" s="77">
        <f>A126047534C_Latest</f>
        <v>0.84</v>
      </c>
      <c r="AV160" s="77">
        <f>A126044942K_Latest</f>
        <v>0.753</v>
      </c>
      <c r="AW160" s="77">
        <f>A126043646X_Latest</f>
        <v>1.369</v>
      </c>
      <c r="AX160" s="77">
        <f>A126045590K_Latest</f>
        <v>2.1219999999999999</v>
      </c>
      <c r="AY160" s="77">
        <f>A126042998K_Latest</f>
        <v>2.9620000000000002</v>
      </c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hidden="1">
      <c r="A161" s="50"/>
      <c r="B161" s="57" t="s">
        <v>11656</v>
      </c>
      <c r="C161" s="66">
        <v>58</v>
      </c>
      <c r="D161" s="77">
        <f>A126035818J_Latest</f>
        <v>22.936</v>
      </c>
      <c r="E161" s="77">
        <f>A126033874R_Latest</f>
        <v>8.8230000000000004</v>
      </c>
      <c r="F161" s="77">
        <f>A126036466J_Latest</f>
        <v>4.5590000000000002</v>
      </c>
      <c r="G161" s="77">
        <f>A126037114W_Latest</f>
        <v>36.317999999999998</v>
      </c>
      <c r="H161" s="77">
        <f>A126034522C_Latest</f>
        <v>19.015999999999998</v>
      </c>
      <c r="I161" s="77">
        <f>A126033226T_Latest</f>
        <v>11.726000000000001</v>
      </c>
      <c r="J161" s="77">
        <f>A126035170C_Latest</f>
        <v>30.742000000000001</v>
      </c>
      <c r="K161" s="77">
        <f>A126032578C_Latest</f>
        <v>67.06</v>
      </c>
      <c r="L161" s="77">
        <f>A126051370W_Latest</f>
        <v>22.936</v>
      </c>
      <c r="M161" s="77">
        <f>A126049426F_Latest</f>
        <v>8.8230000000000004</v>
      </c>
      <c r="N161" s="77">
        <f>A126052018C_Latest</f>
        <v>4.5590000000000002</v>
      </c>
      <c r="O161" s="77">
        <f>A126052666A_Latest</f>
        <v>36.317999999999998</v>
      </c>
      <c r="P161" s="77">
        <f>A126050074K_Latest</f>
        <v>19.015999999999998</v>
      </c>
      <c r="Q161" s="77">
        <f>A126048778T_Latest</f>
        <v>10.356999999999999</v>
      </c>
      <c r="R161" s="77">
        <f>A126050722W_Latest</f>
        <v>29.373000000000001</v>
      </c>
      <c r="S161" s="77">
        <f>A126048130A_Latest</f>
        <v>65.691000000000003</v>
      </c>
      <c r="T161" s="77">
        <f>A126041002F_Latest</f>
        <v>6.4880000000000004</v>
      </c>
      <c r="U161" s="77">
        <f>A126039058A_Latest</f>
        <v>3.4420000000000002</v>
      </c>
      <c r="V161" s="77">
        <f>A126041650C_Latest</f>
        <v>0.29199999999999998</v>
      </c>
      <c r="W161" s="77">
        <f>A126042298W_Latest</f>
        <v>10.222</v>
      </c>
      <c r="X161" s="77">
        <f>A126039706L_Latest</f>
        <v>11.509</v>
      </c>
      <c r="Y161" s="77">
        <f>A126038410J_Latest</f>
        <v>5.6609999999999996</v>
      </c>
      <c r="Z161" s="77">
        <f>A126040354T_Latest</f>
        <v>17.170999999999999</v>
      </c>
      <c r="AA161" s="77">
        <f>A126037762V_Latest</f>
        <v>27.391999999999999</v>
      </c>
      <c r="AB161" s="77">
        <f>A126056554F_Latest</f>
        <v>9.6</v>
      </c>
      <c r="AC161" s="77">
        <f>A126054610A_Latest</f>
        <v>3.3849999999999998</v>
      </c>
      <c r="AD161" s="77">
        <f>A126057202V_Latest</f>
        <v>3.1560000000000001</v>
      </c>
      <c r="AE161" s="77">
        <f>A126057850T_Latest</f>
        <v>16.14</v>
      </c>
      <c r="AF161" s="77">
        <f>A126055258V_Latest</f>
        <v>4.7750000000000004</v>
      </c>
      <c r="AG161" s="77">
        <f>A126053962L_Latest</f>
        <v>1.905</v>
      </c>
      <c r="AH161" s="77">
        <f>A126055906F_Latest</f>
        <v>6.68</v>
      </c>
      <c r="AI161" s="77">
        <f>A126053314R_Latest</f>
        <v>22.82</v>
      </c>
      <c r="AJ161" s="77">
        <f>A126061738V_Latest</f>
        <v>6.8479999999999999</v>
      </c>
      <c r="AK161" s="77">
        <f>A126059794W_Latest</f>
        <v>1.996</v>
      </c>
      <c r="AL161" s="77">
        <f>A126062386V_Latest</f>
        <v>1.1120000000000001</v>
      </c>
      <c r="AM161" s="77">
        <f>A126063034J_Latest</f>
        <v>9.9559999999999995</v>
      </c>
      <c r="AN161" s="77">
        <f>A126060442R_Latest</f>
        <v>2.7320000000000002</v>
      </c>
      <c r="AO161" s="77">
        <f>A126059146X_Latest</f>
        <v>2.7909999999999999</v>
      </c>
      <c r="AP161" s="77">
        <f>A126061090R_Latest</f>
        <v>5.5220000000000002</v>
      </c>
      <c r="AQ161" s="77">
        <f>A126058498K_Latest</f>
        <v>15.478999999999999</v>
      </c>
      <c r="AR161" s="77">
        <f>A126046186A_Latest</f>
        <v>0</v>
      </c>
      <c r="AS161" s="77">
        <f>A126044242W_Latest</f>
        <v>0</v>
      </c>
      <c r="AT161" s="77">
        <f>A126046834L_Latest</f>
        <v>0</v>
      </c>
      <c r="AU161" s="77">
        <f>A126047482L_Latest</f>
        <v>0</v>
      </c>
      <c r="AV161" s="77">
        <f>A126044890V_Latest</f>
        <v>0</v>
      </c>
      <c r="AW161" s="77">
        <f>A126043594J_Latest</f>
        <v>1.369</v>
      </c>
      <c r="AX161" s="77">
        <f>A126045538A_Latest</f>
        <v>1.369</v>
      </c>
      <c r="AY161" s="77">
        <f>A126042946J_Latest</f>
        <v>1.369</v>
      </c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</row>
    <row r="162" spans="1:103" hidden="1">
      <c r="A162" s="50"/>
      <c r="B162" s="57" t="s">
        <v>11657</v>
      </c>
      <c r="C162" s="66">
        <v>59</v>
      </c>
      <c r="D162" s="77">
        <f>A126035802R_Latest</f>
        <v>37.94</v>
      </c>
      <c r="E162" s="77">
        <f>A126033858R_Latest</f>
        <v>6.9969999999999999</v>
      </c>
      <c r="F162" s="77">
        <f>A126036450R_Latest</f>
        <v>3.1429999999999998</v>
      </c>
      <c r="G162" s="77">
        <f>A126037098J_Latest</f>
        <v>48.08</v>
      </c>
      <c r="H162" s="77">
        <f>A126034506C_Latest</f>
        <v>30.431999999999999</v>
      </c>
      <c r="I162" s="77">
        <f>A126033210X_Latest</f>
        <v>2.859</v>
      </c>
      <c r="J162" s="77">
        <f>A126035154C_Latest</f>
        <v>33.290999999999997</v>
      </c>
      <c r="K162" s="77">
        <f>A126032562K_Latest</f>
        <v>81.370999999999995</v>
      </c>
      <c r="L162" s="77">
        <f>A126051354W_Latest</f>
        <v>37.1</v>
      </c>
      <c r="M162" s="77">
        <f>A126049410L_Latest</f>
        <v>6.9969999999999999</v>
      </c>
      <c r="N162" s="77">
        <f>A126052002K_Latest</f>
        <v>3.1429999999999998</v>
      </c>
      <c r="O162" s="77">
        <f>A126052650J_Latest</f>
        <v>47.241</v>
      </c>
      <c r="P162" s="77">
        <f>A126050058K_Latest</f>
        <v>30.076000000000001</v>
      </c>
      <c r="Q162" s="77">
        <f>A126048762X_Latest</f>
        <v>2.859</v>
      </c>
      <c r="R162" s="77">
        <f>A126050706W_Latest</f>
        <v>32.933999999999997</v>
      </c>
      <c r="S162" s="77">
        <f>A126048114A_Latest</f>
        <v>80.174999999999997</v>
      </c>
      <c r="T162" s="77">
        <f>A126040986R_Latest</f>
        <v>11.518000000000001</v>
      </c>
      <c r="U162" s="77">
        <f>A126039042J_Latest</f>
        <v>2.5390000000000001</v>
      </c>
      <c r="V162" s="77">
        <f>A126041634C_Latest</f>
        <v>1.573</v>
      </c>
      <c r="W162" s="77">
        <f>A126042282C_Latest</f>
        <v>15.631</v>
      </c>
      <c r="X162" s="77">
        <f>A126039690F_Latest</f>
        <v>12.002000000000001</v>
      </c>
      <c r="Y162" s="77">
        <f>A126038394V_Latest</f>
        <v>1.026</v>
      </c>
      <c r="Z162" s="77">
        <f>A126040338T_Latest</f>
        <v>13.028</v>
      </c>
      <c r="AA162" s="77">
        <f>A126037746V_Latest</f>
        <v>28.658999999999999</v>
      </c>
      <c r="AB162" s="77">
        <f>A126056538F_Latest</f>
        <v>17.829000000000001</v>
      </c>
      <c r="AC162" s="77">
        <f>A126054594L_Latest</f>
        <v>2.387</v>
      </c>
      <c r="AD162" s="77">
        <f>A126057186F_Latest</f>
        <v>0.60799999999999998</v>
      </c>
      <c r="AE162" s="77">
        <f>A126057834T_Latest</f>
        <v>20.824000000000002</v>
      </c>
      <c r="AF162" s="77">
        <f>A126055242A_Latest</f>
        <v>11.109</v>
      </c>
      <c r="AG162" s="77">
        <f>A126053946L_Latest</f>
        <v>0.91600000000000004</v>
      </c>
      <c r="AH162" s="77">
        <f>A126055890X_Latest</f>
        <v>12.023999999999999</v>
      </c>
      <c r="AI162" s="77">
        <f>A126053298A_Latest</f>
        <v>32.847999999999999</v>
      </c>
      <c r="AJ162" s="77">
        <f>A126061722A_Latest</f>
        <v>7.7530000000000001</v>
      </c>
      <c r="AK162" s="77">
        <f>A126059778W_Latest</f>
        <v>2.0710000000000002</v>
      </c>
      <c r="AL162" s="77">
        <f>A126062370A_Latest</f>
        <v>0.96199999999999997</v>
      </c>
      <c r="AM162" s="77">
        <f>A126063018J_Latest</f>
        <v>10.786</v>
      </c>
      <c r="AN162" s="77">
        <f>A126060426R_Latest</f>
        <v>6.9649999999999999</v>
      </c>
      <c r="AO162" s="77">
        <f>A126059130F_Latest</f>
        <v>0.91600000000000004</v>
      </c>
      <c r="AP162" s="77">
        <f>A126061074R_Latest</f>
        <v>7.8819999999999997</v>
      </c>
      <c r="AQ162" s="77">
        <f>A126058482T_Latest</f>
        <v>18.667999999999999</v>
      </c>
      <c r="AR162" s="77">
        <f>A126046170J_Latest</f>
        <v>0.84</v>
      </c>
      <c r="AS162" s="77">
        <f>A126044226W_Latest</f>
        <v>0</v>
      </c>
      <c r="AT162" s="77">
        <f>A126046818L_Latest</f>
        <v>0</v>
      </c>
      <c r="AU162" s="77">
        <f>A126047466L_Latest</f>
        <v>0.84</v>
      </c>
      <c r="AV162" s="77">
        <f>A126044874V_Latest</f>
        <v>0.35699999999999998</v>
      </c>
      <c r="AW162" s="77">
        <f>A126043578J_Latest</f>
        <v>0</v>
      </c>
      <c r="AX162" s="77">
        <f>A126045522J_Latest</f>
        <v>0.35699999999999998</v>
      </c>
      <c r="AY162" s="77">
        <f>A126042930R_Latest</f>
        <v>1.1970000000000001</v>
      </c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0"/>
      <c r="B163" s="57" t="s">
        <v>11658</v>
      </c>
      <c r="C163" s="66">
        <v>60</v>
      </c>
      <c r="D163" s="77">
        <f>A126035806X_Latest</f>
        <v>16.381</v>
      </c>
      <c r="E163" s="77">
        <f>A126033862F_Latest</f>
        <v>2.3980000000000001</v>
      </c>
      <c r="F163" s="77">
        <f>A126036454X_Latest</f>
        <v>0.84599999999999997</v>
      </c>
      <c r="G163" s="77">
        <f>A126037102L_Latest</f>
        <v>19.625</v>
      </c>
      <c r="H163" s="77">
        <f>A126034510V_Latest</f>
        <v>8.8049999999999997</v>
      </c>
      <c r="I163" s="77">
        <f>A126033214J_Latest</f>
        <v>1.2270000000000001</v>
      </c>
      <c r="J163" s="77">
        <f>A126035158L_Latest</f>
        <v>10.032</v>
      </c>
      <c r="K163" s="77">
        <f>A126032566V_Latest</f>
        <v>29.658000000000001</v>
      </c>
      <c r="L163" s="77">
        <f>A126051358F_Latest</f>
        <v>16.381</v>
      </c>
      <c r="M163" s="77">
        <f>A126049414W_Latest</f>
        <v>2.3980000000000001</v>
      </c>
      <c r="N163" s="77">
        <f>A126052006V_Latest</f>
        <v>0.84599999999999997</v>
      </c>
      <c r="O163" s="77">
        <f>A126052654T_Latest</f>
        <v>19.625</v>
      </c>
      <c r="P163" s="77">
        <f>A126050062A_Latest</f>
        <v>8.8049999999999997</v>
      </c>
      <c r="Q163" s="77">
        <f>A126048766J_Latest</f>
        <v>1.2270000000000001</v>
      </c>
      <c r="R163" s="77">
        <f>A126050710L_Latest</f>
        <v>10.032</v>
      </c>
      <c r="S163" s="77">
        <f>A126048118K_Latest</f>
        <v>29.658000000000001</v>
      </c>
      <c r="T163" s="77">
        <f>A126040990F_Latest</f>
        <v>4.9080000000000004</v>
      </c>
      <c r="U163" s="77">
        <f>A126039046T_Latest</f>
        <v>0.114</v>
      </c>
      <c r="V163" s="77">
        <f>A126041638L_Latest</f>
        <v>0.39500000000000002</v>
      </c>
      <c r="W163" s="77">
        <f>A126042286L_Latest</f>
        <v>5.4169999999999998</v>
      </c>
      <c r="X163" s="77">
        <f>A126039694R_Latest</f>
        <v>4.7649999999999997</v>
      </c>
      <c r="Y163" s="77">
        <f>A126038398C_Latest</f>
        <v>0</v>
      </c>
      <c r="Z163" s="77">
        <f>A126040342J_Latest</f>
        <v>4.7649999999999997</v>
      </c>
      <c r="AA163" s="77">
        <f>A126037750K_Latest</f>
        <v>10.182</v>
      </c>
      <c r="AB163" s="77">
        <f>A126056542W_Latest</f>
        <v>6.6859999999999999</v>
      </c>
      <c r="AC163" s="77">
        <f>A126054598W_Latest</f>
        <v>1.6419999999999999</v>
      </c>
      <c r="AD163" s="77">
        <f>A126057190W_Latest</f>
        <v>0.45100000000000001</v>
      </c>
      <c r="AE163" s="77">
        <f>A126057838A_Latest</f>
        <v>8.7789999999999999</v>
      </c>
      <c r="AF163" s="77">
        <f>A126055246K_Latest</f>
        <v>2.4409999999999998</v>
      </c>
      <c r="AG163" s="77">
        <f>A126053950C_Latest</f>
        <v>0.51600000000000001</v>
      </c>
      <c r="AH163" s="77">
        <f>A126055894J_Latest</f>
        <v>2.9569999999999999</v>
      </c>
      <c r="AI163" s="77">
        <f>A126053302F_Latest</f>
        <v>11.737</v>
      </c>
      <c r="AJ163" s="77">
        <f>A126061726K_Latest</f>
        <v>4.7869999999999999</v>
      </c>
      <c r="AK163" s="77">
        <f>A126059782L_Latest</f>
        <v>0.64200000000000002</v>
      </c>
      <c r="AL163" s="77">
        <f>A126062374K_Latest</f>
        <v>0</v>
      </c>
      <c r="AM163" s="77">
        <f>A126063022X_Latest</f>
        <v>5.4290000000000003</v>
      </c>
      <c r="AN163" s="77">
        <f>A126060430F_Latest</f>
        <v>1.599</v>
      </c>
      <c r="AO163" s="77">
        <f>A126059134R_Latest</f>
        <v>0.71099999999999997</v>
      </c>
      <c r="AP163" s="77">
        <f>A126061078X_Latest</f>
        <v>2.3109999999999999</v>
      </c>
      <c r="AQ163" s="77">
        <f>A126058486A_Latest</f>
        <v>7.7389999999999999</v>
      </c>
      <c r="AR163" s="77">
        <f>A126046174T_Latest</f>
        <v>0</v>
      </c>
      <c r="AS163" s="77">
        <f>A126044230L_Latest</f>
        <v>0</v>
      </c>
      <c r="AT163" s="77">
        <f>A126046822C_Latest</f>
        <v>0</v>
      </c>
      <c r="AU163" s="77">
        <f>A126047470C_Latest</f>
        <v>0</v>
      </c>
      <c r="AV163" s="77">
        <f>A126044878C_Latest</f>
        <v>0</v>
      </c>
      <c r="AW163" s="77">
        <f>A126043582X_Latest</f>
        <v>0</v>
      </c>
      <c r="AX163" s="77">
        <f>A126045526T_Latest</f>
        <v>0</v>
      </c>
      <c r="AY163" s="77">
        <f>A126042934X_Latest</f>
        <v>0</v>
      </c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0"/>
      <c r="B164" s="57" t="s">
        <v>11659</v>
      </c>
      <c r="C164" s="66">
        <v>61</v>
      </c>
      <c r="D164" s="77">
        <f>A126035834J_Latest</f>
        <v>8.5289999999999999</v>
      </c>
      <c r="E164" s="77">
        <f>A126033890R_Latest</f>
        <v>0.754</v>
      </c>
      <c r="F164" s="77">
        <f>A126036482J_Latest</f>
        <v>0</v>
      </c>
      <c r="G164" s="77">
        <f>A126037130W_Latest</f>
        <v>9.2829999999999995</v>
      </c>
      <c r="H164" s="77">
        <f>A126034538W_Latest</f>
        <v>6.0940000000000003</v>
      </c>
      <c r="I164" s="77">
        <f>A126033242T_Latest</f>
        <v>0.26700000000000002</v>
      </c>
      <c r="J164" s="77">
        <f>A126035186W_Latest</f>
        <v>6.3609999999999998</v>
      </c>
      <c r="K164" s="77">
        <f>A126032594C_Latest</f>
        <v>15.643000000000001</v>
      </c>
      <c r="L164" s="77">
        <f>A126051386R_Latest</f>
        <v>8.5289999999999999</v>
      </c>
      <c r="M164" s="77">
        <f>A126049442F_Latest</f>
        <v>0.754</v>
      </c>
      <c r="N164" s="77">
        <f>A126052034C_Latest</f>
        <v>0</v>
      </c>
      <c r="O164" s="77">
        <f>A126052682A_Latest</f>
        <v>9.2829999999999995</v>
      </c>
      <c r="P164" s="77">
        <f>A126050090K_Latest</f>
        <v>5.6980000000000004</v>
      </c>
      <c r="Q164" s="77">
        <f>A126048794T_Latest</f>
        <v>0.26700000000000002</v>
      </c>
      <c r="R164" s="77">
        <f>A126050738R_Latest</f>
        <v>5.9649999999999999</v>
      </c>
      <c r="S164" s="77">
        <f>A126048146V_Latest</f>
        <v>15.247</v>
      </c>
      <c r="T164" s="77">
        <f>A126041018X_Latest</f>
        <v>1.804</v>
      </c>
      <c r="U164" s="77">
        <f>A126039074A_Latest</f>
        <v>0.60599999999999998</v>
      </c>
      <c r="V164" s="77">
        <f>A126041666W_Latest</f>
        <v>0</v>
      </c>
      <c r="W164" s="77">
        <f>A126042314K_Latest</f>
        <v>2.41</v>
      </c>
      <c r="X164" s="77">
        <f>A126039722L_Latest</f>
        <v>2.7429999999999999</v>
      </c>
      <c r="Y164" s="77">
        <f>A126038426A_Latest</f>
        <v>0</v>
      </c>
      <c r="Z164" s="77">
        <f>A126040370T_Latest</f>
        <v>2.7429999999999999</v>
      </c>
      <c r="AA164" s="77">
        <f>A126037778L_Latest</f>
        <v>5.1529999999999996</v>
      </c>
      <c r="AB164" s="77">
        <f>A126056570F_Latest</f>
        <v>5.798</v>
      </c>
      <c r="AC164" s="77">
        <f>A126054626V_Latest</f>
        <v>0.14799999999999999</v>
      </c>
      <c r="AD164" s="77">
        <f>A126057218L_Latest</f>
        <v>0</v>
      </c>
      <c r="AE164" s="77">
        <f>A126057866K_Latest</f>
        <v>5.9459999999999997</v>
      </c>
      <c r="AF164" s="77">
        <f>A126055274V_Latest</f>
        <v>0</v>
      </c>
      <c r="AG164" s="77">
        <f>A126053978F_Latest</f>
        <v>0.26700000000000002</v>
      </c>
      <c r="AH164" s="77">
        <f>A126055922F_Latest</f>
        <v>0.26700000000000002</v>
      </c>
      <c r="AI164" s="77">
        <f>A126053330R_Latest</f>
        <v>6.2130000000000001</v>
      </c>
      <c r="AJ164" s="77">
        <f>A126061754V_Latest</f>
        <v>0.92700000000000005</v>
      </c>
      <c r="AK164" s="77">
        <f>A126059810K_Latest</f>
        <v>0</v>
      </c>
      <c r="AL164" s="77">
        <f>A126062402J_Latest</f>
        <v>0</v>
      </c>
      <c r="AM164" s="77">
        <f>A126063050J_Latest</f>
        <v>0.92700000000000005</v>
      </c>
      <c r="AN164" s="77">
        <f>A126060458J_Latest</f>
        <v>2.9550000000000001</v>
      </c>
      <c r="AO164" s="77">
        <f>A126059162X_Latest</f>
        <v>0</v>
      </c>
      <c r="AP164" s="77">
        <f>A126061106W_Latest</f>
        <v>2.9550000000000001</v>
      </c>
      <c r="AQ164" s="77">
        <f>A126058514X_Latest</f>
        <v>3.8809999999999998</v>
      </c>
      <c r="AR164" s="77">
        <f>A126046202R_Latest</f>
        <v>0</v>
      </c>
      <c r="AS164" s="77">
        <f>A126044258R_Latest</f>
        <v>0</v>
      </c>
      <c r="AT164" s="77">
        <f>A126046850L_Latest</f>
        <v>0</v>
      </c>
      <c r="AU164" s="77">
        <f>A126047498F_Latest</f>
        <v>0</v>
      </c>
      <c r="AV164" s="77">
        <f>A126044906A_Latest</f>
        <v>0.39600000000000002</v>
      </c>
      <c r="AW164" s="77">
        <f>A126043610W_Latest</f>
        <v>0</v>
      </c>
      <c r="AX164" s="77">
        <f>A126045554A_Latest</f>
        <v>0.39600000000000002</v>
      </c>
      <c r="AY164" s="77">
        <f>A126042962J_Latest</f>
        <v>0.39600000000000002</v>
      </c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0"/>
      <c r="B165" s="52" t="s">
        <v>11660</v>
      </c>
      <c r="C165" s="66">
        <v>62</v>
      </c>
      <c r="D165" s="77">
        <f>A126035810R_Latest</f>
        <v>10.035</v>
      </c>
      <c r="E165" s="77">
        <f>A126033866R_Latest</f>
        <v>2.548</v>
      </c>
      <c r="F165" s="77">
        <f>A126036458J_Latest</f>
        <v>0.73699999999999999</v>
      </c>
      <c r="G165" s="77">
        <f>A126037106W_Latest</f>
        <v>13.32</v>
      </c>
      <c r="H165" s="77">
        <f>A126034514C_Latest</f>
        <v>6.0529999999999999</v>
      </c>
      <c r="I165" s="77">
        <f>A126033218T_Latest</f>
        <v>0.28399999999999997</v>
      </c>
      <c r="J165" s="77">
        <f>A126035162C_Latest</f>
        <v>6.3369999999999997</v>
      </c>
      <c r="K165" s="77">
        <f>A126032570K_Latest</f>
        <v>19.655999999999999</v>
      </c>
      <c r="L165" s="77">
        <f>A126051362W_Latest</f>
        <v>9.5139999999999993</v>
      </c>
      <c r="M165" s="77">
        <f>A126049418F_Latest</f>
        <v>2.548</v>
      </c>
      <c r="N165" s="77">
        <f>A126052010K_Latest</f>
        <v>0.73699999999999999</v>
      </c>
      <c r="O165" s="77">
        <f>A126052658A_Latest</f>
        <v>12.798999999999999</v>
      </c>
      <c r="P165" s="77">
        <f>A126050066K_Latest</f>
        <v>6.0529999999999999</v>
      </c>
      <c r="Q165" s="77">
        <f>A126048770X_Latest</f>
        <v>0.28399999999999997</v>
      </c>
      <c r="R165" s="77">
        <f>A126050714W_Latest</f>
        <v>6.3369999999999997</v>
      </c>
      <c r="S165" s="77">
        <f>A126048122A_Latest</f>
        <v>19.135999999999999</v>
      </c>
      <c r="T165" s="77">
        <f>A126040994R_Latest</f>
        <v>3.0790000000000002</v>
      </c>
      <c r="U165" s="77">
        <f>A126039050J_Latest</f>
        <v>1.544</v>
      </c>
      <c r="V165" s="77">
        <f>A126041642C_Latest</f>
        <v>0</v>
      </c>
      <c r="W165" s="77">
        <f>A126042290C_Latest</f>
        <v>4.6230000000000002</v>
      </c>
      <c r="X165" s="77">
        <f>A126039698X_Latest</f>
        <v>2.7</v>
      </c>
      <c r="Y165" s="77">
        <f>A126038402J_Latest</f>
        <v>0</v>
      </c>
      <c r="Z165" s="77">
        <f>A126040346T_Latest</f>
        <v>2.7</v>
      </c>
      <c r="AA165" s="77">
        <f>A126037754V_Latest</f>
        <v>7.3230000000000004</v>
      </c>
      <c r="AB165" s="77">
        <f>A126056546F_Latest</f>
        <v>3.415</v>
      </c>
      <c r="AC165" s="77">
        <f>A126054602A_Latest</f>
        <v>0</v>
      </c>
      <c r="AD165" s="77">
        <f>A126057194F_Latest</f>
        <v>0.73699999999999999</v>
      </c>
      <c r="AE165" s="77">
        <f>A126057842T_Latest</f>
        <v>4.1529999999999996</v>
      </c>
      <c r="AF165" s="77">
        <f>A126055250A_Latest</f>
        <v>1.58</v>
      </c>
      <c r="AG165" s="77">
        <f>A126053954L_Latest</f>
        <v>0</v>
      </c>
      <c r="AH165" s="77">
        <f>A126055898T_Latest</f>
        <v>1.58</v>
      </c>
      <c r="AI165" s="77">
        <f>A126053306R_Latest</f>
        <v>5.7329999999999997</v>
      </c>
      <c r="AJ165" s="77">
        <f>A126061730A_Latest</f>
        <v>3.02</v>
      </c>
      <c r="AK165" s="77">
        <f>A126059786W_Latest</f>
        <v>1.0029999999999999</v>
      </c>
      <c r="AL165" s="77">
        <f>A126062378V_Latest</f>
        <v>0</v>
      </c>
      <c r="AM165" s="77">
        <f>A126063026J_Latest</f>
        <v>4.0229999999999997</v>
      </c>
      <c r="AN165" s="77">
        <f>A126060434R_Latest</f>
        <v>1.7729999999999999</v>
      </c>
      <c r="AO165" s="77">
        <f>A126059138X_Latest</f>
        <v>0.28399999999999997</v>
      </c>
      <c r="AP165" s="77">
        <f>A126061082R_Latest</f>
        <v>2.0569999999999999</v>
      </c>
      <c r="AQ165" s="77">
        <f>A126058490T_Latest</f>
        <v>6.08</v>
      </c>
      <c r="AR165" s="77">
        <f>A126046178A_Latest</f>
        <v>0.52</v>
      </c>
      <c r="AS165" s="77">
        <f>A126044234W_Latest</f>
        <v>0</v>
      </c>
      <c r="AT165" s="77">
        <f>A126046826L_Latest</f>
        <v>0</v>
      </c>
      <c r="AU165" s="77">
        <f>A126047474L_Latest</f>
        <v>0.52</v>
      </c>
      <c r="AV165" s="77">
        <f>A126044882V_Latest</f>
        <v>0</v>
      </c>
      <c r="AW165" s="77">
        <f>A126043586J_Latest</f>
        <v>0</v>
      </c>
      <c r="AX165" s="77">
        <f>A126045530J_Latest</f>
        <v>0</v>
      </c>
      <c r="AY165" s="77">
        <f>A126042938J_Latest</f>
        <v>0.52</v>
      </c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0"/>
      <c r="B166" s="52" t="s">
        <v>11661</v>
      </c>
      <c r="C166" s="66">
        <v>63</v>
      </c>
      <c r="D166" s="77">
        <f>A126035838T_Latest</f>
        <v>12.972</v>
      </c>
      <c r="E166" s="77">
        <f>A126033894X_Latest</f>
        <v>0.86799999999999999</v>
      </c>
      <c r="F166" s="77">
        <f>A126036486T_Latest</f>
        <v>0.35799999999999998</v>
      </c>
      <c r="G166" s="77">
        <f>A126037134F_Latest</f>
        <v>14.198</v>
      </c>
      <c r="H166" s="77">
        <f>A126034542L_Latest</f>
        <v>5.9539999999999997</v>
      </c>
      <c r="I166" s="77">
        <f>A126033246A_Latest</f>
        <v>1.6379999999999999</v>
      </c>
      <c r="J166" s="77">
        <f>A126035190L_Latest</f>
        <v>7.5919999999999996</v>
      </c>
      <c r="K166" s="77">
        <f>A126032598L_Latest</f>
        <v>21.79</v>
      </c>
      <c r="L166" s="77">
        <f>A126051390F_Latest</f>
        <v>12.711</v>
      </c>
      <c r="M166" s="77">
        <f>A126049446R_Latest</f>
        <v>0.86799999999999999</v>
      </c>
      <c r="N166" s="77">
        <f>A126052038L_Latest</f>
        <v>0.35799999999999998</v>
      </c>
      <c r="O166" s="77">
        <f>A126052686K_Latest</f>
        <v>13.936999999999999</v>
      </c>
      <c r="P166" s="77">
        <f>A126050094V_Latest</f>
        <v>5.9539999999999997</v>
      </c>
      <c r="Q166" s="77">
        <f>A126048798A_Latest</f>
        <v>1.6379999999999999</v>
      </c>
      <c r="R166" s="77">
        <f>A126050742F_Latest</f>
        <v>7.5919999999999996</v>
      </c>
      <c r="S166" s="77">
        <f>A126048150K_Latest</f>
        <v>21.529</v>
      </c>
      <c r="T166" s="77">
        <f>A126041022R_Latest</f>
        <v>1.8839999999999999</v>
      </c>
      <c r="U166" s="77">
        <f>A126039078K_Latest</f>
        <v>0</v>
      </c>
      <c r="V166" s="77">
        <f>A126041670L_Latest</f>
        <v>0</v>
      </c>
      <c r="W166" s="77">
        <f>A126042318V_Latest</f>
        <v>1.8839999999999999</v>
      </c>
      <c r="X166" s="77">
        <f>A126039726W_Latest</f>
        <v>0.23100000000000001</v>
      </c>
      <c r="Y166" s="77">
        <f>A126038430T_Latest</f>
        <v>0</v>
      </c>
      <c r="Z166" s="77">
        <f>A126040374A_Latest</f>
        <v>0.23100000000000001</v>
      </c>
      <c r="AA166" s="77">
        <f>A126037782C_Latest</f>
        <v>2.1150000000000002</v>
      </c>
      <c r="AB166" s="77">
        <f>A126056574R_Latest</f>
        <v>4.7229999999999999</v>
      </c>
      <c r="AC166" s="77">
        <f>A126054630K_Latest</f>
        <v>0.61599999999999999</v>
      </c>
      <c r="AD166" s="77">
        <f>A126057222C_Latest</f>
        <v>0</v>
      </c>
      <c r="AE166" s="77">
        <f>A126057870A_Latest</f>
        <v>5.3390000000000004</v>
      </c>
      <c r="AF166" s="77">
        <f>A126055278C_Latest</f>
        <v>1.1379999999999999</v>
      </c>
      <c r="AG166" s="77">
        <f>A126053982W_Latest</f>
        <v>0.73699999999999999</v>
      </c>
      <c r="AH166" s="77">
        <f>A126055926R_Latest</f>
        <v>1.875</v>
      </c>
      <c r="AI166" s="77">
        <f>A126053334X_Latest</f>
        <v>7.2149999999999999</v>
      </c>
      <c r="AJ166" s="77">
        <f>A126061758C_Latest</f>
        <v>6.1040000000000001</v>
      </c>
      <c r="AK166" s="77">
        <f>A126059814V_Latest</f>
        <v>0.251</v>
      </c>
      <c r="AL166" s="77">
        <f>A126062406T_Latest</f>
        <v>0.35799999999999998</v>
      </c>
      <c r="AM166" s="77">
        <f>A126063054T_Latest</f>
        <v>6.7140000000000004</v>
      </c>
      <c r="AN166" s="77">
        <f>A126060462X_Latest</f>
        <v>4.585</v>
      </c>
      <c r="AO166" s="77">
        <f>A126059166J_Latest</f>
        <v>0.90100000000000002</v>
      </c>
      <c r="AP166" s="77">
        <f>A126061110L_Latest</f>
        <v>5.4859999999999998</v>
      </c>
      <c r="AQ166" s="77">
        <f>A126058518J_Latest</f>
        <v>12.2</v>
      </c>
      <c r="AR166" s="77">
        <f>A126046206X_Latest</f>
        <v>0.26100000000000001</v>
      </c>
      <c r="AS166" s="77">
        <f>A126044262F_Latest</f>
        <v>0</v>
      </c>
      <c r="AT166" s="77">
        <f>A126046854W_Latest</f>
        <v>0</v>
      </c>
      <c r="AU166" s="77">
        <f>A126047502K_Latest</f>
        <v>0.26100000000000001</v>
      </c>
      <c r="AV166" s="77">
        <f>A126044910T_Latest</f>
        <v>0</v>
      </c>
      <c r="AW166" s="77">
        <f>A126043614F_Latest</f>
        <v>0</v>
      </c>
      <c r="AX166" s="77">
        <f>A126045558K_Latest</f>
        <v>0</v>
      </c>
      <c r="AY166" s="77">
        <f>A126042966T_Latest</f>
        <v>0.26100000000000001</v>
      </c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5" t="s">
        <v>11636</v>
      </c>
      <c r="B167" s="59"/>
      <c r="C167" s="66">
        <v>64</v>
      </c>
      <c r="D167" s="77">
        <f>A126035842J_Latest</f>
        <v>108.79300000000001</v>
      </c>
      <c r="E167" s="77">
        <f>A126033898J_Latest</f>
        <v>22.387</v>
      </c>
      <c r="F167" s="77">
        <f>A126036490J_Latest</f>
        <v>9.6440000000000001</v>
      </c>
      <c r="G167" s="77">
        <f>A126037138R_Latest</f>
        <v>140.82400000000001</v>
      </c>
      <c r="H167" s="77">
        <f>A126034546W_Latest</f>
        <v>76.353999999999999</v>
      </c>
      <c r="I167" s="77">
        <f>A126033250T_Latest</f>
        <v>18</v>
      </c>
      <c r="J167" s="77">
        <f>A126035194W_Latest</f>
        <v>94.355000000000004</v>
      </c>
      <c r="K167" s="77">
        <f>A126032602T_Latest</f>
        <v>235.179</v>
      </c>
      <c r="L167" s="77">
        <f>A126051394R_Latest</f>
        <v>107.172</v>
      </c>
      <c r="M167" s="77">
        <f>A126049450F_Latest</f>
        <v>22.387</v>
      </c>
      <c r="N167" s="77">
        <f>A126052042C_Latest</f>
        <v>9.6440000000000001</v>
      </c>
      <c r="O167" s="77">
        <f>A126052690A_Latest</f>
        <v>139.203</v>
      </c>
      <c r="P167" s="77">
        <f>A126050098C_Latest</f>
        <v>75.600999999999999</v>
      </c>
      <c r="Q167" s="77">
        <f>A126048802F_Latest</f>
        <v>16.631</v>
      </c>
      <c r="R167" s="77">
        <f>A126050746R_Latest</f>
        <v>92.233000000000004</v>
      </c>
      <c r="S167" s="77">
        <f>A126048154V_Latest</f>
        <v>231.43600000000001</v>
      </c>
      <c r="T167" s="77">
        <f>A126041026X_Latest</f>
        <v>29.683</v>
      </c>
      <c r="U167" s="77">
        <f>A126039082A_Latest</f>
        <v>8.2449999999999992</v>
      </c>
      <c r="V167" s="77">
        <f>A126041674W_Latest</f>
        <v>2.2599999999999998</v>
      </c>
      <c r="W167" s="77">
        <f>A126042322K_Latest</f>
        <v>40.188000000000002</v>
      </c>
      <c r="X167" s="77">
        <f>A126039730L_Latest</f>
        <v>33.948999999999998</v>
      </c>
      <c r="Y167" s="77">
        <f>A126038434A_Latest</f>
        <v>6.6879999999999997</v>
      </c>
      <c r="Z167" s="77">
        <f>A126040378K_Latest</f>
        <v>40.637</v>
      </c>
      <c r="AA167" s="77">
        <f>A126037786L_Latest</f>
        <v>80.825000000000003</v>
      </c>
      <c r="AB167" s="77">
        <f>A126056578X_Latest</f>
        <v>48.05</v>
      </c>
      <c r="AC167" s="77">
        <f>A126054634V_Latest</f>
        <v>8.1790000000000003</v>
      </c>
      <c r="AD167" s="77">
        <f>A126057226L_Latest</f>
        <v>4.952</v>
      </c>
      <c r="AE167" s="77">
        <f>A126057874K_Latest</f>
        <v>61.180999999999997</v>
      </c>
      <c r="AF167" s="77">
        <f>A126055282V_Latest</f>
        <v>21.042999999999999</v>
      </c>
      <c r="AG167" s="77">
        <f>A126053986F_Latest</f>
        <v>4.3410000000000002</v>
      </c>
      <c r="AH167" s="77">
        <f>A126055930F_Latest</f>
        <v>25.384</v>
      </c>
      <c r="AI167" s="77">
        <f>A126053338J_Latest</f>
        <v>86.564999999999998</v>
      </c>
      <c r="AJ167" s="77">
        <f>A126061762V_Latest</f>
        <v>29.439</v>
      </c>
      <c r="AK167" s="77">
        <f>A126059818C_Latest</f>
        <v>5.9630000000000001</v>
      </c>
      <c r="AL167" s="77">
        <f>A126062410J_Latest</f>
        <v>2.4319999999999999</v>
      </c>
      <c r="AM167" s="77">
        <f>A126063058A_Latest</f>
        <v>37.834000000000003</v>
      </c>
      <c r="AN167" s="77">
        <f>A126060466J_Latest</f>
        <v>20.609000000000002</v>
      </c>
      <c r="AO167" s="77">
        <f>A126059170X_Latest</f>
        <v>5.6029999999999998</v>
      </c>
      <c r="AP167" s="77">
        <f>A126061114W_Latest</f>
        <v>26.212</v>
      </c>
      <c r="AQ167" s="77">
        <f>A126058522X_Latest</f>
        <v>64.046000000000006</v>
      </c>
      <c r="AR167" s="77">
        <f>A126046210R_Latest</f>
        <v>1.621</v>
      </c>
      <c r="AS167" s="77">
        <f>A126044266R_Latest</f>
        <v>0</v>
      </c>
      <c r="AT167" s="77">
        <f>A126046858F_Latest</f>
        <v>0</v>
      </c>
      <c r="AU167" s="77">
        <f>A126047506V_Latest</f>
        <v>1.621</v>
      </c>
      <c r="AV167" s="77">
        <f>A126044914A_Latest</f>
        <v>0.753</v>
      </c>
      <c r="AW167" s="77">
        <f>A126043618R_Latest</f>
        <v>1.369</v>
      </c>
      <c r="AX167" s="77">
        <f>A126045562A_Latest</f>
        <v>2.1219999999999999</v>
      </c>
      <c r="AY167" s="77">
        <f>A126042970J_Latest</f>
        <v>3.7429999999999999</v>
      </c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78"/>
      <c r="B168" s="79"/>
      <c r="C168" s="79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</row>
    <row r="169" spans="1:103" hidden="1">
      <c r="A169" s="78"/>
      <c r="B169" s="79"/>
      <c r="C169" s="79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</row>
    <row r="170" spans="1:103" ht="15" hidden="1" customHeight="1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</row>
    <row r="171" spans="1:103" hidden="1">
      <c r="A171" s="65"/>
      <c r="B171" s="63"/>
      <c r="C171" s="63"/>
      <c r="D171" s="67">
        <v>1</v>
      </c>
      <c r="E171" s="67">
        <v>2</v>
      </c>
      <c r="F171" s="67">
        <v>3</v>
      </c>
      <c r="G171" s="67">
        <v>4</v>
      </c>
      <c r="H171" s="67">
        <v>5</v>
      </c>
      <c r="I171" s="67">
        <v>6</v>
      </c>
      <c r="J171" s="67">
        <v>7</v>
      </c>
      <c r="K171" s="67">
        <v>8</v>
      </c>
      <c r="L171" s="67">
        <v>9</v>
      </c>
      <c r="M171" s="67">
        <v>10</v>
      </c>
      <c r="N171" s="67">
        <v>11</v>
      </c>
      <c r="O171" s="67">
        <v>12</v>
      </c>
      <c r="P171" s="67">
        <v>13</v>
      </c>
      <c r="Q171" s="67">
        <v>14</v>
      </c>
      <c r="R171" s="67">
        <v>15</v>
      </c>
      <c r="S171" s="67">
        <v>16</v>
      </c>
      <c r="T171" s="67">
        <v>17</v>
      </c>
      <c r="U171" s="67">
        <v>18</v>
      </c>
      <c r="V171" s="67">
        <v>19</v>
      </c>
      <c r="W171" s="67">
        <v>20</v>
      </c>
      <c r="X171" s="67">
        <v>21</v>
      </c>
      <c r="Y171" s="67">
        <v>22</v>
      </c>
      <c r="Z171" s="67">
        <v>23</v>
      </c>
      <c r="AA171" s="67">
        <v>24</v>
      </c>
      <c r="AB171" s="67">
        <v>25</v>
      </c>
      <c r="AC171" s="67">
        <v>26</v>
      </c>
      <c r="AD171" s="67">
        <v>27</v>
      </c>
      <c r="AE171" s="67">
        <v>28</v>
      </c>
      <c r="AF171" s="67">
        <v>29</v>
      </c>
      <c r="AG171" s="67">
        <v>30</v>
      </c>
      <c r="AH171" s="67">
        <v>31</v>
      </c>
      <c r="AI171" s="67">
        <v>32</v>
      </c>
      <c r="AJ171" s="67">
        <v>33</v>
      </c>
      <c r="AK171" s="67">
        <v>34</v>
      </c>
      <c r="AL171" s="67">
        <v>35</v>
      </c>
      <c r="AM171" s="67">
        <v>36</v>
      </c>
      <c r="AN171" s="67">
        <v>37</v>
      </c>
      <c r="AO171" s="67">
        <v>38</v>
      </c>
      <c r="AP171" s="67">
        <v>39</v>
      </c>
      <c r="AQ171" s="67">
        <v>40</v>
      </c>
      <c r="AR171" s="67">
        <v>41</v>
      </c>
      <c r="AS171" s="67">
        <v>42</v>
      </c>
      <c r="AT171" s="67">
        <v>43</v>
      </c>
      <c r="AU171" s="67">
        <v>44</v>
      </c>
      <c r="AV171" s="67">
        <v>45</v>
      </c>
      <c r="AW171" s="67">
        <v>46</v>
      </c>
      <c r="AX171" s="67">
        <v>47</v>
      </c>
      <c r="AY171" s="67">
        <v>48</v>
      </c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</row>
    <row r="172" spans="1:103" ht="15" hidden="1" customHeight="1">
      <c r="A172" s="36"/>
      <c r="B172" s="36"/>
      <c r="C172" s="36"/>
      <c r="D172" s="69" t="s">
        <v>11679</v>
      </c>
      <c r="E172" s="69"/>
      <c r="F172" s="69"/>
      <c r="G172" s="69"/>
      <c r="H172" s="69"/>
      <c r="I172" s="69"/>
      <c r="J172" s="69"/>
      <c r="K172" s="69"/>
      <c r="L172" s="69" t="s">
        <v>11680</v>
      </c>
      <c r="M172" s="69"/>
      <c r="N172" s="69"/>
      <c r="O172" s="69"/>
      <c r="P172" s="69"/>
      <c r="Q172" s="69"/>
      <c r="R172" s="69"/>
      <c r="S172" s="69"/>
      <c r="T172" s="69" t="s">
        <v>11681</v>
      </c>
      <c r="U172" s="69"/>
      <c r="V172" s="69"/>
      <c r="W172" s="69"/>
      <c r="X172" s="69"/>
      <c r="Y172" s="69"/>
      <c r="Z172" s="69"/>
      <c r="AA172" s="69"/>
      <c r="AB172" s="69" t="s">
        <v>11682</v>
      </c>
      <c r="AC172" s="69"/>
      <c r="AD172" s="69"/>
      <c r="AE172" s="69"/>
      <c r="AF172" s="69"/>
      <c r="AG172" s="69"/>
      <c r="AH172" s="41"/>
      <c r="AI172" s="41"/>
      <c r="AJ172" s="41" t="s">
        <v>11683</v>
      </c>
      <c r="AK172" s="41"/>
      <c r="AR172" t="s">
        <v>11684</v>
      </c>
    </row>
    <row r="173" spans="1:103" ht="15" hidden="1" customHeight="1">
      <c r="A173" s="36"/>
      <c r="B173" s="36"/>
      <c r="C173" s="36"/>
      <c r="D173" s="101" t="s">
        <v>11630</v>
      </c>
      <c r="E173" s="101"/>
      <c r="F173" s="101"/>
      <c r="G173" s="102"/>
      <c r="H173" s="102" t="s">
        <v>11631</v>
      </c>
      <c r="I173" s="102"/>
      <c r="J173" s="102"/>
      <c r="K173" s="102" t="s">
        <v>11632</v>
      </c>
      <c r="L173" s="101" t="s">
        <v>11630</v>
      </c>
      <c r="M173" s="101"/>
      <c r="N173" s="101"/>
      <c r="O173" s="102"/>
      <c r="P173" s="102" t="s">
        <v>11631</v>
      </c>
      <c r="Q173" s="102"/>
      <c r="R173" s="102"/>
      <c r="S173" s="102" t="s">
        <v>11632</v>
      </c>
      <c r="T173" s="101" t="s">
        <v>11630</v>
      </c>
      <c r="U173" s="101"/>
      <c r="V173" s="101"/>
      <c r="W173" s="102"/>
      <c r="X173" s="102" t="s">
        <v>11631</v>
      </c>
      <c r="Y173" s="102"/>
      <c r="Z173" s="102"/>
      <c r="AA173" s="102" t="s">
        <v>11632</v>
      </c>
      <c r="AB173" s="101" t="s">
        <v>11630</v>
      </c>
      <c r="AC173" s="101"/>
      <c r="AD173" s="101"/>
      <c r="AE173" s="102"/>
      <c r="AF173" s="102" t="s">
        <v>11631</v>
      </c>
      <c r="AG173" s="102"/>
      <c r="AH173" s="102"/>
      <c r="AI173" s="102" t="s">
        <v>11632</v>
      </c>
      <c r="AJ173" s="101" t="s">
        <v>11630</v>
      </c>
      <c r="AK173" s="101"/>
      <c r="AL173" s="101"/>
      <c r="AM173" s="102"/>
      <c r="AN173" s="102" t="s">
        <v>11631</v>
      </c>
      <c r="AO173" s="102"/>
      <c r="AP173" s="102"/>
      <c r="AQ173" s="102" t="s">
        <v>11632</v>
      </c>
      <c r="AR173" s="101" t="s">
        <v>11630</v>
      </c>
      <c r="AS173" s="101"/>
      <c r="AT173" s="101"/>
      <c r="AU173" s="102"/>
      <c r="AV173" s="102" t="s">
        <v>11631</v>
      </c>
      <c r="AW173" s="102"/>
      <c r="AX173" s="102"/>
      <c r="AY173" s="102" t="s">
        <v>11632</v>
      </c>
      <c r="AZ173" s="101"/>
      <c r="BA173" s="101"/>
      <c r="BB173" s="101"/>
      <c r="BC173" s="102"/>
      <c r="BD173" s="102"/>
      <c r="BE173" s="102"/>
      <c r="BF173" s="102"/>
      <c r="BG173" s="102"/>
      <c r="BH173" s="101"/>
      <c r="BI173" s="101"/>
      <c r="BJ173" s="101"/>
      <c r="BK173" s="102"/>
      <c r="BL173" s="102"/>
      <c r="BM173" s="102"/>
      <c r="BN173" s="102"/>
      <c r="BO173" s="102"/>
      <c r="BP173" s="101"/>
      <c r="BQ173" s="101"/>
      <c r="BR173" s="101"/>
      <c r="BS173" s="102"/>
      <c r="BT173" s="102"/>
      <c r="BU173" s="102"/>
      <c r="BV173" s="102"/>
      <c r="BW173" s="102"/>
      <c r="BX173" s="70"/>
      <c r="BY173" s="70"/>
      <c r="BZ173" s="71"/>
      <c r="CA173" s="72"/>
      <c r="CB173" s="73"/>
      <c r="CC173" s="73"/>
      <c r="CD173" s="73"/>
      <c r="CE173" s="73"/>
      <c r="CF173" s="74"/>
      <c r="CG173" s="70"/>
      <c r="CH173" s="70"/>
      <c r="CI173" s="70"/>
      <c r="CJ173" s="71"/>
      <c r="CK173" s="72"/>
      <c r="CL173" s="73"/>
      <c r="CM173" s="73"/>
      <c r="CN173" s="73"/>
      <c r="CO173" s="73"/>
      <c r="CP173" s="102"/>
      <c r="CQ173" s="104"/>
      <c r="CR173" s="104"/>
      <c r="CS173" s="104"/>
      <c r="CT173" s="105"/>
      <c r="CU173" s="106"/>
      <c r="CV173" s="103"/>
      <c r="CW173" s="103"/>
      <c r="CX173" s="103"/>
      <c r="CY173" s="103"/>
    </row>
    <row r="174" spans="1:103" ht="56.25" hidden="1">
      <c r="A174" s="36"/>
      <c r="B174" s="36"/>
      <c r="C174" s="36"/>
      <c r="D174" s="43" t="s">
        <v>11633</v>
      </c>
      <c r="E174" s="43" t="s">
        <v>11634</v>
      </c>
      <c r="F174" s="80" t="s">
        <v>11635</v>
      </c>
      <c r="G174" s="43" t="s">
        <v>11636</v>
      </c>
      <c r="H174" s="43" t="s">
        <v>11637</v>
      </c>
      <c r="I174" s="80" t="s">
        <v>11638</v>
      </c>
      <c r="J174" s="43" t="s">
        <v>11636</v>
      </c>
      <c r="K174" s="102"/>
      <c r="L174" s="43" t="s">
        <v>11633</v>
      </c>
      <c r="M174" s="43" t="s">
        <v>11634</v>
      </c>
      <c r="N174" s="80" t="s">
        <v>11635</v>
      </c>
      <c r="O174" s="43" t="s">
        <v>11636</v>
      </c>
      <c r="P174" s="43" t="s">
        <v>11637</v>
      </c>
      <c r="Q174" s="80" t="s">
        <v>11638</v>
      </c>
      <c r="R174" s="43" t="s">
        <v>11636</v>
      </c>
      <c r="S174" s="102"/>
      <c r="T174" s="43" t="s">
        <v>11633</v>
      </c>
      <c r="U174" s="43" t="s">
        <v>11634</v>
      </c>
      <c r="V174" s="80" t="s">
        <v>11635</v>
      </c>
      <c r="W174" s="43" t="s">
        <v>11636</v>
      </c>
      <c r="X174" s="43" t="s">
        <v>11637</v>
      </c>
      <c r="Y174" s="80" t="s">
        <v>11638</v>
      </c>
      <c r="Z174" s="43" t="s">
        <v>11636</v>
      </c>
      <c r="AA174" s="102"/>
      <c r="AB174" s="43" t="s">
        <v>11633</v>
      </c>
      <c r="AC174" s="43" t="s">
        <v>11634</v>
      </c>
      <c r="AD174" s="80" t="s">
        <v>11635</v>
      </c>
      <c r="AE174" s="43" t="s">
        <v>11636</v>
      </c>
      <c r="AF174" s="43" t="s">
        <v>11637</v>
      </c>
      <c r="AG174" s="80" t="s">
        <v>11638</v>
      </c>
      <c r="AH174" s="43" t="s">
        <v>11636</v>
      </c>
      <c r="AI174" s="102"/>
      <c r="AJ174" s="43" t="s">
        <v>11633</v>
      </c>
      <c r="AK174" s="43" t="s">
        <v>11634</v>
      </c>
      <c r="AL174" s="80" t="s">
        <v>11635</v>
      </c>
      <c r="AM174" s="43" t="s">
        <v>11636</v>
      </c>
      <c r="AN174" s="43" t="s">
        <v>11637</v>
      </c>
      <c r="AO174" s="80" t="s">
        <v>11638</v>
      </c>
      <c r="AP174" s="43" t="s">
        <v>11636</v>
      </c>
      <c r="AQ174" s="102"/>
      <c r="AR174" s="43" t="s">
        <v>11633</v>
      </c>
      <c r="AS174" s="43" t="s">
        <v>11634</v>
      </c>
      <c r="AT174" s="80" t="s">
        <v>11635</v>
      </c>
      <c r="AU174" s="43" t="s">
        <v>11636</v>
      </c>
      <c r="AV174" s="43" t="s">
        <v>11637</v>
      </c>
      <c r="AW174" s="80" t="s">
        <v>11638</v>
      </c>
      <c r="AX174" s="43" t="s">
        <v>11636</v>
      </c>
      <c r="AY174" s="102"/>
      <c r="AZ174" s="43"/>
      <c r="BA174" s="43"/>
      <c r="BB174" s="43"/>
      <c r="BC174" s="43"/>
      <c r="BD174" s="43"/>
      <c r="BE174" s="43"/>
      <c r="BF174" s="43"/>
      <c r="BG174" s="102"/>
      <c r="BH174" s="43"/>
      <c r="BI174" s="43"/>
      <c r="BJ174" s="43"/>
      <c r="BK174" s="43"/>
      <c r="BL174" s="43"/>
      <c r="BM174" s="43"/>
      <c r="BN174" s="43"/>
      <c r="BO174" s="102"/>
      <c r="BP174" s="43"/>
      <c r="BQ174" s="43"/>
      <c r="BR174" s="43"/>
      <c r="BS174" s="43"/>
      <c r="BT174" s="43"/>
      <c r="BU174" s="43"/>
      <c r="BV174" s="43"/>
      <c r="BW174" s="102"/>
      <c r="BX174" s="43"/>
      <c r="BY174" s="43"/>
      <c r="BZ174" s="71"/>
      <c r="CA174" s="71"/>
      <c r="CB174" s="73"/>
      <c r="CC174" s="73"/>
      <c r="CD174" s="73"/>
      <c r="CE174" s="73"/>
      <c r="CF174" s="74"/>
      <c r="CG174" s="43"/>
      <c r="CH174" s="43"/>
      <c r="CI174" s="43"/>
      <c r="CJ174" s="71"/>
      <c r="CK174" s="71"/>
      <c r="CL174" s="73"/>
      <c r="CM174" s="73"/>
      <c r="CN174" s="73"/>
      <c r="CO174" s="73"/>
      <c r="CP174" s="102"/>
      <c r="CQ174" s="43"/>
      <c r="CR174" s="43"/>
      <c r="CS174" s="43"/>
      <c r="CT174" s="105"/>
      <c r="CU174" s="105"/>
      <c r="CV174" s="103"/>
      <c r="CW174" s="103"/>
      <c r="CX174" s="103"/>
      <c r="CY174" s="103"/>
    </row>
    <row r="175" spans="1:103" hidden="1">
      <c r="A175" s="36"/>
      <c r="B175" s="36"/>
      <c r="C175" s="36"/>
      <c r="D175" s="45" t="s">
        <v>11639</v>
      </c>
      <c r="E175" s="45" t="s">
        <v>11639</v>
      </c>
      <c r="F175" s="81" t="s">
        <v>11639</v>
      </c>
      <c r="G175" s="45" t="s">
        <v>11639</v>
      </c>
      <c r="H175" s="45" t="s">
        <v>11639</v>
      </c>
      <c r="I175" s="81" t="s">
        <v>11678</v>
      </c>
      <c r="J175" s="45" t="s">
        <v>11639</v>
      </c>
      <c r="K175" s="45" t="s">
        <v>11639</v>
      </c>
      <c r="L175" s="45" t="s">
        <v>11639</v>
      </c>
      <c r="M175" s="45" t="s">
        <v>11639</v>
      </c>
      <c r="N175" s="81" t="s">
        <v>11639</v>
      </c>
      <c r="O175" s="45" t="s">
        <v>11678</v>
      </c>
      <c r="P175" s="45" t="s">
        <v>11639</v>
      </c>
      <c r="Q175" s="81" t="s">
        <v>11639</v>
      </c>
      <c r="R175" s="45" t="s">
        <v>11639</v>
      </c>
      <c r="S175" s="45" t="s">
        <v>11639</v>
      </c>
      <c r="T175" s="45" t="s">
        <v>11639</v>
      </c>
      <c r="U175" s="45" t="s">
        <v>11678</v>
      </c>
      <c r="V175" s="81" t="s">
        <v>11639</v>
      </c>
      <c r="W175" s="45" t="s">
        <v>11639</v>
      </c>
      <c r="X175" s="45" t="s">
        <v>11639</v>
      </c>
      <c r="Y175" s="81" t="s">
        <v>11639</v>
      </c>
      <c r="Z175" s="45" t="s">
        <v>11639</v>
      </c>
      <c r="AA175" s="45" t="s">
        <v>11678</v>
      </c>
      <c r="AB175" s="45" t="s">
        <v>11639</v>
      </c>
      <c r="AC175" s="45" t="s">
        <v>11639</v>
      </c>
      <c r="AD175" s="81" t="s">
        <v>11639</v>
      </c>
      <c r="AE175" s="45" t="s">
        <v>11639</v>
      </c>
      <c r="AF175" s="45" t="s">
        <v>11639</v>
      </c>
      <c r="AG175" s="81" t="s">
        <v>11678</v>
      </c>
      <c r="AH175" s="45" t="s">
        <v>11639</v>
      </c>
      <c r="AI175" s="45" t="s">
        <v>11639</v>
      </c>
      <c r="AJ175" s="45" t="s">
        <v>11639</v>
      </c>
      <c r="AK175" s="45" t="s">
        <v>11639</v>
      </c>
      <c r="AL175" s="81" t="s">
        <v>11639</v>
      </c>
      <c r="AM175" s="45" t="s">
        <v>11678</v>
      </c>
      <c r="AN175" s="45" t="s">
        <v>11639</v>
      </c>
      <c r="AO175" s="81" t="s">
        <v>11639</v>
      </c>
      <c r="AP175" s="45" t="s">
        <v>11639</v>
      </c>
      <c r="AQ175" s="45" t="s">
        <v>11639</v>
      </c>
      <c r="AR175" s="45" t="s">
        <v>11639</v>
      </c>
      <c r="AS175" s="45" t="s">
        <v>11678</v>
      </c>
      <c r="AT175" s="81" t="s">
        <v>11639</v>
      </c>
      <c r="AU175" s="45" t="s">
        <v>11639</v>
      </c>
      <c r="AV175" s="45" t="s">
        <v>11639</v>
      </c>
      <c r="AW175" s="81" t="s">
        <v>11639</v>
      </c>
      <c r="AX175" s="45" t="s">
        <v>11639</v>
      </c>
      <c r="AY175" s="45" t="s">
        <v>11678</v>
      </c>
      <c r="AZ175" s="45"/>
      <c r="BA175" s="45"/>
      <c r="BB175" s="45"/>
      <c r="BC175" s="45"/>
      <c r="BD175" s="45"/>
      <c r="BE175" s="45"/>
    </row>
    <row r="176" spans="1:103" hidden="1">
      <c r="A176" s="46" t="s">
        <v>11640</v>
      </c>
      <c r="B176" s="47"/>
      <c r="C176" s="36"/>
      <c r="D176" s="45"/>
      <c r="E176" s="45"/>
      <c r="F176" s="81"/>
      <c r="G176" s="45"/>
      <c r="H176" s="45"/>
      <c r="I176" s="81"/>
      <c r="J176" s="45"/>
      <c r="K176" s="45"/>
      <c r="L176" s="45"/>
      <c r="M176" s="45"/>
      <c r="N176" s="81"/>
      <c r="O176" s="45"/>
      <c r="P176" s="45"/>
      <c r="Q176" s="81"/>
      <c r="R176" s="45"/>
      <c r="S176" s="45"/>
      <c r="T176" s="45"/>
      <c r="U176" s="45"/>
      <c r="V176" s="81"/>
      <c r="W176" s="45"/>
      <c r="X176" s="45"/>
      <c r="Y176" s="81"/>
      <c r="Z176" s="45"/>
      <c r="AA176" s="45"/>
      <c r="AB176" s="45"/>
      <c r="AC176" s="45"/>
      <c r="AD176" s="81"/>
      <c r="AE176" s="45"/>
      <c r="AF176" s="45"/>
      <c r="AG176" s="81"/>
      <c r="AH176" s="45"/>
      <c r="AI176" s="45"/>
      <c r="AJ176" s="45"/>
      <c r="AK176" s="45"/>
      <c r="AL176" s="81"/>
      <c r="AM176" s="45"/>
      <c r="AN176" s="45"/>
      <c r="AO176" s="81"/>
      <c r="AP176" s="45"/>
      <c r="AQ176" s="45"/>
      <c r="AR176" s="45"/>
      <c r="AS176" s="45"/>
      <c r="AT176" s="81"/>
      <c r="AU176" s="45"/>
      <c r="AV176" s="45"/>
      <c r="AW176" s="81"/>
      <c r="AX176" s="45"/>
      <c r="AY176" s="45"/>
      <c r="AZ176" s="45"/>
      <c r="BA176" s="45"/>
      <c r="BB176" s="45"/>
      <c r="BC176" s="45"/>
      <c r="BD176" s="45"/>
    </row>
    <row r="177" spans="1:56" hidden="1">
      <c r="A177" s="49" t="s">
        <v>11641</v>
      </c>
      <c r="B177" s="50"/>
      <c r="C177" s="36"/>
      <c r="D177" s="45"/>
      <c r="E177" s="45"/>
      <c r="F177" s="81"/>
      <c r="G177" s="75"/>
      <c r="H177" s="75"/>
      <c r="I177" s="81"/>
      <c r="J177" s="45"/>
      <c r="K177" s="45"/>
      <c r="L177" s="45"/>
      <c r="M177" s="75"/>
      <c r="N177" s="81"/>
      <c r="O177" s="76"/>
      <c r="P177" s="45"/>
      <c r="Q177" s="81"/>
      <c r="R177" s="45"/>
      <c r="S177" s="45"/>
      <c r="T177" s="75"/>
      <c r="U177" s="76"/>
      <c r="V177" s="81"/>
      <c r="W177" s="45"/>
      <c r="X177" s="45"/>
      <c r="Y177" s="81"/>
      <c r="Z177" s="75"/>
      <c r="AA177" s="76"/>
      <c r="AB177" s="45"/>
      <c r="AC177" s="45"/>
      <c r="AD177" s="81"/>
      <c r="AE177" s="45"/>
      <c r="AF177" s="75"/>
      <c r="AG177" s="81"/>
      <c r="AH177" s="45"/>
      <c r="AI177" s="45"/>
      <c r="AJ177" s="45"/>
      <c r="AK177" s="45"/>
      <c r="AL177" s="81"/>
      <c r="AM177" s="76"/>
      <c r="AN177" s="45"/>
      <c r="AO177" s="81"/>
      <c r="AP177" s="45"/>
      <c r="AQ177" s="45"/>
      <c r="AR177" s="75"/>
      <c r="AS177" s="76"/>
      <c r="AT177" s="81"/>
      <c r="AU177" s="45"/>
      <c r="AV177" s="45"/>
      <c r="AW177" s="81"/>
      <c r="AX177" s="75"/>
      <c r="AY177" s="76"/>
      <c r="AZ177" s="45"/>
      <c r="BA177" s="45"/>
      <c r="BB177" s="45"/>
      <c r="BC177" s="75"/>
      <c r="BD177" s="76"/>
    </row>
    <row r="178" spans="1:56" hidden="1">
      <c r="A178" s="50"/>
      <c r="B178" s="52" t="s">
        <v>11642</v>
      </c>
      <c r="C178" s="66">
        <v>1</v>
      </c>
      <c r="D178" s="54" t="s">
        <v>292</v>
      </c>
      <c r="E178" s="54" t="s">
        <v>295</v>
      </c>
      <c r="F178" s="82" t="s">
        <v>298</v>
      </c>
      <c r="G178" s="54" t="s">
        <v>289</v>
      </c>
      <c r="H178" s="54" t="s">
        <v>304</v>
      </c>
      <c r="I178" s="82" t="s">
        <v>307</v>
      </c>
      <c r="J178" s="54" t="s">
        <v>301</v>
      </c>
      <c r="K178" s="54" t="s">
        <v>286</v>
      </c>
      <c r="L178" s="54" t="s">
        <v>956</v>
      </c>
      <c r="M178" s="54" t="s">
        <v>959</v>
      </c>
      <c r="N178" s="82" t="s">
        <v>962</v>
      </c>
      <c r="O178" s="54" t="s">
        <v>953</v>
      </c>
      <c r="P178" s="54" t="s">
        <v>968</v>
      </c>
      <c r="Q178" s="82" t="s">
        <v>971</v>
      </c>
      <c r="R178" s="54" t="s">
        <v>965</v>
      </c>
      <c r="S178" s="54" t="s">
        <v>950</v>
      </c>
      <c r="T178" s="54" t="s">
        <v>1870</v>
      </c>
      <c r="U178" s="54" t="s">
        <v>1873</v>
      </c>
      <c r="V178" s="82" t="s">
        <v>1876</v>
      </c>
      <c r="W178" s="54" t="s">
        <v>1867</v>
      </c>
      <c r="X178" s="54" t="s">
        <v>1882</v>
      </c>
      <c r="Y178" s="82" t="s">
        <v>1885</v>
      </c>
      <c r="Z178" s="54" t="s">
        <v>1879</v>
      </c>
      <c r="AA178" s="54" t="s">
        <v>1864</v>
      </c>
      <c r="AB178" s="54" t="s">
        <v>2784</v>
      </c>
      <c r="AC178" s="54" t="s">
        <v>2787</v>
      </c>
      <c r="AD178" s="82" t="s">
        <v>2790</v>
      </c>
      <c r="AE178" s="54" t="s">
        <v>2781</v>
      </c>
      <c r="AF178" s="54" t="s">
        <v>2796</v>
      </c>
      <c r="AG178" s="82" t="s">
        <v>2799</v>
      </c>
      <c r="AH178" s="54" t="s">
        <v>2793</v>
      </c>
      <c r="AI178" s="54" t="s">
        <v>2778</v>
      </c>
      <c r="AJ178" s="54" t="s">
        <v>3448</v>
      </c>
      <c r="AK178" s="54" t="s">
        <v>3451</v>
      </c>
      <c r="AL178" s="82" t="s">
        <v>3454</v>
      </c>
      <c r="AM178" s="54" t="s">
        <v>3445</v>
      </c>
      <c r="AN178" s="54" t="s">
        <v>3460</v>
      </c>
      <c r="AO178" s="82" t="s">
        <v>3463</v>
      </c>
      <c r="AP178" s="54" t="s">
        <v>3457</v>
      </c>
      <c r="AQ178" s="54" t="s">
        <v>3442</v>
      </c>
      <c r="AR178" s="54" t="s">
        <v>4362</v>
      </c>
      <c r="AS178" s="54" t="s">
        <v>4365</v>
      </c>
      <c r="AT178" s="82" t="s">
        <v>4368</v>
      </c>
      <c r="AU178" s="54" t="s">
        <v>4359</v>
      </c>
      <c r="AV178" s="54" t="s">
        <v>4374</v>
      </c>
      <c r="AW178" s="82" t="s">
        <v>4377</v>
      </c>
      <c r="AX178" s="54" t="s">
        <v>4371</v>
      </c>
      <c r="AY178" s="54" t="s">
        <v>4356</v>
      </c>
    </row>
    <row r="179" spans="1:56" hidden="1">
      <c r="A179" s="50"/>
      <c r="B179" s="52" t="s">
        <v>11643</v>
      </c>
      <c r="C179" s="66">
        <v>2</v>
      </c>
      <c r="D179" s="54" t="s">
        <v>316</v>
      </c>
      <c r="E179" s="54" t="s">
        <v>319</v>
      </c>
      <c r="F179" s="82" t="s">
        <v>322</v>
      </c>
      <c r="G179" s="54" t="s">
        <v>313</v>
      </c>
      <c r="H179" s="54" t="s">
        <v>328</v>
      </c>
      <c r="I179" s="82" t="s">
        <v>331</v>
      </c>
      <c r="J179" s="54" t="s">
        <v>325</v>
      </c>
      <c r="K179" s="54" t="s">
        <v>310</v>
      </c>
      <c r="L179" s="54" t="s">
        <v>980</v>
      </c>
      <c r="M179" s="54" t="s">
        <v>983</v>
      </c>
      <c r="N179" s="82" t="s">
        <v>986</v>
      </c>
      <c r="O179" s="54" t="s">
        <v>977</v>
      </c>
      <c r="P179" s="54" t="s">
        <v>992</v>
      </c>
      <c r="Q179" s="82" t="s">
        <v>995</v>
      </c>
      <c r="R179" s="54" t="s">
        <v>989</v>
      </c>
      <c r="S179" s="54" t="s">
        <v>974</v>
      </c>
      <c r="T179" s="54" t="s">
        <v>1894</v>
      </c>
      <c r="U179" s="54" t="s">
        <v>1897</v>
      </c>
      <c r="V179" s="82" t="s">
        <v>1900</v>
      </c>
      <c r="W179" s="54" t="s">
        <v>1891</v>
      </c>
      <c r="X179" s="54" t="s">
        <v>1906</v>
      </c>
      <c r="Y179" s="82" t="s">
        <v>1909</v>
      </c>
      <c r="Z179" s="54" t="s">
        <v>1903</v>
      </c>
      <c r="AA179" s="54" t="s">
        <v>1888</v>
      </c>
      <c r="AB179" s="54" t="s">
        <v>2808</v>
      </c>
      <c r="AC179" s="54" t="s">
        <v>2811</v>
      </c>
      <c r="AD179" s="82" t="s">
        <v>2814</v>
      </c>
      <c r="AE179" s="54" t="s">
        <v>2805</v>
      </c>
      <c r="AF179" s="54" t="s">
        <v>2820</v>
      </c>
      <c r="AG179" s="82" t="s">
        <v>2823</v>
      </c>
      <c r="AH179" s="54" t="s">
        <v>2817</v>
      </c>
      <c r="AI179" s="54" t="s">
        <v>2802</v>
      </c>
      <c r="AJ179" s="54" t="s">
        <v>3472</v>
      </c>
      <c r="AK179" s="54" t="s">
        <v>3475</v>
      </c>
      <c r="AL179" s="82" t="s">
        <v>3478</v>
      </c>
      <c r="AM179" s="54" t="s">
        <v>3469</v>
      </c>
      <c r="AN179" s="54" t="s">
        <v>3484</v>
      </c>
      <c r="AO179" s="82" t="s">
        <v>3487</v>
      </c>
      <c r="AP179" s="54" t="s">
        <v>3481</v>
      </c>
      <c r="AQ179" s="54" t="s">
        <v>3466</v>
      </c>
      <c r="AR179" s="54" t="s">
        <v>4386</v>
      </c>
      <c r="AS179" s="54" t="s">
        <v>4389</v>
      </c>
      <c r="AT179" s="82" t="s">
        <v>4392</v>
      </c>
      <c r="AU179" s="54" t="s">
        <v>4383</v>
      </c>
      <c r="AV179" s="54" t="s">
        <v>4398</v>
      </c>
      <c r="AW179" s="82" t="s">
        <v>4401</v>
      </c>
      <c r="AX179" s="54" t="s">
        <v>4395</v>
      </c>
      <c r="AY179" s="54" t="s">
        <v>4380</v>
      </c>
    </row>
    <row r="180" spans="1:56" hidden="1">
      <c r="A180" s="50"/>
      <c r="B180" s="52" t="s">
        <v>11644</v>
      </c>
      <c r="C180" s="66">
        <v>3</v>
      </c>
      <c r="D180" s="54" t="s">
        <v>340</v>
      </c>
      <c r="E180" s="54" t="s">
        <v>343</v>
      </c>
      <c r="F180" s="82" t="s">
        <v>346</v>
      </c>
      <c r="G180" s="54" t="s">
        <v>337</v>
      </c>
      <c r="H180" s="54" t="s">
        <v>352</v>
      </c>
      <c r="I180" s="82" t="s">
        <v>355</v>
      </c>
      <c r="J180" s="54" t="s">
        <v>349</v>
      </c>
      <c r="K180" s="54" t="s">
        <v>334</v>
      </c>
      <c r="L180" s="54" t="s">
        <v>1004</v>
      </c>
      <c r="M180" s="54" t="s">
        <v>1007</v>
      </c>
      <c r="N180" s="82" t="s">
        <v>1010</v>
      </c>
      <c r="O180" s="54" t="s">
        <v>1001</v>
      </c>
      <c r="P180" s="54" t="s">
        <v>1266</v>
      </c>
      <c r="Q180" s="82" t="s">
        <v>1269</v>
      </c>
      <c r="R180" s="54" t="s">
        <v>1263</v>
      </c>
      <c r="S180" s="54" t="s">
        <v>998</v>
      </c>
      <c r="T180" s="54" t="s">
        <v>1918</v>
      </c>
      <c r="U180" s="54" t="s">
        <v>1921</v>
      </c>
      <c r="V180" s="82" t="s">
        <v>1924</v>
      </c>
      <c r="W180" s="54" t="s">
        <v>1915</v>
      </c>
      <c r="X180" s="54" t="s">
        <v>1930</v>
      </c>
      <c r="Y180" s="82" t="s">
        <v>1933</v>
      </c>
      <c r="Z180" s="54" t="s">
        <v>1927</v>
      </c>
      <c r="AA180" s="54" t="s">
        <v>1912</v>
      </c>
      <c r="AB180" s="54" t="s">
        <v>2832</v>
      </c>
      <c r="AC180" s="54" t="s">
        <v>2835</v>
      </c>
      <c r="AD180" s="82" t="s">
        <v>2838</v>
      </c>
      <c r="AE180" s="54" t="s">
        <v>2829</v>
      </c>
      <c r="AF180" s="54" t="s">
        <v>2844</v>
      </c>
      <c r="AG180" s="82" t="s">
        <v>2847</v>
      </c>
      <c r="AH180" s="54" t="s">
        <v>2841</v>
      </c>
      <c r="AI180" s="54" t="s">
        <v>2826</v>
      </c>
      <c r="AJ180" s="54" t="s">
        <v>3496</v>
      </c>
      <c r="AK180" s="54" t="s">
        <v>3499</v>
      </c>
      <c r="AL180" s="82" t="s">
        <v>3502</v>
      </c>
      <c r="AM180" s="54" t="s">
        <v>3493</v>
      </c>
      <c r="AN180" s="54" t="s">
        <v>3508</v>
      </c>
      <c r="AO180" s="82" t="s">
        <v>3511</v>
      </c>
      <c r="AP180" s="54" t="s">
        <v>3505</v>
      </c>
      <c r="AQ180" s="54" t="s">
        <v>3490</v>
      </c>
      <c r="AR180" s="54" t="s">
        <v>4410</v>
      </c>
      <c r="AS180" s="54" t="s">
        <v>4413</v>
      </c>
      <c r="AT180" s="82" t="s">
        <v>4416</v>
      </c>
      <c r="AU180" s="54" t="s">
        <v>4407</v>
      </c>
      <c r="AV180" s="54" t="s">
        <v>4422</v>
      </c>
      <c r="AW180" s="82" t="s">
        <v>4425</v>
      </c>
      <c r="AX180" s="54" t="s">
        <v>4419</v>
      </c>
      <c r="AY180" s="54" t="s">
        <v>4404</v>
      </c>
    </row>
    <row r="181" spans="1:56" hidden="1">
      <c r="A181" s="55" t="s">
        <v>11645</v>
      </c>
      <c r="B181" s="56"/>
      <c r="C181" s="66">
        <v>4</v>
      </c>
      <c r="D181" s="54"/>
      <c r="E181" s="54"/>
      <c r="F181" s="82"/>
      <c r="G181" s="54"/>
      <c r="H181" s="54"/>
      <c r="I181" s="82"/>
      <c r="J181" s="54"/>
      <c r="K181" s="54"/>
      <c r="L181" s="54"/>
      <c r="M181" s="54"/>
      <c r="N181" s="82"/>
      <c r="O181" s="54"/>
      <c r="P181" s="54"/>
      <c r="Q181" s="82"/>
      <c r="R181" s="54"/>
      <c r="S181" s="54"/>
      <c r="T181" s="54"/>
      <c r="U181" s="54"/>
      <c r="V181" s="82"/>
      <c r="W181" s="54"/>
      <c r="X181" s="54"/>
      <c r="Y181" s="82"/>
      <c r="Z181" s="54"/>
      <c r="AA181" s="54"/>
      <c r="AB181" s="54"/>
      <c r="AC181" s="54"/>
      <c r="AD181" s="82"/>
      <c r="AE181" s="54"/>
      <c r="AF181" s="54"/>
      <c r="AG181" s="82"/>
      <c r="AH181" s="54"/>
      <c r="AI181" s="54"/>
      <c r="AJ181" s="54"/>
      <c r="AK181" s="54"/>
      <c r="AL181" s="82"/>
      <c r="AM181" s="54"/>
      <c r="AN181" s="54"/>
      <c r="AO181" s="82"/>
      <c r="AP181" s="54"/>
      <c r="AQ181" s="54"/>
      <c r="AR181" s="54"/>
      <c r="AS181" s="54"/>
      <c r="AT181" s="82"/>
      <c r="AU181" s="54"/>
      <c r="AV181" s="54"/>
      <c r="AW181" s="82"/>
      <c r="AX181" s="54"/>
      <c r="AY181" s="54"/>
    </row>
    <row r="182" spans="1:56" hidden="1">
      <c r="A182" s="50"/>
      <c r="B182" s="52" t="s">
        <v>11646</v>
      </c>
      <c r="C182" s="66">
        <v>5</v>
      </c>
      <c r="D182" s="54" t="s">
        <v>364</v>
      </c>
      <c r="E182" s="54" t="s">
        <v>367</v>
      </c>
      <c r="F182" s="82" t="s">
        <v>370</v>
      </c>
      <c r="G182" s="54" t="s">
        <v>361</v>
      </c>
      <c r="H182" s="54" t="s">
        <v>376</v>
      </c>
      <c r="I182" s="82" t="s">
        <v>379</v>
      </c>
      <c r="J182" s="54" t="s">
        <v>373</v>
      </c>
      <c r="K182" s="54" t="s">
        <v>358</v>
      </c>
      <c r="L182" s="54" t="s">
        <v>1278</v>
      </c>
      <c r="M182" s="54" t="s">
        <v>1281</v>
      </c>
      <c r="N182" s="82" t="s">
        <v>1284</v>
      </c>
      <c r="O182" s="54" t="s">
        <v>1275</v>
      </c>
      <c r="P182" s="54" t="s">
        <v>1290</v>
      </c>
      <c r="Q182" s="82" t="s">
        <v>1293</v>
      </c>
      <c r="R182" s="54" t="s">
        <v>1287</v>
      </c>
      <c r="S182" s="54" t="s">
        <v>1272</v>
      </c>
      <c r="T182" s="54" t="s">
        <v>1942</v>
      </c>
      <c r="U182" s="54" t="s">
        <v>1945</v>
      </c>
      <c r="V182" s="82" t="s">
        <v>1948</v>
      </c>
      <c r="W182" s="54" t="s">
        <v>1939</v>
      </c>
      <c r="X182" s="54" t="s">
        <v>1954</v>
      </c>
      <c r="Y182" s="82" t="s">
        <v>1957</v>
      </c>
      <c r="Z182" s="54" t="s">
        <v>1951</v>
      </c>
      <c r="AA182" s="54" t="s">
        <v>1936</v>
      </c>
      <c r="AB182" s="54" t="s">
        <v>2856</v>
      </c>
      <c r="AC182" s="54" t="s">
        <v>2859</v>
      </c>
      <c r="AD182" s="82" t="s">
        <v>2862</v>
      </c>
      <c r="AE182" s="54" t="s">
        <v>2853</v>
      </c>
      <c r="AF182" s="54" t="s">
        <v>2868</v>
      </c>
      <c r="AG182" s="82" t="s">
        <v>2871</v>
      </c>
      <c r="AH182" s="54" t="s">
        <v>2865</v>
      </c>
      <c r="AI182" s="54" t="s">
        <v>2850</v>
      </c>
      <c r="AJ182" s="54" t="s">
        <v>3770</v>
      </c>
      <c r="AK182" s="54" t="s">
        <v>3773</v>
      </c>
      <c r="AL182" s="82" t="s">
        <v>3776</v>
      </c>
      <c r="AM182" s="54" t="s">
        <v>3767</v>
      </c>
      <c r="AN182" s="54" t="s">
        <v>3782</v>
      </c>
      <c r="AO182" s="82" t="s">
        <v>3785</v>
      </c>
      <c r="AP182" s="54" t="s">
        <v>3779</v>
      </c>
      <c r="AQ182" s="54" t="s">
        <v>3764</v>
      </c>
      <c r="AR182" s="54" t="s">
        <v>4434</v>
      </c>
      <c r="AS182" s="54" t="s">
        <v>4437</v>
      </c>
      <c r="AT182" s="82" t="s">
        <v>4440</v>
      </c>
      <c r="AU182" s="54" t="s">
        <v>4431</v>
      </c>
      <c r="AV182" s="54" t="s">
        <v>4446</v>
      </c>
      <c r="AW182" s="82" t="s">
        <v>4449</v>
      </c>
      <c r="AX182" s="54" t="s">
        <v>4443</v>
      </c>
      <c r="AY182" s="54" t="s">
        <v>4428</v>
      </c>
    </row>
    <row r="183" spans="1:56" hidden="1">
      <c r="A183" s="50"/>
      <c r="B183" s="57" t="s">
        <v>11647</v>
      </c>
      <c r="C183" s="66">
        <v>6</v>
      </c>
      <c r="D183" s="54" t="s">
        <v>388</v>
      </c>
      <c r="E183" s="54" t="s">
        <v>391</v>
      </c>
      <c r="F183" s="82" t="s">
        <v>394</v>
      </c>
      <c r="G183" s="54" t="s">
        <v>385</v>
      </c>
      <c r="H183" s="54" t="s">
        <v>400</v>
      </c>
      <c r="I183" s="82" t="s">
        <v>403</v>
      </c>
      <c r="J183" s="54" t="s">
        <v>397</v>
      </c>
      <c r="K183" s="54" t="s">
        <v>382</v>
      </c>
      <c r="L183" s="54" t="s">
        <v>1302</v>
      </c>
      <c r="M183" s="54" t="s">
        <v>1305</v>
      </c>
      <c r="N183" s="82" t="s">
        <v>1308</v>
      </c>
      <c r="O183" s="54" t="s">
        <v>1299</v>
      </c>
      <c r="P183" s="54" t="s">
        <v>1314</v>
      </c>
      <c r="Q183" s="82" t="s">
        <v>1317</v>
      </c>
      <c r="R183" s="54" t="s">
        <v>1311</v>
      </c>
      <c r="S183" s="54" t="s">
        <v>1296</v>
      </c>
      <c r="T183" s="54" t="s">
        <v>1966</v>
      </c>
      <c r="U183" s="54" t="s">
        <v>1969</v>
      </c>
      <c r="V183" s="82" t="s">
        <v>1972</v>
      </c>
      <c r="W183" s="54" t="s">
        <v>1963</v>
      </c>
      <c r="X183" s="54" t="s">
        <v>1978</v>
      </c>
      <c r="Y183" s="82" t="s">
        <v>1981</v>
      </c>
      <c r="Z183" s="54" t="s">
        <v>1975</v>
      </c>
      <c r="AA183" s="54" t="s">
        <v>1960</v>
      </c>
      <c r="AB183" s="54" t="s">
        <v>2880</v>
      </c>
      <c r="AC183" s="54" t="s">
        <v>2883</v>
      </c>
      <c r="AD183" s="82" t="s">
        <v>2886</v>
      </c>
      <c r="AE183" s="54" t="s">
        <v>2877</v>
      </c>
      <c r="AF183" s="54" t="s">
        <v>2892</v>
      </c>
      <c r="AG183" s="82" t="s">
        <v>2895</v>
      </c>
      <c r="AH183" s="54" t="s">
        <v>2889</v>
      </c>
      <c r="AI183" s="54" t="s">
        <v>2874</v>
      </c>
      <c r="AJ183" s="54" t="s">
        <v>3794</v>
      </c>
      <c r="AK183" s="54" t="s">
        <v>3797</v>
      </c>
      <c r="AL183" s="82" t="s">
        <v>3800</v>
      </c>
      <c r="AM183" s="54" t="s">
        <v>3791</v>
      </c>
      <c r="AN183" s="54" t="s">
        <v>3806</v>
      </c>
      <c r="AO183" s="82" t="s">
        <v>3809</v>
      </c>
      <c r="AP183" s="54" t="s">
        <v>3803</v>
      </c>
      <c r="AQ183" s="54" t="s">
        <v>3788</v>
      </c>
      <c r="AR183" s="54" t="s">
        <v>4458</v>
      </c>
      <c r="AS183" s="54" t="s">
        <v>4461</v>
      </c>
      <c r="AT183" s="82" t="s">
        <v>4464</v>
      </c>
      <c r="AU183" s="54" t="s">
        <v>4455</v>
      </c>
      <c r="AV183" s="54" t="s">
        <v>4470</v>
      </c>
      <c r="AW183" s="82" t="s">
        <v>4473</v>
      </c>
      <c r="AX183" s="54" t="s">
        <v>4467</v>
      </c>
      <c r="AY183" s="54" t="s">
        <v>4452</v>
      </c>
    </row>
    <row r="184" spans="1:56" s="86" customFormat="1" hidden="1">
      <c r="A184" s="83"/>
      <c r="B184" s="84" t="s">
        <v>11648</v>
      </c>
      <c r="C184" s="85">
        <v>7</v>
      </c>
      <c r="D184" s="82" t="s">
        <v>412</v>
      </c>
      <c r="E184" s="82" t="s">
        <v>415</v>
      </c>
      <c r="F184" s="82"/>
      <c r="G184" s="82" t="s">
        <v>409</v>
      </c>
      <c r="H184" s="82" t="s">
        <v>421</v>
      </c>
      <c r="I184" s="82"/>
      <c r="J184" s="82" t="s">
        <v>418</v>
      </c>
      <c r="K184" s="82" t="s">
        <v>406</v>
      </c>
      <c r="L184" s="82" t="s">
        <v>1326</v>
      </c>
      <c r="M184" s="82" t="s">
        <v>1329</v>
      </c>
      <c r="N184" s="82"/>
      <c r="O184" s="82" t="s">
        <v>1323</v>
      </c>
      <c r="P184" s="82" t="s">
        <v>1335</v>
      </c>
      <c r="Q184" s="82"/>
      <c r="R184" s="82" t="s">
        <v>1332</v>
      </c>
      <c r="S184" s="82" t="s">
        <v>1320</v>
      </c>
      <c r="T184" s="82" t="s">
        <v>1990</v>
      </c>
      <c r="U184" s="82" t="s">
        <v>1993</v>
      </c>
      <c r="V184" s="82"/>
      <c r="W184" s="82" t="s">
        <v>1987</v>
      </c>
      <c r="X184" s="82" t="s">
        <v>1999</v>
      </c>
      <c r="Y184" s="82"/>
      <c r="Z184" s="82" t="s">
        <v>1996</v>
      </c>
      <c r="AA184" s="82" t="s">
        <v>1984</v>
      </c>
      <c r="AB184" s="82" t="s">
        <v>2904</v>
      </c>
      <c r="AC184" s="82" t="s">
        <v>2907</v>
      </c>
      <c r="AD184" s="82"/>
      <c r="AE184" s="82" t="s">
        <v>2901</v>
      </c>
      <c r="AF184" s="82" t="s">
        <v>2913</v>
      </c>
      <c r="AG184" s="82"/>
      <c r="AH184" s="82" t="s">
        <v>2910</v>
      </c>
      <c r="AI184" s="82" t="s">
        <v>2898</v>
      </c>
      <c r="AJ184" s="82" t="s">
        <v>3818</v>
      </c>
      <c r="AK184" s="82" t="s">
        <v>3821</v>
      </c>
      <c r="AL184" s="82"/>
      <c r="AM184" s="82" t="s">
        <v>3815</v>
      </c>
      <c r="AN184" s="82" t="s">
        <v>3827</v>
      </c>
      <c r="AO184" s="82"/>
      <c r="AP184" s="82" t="s">
        <v>3824</v>
      </c>
      <c r="AQ184" s="82" t="s">
        <v>3812</v>
      </c>
      <c r="AR184" s="82" t="s">
        <v>4482</v>
      </c>
      <c r="AS184" s="82" t="s">
        <v>4485</v>
      </c>
      <c r="AT184" s="82"/>
      <c r="AU184" s="82" t="s">
        <v>4479</v>
      </c>
      <c r="AV184" s="82" t="s">
        <v>4491</v>
      </c>
      <c r="AW184" s="82"/>
      <c r="AX184" s="82" t="s">
        <v>4488</v>
      </c>
      <c r="AY184" s="82" t="s">
        <v>4476</v>
      </c>
    </row>
    <row r="185" spans="1:56" s="86" customFormat="1" hidden="1">
      <c r="A185" s="83"/>
      <c r="B185" s="84" t="s">
        <v>11650</v>
      </c>
      <c r="C185" s="85">
        <v>8</v>
      </c>
      <c r="D185" s="82" t="s">
        <v>430</v>
      </c>
      <c r="E185" s="82" t="s">
        <v>433</v>
      </c>
      <c r="F185" s="82"/>
      <c r="G185" s="82" t="s">
        <v>427</v>
      </c>
      <c r="H185" s="82" t="s">
        <v>439</v>
      </c>
      <c r="I185" s="82"/>
      <c r="J185" s="82" t="s">
        <v>436</v>
      </c>
      <c r="K185" s="82" t="s">
        <v>424</v>
      </c>
      <c r="L185" s="82" t="s">
        <v>1344</v>
      </c>
      <c r="M185" s="82" t="s">
        <v>1347</v>
      </c>
      <c r="N185" s="82"/>
      <c r="O185" s="82" t="s">
        <v>1341</v>
      </c>
      <c r="P185" s="82" t="s">
        <v>1353</v>
      </c>
      <c r="Q185" s="82"/>
      <c r="R185" s="82" t="s">
        <v>1350</v>
      </c>
      <c r="S185" s="82" t="s">
        <v>1338</v>
      </c>
      <c r="T185" s="82" t="s">
        <v>2008</v>
      </c>
      <c r="U185" s="82" t="s">
        <v>2011</v>
      </c>
      <c r="V185" s="82"/>
      <c r="W185" s="82" t="s">
        <v>2005</v>
      </c>
      <c r="X185" s="82" t="s">
        <v>2267</v>
      </c>
      <c r="Y185" s="82"/>
      <c r="Z185" s="82" t="s">
        <v>2264</v>
      </c>
      <c r="AA185" s="82" t="s">
        <v>2002</v>
      </c>
      <c r="AB185" s="82" t="s">
        <v>2922</v>
      </c>
      <c r="AC185" s="82" t="s">
        <v>2925</v>
      </c>
      <c r="AD185" s="82"/>
      <c r="AE185" s="82" t="s">
        <v>2919</v>
      </c>
      <c r="AF185" s="82" t="s">
        <v>2931</v>
      </c>
      <c r="AG185" s="82"/>
      <c r="AH185" s="82" t="s">
        <v>2928</v>
      </c>
      <c r="AI185" s="82" t="s">
        <v>2916</v>
      </c>
      <c r="AJ185" s="82" t="s">
        <v>3836</v>
      </c>
      <c r="AK185" s="82" t="s">
        <v>3839</v>
      </c>
      <c r="AL185" s="82"/>
      <c r="AM185" s="82" t="s">
        <v>3833</v>
      </c>
      <c r="AN185" s="82" t="s">
        <v>3845</v>
      </c>
      <c r="AO185" s="82"/>
      <c r="AP185" s="82" t="s">
        <v>3842</v>
      </c>
      <c r="AQ185" s="82" t="s">
        <v>3830</v>
      </c>
      <c r="AR185" s="82" t="s">
        <v>4500</v>
      </c>
      <c r="AS185" s="82" t="s">
        <v>4503</v>
      </c>
      <c r="AT185" s="82"/>
      <c r="AU185" s="82" t="s">
        <v>4497</v>
      </c>
      <c r="AV185" s="82" t="s">
        <v>4509</v>
      </c>
      <c r="AW185" s="82"/>
      <c r="AX185" s="82" t="s">
        <v>4506</v>
      </c>
      <c r="AY185" s="82" t="s">
        <v>4494</v>
      </c>
    </row>
    <row r="186" spans="1:56" hidden="1">
      <c r="A186" s="50"/>
      <c r="B186" s="52" t="s">
        <v>11651</v>
      </c>
      <c r="C186" s="66">
        <v>9</v>
      </c>
      <c r="D186" s="54" t="s">
        <v>448</v>
      </c>
      <c r="E186" s="54" t="s">
        <v>451</v>
      </c>
      <c r="F186" s="82" t="s">
        <v>454</v>
      </c>
      <c r="G186" s="54" t="s">
        <v>445</v>
      </c>
      <c r="H186" s="54" t="s">
        <v>460</v>
      </c>
      <c r="I186" s="82" t="s">
        <v>463</v>
      </c>
      <c r="J186" s="54" t="s">
        <v>457</v>
      </c>
      <c r="K186" s="54" t="s">
        <v>442</v>
      </c>
      <c r="L186" s="54" t="s">
        <v>1362</v>
      </c>
      <c r="M186" s="54" t="s">
        <v>1365</v>
      </c>
      <c r="N186" s="82" t="s">
        <v>1368</v>
      </c>
      <c r="O186" s="54" t="s">
        <v>1359</v>
      </c>
      <c r="P186" s="54" t="s">
        <v>1374</v>
      </c>
      <c r="Q186" s="82" t="s">
        <v>1377</v>
      </c>
      <c r="R186" s="54" t="s">
        <v>1371</v>
      </c>
      <c r="S186" s="54" t="s">
        <v>1356</v>
      </c>
      <c r="T186" s="54" t="s">
        <v>2276</v>
      </c>
      <c r="U186" s="54" t="s">
        <v>2279</v>
      </c>
      <c r="V186" s="82" t="s">
        <v>2282</v>
      </c>
      <c r="W186" s="54" t="s">
        <v>2273</v>
      </c>
      <c r="X186" s="54" t="s">
        <v>2288</v>
      </c>
      <c r="Y186" s="82" t="s">
        <v>2291</v>
      </c>
      <c r="Z186" s="54" t="s">
        <v>2285</v>
      </c>
      <c r="AA186" s="54" t="s">
        <v>2270</v>
      </c>
      <c r="AB186" s="54" t="s">
        <v>2940</v>
      </c>
      <c r="AC186" s="54" t="s">
        <v>2943</v>
      </c>
      <c r="AD186" s="82" t="s">
        <v>2946</v>
      </c>
      <c r="AE186" s="54" t="s">
        <v>2937</v>
      </c>
      <c r="AF186" s="54" t="s">
        <v>2952</v>
      </c>
      <c r="AG186" s="82" t="s">
        <v>2955</v>
      </c>
      <c r="AH186" s="54" t="s">
        <v>2949</v>
      </c>
      <c r="AI186" s="54" t="s">
        <v>2934</v>
      </c>
      <c r="AJ186" s="54" t="s">
        <v>3854</v>
      </c>
      <c r="AK186" s="54" t="s">
        <v>3857</v>
      </c>
      <c r="AL186" s="82" t="s">
        <v>3860</v>
      </c>
      <c r="AM186" s="54" t="s">
        <v>3851</v>
      </c>
      <c r="AN186" s="54" t="s">
        <v>3866</v>
      </c>
      <c r="AO186" s="82" t="s">
        <v>3869</v>
      </c>
      <c r="AP186" s="54" t="s">
        <v>3863</v>
      </c>
      <c r="AQ186" s="54" t="s">
        <v>3848</v>
      </c>
      <c r="AR186" s="54" t="s">
        <v>4768</v>
      </c>
      <c r="AS186" s="54" t="s">
        <v>4771</v>
      </c>
      <c r="AT186" s="82" t="s">
        <v>4774</v>
      </c>
      <c r="AU186" s="54" t="s">
        <v>4765</v>
      </c>
      <c r="AV186" s="54" t="s">
        <v>4780</v>
      </c>
      <c r="AW186" s="82" t="s">
        <v>4783</v>
      </c>
      <c r="AX186" s="54" t="s">
        <v>4777</v>
      </c>
      <c r="AY186" s="54" t="s">
        <v>4762</v>
      </c>
    </row>
    <row r="187" spans="1:56" hidden="1">
      <c r="A187" s="50"/>
      <c r="B187" s="57" t="s">
        <v>11652</v>
      </c>
      <c r="C187" s="66">
        <v>10</v>
      </c>
      <c r="D187" s="54" t="s">
        <v>472</v>
      </c>
      <c r="E187" s="54" t="s">
        <v>475</v>
      </c>
      <c r="F187" s="82" t="s">
        <v>478</v>
      </c>
      <c r="G187" s="54" t="s">
        <v>469</v>
      </c>
      <c r="H187" s="54" t="s">
        <v>484</v>
      </c>
      <c r="I187" s="82" t="s">
        <v>487</v>
      </c>
      <c r="J187" s="54" t="s">
        <v>481</v>
      </c>
      <c r="K187" s="54" t="s">
        <v>466</v>
      </c>
      <c r="L187" s="54" t="s">
        <v>1386</v>
      </c>
      <c r="M187" s="54" t="s">
        <v>1389</v>
      </c>
      <c r="N187" s="82" t="s">
        <v>1392</v>
      </c>
      <c r="O187" s="54" t="s">
        <v>1383</v>
      </c>
      <c r="P187" s="54" t="s">
        <v>1398</v>
      </c>
      <c r="Q187" s="82" t="s">
        <v>1401</v>
      </c>
      <c r="R187" s="54" t="s">
        <v>1395</v>
      </c>
      <c r="S187" s="54" t="s">
        <v>1380</v>
      </c>
      <c r="T187" s="54" t="s">
        <v>2300</v>
      </c>
      <c r="U187" s="54" t="s">
        <v>2303</v>
      </c>
      <c r="V187" s="82" t="s">
        <v>2306</v>
      </c>
      <c r="W187" s="54" t="s">
        <v>2297</v>
      </c>
      <c r="X187" s="54" t="s">
        <v>2312</v>
      </c>
      <c r="Y187" s="82" t="s">
        <v>2315</v>
      </c>
      <c r="Z187" s="54" t="s">
        <v>2309</v>
      </c>
      <c r="AA187" s="54" t="s">
        <v>2294</v>
      </c>
      <c r="AB187" s="54" t="s">
        <v>2964</v>
      </c>
      <c r="AC187" s="54" t="s">
        <v>2967</v>
      </c>
      <c r="AD187" s="82" t="s">
        <v>2970</v>
      </c>
      <c r="AE187" s="54" t="s">
        <v>2961</v>
      </c>
      <c r="AF187" s="54" t="s">
        <v>2976</v>
      </c>
      <c r="AG187" s="82" t="s">
        <v>2979</v>
      </c>
      <c r="AH187" s="54" t="s">
        <v>2973</v>
      </c>
      <c r="AI187" s="54" t="s">
        <v>2958</v>
      </c>
      <c r="AJ187" s="54" t="s">
        <v>3878</v>
      </c>
      <c r="AK187" s="54" t="s">
        <v>3881</v>
      </c>
      <c r="AL187" s="82" t="s">
        <v>3884</v>
      </c>
      <c r="AM187" s="54" t="s">
        <v>3875</v>
      </c>
      <c r="AN187" s="54" t="s">
        <v>3890</v>
      </c>
      <c r="AO187" s="82" t="s">
        <v>3893</v>
      </c>
      <c r="AP187" s="54" t="s">
        <v>3887</v>
      </c>
      <c r="AQ187" s="54" t="s">
        <v>3872</v>
      </c>
      <c r="AR187" s="54" t="s">
        <v>4792</v>
      </c>
      <c r="AS187" s="54" t="s">
        <v>4795</v>
      </c>
      <c r="AT187" s="82" t="s">
        <v>4798</v>
      </c>
      <c r="AU187" s="54" t="s">
        <v>4789</v>
      </c>
      <c r="AV187" s="54" t="s">
        <v>4804</v>
      </c>
      <c r="AW187" s="82" t="s">
        <v>4807</v>
      </c>
      <c r="AX187" s="54" t="s">
        <v>4801</v>
      </c>
      <c r="AY187" s="54" t="s">
        <v>4786</v>
      </c>
    </row>
    <row r="188" spans="1:56" s="86" customFormat="1" hidden="1">
      <c r="A188" s="83"/>
      <c r="B188" s="84" t="s">
        <v>11653</v>
      </c>
      <c r="C188" s="85">
        <v>11</v>
      </c>
      <c r="D188" s="82" t="s">
        <v>496</v>
      </c>
      <c r="E188" s="82" t="s">
        <v>499</v>
      </c>
      <c r="F188" s="82"/>
      <c r="G188" s="82" t="s">
        <v>493</v>
      </c>
      <c r="H188" s="82" t="s">
        <v>505</v>
      </c>
      <c r="I188" s="82"/>
      <c r="J188" s="82" t="s">
        <v>502</v>
      </c>
      <c r="K188" s="82" t="s">
        <v>490</v>
      </c>
      <c r="L188" s="82" t="s">
        <v>1410</v>
      </c>
      <c r="M188" s="82" t="s">
        <v>1413</v>
      </c>
      <c r="N188" s="82"/>
      <c r="O188" s="82" t="s">
        <v>1407</v>
      </c>
      <c r="P188" s="82" t="s">
        <v>1419</v>
      </c>
      <c r="Q188" s="82"/>
      <c r="R188" s="82" t="s">
        <v>1416</v>
      </c>
      <c r="S188" s="82" t="s">
        <v>1404</v>
      </c>
      <c r="T188" s="82" t="s">
        <v>2324</v>
      </c>
      <c r="U188" s="82" t="s">
        <v>2327</v>
      </c>
      <c r="V188" s="82"/>
      <c r="W188" s="82" t="s">
        <v>2321</v>
      </c>
      <c r="X188" s="82" t="s">
        <v>2333</v>
      </c>
      <c r="Y188" s="82"/>
      <c r="Z188" s="82" t="s">
        <v>2330</v>
      </c>
      <c r="AA188" s="82" t="s">
        <v>2318</v>
      </c>
      <c r="AB188" s="82" t="s">
        <v>2988</v>
      </c>
      <c r="AC188" s="82" t="s">
        <v>2991</v>
      </c>
      <c r="AD188" s="82"/>
      <c r="AE188" s="82" t="s">
        <v>2985</v>
      </c>
      <c r="AF188" s="82" t="s">
        <v>2997</v>
      </c>
      <c r="AG188" s="82"/>
      <c r="AH188" s="82" t="s">
        <v>2994</v>
      </c>
      <c r="AI188" s="82" t="s">
        <v>2982</v>
      </c>
      <c r="AJ188" s="82" t="s">
        <v>3902</v>
      </c>
      <c r="AK188" s="82" t="s">
        <v>3905</v>
      </c>
      <c r="AL188" s="82"/>
      <c r="AM188" s="82" t="s">
        <v>3899</v>
      </c>
      <c r="AN188" s="82" t="s">
        <v>3911</v>
      </c>
      <c r="AO188" s="82"/>
      <c r="AP188" s="82" t="s">
        <v>3908</v>
      </c>
      <c r="AQ188" s="82" t="s">
        <v>3896</v>
      </c>
      <c r="AR188" s="82" t="s">
        <v>4816</v>
      </c>
      <c r="AS188" s="82" t="s">
        <v>4819</v>
      </c>
      <c r="AT188" s="82"/>
      <c r="AU188" s="82" t="s">
        <v>4813</v>
      </c>
      <c r="AV188" s="82" t="s">
        <v>4825</v>
      </c>
      <c r="AW188" s="82"/>
      <c r="AX188" s="82" t="s">
        <v>4822</v>
      </c>
      <c r="AY188" s="82" t="s">
        <v>4810</v>
      </c>
    </row>
    <row r="189" spans="1:56" hidden="1">
      <c r="A189" s="55" t="s">
        <v>11654</v>
      </c>
      <c r="B189" s="58"/>
      <c r="C189" s="66">
        <v>12</v>
      </c>
      <c r="D189" s="54"/>
      <c r="E189" s="54"/>
      <c r="F189" s="82"/>
      <c r="G189" s="54"/>
      <c r="H189" s="54"/>
      <c r="I189" s="82"/>
      <c r="J189" s="54"/>
      <c r="K189" s="54"/>
      <c r="L189" s="54"/>
      <c r="M189" s="54"/>
      <c r="N189" s="82"/>
      <c r="O189" s="54"/>
      <c r="P189" s="54"/>
      <c r="Q189" s="82"/>
      <c r="R189" s="54"/>
      <c r="S189" s="54"/>
      <c r="T189" s="54"/>
      <c r="U189" s="54"/>
      <c r="V189" s="82"/>
      <c r="W189" s="54"/>
      <c r="X189" s="54"/>
      <c r="Y189" s="82"/>
      <c r="Z189" s="54"/>
      <c r="AA189" s="54"/>
      <c r="AB189" s="54"/>
      <c r="AC189" s="54"/>
      <c r="AD189" s="82"/>
      <c r="AE189" s="54"/>
      <c r="AF189" s="54"/>
      <c r="AG189" s="82"/>
      <c r="AH189" s="54"/>
      <c r="AI189" s="54"/>
      <c r="AJ189" s="54"/>
      <c r="AK189" s="54"/>
      <c r="AL189" s="82"/>
      <c r="AM189" s="54"/>
      <c r="AN189" s="54"/>
      <c r="AO189" s="82"/>
      <c r="AP189" s="54"/>
      <c r="AQ189" s="54"/>
      <c r="AR189" s="54"/>
      <c r="AS189" s="54"/>
      <c r="AT189" s="82"/>
      <c r="AU189" s="54"/>
      <c r="AV189" s="54"/>
      <c r="AW189" s="82"/>
      <c r="AX189" s="54"/>
      <c r="AY189" s="54"/>
    </row>
    <row r="190" spans="1:56" hidden="1">
      <c r="A190" s="50"/>
      <c r="B190" s="52" t="s">
        <v>11655</v>
      </c>
      <c r="C190" s="66">
        <v>13</v>
      </c>
      <c r="D190" s="54" t="s">
        <v>764</v>
      </c>
      <c r="E190" s="54" t="s">
        <v>767</v>
      </c>
      <c r="F190" s="82" t="s">
        <v>770</v>
      </c>
      <c r="G190" s="54" t="s">
        <v>511</v>
      </c>
      <c r="H190" s="54" t="s">
        <v>776</v>
      </c>
      <c r="I190" s="82" t="s">
        <v>779</v>
      </c>
      <c r="J190" s="54" t="s">
        <v>773</v>
      </c>
      <c r="K190" s="54" t="s">
        <v>508</v>
      </c>
      <c r="L190" s="54" t="s">
        <v>1428</v>
      </c>
      <c r="M190" s="54" t="s">
        <v>1431</v>
      </c>
      <c r="N190" s="82" t="s">
        <v>1434</v>
      </c>
      <c r="O190" s="54" t="s">
        <v>1425</v>
      </c>
      <c r="P190" s="54" t="s">
        <v>1440</v>
      </c>
      <c r="Q190" s="82" t="s">
        <v>1443</v>
      </c>
      <c r="R190" s="54" t="s">
        <v>1437</v>
      </c>
      <c r="S190" s="54" t="s">
        <v>1422</v>
      </c>
      <c r="T190" s="54" t="s">
        <v>2342</v>
      </c>
      <c r="U190" s="54" t="s">
        <v>2345</v>
      </c>
      <c r="V190" s="82" t="s">
        <v>2348</v>
      </c>
      <c r="W190" s="54" t="s">
        <v>2339</v>
      </c>
      <c r="X190" s="54" t="s">
        <v>2354</v>
      </c>
      <c r="Y190" s="82" t="s">
        <v>2357</v>
      </c>
      <c r="Z190" s="54" t="s">
        <v>2351</v>
      </c>
      <c r="AA190" s="54" t="s">
        <v>2336</v>
      </c>
      <c r="AB190" s="54" t="s">
        <v>3006</v>
      </c>
      <c r="AC190" s="54" t="s">
        <v>3009</v>
      </c>
      <c r="AD190" s="82" t="s">
        <v>3262</v>
      </c>
      <c r="AE190" s="54" t="s">
        <v>3003</v>
      </c>
      <c r="AF190" s="54" t="s">
        <v>3268</v>
      </c>
      <c r="AG190" s="82" t="s">
        <v>3271</v>
      </c>
      <c r="AH190" s="54" t="s">
        <v>3265</v>
      </c>
      <c r="AI190" s="54" t="s">
        <v>3000</v>
      </c>
      <c r="AJ190" s="54" t="s">
        <v>3920</v>
      </c>
      <c r="AK190" s="54" t="s">
        <v>3923</v>
      </c>
      <c r="AL190" s="82" t="s">
        <v>3926</v>
      </c>
      <c r="AM190" s="54" t="s">
        <v>3917</v>
      </c>
      <c r="AN190" s="54" t="s">
        <v>3932</v>
      </c>
      <c r="AO190" s="82" t="s">
        <v>3935</v>
      </c>
      <c r="AP190" s="54" t="s">
        <v>3929</v>
      </c>
      <c r="AQ190" s="54" t="s">
        <v>3914</v>
      </c>
      <c r="AR190" s="54" t="s">
        <v>4834</v>
      </c>
      <c r="AS190" s="54" t="s">
        <v>4837</v>
      </c>
      <c r="AT190" s="82" t="s">
        <v>4840</v>
      </c>
      <c r="AU190" s="54" t="s">
        <v>4831</v>
      </c>
      <c r="AV190" s="54" t="s">
        <v>4846</v>
      </c>
      <c r="AW190" s="82" t="s">
        <v>4849</v>
      </c>
      <c r="AX190" s="54" t="s">
        <v>4843</v>
      </c>
      <c r="AY190" s="54" t="s">
        <v>4828</v>
      </c>
    </row>
    <row r="191" spans="1:56" hidden="1">
      <c r="A191" s="50"/>
      <c r="B191" s="57" t="s">
        <v>11656</v>
      </c>
      <c r="C191" s="66">
        <v>14</v>
      </c>
      <c r="D191" s="54" t="s">
        <v>788</v>
      </c>
      <c r="E191" s="54" t="s">
        <v>791</v>
      </c>
      <c r="F191" s="82" t="s">
        <v>794</v>
      </c>
      <c r="G191" s="54" t="s">
        <v>785</v>
      </c>
      <c r="H191" s="54" t="s">
        <v>800</v>
      </c>
      <c r="I191" s="82" t="s">
        <v>803</v>
      </c>
      <c r="J191" s="54" t="s">
        <v>797</v>
      </c>
      <c r="K191" s="54" t="s">
        <v>782</v>
      </c>
      <c r="L191" s="54" t="s">
        <v>1452</v>
      </c>
      <c r="M191" s="54" t="s">
        <v>1455</v>
      </c>
      <c r="N191" s="82" t="s">
        <v>1458</v>
      </c>
      <c r="O191" s="54" t="s">
        <v>1449</v>
      </c>
      <c r="P191" s="54" t="s">
        <v>1464</v>
      </c>
      <c r="Q191" s="82" t="s">
        <v>1467</v>
      </c>
      <c r="R191" s="54" t="s">
        <v>1461</v>
      </c>
      <c r="S191" s="54" t="s">
        <v>1446</v>
      </c>
      <c r="T191" s="54" t="s">
        <v>2366</v>
      </c>
      <c r="U191" s="54" t="s">
        <v>2369</v>
      </c>
      <c r="V191" s="82" t="s">
        <v>2372</v>
      </c>
      <c r="W191" s="54" t="s">
        <v>2363</v>
      </c>
      <c r="X191" s="54" t="s">
        <v>2378</v>
      </c>
      <c r="Y191" s="82" t="s">
        <v>2381</v>
      </c>
      <c r="Z191" s="54" t="s">
        <v>2375</v>
      </c>
      <c r="AA191" s="54" t="s">
        <v>2360</v>
      </c>
      <c r="AB191" s="54" t="s">
        <v>3280</v>
      </c>
      <c r="AC191" s="54" t="s">
        <v>3283</v>
      </c>
      <c r="AD191" s="82" t="s">
        <v>3286</v>
      </c>
      <c r="AE191" s="54" t="s">
        <v>3277</v>
      </c>
      <c r="AF191" s="54" t="s">
        <v>3292</v>
      </c>
      <c r="AG191" s="82" t="s">
        <v>3295</v>
      </c>
      <c r="AH191" s="54" t="s">
        <v>3289</v>
      </c>
      <c r="AI191" s="54" t="s">
        <v>3274</v>
      </c>
      <c r="AJ191" s="54" t="s">
        <v>3944</v>
      </c>
      <c r="AK191" s="54" t="s">
        <v>3947</v>
      </c>
      <c r="AL191" s="82" t="s">
        <v>3950</v>
      </c>
      <c r="AM191" s="54" t="s">
        <v>3941</v>
      </c>
      <c r="AN191" s="54" t="s">
        <v>3956</v>
      </c>
      <c r="AO191" s="82" t="s">
        <v>3959</v>
      </c>
      <c r="AP191" s="54" t="s">
        <v>3953</v>
      </c>
      <c r="AQ191" s="54" t="s">
        <v>3938</v>
      </c>
      <c r="AR191" s="54" t="s">
        <v>4858</v>
      </c>
      <c r="AS191" s="54" t="s">
        <v>4861</v>
      </c>
      <c r="AT191" s="82" t="s">
        <v>4864</v>
      </c>
      <c r="AU191" s="54" t="s">
        <v>4855</v>
      </c>
      <c r="AV191" s="54" t="s">
        <v>4870</v>
      </c>
      <c r="AW191" s="82" t="s">
        <v>4873</v>
      </c>
      <c r="AX191" s="54" t="s">
        <v>4867</v>
      </c>
      <c r="AY191" s="54" t="s">
        <v>4852</v>
      </c>
    </row>
    <row r="192" spans="1:56" hidden="1">
      <c r="A192" s="50"/>
      <c r="B192" s="57" t="s">
        <v>11657</v>
      </c>
      <c r="C192" s="66">
        <v>15</v>
      </c>
      <c r="D192" s="54" t="s">
        <v>812</v>
      </c>
      <c r="E192" s="54" t="s">
        <v>815</v>
      </c>
      <c r="F192" s="82" t="s">
        <v>818</v>
      </c>
      <c r="G192" s="54" t="s">
        <v>809</v>
      </c>
      <c r="H192" s="54" t="s">
        <v>824</v>
      </c>
      <c r="I192" s="82" t="s">
        <v>827</v>
      </c>
      <c r="J192" s="54" t="s">
        <v>821</v>
      </c>
      <c r="K192" s="54" t="s">
        <v>806</v>
      </c>
      <c r="L192" s="54" t="s">
        <v>1476</v>
      </c>
      <c r="M192" s="54" t="s">
        <v>1479</v>
      </c>
      <c r="N192" s="82" t="s">
        <v>1482</v>
      </c>
      <c r="O192" s="54" t="s">
        <v>1473</v>
      </c>
      <c r="P192" s="54" t="s">
        <v>1488</v>
      </c>
      <c r="Q192" s="82" t="s">
        <v>1491</v>
      </c>
      <c r="R192" s="54" t="s">
        <v>1485</v>
      </c>
      <c r="S192" s="54" t="s">
        <v>1470</v>
      </c>
      <c r="T192" s="54" t="s">
        <v>2390</v>
      </c>
      <c r="U192" s="54" t="s">
        <v>2393</v>
      </c>
      <c r="V192" s="82" t="s">
        <v>2396</v>
      </c>
      <c r="W192" s="54" t="s">
        <v>2387</v>
      </c>
      <c r="X192" s="54" t="s">
        <v>2402</v>
      </c>
      <c r="Y192" s="82" t="s">
        <v>2405</v>
      </c>
      <c r="Z192" s="54" t="s">
        <v>2399</v>
      </c>
      <c r="AA192" s="54" t="s">
        <v>2384</v>
      </c>
      <c r="AB192" s="54" t="s">
        <v>3304</v>
      </c>
      <c r="AC192" s="54" t="s">
        <v>3307</v>
      </c>
      <c r="AD192" s="82" t="s">
        <v>3310</v>
      </c>
      <c r="AE192" s="54" t="s">
        <v>3301</v>
      </c>
      <c r="AF192" s="54" t="s">
        <v>3316</v>
      </c>
      <c r="AG192" s="82" t="s">
        <v>3319</v>
      </c>
      <c r="AH192" s="54" t="s">
        <v>3313</v>
      </c>
      <c r="AI192" s="54" t="s">
        <v>3298</v>
      </c>
      <c r="AJ192" s="54" t="s">
        <v>3968</v>
      </c>
      <c r="AK192" s="54" t="s">
        <v>3971</v>
      </c>
      <c r="AL192" s="82" t="s">
        <v>3974</v>
      </c>
      <c r="AM192" s="54" t="s">
        <v>3965</v>
      </c>
      <c r="AN192" s="54" t="s">
        <v>3980</v>
      </c>
      <c r="AO192" s="82" t="s">
        <v>3983</v>
      </c>
      <c r="AP192" s="54" t="s">
        <v>3977</v>
      </c>
      <c r="AQ192" s="54" t="s">
        <v>3962</v>
      </c>
      <c r="AR192" s="54" t="s">
        <v>4882</v>
      </c>
      <c r="AS192" s="54" t="s">
        <v>4885</v>
      </c>
      <c r="AT192" s="82" t="s">
        <v>4888</v>
      </c>
      <c r="AU192" s="54" t="s">
        <v>4879</v>
      </c>
      <c r="AV192" s="54" t="s">
        <v>4894</v>
      </c>
      <c r="AW192" s="82" t="s">
        <v>4897</v>
      </c>
      <c r="AX192" s="54" t="s">
        <v>4891</v>
      </c>
      <c r="AY192" s="54" t="s">
        <v>4876</v>
      </c>
    </row>
    <row r="193" spans="1:51" hidden="1">
      <c r="A193" s="50"/>
      <c r="B193" s="57" t="s">
        <v>11658</v>
      </c>
      <c r="C193" s="66">
        <v>16</v>
      </c>
      <c r="D193" s="54" t="s">
        <v>836</v>
      </c>
      <c r="E193" s="54" t="s">
        <v>839</v>
      </c>
      <c r="F193" s="82" t="s">
        <v>842</v>
      </c>
      <c r="G193" s="54" t="s">
        <v>833</v>
      </c>
      <c r="H193" s="54" t="s">
        <v>848</v>
      </c>
      <c r="I193" s="82" t="s">
        <v>851</v>
      </c>
      <c r="J193" s="54" t="s">
        <v>845</v>
      </c>
      <c r="K193" s="54" t="s">
        <v>830</v>
      </c>
      <c r="L193" s="54" t="s">
        <v>1500</v>
      </c>
      <c r="M193" s="54" t="s">
        <v>1503</v>
      </c>
      <c r="N193" s="82" t="s">
        <v>1506</v>
      </c>
      <c r="O193" s="54" t="s">
        <v>1497</v>
      </c>
      <c r="P193" s="54" t="s">
        <v>1762</v>
      </c>
      <c r="Q193" s="82" t="s">
        <v>1765</v>
      </c>
      <c r="R193" s="54" t="s">
        <v>1509</v>
      </c>
      <c r="S193" s="54" t="s">
        <v>1494</v>
      </c>
      <c r="T193" s="54" t="s">
        <v>2414</v>
      </c>
      <c r="U193" s="54" t="s">
        <v>2417</v>
      </c>
      <c r="V193" s="82" t="s">
        <v>2420</v>
      </c>
      <c r="W193" s="54" t="s">
        <v>2411</v>
      </c>
      <c r="X193" s="54" t="s">
        <v>2426</v>
      </c>
      <c r="Y193" s="82" t="s">
        <v>2429</v>
      </c>
      <c r="Z193" s="54" t="s">
        <v>2423</v>
      </c>
      <c r="AA193" s="54" t="s">
        <v>2408</v>
      </c>
      <c r="AB193" s="54" t="s">
        <v>3328</v>
      </c>
      <c r="AC193" s="54" t="s">
        <v>3331</v>
      </c>
      <c r="AD193" s="82" t="s">
        <v>3334</v>
      </c>
      <c r="AE193" s="54" t="s">
        <v>3325</v>
      </c>
      <c r="AF193" s="54" t="s">
        <v>3340</v>
      </c>
      <c r="AG193" s="82" t="s">
        <v>3343</v>
      </c>
      <c r="AH193" s="54" t="s">
        <v>3337</v>
      </c>
      <c r="AI193" s="54" t="s">
        <v>3322</v>
      </c>
      <c r="AJ193" s="54" t="s">
        <v>3992</v>
      </c>
      <c r="AK193" s="54" t="s">
        <v>3995</v>
      </c>
      <c r="AL193" s="82" t="s">
        <v>3998</v>
      </c>
      <c r="AM193" s="54" t="s">
        <v>3989</v>
      </c>
      <c r="AN193" s="54" t="s">
        <v>4004</v>
      </c>
      <c r="AO193" s="82" t="s">
        <v>4007</v>
      </c>
      <c r="AP193" s="54" t="s">
        <v>4001</v>
      </c>
      <c r="AQ193" s="54" t="s">
        <v>3986</v>
      </c>
      <c r="AR193" s="54" t="s">
        <v>4906</v>
      </c>
      <c r="AS193" s="54" t="s">
        <v>4909</v>
      </c>
      <c r="AT193" s="82" t="s">
        <v>4912</v>
      </c>
      <c r="AU193" s="54" t="s">
        <v>4903</v>
      </c>
      <c r="AV193" s="54" t="s">
        <v>4918</v>
      </c>
      <c r="AW193" s="82" t="s">
        <v>4921</v>
      </c>
      <c r="AX193" s="54" t="s">
        <v>4915</v>
      </c>
      <c r="AY193" s="54" t="s">
        <v>4900</v>
      </c>
    </row>
    <row r="194" spans="1:51" hidden="1">
      <c r="A194" s="50"/>
      <c r="B194" s="57" t="s">
        <v>11659</v>
      </c>
      <c r="C194" s="66">
        <v>17</v>
      </c>
      <c r="D194" s="54" t="s">
        <v>860</v>
      </c>
      <c r="E194" s="54" t="s">
        <v>863</v>
      </c>
      <c r="F194" s="82" t="s">
        <v>866</v>
      </c>
      <c r="G194" s="54" t="s">
        <v>857</v>
      </c>
      <c r="H194" s="54" t="s">
        <v>872</v>
      </c>
      <c r="I194" s="82" t="s">
        <v>875</v>
      </c>
      <c r="J194" s="54" t="s">
        <v>869</v>
      </c>
      <c r="K194" s="54" t="s">
        <v>854</v>
      </c>
      <c r="L194" s="54" t="s">
        <v>1774</v>
      </c>
      <c r="M194" s="54" t="s">
        <v>1777</v>
      </c>
      <c r="N194" s="82" t="s">
        <v>1780</v>
      </c>
      <c r="O194" s="54" t="s">
        <v>1771</v>
      </c>
      <c r="P194" s="54" t="s">
        <v>1786</v>
      </c>
      <c r="Q194" s="82" t="s">
        <v>1789</v>
      </c>
      <c r="R194" s="54" t="s">
        <v>1783</v>
      </c>
      <c r="S194" s="54" t="s">
        <v>1768</v>
      </c>
      <c r="T194" s="54" t="s">
        <v>2438</v>
      </c>
      <c r="U194" s="54" t="s">
        <v>2441</v>
      </c>
      <c r="V194" s="82" t="s">
        <v>2444</v>
      </c>
      <c r="W194" s="54" t="s">
        <v>2435</v>
      </c>
      <c r="X194" s="54" t="s">
        <v>2450</v>
      </c>
      <c r="Y194" s="82" t="s">
        <v>2453</v>
      </c>
      <c r="Z194" s="54" t="s">
        <v>2447</v>
      </c>
      <c r="AA194" s="54" t="s">
        <v>2432</v>
      </c>
      <c r="AB194" s="54" t="s">
        <v>3352</v>
      </c>
      <c r="AC194" s="54" t="s">
        <v>3355</v>
      </c>
      <c r="AD194" s="82" t="s">
        <v>3358</v>
      </c>
      <c r="AE194" s="54" t="s">
        <v>3349</v>
      </c>
      <c r="AF194" s="54" t="s">
        <v>3364</v>
      </c>
      <c r="AG194" s="82" t="s">
        <v>3367</v>
      </c>
      <c r="AH194" s="54" t="s">
        <v>3361</v>
      </c>
      <c r="AI194" s="54" t="s">
        <v>3346</v>
      </c>
      <c r="AJ194" s="54" t="s">
        <v>4266</v>
      </c>
      <c r="AK194" s="54" t="s">
        <v>4269</v>
      </c>
      <c r="AL194" s="82" t="s">
        <v>4272</v>
      </c>
      <c r="AM194" s="54" t="s">
        <v>4263</v>
      </c>
      <c r="AN194" s="54" t="s">
        <v>4278</v>
      </c>
      <c r="AO194" s="82" t="s">
        <v>4281</v>
      </c>
      <c r="AP194" s="54" t="s">
        <v>4275</v>
      </c>
      <c r="AQ194" s="54" t="s">
        <v>4010</v>
      </c>
      <c r="AR194" s="54" t="s">
        <v>4930</v>
      </c>
      <c r="AS194" s="54" t="s">
        <v>4933</v>
      </c>
      <c r="AT194" s="82" t="s">
        <v>4936</v>
      </c>
      <c r="AU194" s="54" t="s">
        <v>4927</v>
      </c>
      <c r="AV194" s="54" t="s">
        <v>4942</v>
      </c>
      <c r="AW194" s="82" t="s">
        <v>4945</v>
      </c>
      <c r="AX194" s="54" t="s">
        <v>4939</v>
      </c>
      <c r="AY194" s="54" t="s">
        <v>4924</v>
      </c>
    </row>
    <row r="195" spans="1:51" hidden="1">
      <c r="A195" s="50"/>
      <c r="B195" s="52" t="s">
        <v>11660</v>
      </c>
      <c r="C195" s="66">
        <v>18</v>
      </c>
      <c r="D195" s="54" t="s">
        <v>884</v>
      </c>
      <c r="E195" s="54" t="s">
        <v>887</v>
      </c>
      <c r="F195" s="82" t="s">
        <v>890</v>
      </c>
      <c r="G195" s="54" t="s">
        <v>881</v>
      </c>
      <c r="H195" s="54" t="s">
        <v>896</v>
      </c>
      <c r="I195" s="82" t="s">
        <v>899</v>
      </c>
      <c r="J195" s="54" t="s">
        <v>893</v>
      </c>
      <c r="K195" s="54" t="s">
        <v>878</v>
      </c>
      <c r="L195" s="54" t="s">
        <v>1798</v>
      </c>
      <c r="M195" s="54" t="s">
        <v>1801</v>
      </c>
      <c r="N195" s="82" t="s">
        <v>1804</v>
      </c>
      <c r="O195" s="54" t="s">
        <v>1795</v>
      </c>
      <c r="P195" s="54" t="s">
        <v>1810</v>
      </c>
      <c r="Q195" s="82" t="s">
        <v>1813</v>
      </c>
      <c r="R195" s="54" t="s">
        <v>1807</v>
      </c>
      <c r="S195" s="54" t="s">
        <v>1792</v>
      </c>
      <c r="T195" s="54" t="s">
        <v>2462</v>
      </c>
      <c r="U195" s="54" t="s">
        <v>2465</v>
      </c>
      <c r="V195" s="82" t="s">
        <v>2468</v>
      </c>
      <c r="W195" s="54" t="s">
        <v>2459</v>
      </c>
      <c r="X195" s="54" t="s">
        <v>2474</v>
      </c>
      <c r="Y195" s="82" t="s">
        <v>2477</v>
      </c>
      <c r="Z195" s="54" t="s">
        <v>2471</v>
      </c>
      <c r="AA195" s="54" t="s">
        <v>2456</v>
      </c>
      <c r="AB195" s="54" t="s">
        <v>3376</v>
      </c>
      <c r="AC195" s="54" t="s">
        <v>3379</v>
      </c>
      <c r="AD195" s="82" t="s">
        <v>3382</v>
      </c>
      <c r="AE195" s="54" t="s">
        <v>3373</v>
      </c>
      <c r="AF195" s="54" t="s">
        <v>3388</v>
      </c>
      <c r="AG195" s="82" t="s">
        <v>3391</v>
      </c>
      <c r="AH195" s="54" t="s">
        <v>3385</v>
      </c>
      <c r="AI195" s="54" t="s">
        <v>3370</v>
      </c>
      <c r="AJ195" s="54" t="s">
        <v>4290</v>
      </c>
      <c r="AK195" s="54" t="s">
        <v>4293</v>
      </c>
      <c r="AL195" s="82" t="s">
        <v>4296</v>
      </c>
      <c r="AM195" s="54" t="s">
        <v>4287</v>
      </c>
      <c r="AN195" s="54" t="s">
        <v>4302</v>
      </c>
      <c r="AO195" s="82" t="s">
        <v>4305</v>
      </c>
      <c r="AP195" s="54" t="s">
        <v>4299</v>
      </c>
      <c r="AQ195" s="54" t="s">
        <v>4284</v>
      </c>
      <c r="AR195" s="54" t="s">
        <v>4954</v>
      </c>
      <c r="AS195" s="54" t="s">
        <v>4957</v>
      </c>
      <c r="AT195" s="82" t="s">
        <v>4960</v>
      </c>
      <c r="AU195" s="54" t="s">
        <v>4951</v>
      </c>
      <c r="AV195" s="54" t="s">
        <v>4966</v>
      </c>
      <c r="AW195" s="82" t="s">
        <v>4969</v>
      </c>
      <c r="AX195" s="54" t="s">
        <v>4963</v>
      </c>
      <c r="AY195" s="54" t="s">
        <v>4948</v>
      </c>
    </row>
    <row r="196" spans="1:51" hidden="1">
      <c r="A196" s="50"/>
      <c r="B196" s="52" t="s">
        <v>11661</v>
      </c>
      <c r="C196" s="66">
        <v>19</v>
      </c>
      <c r="D196" s="54" t="s">
        <v>908</v>
      </c>
      <c r="E196" s="54" t="s">
        <v>911</v>
      </c>
      <c r="F196" s="82" t="s">
        <v>914</v>
      </c>
      <c r="G196" s="54" t="s">
        <v>905</v>
      </c>
      <c r="H196" s="54" t="s">
        <v>920</v>
      </c>
      <c r="I196" s="82" t="s">
        <v>923</v>
      </c>
      <c r="J196" s="54" t="s">
        <v>917</v>
      </c>
      <c r="K196" s="54" t="s">
        <v>902</v>
      </c>
      <c r="L196" s="54" t="s">
        <v>1822</v>
      </c>
      <c r="M196" s="54" t="s">
        <v>1825</v>
      </c>
      <c r="N196" s="82" t="s">
        <v>1828</v>
      </c>
      <c r="O196" s="54" t="s">
        <v>1819</v>
      </c>
      <c r="P196" s="54" t="s">
        <v>1834</v>
      </c>
      <c r="Q196" s="82" t="s">
        <v>1837</v>
      </c>
      <c r="R196" s="54" t="s">
        <v>1831</v>
      </c>
      <c r="S196" s="54" t="s">
        <v>1816</v>
      </c>
      <c r="T196" s="54" t="s">
        <v>2486</v>
      </c>
      <c r="U196" s="54" t="s">
        <v>2489</v>
      </c>
      <c r="V196" s="82" t="s">
        <v>2492</v>
      </c>
      <c r="W196" s="54" t="s">
        <v>2483</v>
      </c>
      <c r="X196" s="54" t="s">
        <v>2498</v>
      </c>
      <c r="Y196" s="82" t="s">
        <v>2501</v>
      </c>
      <c r="Z196" s="54" t="s">
        <v>2495</v>
      </c>
      <c r="AA196" s="54" t="s">
        <v>2480</v>
      </c>
      <c r="AB196" s="54" t="s">
        <v>3400</v>
      </c>
      <c r="AC196" s="54" t="s">
        <v>3403</v>
      </c>
      <c r="AD196" s="82" t="s">
        <v>3406</v>
      </c>
      <c r="AE196" s="54" t="s">
        <v>3397</v>
      </c>
      <c r="AF196" s="54" t="s">
        <v>3412</v>
      </c>
      <c r="AG196" s="82" t="s">
        <v>3415</v>
      </c>
      <c r="AH196" s="54" t="s">
        <v>3409</v>
      </c>
      <c r="AI196" s="54" t="s">
        <v>3394</v>
      </c>
      <c r="AJ196" s="54" t="s">
        <v>4314</v>
      </c>
      <c r="AK196" s="54" t="s">
        <v>4317</v>
      </c>
      <c r="AL196" s="82" t="s">
        <v>4320</v>
      </c>
      <c r="AM196" s="54" t="s">
        <v>4311</v>
      </c>
      <c r="AN196" s="54" t="s">
        <v>4326</v>
      </c>
      <c r="AO196" s="82" t="s">
        <v>4329</v>
      </c>
      <c r="AP196" s="54" t="s">
        <v>4323</v>
      </c>
      <c r="AQ196" s="54" t="s">
        <v>4308</v>
      </c>
      <c r="AR196" s="54" t="s">
        <v>4978</v>
      </c>
      <c r="AS196" s="54" t="s">
        <v>4981</v>
      </c>
      <c r="AT196" s="82" t="s">
        <v>4984</v>
      </c>
      <c r="AU196" s="54" t="s">
        <v>4975</v>
      </c>
      <c r="AV196" s="54" t="s">
        <v>4990</v>
      </c>
      <c r="AW196" s="82" t="s">
        <v>4993</v>
      </c>
      <c r="AX196" s="54" t="s">
        <v>4987</v>
      </c>
      <c r="AY196" s="54" t="s">
        <v>4972</v>
      </c>
    </row>
    <row r="197" spans="1:51" hidden="1">
      <c r="A197" s="55" t="s">
        <v>11636</v>
      </c>
      <c r="B197" s="59"/>
      <c r="C197" s="66">
        <v>20</v>
      </c>
      <c r="D197" s="54" t="s">
        <v>268</v>
      </c>
      <c r="E197" s="54" t="s">
        <v>271</v>
      </c>
      <c r="F197" s="82" t="s">
        <v>274</v>
      </c>
      <c r="G197" s="54" t="s">
        <v>265</v>
      </c>
      <c r="H197" s="54" t="s">
        <v>280</v>
      </c>
      <c r="I197" s="82" t="s">
        <v>283</v>
      </c>
      <c r="J197" s="54" t="s">
        <v>277</v>
      </c>
      <c r="K197" s="54" t="s">
        <v>262</v>
      </c>
      <c r="L197" s="54" t="s">
        <v>932</v>
      </c>
      <c r="M197" s="54" t="s">
        <v>935</v>
      </c>
      <c r="N197" s="82" t="s">
        <v>938</v>
      </c>
      <c r="O197" s="54" t="s">
        <v>929</v>
      </c>
      <c r="P197" s="54" t="s">
        <v>944</v>
      </c>
      <c r="Q197" s="82" t="s">
        <v>947</v>
      </c>
      <c r="R197" s="54" t="s">
        <v>941</v>
      </c>
      <c r="S197" s="54" t="s">
        <v>926</v>
      </c>
      <c r="T197" s="54" t="s">
        <v>1846</v>
      </c>
      <c r="U197" s="54" t="s">
        <v>1849</v>
      </c>
      <c r="V197" s="82" t="s">
        <v>1852</v>
      </c>
      <c r="W197" s="54" t="s">
        <v>1843</v>
      </c>
      <c r="X197" s="54" t="s">
        <v>1858</v>
      </c>
      <c r="Y197" s="82" t="s">
        <v>1861</v>
      </c>
      <c r="Z197" s="54" t="s">
        <v>1855</v>
      </c>
      <c r="AA197" s="54" t="s">
        <v>1840</v>
      </c>
      <c r="AB197" s="54" t="s">
        <v>2510</v>
      </c>
      <c r="AC197" s="54" t="s">
        <v>2763</v>
      </c>
      <c r="AD197" s="82" t="s">
        <v>2766</v>
      </c>
      <c r="AE197" s="54" t="s">
        <v>2507</v>
      </c>
      <c r="AF197" s="54" t="s">
        <v>2772</v>
      </c>
      <c r="AG197" s="82" t="s">
        <v>2775</v>
      </c>
      <c r="AH197" s="54" t="s">
        <v>2769</v>
      </c>
      <c r="AI197" s="54" t="s">
        <v>2504</v>
      </c>
      <c r="AJ197" s="54" t="s">
        <v>3424</v>
      </c>
      <c r="AK197" s="54" t="s">
        <v>3427</v>
      </c>
      <c r="AL197" s="82" t="s">
        <v>3430</v>
      </c>
      <c r="AM197" s="54" t="s">
        <v>3421</v>
      </c>
      <c r="AN197" s="54" t="s">
        <v>3436</v>
      </c>
      <c r="AO197" s="82" t="s">
        <v>3439</v>
      </c>
      <c r="AP197" s="54" t="s">
        <v>3433</v>
      </c>
      <c r="AQ197" s="54" t="s">
        <v>3418</v>
      </c>
      <c r="AR197" s="54" t="s">
        <v>4338</v>
      </c>
      <c r="AS197" s="54" t="s">
        <v>4341</v>
      </c>
      <c r="AT197" s="82" t="s">
        <v>4344</v>
      </c>
      <c r="AU197" s="54" t="s">
        <v>4335</v>
      </c>
      <c r="AV197" s="54" t="s">
        <v>4350</v>
      </c>
      <c r="AW197" s="82" t="s">
        <v>4353</v>
      </c>
      <c r="AX197" s="54" t="s">
        <v>4347</v>
      </c>
      <c r="AY197" s="54" t="s">
        <v>4332</v>
      </c>
    </row>
    <row r="198" spans="1:51" hidden="1">
      <c r="A198" s="46" t="s">
        <v>11662</v>
      </c>
      <c r="B198" s="47"/>
      <c r="C198" s="66">
        <v>21</v>
      </c>
      <c r="D198" s="54"/>
      <c r="E198" s="54"/>
      <c r="F198" s="82"/>
      <c r="G198" s="54"/>
      <c r="H198" s="54"/>
      <c r="I198" s="82"/>
      <c r="J198" s="54"/>
      <c r="K198" s="54"/>
      <c r="L198" s="54"/>
      <c r="M198" s="54"/>
      <c r="N198" s="82"/>
      <c r="O198" s="54"/>
      <c r="P198" s="54"/>
      <c r="Q198" s="82"/>
      <c r="R198" s="54"/>
      <c r="S198" s="54"/>
      <c r="T198" s="54"/>
      <c r="U198" s="54"/>
      <c r="V198" s="82"/>
      <c r="W198" s="54"/>
      <c r="X198" s="54"/>
      <c r="Y198" s="82"/>
      <c r="Z198" s="54"/>
      <c r="AA198" s="54"/>
      <c r="AB198" s="54"/>
      <c r="AC198" s="54"/>
      <c r="AD198" s="82"/>
      <c r="AE198" s="54"/>
      <c r="AF198" s="54"/>
      <c r="AG198" s="82"/>
      <c r="AH198" s="54"/>
      <c r="AI198" s="54"/>
      <c r="AJ198" s="54"/>
      <c r="AK198" s="54"/>
      <c r="AL198" s="82"/>
      <c r="AM198" s="54"/>
      <c r="AN198" s="54"/>
      <c r="AO198" s="82"/>
      <c r="AP198" s="54"/>
      <c r="AQ198" s="54"/>
      <c r="AR198" s="54"/>
      <c r="AS198" s="54"/>
      <c r="AT198" s="82"/>
      <c r="AU198" s="54"/>
      <c r="AV198" s="54"/>
      <c r="AW198" s="82"/>
      <c r="AX198" s="54"/>
      <c r="AY198" s="54"/>
    </row>
    <row r="199" spans="1:51" hidden="1">
      <c r="A199" s="49" t="s">
        <v>11641</v>
      </c>
      <c r="B199" s="50"/>
      <c r="C199" s="66">
        <v>22</v>
      </c>
      <c r="D199" s="54"/>
      <c r="E199" s="54"/>
      <c r="F199" s="82"/>
      <c r="G199" s="54"/>
      <c r="H199" s="54"/>
      <c r="I199" s="82"/>
      <c r="J199" s="54"/>
      <c r="K199" s="54"/>
      <c r="L199" s="54"/>
      <c r="M199" s="54"/>
      <c r="N199" s="82"/>
      <c r="O199" s="54"/>
      <c r="P199" s="54"/>
      <c r="Q199" s="82"/>
      <c r="R199" s="54"/>
      <c r="S199" s="54"/>
      <c r="T199" s="54"/>
      <c r="U199" s="54"/>
      <c r="V199" s="82"/>
      <c r="W199" s="54"/>
      <c r="X199" s="54"/>
      <c r="Y199" s="82"/>
      <c r="Z199" s="54"/>
      <c r="AA199" s="54"/>
      <c r="AB199" s="54"/>
      <c r="AC199" s="54"/>
      <c r="AD199" s="82"/>
      <c r="AE199" s="54"/>
      <c r="AF199" s="54"/>
      <c r="AG199" s="82"/>
      <c r="AH199" s="54"/>
      <c r="AI199" s="54"/>
      <c r="AJ199" s="54"/>
      <c r="AK199" s="54"/>
      <c r="AL199" s="82"/>
      <c r="AM199" s="54"/>
      <c r="AN199" s="54"/>
      <c r="AO199" s="82"/>
      <c r="AP199" s="54"/>
      <c r="AQ199" s="54"/>
      <c r="AR199" s="54"/>
      <c r="AS199" s="54"/>
      <c r="AT199" s="82"/>
      <c r="AU199" s="54"/>
      <c r="AV199" s="54"/>
      <c r="AW199" s="82"/>
      <c r="AX199" s="54"/>
      <c r="AY199" s="54"/>
    </row>
    <row r="200" spans="1:51" hidden="1">
      <c r="A200" s="50"/>
      <c r="B200" s="52" t="s">
        <v>11642</v>
      </c>
      <c r="C200" s="66">
        <v>23</v>
      </c>
      <c r="D200" s="54" t="s">
        <v>293</v>
      </c>
      <c r="E200" s="54" t="s">
        <v>296</v>
      </c>
      <c r="F200" s="82" t="s">
        <v>299</v>
      </c>
      <c r="G200" s="54" t="s">
        <v>290</v>
      </c>
      <c r="H200" s="54" t="s">
        <v>305</v>
      </c>
      <c r="I200" s="82" t="s">
        <v>308</v>
      </c>
      <c r="J200" s="54" t="s">
        <v>302</v>
      </c>
      <c r="K200" s="54" t="s">
        <v>287</v>
      </c>
      <c r="L200" s="54" t="s">
        <v>957</v>
      </c>
      <c r="M200" s="54" t="s">
        <v>960</v>
      </c>
      <c r="N200" s="82" t="s">
        <v>963</v>
      </c>
      <c r="O200" s="54" t="s">
        <v>954</v>
      </c>
      <c r="P200" s="54" t="s">
        <v>969</v>
      </c>
      <c r="Q200" s="82" t="s">
        <v>972</v>
      </c>
      <c r="R200" s="54" t="s">
        <v>966</v>
      </c>
      <c r="S200" s="54" t="s">
        <v>951</v>
      </c>
      <c r="T200" s="54" t="s">
        <v>1871</v>
      </c>
      <c r="U200" s="54" t="s">
        <v>1874</v>
      </c>
      <c r="V200" s="82" t="s">
        <v>1877</v>
      </c>
      <c r="W200" s="54" t="s">
        <v>1868</v>
      </c>
      <c r="X200" s="54" t="s">
        <v>1883</v>
      </c>
      <c r="Y200" s="82" t="s">
        <v>1886</v>
      </c>
      <c r="Z200" s="54" t="s">
        <v>1880</v>
      </c>
      <c r="AA200" s="54" t="s">
        <v>1865</v>
      </c>
      <c r="AB200" s="54" t="s">
        <v>2785</v>
      </c>
      <c r="AC200" s="54" t="s">
        <v>2788</v>
      </c>
      <c r="AD200" s="82" t="s">
        <v>2791</v>
      </c>
      <c r="AE200" s="54" t="s">
        <v>2782</v>
      </c>
      <c r="AF200" s="54" t="s">
        <v>2797</v>
      </c>
      <c r="AG200" s="82" t="s">
        <v>2800</v>
      </c>
      <c r="AH200" s="54" t="s">
        <v>2794</v>
      </c>
      <c r="AI200" s="54" t="s">
        <v>2779</v>
      </c>
      <c r="AJ200" s="54" t="s">
        <v>3449</v>
      </c>
      <c r="AK200" s="54" t="s">
        <v>3452</v>
      </c>
      <c r="AL200" s="82" t="s">
        <v>3455</v>
      </c>
      <c r="AM200" s="54" t="s">
        <v>3446</v>
      </c>
      <c r="AN200" s="54" t="s">
        <v>3461</v>
      </c>
      <c r="AO200" s="82" t="s">
        <v>3464</v>
      </c>
      <c r="AP200" s="54" t="s">
        <v>3458</v>
      </c>
      <c r="AQ200" s="54" t="s">
        <v>3443</v>
      </c>
      <c r="AR200" s="54" t="s">
        <v>4363</v>
      </c>
      <c r="AS200" s="54" t="s">
        <v>4366</v>
      </c>
      <c r="AT200" s="82" t="s">
        <v>4369</v>
      </c>
      <c r="AU200" s="54" t="s">
        <v>4360</v>
      </c>
      <c r="AV200" s="54" t="s">
        <v>4375</v>
      </c>
      <c r="AW200" s="82" t="s">
        <v>4378</v>
      </c>
      <c r="AX200" s="54" t="s">
        <v>4372</v>
      </c>
      <c r="AY200" s="54" t="s">
        <v>4357</v>
      </c>
    </row>
    <row r="201" spans="1:51" hidden="1">
      <c r="A201" s="50"/>
      <c r="B201" s="52" t="s">
        <v>11643</v>
      </c>
      <c r="C201" s="66">
        <v>24</v>
      </c>
      <c r="D201" s="54" t="s">
        <v>317</v>
      </c>
      <c r="E201" s="54" t="s">
        <v>320</v>
      </c>
      <c r="F201" s="82" t="s">
        <v>323</v>
      </c>
      <c r="G201" s="54" t="s">
        <v>314</v>
      </c>
      <c r="H201" s="54" t="s">
        <v>329</v>
      </c>
      <c r="I201" s="82" t="s">
        <v>332</v>
      </c>
      <c r="J201" s="54" t="s">
        <v>326</v>
      </c>
      <c r="K201" s="54" t="s">
        <v>311</v>
      </c>
      <c r="L201" s="54" t="s">
        <v>981</v>
      </c>
      <c r="M201" s="54" t="s">
        <v>984</v>
      </c>
      <c r="N201" s="82" t="s">
        <v>987</v>
      </c>
      <c r="O201" s="54" t="s">
        <v>978</v>
      </c>
      <c r="P201" s="54" t="s">
        <v>993</v>
      </c>
      <c r="Q201" s="82" t="s">
        <v>996</v>
      </c>
      <c r="R201" s="54" t="s">
        <v>990</v>
      </c>
      <c r="S201" s="54" t="s">
        <v>975</v>
      </c>
      <c r="T201" s="54" t="s">
        <v>1895</v>
      </c>
      <c r="U201" s="54" t="s">
        <v>1898</v>
      </c>
      <c r="V201" s="82" t="s">
        <v>1901</v>
      </c>
      <c r="W201" s="54" t="s">
        <v>1892</v>
      </c>
      <c r="X201" s="54" t="s">
        <v>1907</v>
      </c>
      <c r="Y201" s="82" t="s">
        <v>1910</v>
      </c>
      <c r="Z201" s="54" t="s">
        <v>1904</v>
      </c>
      <c r="AA201" s="54" t="s">
        <v>1889</v>
      </c>
      <c r="AB201" s="54" t="s">
        <v>2809</v>
      </c>
      <c r="AC201" s="54" t="s">
        <v>2812</v>
      </c>
      <c r="AD201" s="82" t="s">
        <v>2815</v>
      </c>
      <c r="AE201" s="54" t="s">
        <v>2806</v>
      </c>
      <c r="AF201" s="54" t="s">
        <v>2821</v>
      </c>
      <c r="AG201" s="82" t="s">
        <v>2824</v>
      </c>
      <c r="AH201" s="54" t="s">
        <v>2818</v>
      </c>
      <c r="AI201" s="54" t="s">
        <v>2803</v>
      </c>
      <c r="AJ201" s="54" t="s">
        <v>3473</v>
      </c>
      <c r="AK201" s="54" t="s">
        <v>3476</v>
      </c>
      <c r="AL201" s="82" t="s">
        <v>3479</v>
      </c>
      <c r="AM201" s="54" t="s">
        <v>3470</v>
      </c>
      <c r="AN201" s="54" t="s">
        <v>3485</v>
      </c>
      <c r="AO201" s="82" t="s">
        <v>3488</v>
      </c>
      <c r="AP201" s="54" t="s">
        <v>3482</v>
      </c>
      <c r="AQ201" s="54" t="s">
        <v>3467</v>
      </c>
      <c r="AR201" s="54" t="s">
        <v>4387</v>
      </c>
      <c r="AS201" s="54" t="s">
        <v>4390</v>
      </c>
      <c r="AT201" s="82" t="s">
        <v>4393</v>
      </c>
      <c r="AU201" s="54" t="s">
        <v>4384</v>
      </c>
      <c r="AV201" s="54" t="s">
        <v>4399</v>
      </c>
      <c r="AW201" s="82" t="s">
        <v>4402</v>
      </c>
      <c r="AX201" s="54" t="s">
        <v>4396</v>
      </c>
      <c r="AY201" s="54" t="s">
        <v>4381</v>
      </c>
    </row>
    <row r="202" spans="1:51" hidden="1">
      <c r="A202" s="50"/>
      <c r="B202" s="52" t="s">
        <v>11644</v>
      </c>
      <c r="C202" s="66">
        <v>25</v>
      </c>
      <c r="D202" s="54" t="s">
        <v>341</v>
      </c>
      <c r="E202" s="54" t="s">
        <v>344</v>
      </c>
      <c r="F202" s="82" t="s">
        <v>347</v>
      </c>
      <c r="G202" s="54" t="s">
        <v>338</v>
      </c>
      <c r="H202" s="54" t="s">
        <v>353</v>
      </c>
      <c r="I202" s="82" t="s">
        <v>356</v>
      </c>
      <c r="J202" s="54" t="s">
        <v>350</v>
      </c>
      <c r="K202" s="54" t="s">
        <v>335</v>
      </c>
      <c r="L202" s="54" t="s">
        <v>1005</v>
      </c>
      <c r="M202" s="54" t="s">
        <v>1008</v>
      </c>
      <c r="N202" s="82" t="s">
        <v>1011</v>
      </c>
      <c r="O202" s="54" t="s">
        <v>1002</v>
      </c>
      <c r="P202" s="54" t="s">
        <v>1267</v>
      </c>
      <c r="Q202" s="82" t="s">
        <v>1270</v>
      </c>
      <c r="R202" s="54" t="s">
        <v>1264</v>
      </c>
      <c r="S202" s="54" t="s">
        <v>999</v>
      </c>
      <c r="T202" s="54" t="s">
        <v>1919</v>
      </c>
      <c r="U202" s="54" t="s">
        <v>1922</v>
      </c>
      <c r="V202" s="82" t="s">
        <v>1925</v>
      </c>
      <c r="W202" s="54" t="s">
        <v>1916</v>
      </c>
      <c r="X202" s="54" t="s">
        <v>1931</v>
      </c>
      <c r="Y202" s="82" t="s">
        <v>1934</v>
      </c>
      <c r="Z202" s="54" t="s">
        <v>1928</v>
      </c>
      <c r="AA202" s="54" t="s">
        <v>1913</v>
      </c>
      <c r="AB202" s="54" t="s">
        <v>2833</v>
      </c>
      <c r="AC202" s="54" t="s">
        <v>2836</v>
      </c>
      <c r="AD202" s="82" t="s">
        <v>2839</v>
      </c>
      <c r="AE202" s="54" t="s">
        <v>2830</v>
      </c>
      <c r="AF202" s="54" t="s">
        <v>2845</v>
      </c>
      <c r="AG202" s="82" t="s">
        <v>2848</v>
      </c>
      <c r="AH202" s="54" t="s">
        <v>2842</v>
      </c>
      <c r="AI202" s="54" t="s">
        <v>2827</v>
      </c>
      <c r="AJ202" s="54" t="s">
        <v>3497</v>
      </c>
      <c r="AK202" s="54" t="s">
        <v>3500</v>
      </c>
      <c r="AL202" s="82" t="s">
        <v>3503</v>
      </c>
      <c r="AM202" s="54" t="s">
        <v>3494</v>
      </c>
      <c r="AN202" s="54" t="s">
        <v>3509</v>
      </c>
      <c r="AO202" s="82" t="s">
        <v>3762</v>
      </c>
      <c r="AP202" s="54" t="s">
        <v>3506</v>
      </c>
      <c r="AQ202" s="54" t="s">
        <v>3491</v>
      </c>
      <c r="AR202" s="54" t="s">
        <v>4411</v>
      </c>
      <c r="AS202" s="54" t="s">
        <v>4414</v>
      </c>
      <c r="AT202" s="82" t="s">
        <v>4417</v>
      </c>
      <c r="AU202" s="54" t="s">
        <v>4408</v>
      </c>
      <c r="AV202" s="54" t="s">
        <v>4423</v>
      </c>
      <c r="AW202" s="82" t="s">
        <v>4426</v>
      </c>
      <c r="AX202" s="54" t="s">
        <v>4420</v>
      </c>
      <c r="AY202" s="54" t="s">
        <v>4405</v>
      </c>
    </row>
    <row r="203" spans="1:51" hidden="1">
      <c r="A203" s="55" t="s">
        <v>11645</v>
      </c>
      <c r="B203" s="56"/>
      <c r="C203" s="66">
        <v>26</v>
      </c>
      <c r="D203" s="54"/>
      <c r="E203" s="54"/>
      <c r="F203" s="82"/>
      <c r="G203" s="54"/>
      <c r="H203" s="54"/>
      <c r="I203" s="82"/>
      <c r="J203" s="54"/>
      <c r="K203" s="54"/>
      <c r="L203" s="54"/>
      <c r="M203" s="54"/>
      <c r="N203" s="82"/>
      <c r="O203" s="54"/>
      <c r="P203" s="54"/>
      <c r="Q203" s="82"/>
      <c r="R203" s="54"/>
      <c r="S203" s="54"/>
      <c r="T203" s="54"/>
      <c r="U203" s="54"/>
      <c r="V203" s="82"/>
      <c r="W203" s="54"/>
      <c r="X203" s="54"/>
      <c r="Y203" s="82"/>
      <c r="Z203" s="54"/>
      <c r="AA203" s="54"/>
      <c r="AB203" s="54"/>
      <c r="AC203" s="54"/>
      <c r="AD203" s="82"/>
      <c r="AE203" s="54"/>
      <c r="AF203" s="54"/>
      <c r="AG203" s="82"/>
      <c r="AH203" s="54"/>
      <c r="AI203" s="54"/>
      <c r="AJ203" s="54"/>
      <c r="AK203" s="54"/>
      <c r="AL203" s="82"/>
      <c r="AM203" s="54"/>
      <c r="AN203" s="54"/>
      <c r="AO203" s="82"/>
      <c r="AP203" s="54"/>
      <c r="AQ203" s="54"/>
      <c r="AR203" s="54"/>
      <c r="AS203" s="54"/>
      <c r="AT203" s="82"/>
      <c r="AU203" s="54"/>
      <c r="AV203" s="54"/>
      <c r="AW203" s="82"/>
      <c r="AX203" s="54"/>
      <c r="AY203" s="54"/>
    </row>
    <row r="204" spans="1:51" hidden="1">
      <c r="A204" s="50"/>
      <c r="B204" s="52" t="s">
        <v>11646</v>
      </c>
      <c r="C204" s="66">
        <v>27</v>
      </c>
      <c r="D204" s="54" t="s">
        <v>365</v>
      </c>
      <c r="E204" s="54" t="s">
        <v>368</v>
      </c>
      <c r="F204" s="82" t="s">
        <v>371</v>
      </c>
      <c r="G204" s="54" t="s">
        <v>362</v>
      </c>
      <c r="H204" s="54" t="s">
        <v>377</v>
      </c>
      <c r="I204" s="82" t="s">
        <v>380</v>
      </c>
      <c r="J204" s="54" t="s">
        <v>374</v>
      </c>
      <c r="K204" s="54" t="s">
        <v>359</v>
      </c>
      <c r="L204" s="54" t="s">
        <v>1279</v>
      </c>
      <c r="M204" s="54" t="s">
        <v>1282</v>
      </c>
      <c r="N204" s="82" t="s">
        <v>1285</v>
      </c>
      <c r="O204" s="54" t="s">
        <v>1276</v>
      </c>
      <c r="P204" s="54" t="s">
        <v>1291</v>
      </c>
      <c r="Q204" s="82" t="s">
        <v>1294</v>
      </c>
      <c r="R204" s="54" t="s">
        <v>1288</v>
      </c>
      <c r="S204" s="54" t="s">
        <v>1273</v>
      </c>
      <c r="T204" s="54" t="s">
        <v>1943</v>
      </c>
      <c r="U204" s="54" t="s">
        <v>1946</v>
      </c>
      <c r="V204" s="82" t="s">
        <v>1949</v>
      </c>
      <c r="W204" s="54" t="s">
        <v>1940</v>
      </c>
      <c r="X204" s="54" t="s">
        <v>1955</v>
      </c>
      <c r="Y204" s="82" t="s">
        <v>1958</v>
      </c>
      <c r="Z204" s="54" t="s">
        <v>1952</v>
      </c>
      <c r="AA204" s="54" t="s">
        <v>1937</v>
      </c>
      <c r="AB204" s="54" t="s">
        <v>2857</v>
      </c>
      <c r="AC204" s="54" t="s">
        <v>2860</v>
      </c>
      <c r="AD204" s="82" t="s">
        <v>2863</v>
      </c>
      <c r="AE204" s="54" t="s">
        <v>2854</v>
      </c>
      <c r="AF204" s="54" t="s">
        <v>2869</v>
      </c>
      <c r="AG204" s="82" t="s">
        <v>2872</v>
      </c>
      <c r="AH204" s="54" t="s">
        <v>2866</v>
      </c>
      <c r="AI204" s="54" t="s">
        <v>2851</v>
      </c>
      <c r="AJ204" s="54" t="s">
        <v>3771</v>
      </c>
      <c r="AK204" s="54" t="s">
        <v>3774</v>
      </c>
      <c r="AL204" s="82" t="s">
        <v>3777</v>
      </c>
      <c r="AM204" s="54" t="s">
        <v>3768</v>
      </c>
      <c r="AN204" s="54" t="s">
        <v>3783</v>
      </c>
      <c r="AO204" s="82" t="s">
        <v>3786</v>
      </c>
      <c r="AP204" s="54" t="s">
        <v>3780</v>
      </c>
      <c r="AQ204" s="54" t="s">
        <v>3765</v>
      </c>
      <c r="AR204" s="54" t="s">
        <v>4435</v>
      </c>
      <c r="AS204" s="54" t="s">
        <v>4438</v>
      </c>
      <c r="AT204" s="82" t="s">
        <v>4441</v>
      </c>
      <c r="AU204" s="54" t="s">
        <v>4432</v>
      </c>
      <c r="AV204" s="54" t="s">
        <v>4447</v>
      </c>
      <c r="AW204" s="82" t="s">
        <v>4450</v>
      </c>
      <c r="AX204" s="54" t="s">
        <v>4444</v>
      </c>
      <c r="AY204" s="54" t="s">
        <v>4429</v>
      </c>
    </row>
    <row r="205" spans="1:51" hidden="1">
      <c r="A205" s="50"/>
      <c r="B205" s="57" t="s">
        <v>11647</v>
      </c>
      <c r="C205" s="66">
        <v>28</v>
      </c>
      <c r="D205" s="54" t="s">
        <v>389</v>
      </c>
      <c r="E205" s="54" t="s">
        <v>392</v>
      </c>
      <c r="F205" s="82" t="s">
        <v>395</v>
      </c>
      <c r="G205" s="54" t="s">
        <v>386</v>
      </c>
      <c r="H205" s="54" t="s">
        <v>401</v>
      </c>
      <c r="I205" s="82" t="s">
        <v>404</v>
      </c>
      <c r="J205" s="54" t="s">
        <v>398</v>
      </c>
      <c r="K205" s="54" t="s">
        <v>383</v>
      </c>
      <c r="L205" s="54" t="s">
        <v>1303</v>
      </c>
      <c r="M205" s="54" t="s">
        <v>1306</v>
      </c>
      <c r="N205" s="82" t="s">
        <v>1309</v>
      </c>
      <c r="O205" s="54" t="s">
        <v>1300</v>
      </c>
      <c r="P205" s="54" t="s">
        <v>1315</v>
      </c>
      <c r="Q205" s="82" t="s">
        <v>1318</v>
      </c>
      <c r="R205" s="54" t="s">
        <v>1312</v>
      </c>
      <c r="S205" s="54" t="s">
        <v>1297</v>
      </c>
      <c r="T205" s="54" t="s">
        <v>1967</v>
      </c>
      <c r="U205" s="54" t="s">
        <v>1970</v>
      </c>
      <c r="V205" s="82" t="s">
        <v>1973</v>
      </c>
      <c r="W205" s="54" t="s">
        <v>1964</v>
      </c>
      <c r="X205" s="54" t="s">
        <v>1979</v>
      </c>
      <c r="Y205" s="82" t="s">
        <v>1982</v>
      </c>
      <c r="Z205" s="54" t="s">
        <v>1976</v>
      </c>
      <c r="AA205" s="54" t="s">
        <v>1961</v>
      </c>
      <c r="AB205" s="54" t="s">
        <v>2881</v>
      </c>
      <c r="AC205" s="54" t="s">
        <v>2884</v>
      </c>
      <c r="AD205" s="82" t="s">
        <v>2887</v>
      </c>
      <c r="AE205" s="54" t="s">
        <v>2878</v>
      </c>
      <c r="AF205" s="54" t="s">
        <v>2893</v>
      </c>
      <c r="AG205" s="82" t="s">
        <v>2896</v>
      </c>
      <c r="AH205" s="54" t="s">
        <v>2890</v>
      </c>
      <c r="AI205" s="54" t="s">
        <v>2875</v>
      </c>
      <c r="AJ205" s="54" t="s">
        <v>3795</v>
      </c>
      <c r="AK205" s="54" t="s">
        <v>3798</v>
      </c>
      <c r="AL205" s="82" t="s">
        <v>3801</v>
      </c>
      <c r="AM205" s="54" t="s">
        <v>3792</v>
      </c>
      <c r="AN205" s="54" t="s">
        <v>3807</v>
      </c>
      <c r="AO205" s="82" t="s">
        <v>3810</v>
      </c>
      <c r="AP205" s="54" t="s">
        <v>3804</v>
      </c>
      <c r="AQ205" s="54" t="s">
        <v>3789</v>
      </c>
      <c r="AR205" s="54" t="s">
        <v>4459</v>
      </c>
      <c r="AS205" s="54" t="s">
        <v>4462</v>
      </c>
      <c r="AT205" s="82" t="s">
        <v>4465</v>
      </c>
      <c r="AU205" s="54" t="s">
        <v>4456</v>
      </c>
      <c r="AV205" s="54" t="s">
        <v>4471</v>
      </c>
      <c r="AW205" s="82" t="s">
        <v>4474</v>
      </c>
      <c r="AX205" s="54" t="s">
        <v>4468</v>
      </c>
      <c r="AY205" s="54" t="s">
        <v>4453</v>
      </c>
    </row>
    <row r="206" spans="1:51" s="86" customFormat="1" hidden="1">
      <c r="A206" s="83"/>
      <c r="B206" s="84" t="s">
        <v>11648</v>
      </c>
      <c r="C206" s="85">
        <v>29</v>
      </c>
      <c r="D206" s="82" t="s">
        <v>413</v>
      </c>
      <c r="E206" s="82" t="s">
        <v>416</v>
      </c>
      <c r="F206" s="82"/>
      <c r="G206" s="82" t="s">
        <v>410</v>
      </c>
      <c r="H206" s="82" t="s">
        <v>422</v>
      </c>
      <c r="I206" s="82"/>
      <c r="J206" s="82" t="s">
        <v>419</v>
      </c>
      <c r="K206" s="82" t="s">
        <v>407</v>
      </c>
      <c r="L206" s="82" t="s">
        <v>1327</v>
      </c>
      <c r="M206" s="82" t="s">
        <v>1330</v>
      </c>
      <c r="N206" s="82"/>
      <c r="O206" s="82" t="s">
        <v>1324</v>
      </c>
      <c r="P206" s="82" t="s">
        <v>1336</v>
      </c>
      <c r="Q206" s="82"/>
      <c r="R206" s="82" t="s">
        <v>1333</v>
      </c>
      <c r="S206" s="82" t="s">
        <v>1321</v>
      </c>
      <c r="T206" s="82" t="s">
        <v>1991</v>
      </c>
      <c r="U206" s="82" t="s">
        <v>1994</v>
      </c>
      <c r="V206" s="82"/>
      <c r="W206" s="82" t="s">
        <v>1988</v>
      </c>
      <c r="X206" s="82" t="s">
        <v>2000</v>
      </c>
      <c r="Y206" s="82"/>
      <c r="Z206" s="82" t="s">
        <v>1997</v>
      </c>
      <c r="AA206" s="82" t="s">
        <v>1985</v>
      </c>
      <c r="AB206" s="82" t="s">
        <v>2905</v>
      </c>
      <c r="AC206" s="82" t="s">
        <v>2908</v>
      </c>
      <c r="AD206" s="82"/>
      <c r="AE206" s="82" t="s">
        <v>2902</v>
      </c>
      <c r="AF206" s="82" t="s">
        <v>2914</v>
      </c>
      <c r="AG206" s="82"/>
      <c r="AH206" s="82" t="s">
        <v>2911</v>
      </c>
      <c r="AI206" s="82" t="s">
        <v>2899</v>
      </c>
      <c r="AJ206" s="82" t="s">
        <v>3819</v>
      </c>
      <c r="AK206" s="82" t="s">
        <v>3822</v>
      </c>
      <c r="AL206" s="82"/>
      <c r="AM206" s="82" t="s">
        <v>3816</v>
      </c>
      <c r="AN206" s="82" t="s">
        <v>3828</v>
      </c>
      <c r="AO206" s="82"/>
      <c r="AP206" s="82" t="s">
        <v>3825</v>
      </c>
      <c r="AQ206" s="82" t="s">
        <v>3813</v>
      </c>
      <c r="AR206" s="82" t="s">
        <v>4483</v>
      </c>
      <c r="AS206" s="82" t="s">
        <v>4486</v>
      </c>
      <c r="AT206" s="82"/>
      <c r="AU206" s="82" t="s">
        <v>4480</v>
      </c>
      <c r="AV206" s="82" t="s">
        <v>4492</v>
      </c>
      <c r="AW206" s="82"/>
      <c r="AX206" s="82" t="s">
        <v>4489</v>
      </c>
      <c r="AY206" s="82" t="s">
        <v>4477</v>
      </c>
    </row>
    <row r="207" spans="1:51" s="86" customFormat="1" hidden="1">
      <c r="A207" s="83"/>
      <c r="B207" s="84" t="s">
        <v>11650</v>
      </c>
      <c r="C207" s="85">
        <v>30</v>
      </c>
      <c r="D207" s="82" t="s">
        <v>431</v>
      </c>
      <c r="E207" s="82" t="s">
        <v>434</v>
      </c>
      <c r="F207" s="82"/>
      <c r="G207" s="82" t="s">
        <v>428</v>
      </c>
      <c r="H207" s="82" t="s">
        <v>440</v>
      </c>
      <c r="I207" s="82"/>
      <c r="J207" s="82" t="s">
        <v>437</v>
      </c>
      <c r="K207" s="82" t="s">
        <v>425</v>
      </c>
      <c r="L207" s="82" t="s">
        <v>1345</v>
      </c>
      <c r="M207" s="82" t="s">
        <v>1348</v>
      </c>
      <c r="N207" s="82"/>
      <c r="O207" s="82" t="s">
        <v>1342</v>
      </c>
      <c r="P207" s="82" t="s">
        <v>1354</v>
      </c>
      <c r="Q207" s="82"/>
      <c r="R207" s="82" t="s">
        <v>1351</v>
      </c>
      <c r="S207" s="82" t="s">
        <v>1339</v>
      </c>
      <c r="T207" s="82" t="s">
        <v>2009</v>
      </c>
      <c r="U207" s="82" t="s">
        <v>2262</v>
      </c>
      <c r="V207" s="82"/>
      <c r="W207" s="82" t="s">
        <v>2006</v>
      </c>
      <c r="X207" s="82" t="s">
        <v>2268</v>
      </c>
      <c r="Y207" s="82"/>
      <c r="Z207" s="82" t="s">
        <v>2265</v>
      </c>
      <c r="AA207" s="82" t="s">
        <v>2003</v>
      </c>
      <c r="AB207" s="82" t="s">
        <v>2923</v>
      </c>
      <c r="AC207" s="82" t="s">
        <v>2926</v>
      </c>
      <c r="AD207" s="82"/>
      <c r="AE207" s="82" t="s">
        <v>2920</v>
      </c>
      <c r="AF207" s="82" t="s">
        <v>2932</v>
      </c>
      <c r="AG207" s="82"/>
      <c r="AH207" s="82" t="s">
        <v>2929</v>
      </c>
      <c r="AI207" s="82" t="s">
        <v>2917</v>
      </c>
      <c r="AJ207" s="82" t="s">
        <v>3837</v>
      </c>
      <c r="AK207" s="82" t="s">
        <v>3840</v>
      </c>
      <c r="AL207" s="82"/>
      <c r="AM207" s="82" t="s">
        <v>3834</v>
      </c>
      <c r="AN207" s="82" t="s">
        <v>3846</v>
      </c>
      <c r="AO207" s="82"/>
      <c r="AP207" s="82" t="s">
        <v>3843</v>
      </c>
      <c r="AQ207" s="82" t="s">
        <v>3831</v>
      </c>
      <c r="AR207" s="82" t="s">
        <v>4501</v>
      </c>
      <c r="AS207" s="82" t="s">
        <v>4504</v>
      </c>
      <c r="AT207" s="82"/>
      <c r="AU207" s="82" t="s">
        <v>4498</v>
      </c>
      <c r="AV207" s="82" t="s">
        <v>4510</v>
      </c>
      <c r="AW207" s="82"/>
      <c r="AX207" s="82" t="s">
        <v>4507</v>
      </c>
      <c r="AY207" s="82" t="s">
        <v>4495</v>
      </c>
    </row>
    <row r="208" spans="1:51" hidden="1">
      <c r="A208" s="50"/>
      <c r="B208" s="52" t="s">
        <v>11651</v>
      </c>
      <c r="C208" s="66">
        <v>31</v>
      </c>
      <c r="D208" s="54" t="s">
        <v>449</v>
      </c>
      <c r="E208" s="54" t="s">
        <v>452</v>
      </c>
      <c r="F208" s="82" t="s">
        <v>455</v>
      </c>
      <c r="G208" s="54" t="s">
        <v>446</v>
      </c>
      <c r="H208" s="54" t="s">
        <v>461</v>
      </c>
      <c r="I208" s="82" t="s">
        <v>464</v>
      </c>
      <c r="J208" s="54" t="s">
        <v>458</v>
      </c>
      <c r="K208" s="54" t="s">
        <v>443</v>
      </c>
      <c r="L208" s="54" t="s">
        <v>1363</v>
      </c>
      <c r="M208" s="54" t="s">
        <v>1366</v>
      </c>
      <c r="N208" s="82" t="s">
        <v>1369</v>
      </c>
      <c r="O208" s="54" t="s">
        <v>1360</v>
      </c>
      <c r="P208" s="54" t="s">
        <v>1375</v>
      </c>
      <c r="Q208" s="82" t="s">
        <v>1378</v>
      </c>
      <c r="R208" s="54" t="s">
        <v>1372</v>
      </c>
      <c r="S208" s="54" t="s">
        <v>1357</v>
      </c>
      <c r="T208" s="54" t="s">
        <v>2277</v>
      </c>
      <c r="U208" s="54" t="s">
        <v>2280</v>
      </c>
      <c r="V208" s="82" t="s">
        <v>2283</v>
      </c>
      <c r="W208" s="54" t="s">
        <v>2274</v>
      </c>
      <c r="X208" s="54" t="s">
        <v>2289</v>
      </c>
      <c r="Y208" s="82" t="s">
        <v>2292</v>
      </c>
      <c r="Z208" s="54" t="s">
        <v>2286</v>
      </c>
      <c r="AA208" s="54" t="s">
        <v>2271</v>
      </c>
      <c r="AB208" s="54" t="s">
        <v>2941</v>
      </c>
      <c r="AC208" s="54" t="s">
        <v>2944</v>
      </c>
      <c r="AD208" s="82" t="s">
        <v>2947</v>
      </c>
      <c r="AE208" s="54" t="s">
        <v>2938</v>
      </c>
      <c r="AF208" s="54" t="s">
        <v>2953</v>
      </c>
      <c r="AG208" s="82" t="s">
        <v>2956</v>
      </c>
      <c r="AH208" s="54" t="s">
        <v>2950</v>
      </c>
      <c r="AI208" s="54" t="s">
        <v>2935</v>
      </c>
      <c r="AJ208" s="54" t="s">
        <v>3855</v>
      </c>
      <c r="AK208" s="54" t="s">
        <v>3858</v>
      </c>
      <c r="AL208" s="82" t="s">
        <v>3861</v>
      </c>
      <c r="AM208" s="54" t="s">
        <v>3852</v>
      </c>
      <c r="AN208" s="54" t="s">
        <v>3867</v>
      </c>
      <c r="AO208" s="82" t="s">
        <v>3870</v>
      </c>
      <c r="AP208" s="54" t="s">
        <v>3864</v>
      </c>
      <c r="AQ208" s="54" t="s">
        <v>3849</v>
      </c>
      <c r="AR208" s="54" t="s">
        <v>4769</v>
      </c>
      <c r="AS208" s="54" t="s">
        <v>4772</v>
      </c>
      <c r="AT208" s="82" t="s">
        <v>4775</v>
      </c>
      <c r="AU208" s="54" t="s">
        <v>4766</v>
      </c>
      <c r="AV208" s="54" t="s">
        <v>4781</v>
      </c>
      <c r="AW208" s="82" t="s">
        <v>4784</v>
      </c>
      <c r="AX208" s="54" t="s">
        <v>4778</v>
      </c>
      <c r="AY208" s="54" t="s">
        <v>4763</v>
      </c>
    </row>
    <row r="209" spans="1:51" hidden="1">
      <c r="A209" s="50"/>
      <c r="B209" s="57" t="s">
        <v>11652</v>
      </c>
      <c r="C209" s="66">
        <v>32</v>
      </c>
      <c r="D209" s="54" t="s">
        <v>473</v>
      </c>
      <c r="E209" s="54" t="s">
        <v>476</v>
      </c>
      <c r="F209" s="82" t="s">
        <v>479</v>
      </c>
      <c r="G209" s="54" t="s">
        <v>470</v>
      </c>
      <c r="H209" s="54" t="s">
        <v>485</v>
      </c>
      <c r="I209" s="82" t="s">
        <v>488</v>
      </c>
      <c r="J209" s="54" t="s">
        <v>482</v>
      </c>
      <c r="K209" s="54" t="s">
        <v>467</v>
      </c>
      <c r="L209" s="54" t="s">
        <v>1387</v>
      </c>
      <c r="M209" s="54" t="s">
        <v>1390</v>
      </c>
      <c r="N209" s="82" t="s">
        <v>1393</v>
      </c>
      <c r="O209" s="54" t="s">
        <v>1384</v>
      </c>
      <c r="P209" s="54" t="s">
        <v>1399</v>
      </c>
      <c r="Q209" s="82" t="s">
        <v>1402</v>
      </c>
      <c r="R209" s="54" t="s">
        <v>1396</v>
      </c>
      <c r="S209" s="54" t="s">
        <v>1381</v>
      </c>
      <c r="T209" s="54" t="s">
        <v>2301</v>
      </c>
      <c r="U209" s="54" t="s">
        <v>2304</v>
      </c>
      <c r="V209" s="82" t="s">
        <v>2307</v>
      </c>
      <c r="W209" s="54" t="s">
        <v>2298</v>
      </c>
      <c r="X209" s="54" t="s">
        <v>2313</v>
      </c>
      <c r="Y209" s="82" t="s">
        <v>2316</v>
      </c>
      <c r="Z209" s="54" t="s">
        <v>2310</v>
      </c>
      <c r="AA209" s="54" t="s">
        <v>2295</v>
      </c>
      <c r="AB209" s="54" t="s">
        <v>2965</v>
      </c>
      <c r="AC209" s="54" t="s">
        <v>2968</v>
      </c>
      <c r="AD209" s="82" t="s">
        <v>2971</v>
      </c>
      <c r="AE209" s="54" t="s">
        <v>2962</v>
      </c>
      <c r="AF209" s="54" t="s">
        <v>2977</v>
      </c>
      <c r="AG209" s="82" t="s">
        <v>2980</v>
      </c>
      <c r="AH209" s="54" t="s">
        <v>2974</v>
      </c>
      <c r="AI209" s="54" t="s">
        <v>2959</v>
      </c>
      <c r="AJ209" s="54" t="s">
        <v>3879</v>
      </c>
      <c r="AK209" s="54" t="s">
        <v>3882</v>
      </c>
      <c r="AL209" s="82" t="s">
        <v>3885</v>
      </c>
      <c r="AM209" s="54" t="s">
        <v>3876</v>
      </c>
      <c r="AN209" s="54" t="s">
        <v>3891</v>
      </c>
      <c r="AO209" s="82" t="s">
        <v>3894</v>
      </c>
      <c r="AP209" s="54" t="s">
        <v>3888</v>
      </c>
      <c r="AQ209" s="54" t="s">
        <v>3873</v>
      </c>
      <c r="AR209" s="54" t="s">
        <v>4793</v>
      </c>
      <c r="AS209" s="54" t="s">
        <v>4796</v>
      </c>
      <c r="AT209" s="82" t="s">
        <v>4799</v>
      </c>
      <c r="AU209" s="54" t="s">
        <v>4790</v>
      </c>
      <c r="AV209" s="54" t="s">
        <v>4805</v>
      </c>
      <c r="AW209" s="82" t="s">
        <v>4808</v>
      </c>
      <c r="AX209" s="54" t="s">
        <v>4802</v>
      </c>
      <c r="AY209" s="54" t="s">
        <v>4787</v>
      </c>
    </row>
    <row r="210" spans="1:51" s="86" customFormat="1" hidden="1">
      <c r="A210" s="83"/>
      <c r="B210" s="84" t="s">
        <v>11653</v>
      </c>
      <c r="C210" s="85">
        <v>33</v>
      </c>
      <c r="D210" s="82" t="s">
        <v>497</v>
      </c>
      <c r="E210" s="82" t="s">
        <v>500</v>
      </c>
      <c r="F210" s="82"/>
      <c r="G210" s="82" t="s">
        <v>494</v>
      </c>
      <c r="H210" s="82" t="s">
        <v>506</v>
      </c>
      <c r="I210" s="82"/>
      <c r="J210" s="82" t="s">
        <v>503</v>
      </c>
      <c r="K210" s="82" t="s">
        <v>491</v>
      </c>
      <c r="L210" s="82" t="s">
        <v>1411</v>
      </c>
      <c r="M210" s="82" t="s">
        <v>1414</v>
      </c>
      <c r="N210" s="82"/>
      <c r="O210" s="82" t="s">
        <v>1408</v>
      </c>
      <c r="P210" s="82" t="s">
        <v>1420</v>
      </c>
      <c r="Q210" s="82"/>
      <c r="R210" s="82" t="s">
        <v>1417</v>
      </c>
      <c r="S210" s="82" t="s">
        <v>1405</v>
      </c>
      <c r="T210" s="82" t="s">
        <v>2325</v>
      </c>
      <c r="U210" s="82" t="s">
        <v>2328</v>
      </c>
      <c r="V210" s="82"/>
      <c r="W210" s="82" t="s">
        <v>2322</v>
      </c>
      <c r="X210" s="82" t="s">
        <v>2334</v>
      </c>
      <c r="Y210" s="82"/>
      <c r="Z210" s="82" t="s">
        <v>2331</v>
      </c>
      <c r="AA210" s="82" t="s">
        <v>2319</v>
      </c>
      <c r="AB210" s="82" t="s">
        <v>2989</v>
      </c>
      <c r="AC210" s="82" t="s">
        <v>2992</v>
      </c>
      <c r="AD210" s="82"/>
      <c r="AE210" s="82" t="s">
        <v>2986</v>
      </c>
      <c r="AF210" s="82" t="s">
        <v>2998</v>
      </c>
      <c r="AG210" s="82"/>
      <c r="AH210" s="82" t="s">
        <v>2995</v>
      </c>
      <c r="AI210" s="82" t="s">
        <v>2983</v>
      </c>
      <c r="AJ210" s="82" t="s">
        <v>3903</v>
      </c>
      <c r="AK210" s="82" t="s">
        <v>3906</v>
      </c>
      <c r="AL210" s="82"/>
      <c r="AM210" s="82" t="s">
        <v>3900</v>
      </c>
      <c r="AN210" s="82" t="s">
        <v>3912</v>
      </c>
      <c r="AO210" s="82"/>
      <c r="AP210" s="82" t="s">
        <v>3909</v>
      </c>
      <c r="AQ210" s="82" t="s">
        <v>3897</v>
      </c>
      <c r="AR210" s="82" t="s">
        <v>4817</v>
      </c>
      <c r="AS210" s="82" t="s">
        <v>4820</v>
      </c>
      <c r="AT210" s="82"/>
      <c r="AU210" s="82" t="s">
        <v>4814</v>
      </c>
      <c r="AV210" s="82" t="s">
        <v>4826</v>
      </c>
      <c r="AW210" s="82"/>
      <c r="AX210" s="82" t="s">
        <v>4823</v>
      </c>
      <c r="AY210" s="82" t="s">
        <v>4811</v>
      </c>
    </row>
    <row r="211" spans="1:51" hidden="1">
      <c r="A211" s="55" t="s">
        <v>11654</v>
      </c>
      <c r="B211" s="58"/>
      <c r="C211" s="66">
        <v>34</v>
      </c>
      <c r="D211" s="54"/>
      <c r="E211" s="54"/>
      <c r="F211" s="82"/>
      <c r="G211" s="54"/>
      <c r="H211" s="54"/>
      <c r="I211" s="82"/>
      <c r="J211" s="54"/>
      <c r="K211" s="54"/>
      <c r="L211" s="54"/>
      <c r="M211" s="54"/>
      <c r="N211" s="82"/>
      <c r="O211" s="54"/>
      <c r="P211" s="54"/>
      <c r="Q211" s="82"/>
      <c r="R211" s="54"/>
      <c r="S211" s="54"/>
      <c r="T211" s="54"/>
      <c r="U211" s="54"/>
      <c r="V211" s="82"/>
      <c r="W211" s="54"/>
      <c r="X211" s="54"/>
      <c r="Y211" s="82"/>
      <c r="Z211" s="54"/>
      <c r="AA211" s="54"/>
      <c r="AB211" s="54"/>
      <c r="AC211" s="54"/>
      <c r="AD211" s="82"/>
      <c r="AE211" s="54"/>
      <c r="AF211" s="54"/>
      <c r="AG211" s="82"/>
      <c r="AH211" s="54"/>
      <c r="AI211" s="54"/>
      <c r="AJ211" s="54"/>
      <c r="AK211" s="54"/>
      <c r="AL211" s="82"/>
      <c r="AM211" s="54"/>
      <c r="AN211" s="54"/>
      <c r="AO211" s="82"/>
      <c r="AP211" s="54"/>
      <c r="AQ211" s="54"/>
      <c r="AR211" s="54"/>
      <c r="AS211" s="54"/>
      <c r="AT211" s="82"/>
      <c r="AU211" s="54"/>
      <c r="AV211" s="54"/>
      <c r="AW211" s="82"/>
      <c r="AX211" s="54"/>
      <c r="AY211" s="54"/>
    </row>
    <row r="212" spans="1:51" hidden="1">
      <c r="A212" s="50"/>
      <c r="B212" s="52" t="s">
        <v>11655</v>
      </c>
      <c r="C212" s="66">
        <v>35</v>
      </c>
      <c r="D212" s="54" t="s">
        <v>765</v>
      </c>
      <c r="E212" s="54" t="s">
        <v>768</v>
      </c>
      <c r="F212" s="82" t="s">
        <v>771</v>
      </c>
      <c r="G212" s="54" t="s">
        <v>762</v>
      </c>
      <c r="H212" s="54" t="s">
        <v>777</v>
      </c>
      <c r="I212" s="82" t="s">
        <v>780</v>
      </c>
      <c r="J212" s="54" t="s">
        <v>774</v>
      </c>
      <c r="K212" s="54" t="s">
        <v>509</v>
      </c>
      <c r="L212" s="54" t="s">
        <v>1429</v>
      </c>
      <c r="M212" s="54" t="s">
        <v>1432</v>
      </c>
      <c r="N212" s="82" t="s">
        <v>1435</v>
      </c>
      <c r="O212" s="54" t="s">
        <v>1426</v>
      </c>
      <c r="P212" s="54" t="s">
        <v>1441</v>
      </c>
      <c r="Q212" s="82" t="s">
        <v>1444</v>
      </c>
      <c r="R212" s="54" t="s">
        <v>1438</v>
      </c>
      <c r="S212" s="54" t="s">
        <v>1423</v>
      </c>
      <c r="T212" s="54" t="s">
        <v>2343</v>
      </c>
      <c r="U212" s="54" t="s">
        <v>2346</v>
      </c>
      <c r="V212" s="82" t="s">
        <v>2349</v>
      </c>
      <c r="W212" s="54" t="s">
        <v>2340</v>
      </c>
      <c r="X212" s="54" t="s">
        <v>2355</v>
      </c>
      <c r="Y212" s="82" t="s">
        <v>2358</v>
      </c>
      <c r="Z212" s="54" t="s">
        <v>2352</v>
      </c>
      <c r="AA212" s="54" t="s">
        <v>2337</v>
      </c>
      <c r="AB212" s="54" t="s">
        <v>3007</v>
      </c>
      <c r="AC212" s="54" t="s">
        <v>3010</v>
      </c>
      <c r="AD212" s="82" t="s">
        <v>3263</v>
      </c>
      <c r="AE212" s="54" t="s">
        <v>3004</v>
      </c>
      <c r="AF212" s="54" t="s">
        <v>3269</v>
      </c>
      <c r="AG212" s="82" t="s">
        <v>3272</v>
      </c>
      <c r="AH212" s="54" t="s">
        <v>3266</v>
      </c>
      <c r="AI212" s="54" t="s">
        <v>3001</v>
      </c>
      <c r="AJ212" s="54" t="s">
        <v>3921</v>
      </c>
      <c r="AK212" s="54" t="s">
        <v>3924</v>
      </c>
      <c r="AL212" s="82" t="s">
        <v>3927</v>
      </c>
      <c r="AM212" s="54" t="s">
        <v>3918</v>
      </c>
      <c r="AN212" s="54" t="s">
        <v>3933</v>
      </c>
      <c r="AO212" s="82" t="s">
        <v>3936</v>
      </c>
      <c r="AP212" s="54" t="s">
        <v>3930</v>
      </c>
      <c r="AQ212" s="54" t="s">
        <v>3915</v>
      </c>
      <c r="AR212" s="54" t="s">
        <v>4835</v>
      </c>
      <c r="AS212" s="54" t="s">
        <v>4838</v>
      </c>
      <c r="AT212" s="82" t="s">
        <v>4841</v>
      </c>
      <c r="AU212" s="54" t="s">
        <v>4832</v>
      </c>
      <c r="AV212" s="54" t="s">
        <v>4847</v>
      </c>
      <c r="AW212" s="82" t="s">
        <v>4850</v>
      </c>
      <c r="AX212" s="54" t="s">
        <v>4844</v>
      </c>
      <c r="AY212" s="54" t="s">
        <v>4829</v>
      </c>
    </row>
    <row r="213" spans="1:51" hidden="1">
      <c r="A213" s="50"/>
      <c r="B213" s="57" t="s">
        <v>11656</v>
      </c>
      <c r="C213" s="66">
        <v>36</v>
      </c>
      <c r="D213" s="54" t="s">
        <v>789</v>
      </c>
      <c r="E213" s="54" t="s">
        <v>792</v>
      </c>
      <c r="F213" s="82" t="s">
        <v>795</v>
      </c>
      <c r="G213" s="54" t="s">
        <v>786</v>
      </c>
      <c r="H213" s="54" t="s">
        <v>801</v>
      </c>
      <c r="I213" s="82" t="s">
        <v>804</v>
      </c>
      <c r="J213" s="54" t="s">
        <v>798</v>
      </c>
      <c r="K213" s="54" t="s">
        <v>783</v>
      </c>
      <c r="L213" s="54" t="s">
        <v>1453</v>
      </c>
      <c r="M213" s="54" t="s">
        <v>1456</v>
      </c>
      <c r="N213" s="82" t="s">
        <v>1459</v>
      </c>
      <c r="O213" s="54" t="s">
        <v>1450</v>
      </c>
      <c r="P213" s="54" t="s">
        <v>1465</v>
      </c>
      <c r="Q213" s="82" t="s">
        <v>1468</v>
      </c>
      <c r="R213" s="54" t="s">
        <v>1462</v>
      </c>
      <c r="S213" s="54" t="s">
        <v>1447</v>
      </c>
      <c r="T213" s="54" t="s">
        <v>2367</v>
      </c>
      <c r="U213" s="54" t="s">
        <v>2370</v>
      </c>
      <c r="V213" s="82" t="s">
        <v>2373</v>
      </c>
      <c r="W213" s="54" t="s">
        <v>2364</v>
      </c>
      <c r="X213" s="54" t="s">
        <v>2379</v>
      </c>
      <c r="Y213" s="82" t="s">
        <v>2382</v>
      </c>
      <c r="Z213" s="54" t="s">
        <v>2376</v>
      </c>
      <c r="AA213" s="54" t="s">
        <v>2361</v>
      </c>
      <c r="AB213" s="54" t="s">
        <v>3281</v>
      </c>
      <c r="AC213" s="54" t="s">
        <v>3284</v>
      </c>
      <c r="AD213" s="82" t="s">
        <v>3287</v>
      </c>
      <c r="AE213" s="54" t="s">
        <v>3278</v>
      </c>
      <c r="AF213" s="54" t="s">
        <v>3293</v>
      </c>
      <c r="AG213" s="82" t="s">
        <v>3296</v>
      </c>
      <c r="AH213" s="54" t="s">
        <v>3290</v>
      </c>
      <c r="AI213" s="54" t="s">
        <v>3275</v>
      </c>
      <c r="AJ213" s="54" t="s">
        <v>3945</v>
      </c>
      <c r="AK213" s="54" t="s">
        <v>3948</v>
      </c>
      <c r="AL213" s="82" t="s">
        <v>3951</v>
      </c>
      <c r="AM213" s="54" t="s">
        <v>3942</v>
      </c>
      <c r="AN213" s="54" t="s">
        <v>3957</v>
      </c>
      <c r="AO213" s="82" t="s">
        <v>3960</v>
      </c>
      <c r="AP213" s="54" t="s">
        <v>3954</v>
      </c>
      <c r="AQ213" s="54" t="s">
        <v>3939</v>
      </c>
      <c r="AR213" s="54" t="s">
        <v>4859</v>
      </c>
      <c r="AS213" s="54" t="s">
        <v>4862</v>
      </c>
      <c r="AT213" s="82" t="s">
        <v>4865</v>
      </c>
      <c r="AU213" s="54" t="s">
        <v>4856</v>
      </c>
      <c r="AV213" s="54" t="s">
        <v>4871</v>
      </c>
      <c r="AW213" s="82" t="s">
        <v>4874</v>
      </c>
      <c r="AX213" s="54" t="s">
        <v>4868</v>
      </c>
      <c r="AY213" s="54" t="s">
        <v>4853</v>
      </c>
    </row>
    <row r="214" spans="1:51" hidden="1">
      <c r="A214" s="50"/>
      <c r="B214" s="57" t="s">
        <v>11657</v>
      </c>
      <c r="C214" s="66">
        <v>37</v>
      </c>
      <c r="D214" s="54" t="s">
        <v>813</v>
      </c>
      <c r="E214" s="54" t="s">
        <v>816</v>
      </c>
      <c r="F214" s="82" t="s">
        <v>819</v>
      </c>
      <c r="G214" s="54" t="s">
        <v>810</v>
      </c>
      <c r="H214" s="54" t="s">
        <v>825</v>
      </c>
      <c r="I214" s="82" t="s">
        <v>828</v>
      </c>
      <c r="J214" s="54" t="s">
        <v>822</v>
      </c>
      <c r="K214" s="54" t="s">
        <v>807</v>
      </c>
      <c r="L214" s="54" t="s">
        <v>1477</v>
      </c>
      <c r="M214" s="54" t="s">
        <v>1480</v>
      </c>
      <c r="N214" s="82" t="s">
        <v>1483</v>
      </c>
      <c r="O214" s="54" t="s">
        <v>1474</v>
      </c>
      <c r="P214" s="54" t="s">
        <v>1489</v>
      </c>
      <c r="Q214" s="82" t="s">
        <v>1492</v>
      </c>
      <c r="R214" s="54" t="s">
        <v>1486</v>
      </c>
      <c r="S214" s="54" t="s">
        <v>1471</v>
      </c>
      <c r="T214" s="54" t="s">
        <v>2391</v>
      </c>
      <c r="U214" s="54" t="s">
        <v>2394</v>
      </c>
      <c r="V214" s="82" t="s">
        <v>2397</v>
      </c>
      <c r="W214" s="54" t="s">
        <v>2388</v>
      </c>
      <c r="X214" s="54" t="s">
        <v>2403</v>
      </c>
      <c r="Y214" s="82" t="s">
        <v>2406</v>
      </c>
      <c r="Z214" s="54" t="s">
        <v>2400</v>
      </c>
      <c r="AA214" s="54" t="s">
        <v>2385</v>
      </c>
      <c r="AB214" s="54" t="s">
        <v>3305</v>
      </c>
      <c r="AC214" s="54" t="s">
        <v>3308</v>
      </c>
      <c r="AD214" s="82" t="s">
        <v>3311</v>
      </c>
      <c r="AE214" s="54" t="s">
        <v>3302</v>
      </c>
      <c r="AF214" s="54" t="s">
        <v>3317</v>
      </c>
      <c r="AG214" s="82" t="s">
        <v>3320</v>
      </c>
      <c r="AH214" s="54" t="s">
        <v>3314</v>
      </c>
      <c r="AI214" s="54" t="s">
        <v>3299</v>
      </c>
      <c r="AJ214" s="54" t="s">
        <v>3969</v>
      </c>
      <c r="AK214" s="54" t="s">
        <v>3972</v>
      </c>
      <c r="AL214" s="82" t="s">
        <v>3975</v>
      </c>
      <c r="AM214" s="54" t="s">
        <v>3966</v>
      </c>
      <c r="AN214" s="54" t="s">
        <v>3981</v>
      </c>
      <c r="AO214" s="82" t="s">
        <v>3984</v>
      </c>
      <c r="AP214" s="54" t="s">
        <v>3978</v>
      </c>
      <c r="AQ214" s="54" t="s">
        <v>3963</v>
      </c>
      <c r="AR214" s="54" t="s">
        <v>4883</v>
      </c>
      <c r="AS214" s="54" t="s">
        <v>4886</v>
      </c>
      <c r="AT214" s="82" t="s">
        <v>4889</v>
      </c>
      <c r="AU214" s="54" t="s">
        <v>4880</v>
      </c>
      <c r="AV214" s="54" t="s">
        <v>4895</v>
      </c>
      <c r="AW214" s="82" t="s">
        <v>4898</v>
      </c>
      <c r="AX214" s="54" t="s">
        <v>4892</v>
      </c>
      <c r="AY214" s="54" t="s">
        <v>4877</v>
      </c>
    </row>
    <row r="215" spans="1:51" hidden="1">
      <c r="A215" s="50"/>
      <c r="B215" s="57" t="s">
        <v>11658</v>
      </c>
      <c r="C215" s="66">
        <v>38</v>
      </c>
      <c r="D215" s="54" t="s">
        <v>837</v>
      </c>
      <c r="E215" s="54" t="s">
        <v>840</v>
      </c>
      <c r="F215" s="82" t="s">
        <v>843</v>
      </c>
      <c r="G215" s="54" t="s">
        <v>834</v>
      </c>
      <c r="H215" s="54" t="s">
        <v>849</v>
      </c>
      <c r="I215" s="82" t="s">
        <v>852</v>
      </c>
      <c r="J215" s="54" t="s">
        <v>846</v>
      </c>
      <c r="K215" s="54" t="s">
        <v>831</v>
      </c>
      <c r="L215" s="54" t="s">
        <v>1501</v>
      </c>
      <c r="M215" s="54" t="s">
        <v>1504</v>
      </c>
      <c r="N215" s="82" t="s">
        <v>1507</v>
      </c>
      <c r="O215" s="54" t="s">
        <v>1498</v>
      </c>
      <c r="P215" s="54" t="s">
        <v>1763</v>
      </c>
      <c r="Q215" s="82" t="s">
        <v>1766</v>
      </c>
      <c r="R215" s="54" t="s">
        <v>1510</v>
      </c>
      <c r="S215" s="54" t="s">
        <v>1495</v>
      </c>
      <c r="T215" s="54" t="s">
        <v>2415</v>
      </c>
      <c r="U215" s="54" t="s">
        <v>2418</v>
      </c>
      <c r="V215" s="82" t="s">
        <v>2421</v>
      </c>
      <c r="W215" s="54" t="s">
        <v>2412</v>
      </c>
      <c r="X215" s="54" t="s">
        <v>2427</v>
      </c>
      <c r="Y215" s="82" t="s">
        <v>2430</v>
      </c>
      <c r="Z215" s="54" t="s">
        <v>2424</v>
      </c>
      <c r="AA215" s="54" t="s">
        <v>2409</v>
      </c>
      <c r="AB215" s="54" t="s">
        <v>3329</v>
      </c>
      <c r="AC215" s="54" t="s">
        <v>3332</v>
      </c>
      <c r="AD215" s="82" t="s">
        <v>3335</v>
      </c>
      <c r="AE215" s="54" t="s">
        <v>3326</v>
      </c>
      <c r="AF215" s="54" t="s">
        <v>3341</v>
      </c>
      <c r="AG215" s="82" t="s">
        <v>3344</v>
      </c>
      <c r="AH215" s="54" t="s">
        <v>3338</v>
      </c>
      <c r="AI215" s="54" t="s">
        <v>3323</v>
      </c>
      <c r="AJ215" s="54" t="s">
        <v>3993</v>
      </c>
      <c r="AK215" s="54" t="s">
        <v>3996</v>
      </c>
      <c r="AL215" s="82" t="s">
        <v>3999</v>
      </c>
      <c r="AM215" s="54" t="s">
        <v>3990</v>
      </c>
      <c r="AN215" s="54" t="s">
        <v>4005</v>
      </c>
      <c r="AO215" s="82" t="s">
        <v>4008</v>
      </c>
      <c r="AP215" s="54" t="s">
        <v>4002</v>
      </c>
      <c r="AQ215" s="54" t="s">
        <v>3987</v>
      </c>
      <c r="AR215" s="54" t="s">
        <v>4907</v>
      </c>
      <c r="AS215" s="54" t="s">
        <v>4910</v>
      </c>
      <c r="AT215" s="82" t="s">
        <v>4913</v>
      </c>
      <c r="AU215" s="54" t="s">
        <v>4904</v>
      </c>
      <c r="AV215" s="54" t="s">
        <v>4919</v>
      </c>
      <c r="AW215" s="82" t="s">
        <v>4922</v>
      </c>
      <c r="AX215" s="54" t="s">
        <v>4916</v>
      </c>
      <c r="AY215" s="54" t="s">
        <v>4901</v>
      </c>
    </row>
    <row r="216" spans="1:51" hidden="1">
      <c r="A216" s="50"/>
      <c r="B216" s="57" t="s">
        <v>11659</v>
      </c>
      <c r="C216" s="66">
        <v>39</v>
      </c>
      <c r="D216" s="54" t="s">
        <v>861</v>
      </c>
      <c r="E216" s="54" t="s">
        <v>864</v>
      </c>
      <c r="F216" s="82" t="s">
        <v>867</v>
      </c>
      <c r="G216" s="54" t="s">
        <v>858</v>
      </c>
      <c r="H216" s="54" t="s">
        <v>873</v>
      </c>
      <c r="I216" s="82" t="s">
        <v>876</v>
      </c>
      <c r="J216" s="54" t="s">
        <v>870</v>
      </c>
      <c r="K216" s="54" t="s">
        <v>855</v>
      </c>
      <c r="L216" s="54" t="s">
        <v>1775</v>
      </c>
      <c r="M216" s="54" t="s">
        <v>1778</v>
      </c>
      <c r="N216" s="82" t="s">
        <v>1781</v>
      </c>
      <c r="O216" s="54" t="s">
        <v>1772</v>
      </c>
      <c r="P216" s="54" t="s">
        <v>1787</v>
      </c>
      <c r="Q216" s="82" t="s">
        <v>1790</v>
      </c>
      <c r="R216" s="54" t="s">
        <v>1784</v>
      </c>
      <c r="S216" s="54" t="s">
        <v>1769</v>
      </c>
      <c r="T216" s="54" t="s">
        <v>2439</v>
      </c>
      <c r="U216" s="54" t="s">
        <v>2442</v>
      </c>
      <c r="V216" s="82" t="s">
        <v>2445</v>
      </c>
      <c r="W216" s="54" t="s">
        <v>2436</v>
      </c>
      <c r="X216" s="54" t="s">
        <v>2451</v>
      </c>
      <c r="Y216" s="82" t="s">
        <v>2454</v>
      </c>
      <c r="Z216" s="54" t="s">
        <v>2448</v>
      </c>
      <c r="AA216" s="54" t="s">
        <v>2433</v>
      </c>
      <c r="AB216" s="54" t="s">
        <v>3353</v>
      </c>
      <c r="AC216" s="54" t="s">
        <v>3356</v>
      </c>
      <c r="AD216" s="82" t="s">
        <v>3359</v>
      </c>
      <c r="AE216" s="54" t="s">
        <v>3350</v>
      </c>
      <c r="AF216" s="54" t="s">
        <v>3365</v>
      </c>
      <c r="AG216" s="82" t="s">
        <v>3368</v>
      </c>
      <c r="AH216" s="54" t="s">
        <v>3362</v>
      </c>
      <c r="AI216" s="54" t="s">
        <v>3347</v>
      </c>
      <c r="AJ216" s="54" t="s">
        <v>4267</v>
      </c>
      <c r="AK216" s="54" t="s">
        <v>4270</v>
      </c>
      <c r="AL216" s="82" t="s">
        <v>4273</v>
      </c>
      <c r="AM216" s="54" t="s">
        <v>4264</v>
      </c>
      <c r="AN216" s="54" t="s">
        <v>4279</v>
      </c>
      <c r="AO216" s="82" t="s">
        <v>4282</v>
      </c>
      <c r="AP216" s="54" t="s">
        <v>4276</v>
      </c>
      <c r="AQ216" s="54" t="s">
        <v>4011</v>
      </c>
      <c r="AR216" s="54" t="s">
        <v>4931</v>
      </c>
      <c r="AS216" s="54" t="s">
        <v>4934</v>
      </c>
      <c r="AT216" s="82" t="s">
        <v>4937</v>
      </c>
      <c r="AU216" s="54" t="s">
        <v>4928</v>
      </c>
      <c r="AV216" s="54" t="s">
        <v>4943</v>
      </c>
      <c r="AW216" s="82" t="s">
        <v>4946</v>
      </c>
      <c r="AX216" s="54" t="s">
        <v>4940</v>
      </c>
      <c r="AY216" s="54" t="s">
        <v>4925</v>
      </c>
    </row>
    <row r="217" spans="1:51" hidden="1">
      <c r="A217" s="50"/>
      <c r="B217" s="52" t="s">
        <v>11660</v>
      </c>
      <c r="C217" s="66">
        <v>40</v>
      </c>
      <c r="D217" s="54" t="s">
        <v>885</v>
      </c>
      <c r="E217" s="54" t="s">
        <v>888</v>
      </c>
      <c r="F217" s="82" t="s">
        <v>891</v>
      </c>
      <c r="G217" s="54" t="s">
        <v>882</v>
      </c>
      <c r="H217" s="54" t="s">
        <v>897</v>
      </c>
      <c r="I217" s="82" t="s">
        <v>900</v>
      </c>
      <c r="J217" s="54" t="s">
        <v>894</v>
      </c>
      <c r="K217" s="54" t="s">
        <v>879</v>
      </c>
      <c r="L217" s="54" t="s">
        <v>1799</v>
      </c>
      <c r="M217" s="54" t="s">
        <v>1802</v>
      </c>
      <c r="N217" s="82" t="s">
        <v>1805</v>
      </c>
      <c r="O217" s="54" t="s">
        <v>1796</v>
      </c>
      <c r="P217" s="54" t="s">
        <v>1811</v>
      </c>
      <c r="Q217" s="82" t="s">
        <v>1814</v>
      </c>
      <c r="R217" s="54" t="s">
        <v>1808</v>
      </c>
      <c r="S217" s="54" t="s">
        <v>1793</v>
      </c>
      <c r="T217" s="54" t="s">
        <v>2463</v>
      </c>
      <c r="U217" s="54" t="s">
        <v>2466</v>
      </c>
      <c r="V217" s="82" t="s">
        <v>2469</v>
      </c>
      <c r="W217" s="54" t="s">
        <v>2460</v>
      </c>
      <c r="X217" s="54" t="s">
        <v>2475</v>
      </c>
      <c r="Y217" s="82" t="s">
        <v>2478</v>
      </c>
      <c r="Z217" s="54" t="s">
        <v>2472</v>
      </c>
      <c r="AA217" s="54" t="s">
        <v>2457</v>
      </c>
      <c r="AB217" s="54" t="s">
        <v>3377</v>
      </c>
      <c r="AC217" s="54" t="s">
        <v>3380</v>
      </c>
      <c r="AD217" s="82" t="s">
        <v>3383</v>
      </c>
      <c r="AE217" s="54" t="s">
        <v>3374</v>
      </c>
      <c r="AF217" s="54" t="s">
        <v>3389</v>
      </c>
      <c r="AG217" s="82" t="s">
        <v>3392</v>
      </c>
      <c r="AH217" s="54" t="s">
        <v>3386</v>
      </c>
      <c r="AI217" s="54" t="s">
        <v>3371</v>
      </c>
      <c r="AJ217" s="54" t="s">
        <v>4291</v>
      </c>
      <c r="AK217" s="54" t="s">
        <v>4294</v>
      </c>
      <c r="AL217" s="82" t="s">
        <v>4297</v>
      </c>
      <c r="AM217" s="54" t="s">
        <v>4288</v>
      </c>
      <c r="AN217" s="54" t="s">
        <v>4303</v>
      </c>
      <c r="AO217" s="82" t="s">
        <v>4306</v>
      </c>
      <c r="AP217" s="54" t="s">
        <v>4300</v>
      </c>
      <c r="AQ217" s="54" t="s">
        <v>4285</v>
      </c>
      <c r="AR217" s="54" t="s">
        <v>4955</v>
      </c>
      <c r="AS217" s="54" t="s">
        <v>4958</v>
      </c>
      <c r="AT217" s="82" t="s">
        <v>4961</v>
      </c>
      <c r="AU217" s="54" t="s">
        <v>4952</v>
      </c>
      <c r="AV217" s="54" t="s">
        <v>4967</v>
      </c>
      <c r="AW217" s="82" t="s">
        <v>4970</v>
      </c>
      <c r="AX217" s="54" t="s">
        <v>4964</v>
      </c>
      <c r="AY217" s="54" t="s">
        <v>4949</v>
      </c>
    </row>
    <row r="218" spans="1:51" hidden="1">
      <c r="A218" s="50"/>
      <c r="B218" s="52" t="s">
        <v>11661</v>
      </c>
      <c r="C218" s="66">
        <v>41</v>
      </c>
      <c r="D218" s="54" t="s">
        <v>909</v>
      </c>
      <c r="E218" s="54" t="s">
        <v>912</v>
      </c>
      <c r="F218" s="82" t="s">
        <v>915</v>
      </c>
      <c r="G218" s="54" t="s">
        <v>906</v>
      </c>
      <c r="H218" s="54" t="s">
        <v>921</v>
      </c>
      <c r="I218" s="82" t="s">
        <v>924</v>
      </c>
      <c r="J218" s="54" t="s">
        <v>918</v>
      </c>
      <c r="K218" s="54" t="s">
        <v>903</v>
      </c>
      <c r="L218" s="54" t="s">
        <v>1823</v>
      </c>
      <c r="M218" s="54" t="s">
        <v>1826</v>
      </c>
      <c r="N218" s="82" t="s">
        <v>1829</v>
      </c>
      <c r="O218" s="54" t="s">
        <v>1820</v>
      </c>
      <c r="P218" s="54" t="s">
        <v>1835</v>
      </c>
      <c r="Q218" s="82" t="s">
        <v>1838</v>
      </c>
      <c r="R218" s="54" t="s">
        <v>1832</v>
      </c>
      <c r="S218" s="54" t="s">
        <v>1817</v>
      </c>
      <c r="T218" s="54" t="s">
        <v>2487</v>
      </c>
      <c r="U218" s="54" t="s">
        <v>2490</v>
      </c>
      <c r="V218" s="82" t="s">
        <v>2493</v>
      </c>
      <c r="W218" s="54" t="s">
        <v>2484</v>
      </c>
      <c r="X218" s="54" t="s">
        <v>2499</v>
      </c>
      <c r="Y218" s="82" t="s">
        <v>2502</v>
      </c>
      <c r="Z218" s="54" t="s">
        <v>2496</v>
      </c>
      <c r="AA218" s="54" t="s">
        <v>2481</v>
      </c>
      <c r="AB218" s="54" t="s">
        <v>3401</v>
      </c>
      <c r="AC218" s="54" t="s">
        <v>3404</v>
      </c>
      <c r="AD218" s="82" t="s">
        <v>3407</v>
      </c>
      <c r="AE218" s="54" t="s">
        <v>3398</v>
      </c>
      <c r="AF218" s="54" t="s">
        <v>3413</v>
      </c>
      <c r="AG218" s="82" t="s">
        <v>3416</v>
      </c>
      <c r="AH218" s="54" t="s">
        <v>3410</v>
      </c>
      <c r="AI218" s="54" t="s">
        <v>3395</v>
      </c>
      <c r="AJ218" s="54" t="s">
        <v>4315</v>
      </c>
      <c r="AK218" s="54" t="s">
        <v>4318</v>
      </c>
      <c r="AL218" s="82" t="s">
        <v>4321</v>
      </c>
      <c r="AM218" s="54" t="s">
        <v>4312</v>
      </c>
      <c r="AN218" s="54" t="s">
        <v>4327</v>
      </c>
      <c r="AO218" s="82" t="s">
        <v>4330</v>
      </c>
      <c r="AP218" s="54" t="s">
        <v>4324</v>
      </c>
      <c r="AQ218" s="54" t="s">
        <v>4309</v>
      </c>
      <c r="AR218" s="54" t="s">
        <v>4979</v>
      </c>
      <c r="AS218" s="54" t="s">
        <v>4982</v>
      </c>
      <c r="AT218" s="82" t="s">
        <v>4985</v>
      </c>
      <c r="AU218" s="54" t="s">
        <v>4976</v>
      </c>
      <c r="AV218" s="54" t="s">
        <v>4991</v>
      </c>
      <c r="AW218" s="82" t="s">
        <v>4994</v>
      </c>
      <c r="AX218" s="54" t="s">
        <v>4988</v>
      </c>
      <c r="AY218" s="54" t="s">
        <v>4973</v>
      </c>
    </row>
    <row r="219" spans="1:51" hidden="1">
      <c r="A219" s="55" t="s">
        <v>11636</v>
      </c>
      <c r="B219" s="59"/>
      <c r="C219" s="66">
        <v>42</v>
      </c>
      <c r="D219" s="54" t="s">
        <v>269</v>
      </c>
      <c r="E219" s="54" t="s">
        <v>272</v>
      </c>
      <c r="F219" s="82" t="s">
        <v>275</v>
      </c>
      <c r="G219" s="54" t="s">
        <v>266</v>
      </c>
      <c r="H219" s="54" t="s">
        <v>281</v>
      </c>
      <c r="I219" s="82" t="s">
        <v>284</v>
      </c>
      <c r="J219" s="54" t="s">
        <v>278</v>
      </c>
      <c r="K219" s="54" t="s">
        <v>263</v>
      </c>
      <c r="L219" s="54" t="s">
        <v>933</v>
      </c>
      <c r="M219" s="54" t="s">
        <v>936</v>
      </c>
      <c r="N219" s="82" t="s">
        <v>939</v>
      </c>
      <c r="O219" s="54" t="s">
        <v>930</v>
      </c>
      <c r="P219" s="54" t="s">
        <v>945</v>
      </c>
      <c r="Q219" s="82" t="s">
        <v>948</v>
      </c>
      <c r="R219" s="54" t="s">
        <v>942</v>
      </c>
      <c r="S219" s="54" t="s">
        <v>927</v>
      </c>
      <c r="T219" s="54" t="s">
        <v>1847</v>
      </c>
      <c r="U219" s="54" t="s">
        <v>1850</v>
      </c>
      <c r="V219" s="82" t="s">
        <v>1853</v>
      </c>
      <c r="W219" s="54" t="s">
        <v>1844</v>
      </c>
      <c r="X219" s="54" t="s">
        <v>1859</v>
      </c>
      <c r="Y219" s="82" t="s">
        <v>1862</v>
      </c>
      <c r="Z219" s="54" t="s">
        <v>1856</v>
      </c>
      <c r="AA219" s="54" t="s">
        <v>1841</v>
      </c>
      <c r="AB219" s="54" t="s">
        <v>2511</v>
      </c>
      <c r="AC219" s="54" t="s">
        <v>2764</v>
      </c>
      <c r="AD219" s="82" t="s">
        <v>2767</v>
      </c>
      <c r="AE219" s="54" t="s">
        <v>2508</v>
      </c>
      <c r="AF219" s="54" t="s">
        <v>2773</v>
      </c>
      <c r="AG219" s="82" t="s">
        <v>2776</v>
      </c>
      <c r="AH219" s="54" t="s">
        <v>2770</v>
      </c>
      <c r="AI219" s="54" t="s">
        <v>2505</v>
      </c>
      <c r="AJ219" s="54" t="s">
        <v>3425</v>
      </c>
      <c r="AK219" s="54" t="s">
        <v>3428</v>
      </c>
      <c r="AL219" s="82" t="s">
        <v>3431</v>
      </c>
      <c r="AM219" s="54" t="s">
        <v>3422</v>
      </c>
      <c r="AN219" s="54" t="s">
        <v>3437</v>
      </c>
      <c r="AO219" s="82" t="s">
        <v>3440</v>
      </c>
      <c r="AP219" s="54" t="s">
        <v>3434</v>
      </c>
      <c r="AQ219" s="54" t="s">
        <v>3419</v>
      </c>
      <c r="AR219" s="54" t="s">
        <v>4339</v>
      </c>
      <c r="AS219" s="54" t="s">
        <v>4342</v>
      </c>
      <c r="AT219" s="82" t="s">
        <v>4345</v>
      </c>
      <c r="AU219" s="54" t="s">
        <v>4336</v>
      </c>
      <c r="AV219" s="54" t="s">
        <v>4351</v>
      </c>
      <c r="AW219" s="82" t="s">
        <v>4354</v>
      </c>
      <c r="AX219" s="54" t="s">
        <v>4348</v>
      </c>
      <c r="AY219" s="54" t="s">
        <v>4333</v>
      </c>
    </row>
    <row r="220" spans="1:51" hidden="1">
      <c r="A220" s="46" t="s">
        <v>11663</v>
      </c>
      <c r="B220" s="47"/>
      <c r="C220" s="66">
        <v>43</v>
      </c>
      <c r="D220" s="54"/>
      <c r="E220" s="54"/>
      <c r="F220" s="82"/>
      <c r="G220" s="54"/>
      <c r="H220" s="54"/>
      <c r="I220" s="82"/>
      <c r="J220" s="54"/>
      <c r="K220" s="54"/>
      <c r="L220" s="54"/>
      <c r="M220" s="54"/>
      <c r="N220" s="82"/>
      <c r="O220" s="54"/>
      <c r="P220" s="54"/>
      <c r="Q220" s="82"/>
      <c r="R220" s="54"/>
      <c r="S220" s="54"/>
      <c r="T220" s="54"/>
      <c r="U220" s="54"/>
      <c r="V220" s="82"/>
      <c r="W220" s="54"/>
      <c r="X220" s="54"/>
      <c r="Y220" s="82"/>
      <c r="Z220" s="54"/>
      <c r="AA220" s="54"/>
      <c r="AB220" s="54"/>
      <c r="AC220" s="54"/>
      <c r="AD220" s="82"/>
      <c r="AE220" s="54"/>
      <c r="AF220" s="54"/>
      <c r="AG220" s="82"/>
      <c r="AH220" s="54"/>
      <c r="AI220" s="54"/>
      <c r="AJ220" s="54"/>
      <c r="AK220" s="54"/>
      <c r="AL220" s="82"/>
      <c r="AM220" s="54"/>
      <c r="AN220" s="54"/>
      <c r="AO220" s="82"/>
      <c r="AP220" s="54"/>
      <c r="AQ220" s="54"/>
      <c r="AR220" s="54"/>
      <c r="AS220" s="54"/>
      <c r="AT220" s="82"/>
      <c r="AU220" s="54"/>
      <c r="AV220" s="54"/>
      <c r="AW220" s="82"/>
      <c r="AX220" s="54"/>
      <c r="AY220" s="54"/>
    </row>
    <row r="221" spans="1:51" hidden="1">
      <c r="A221" s="49" t="s">
        <v>11641</v>
      </c>
      <c r="B221" s="50"/>
      <c r="C221" s="66">
        <v>44</v>
      </c>
      <c r="D221" s="54"/>
      <c r="E221" s="54"/>
      <c r="F221" s="82"/>
      <c r="G221" s="54"/>
      <c r="H221" s="54"/>
      <c r="I221" s="82"/>
      <c r="J221" s="54"/>
      <c r="K221" s="54"/>
      <c r="L221" s="54"/>
      <c r="M221" s="54"/>
      <c r="N221" s="82"/>
      <c r="O221" s="54"/>
      <c r="P221" s="54"/>
      <c r="Q221" s="82"/>
      <c r="R221" s="54"/>
      <c r="S221" s="54"/>
      <c r="T221" s="54"/>
      <c r="U221" s="54"/>
      <c r="V221" s="82"/>
      <c r="W221" s="54"/>
      <c r="X221" s="54"/>
      <c r="Y221" s="82"/>
      <c r="Z221" s="54"/>
      <c r="AA221" s="54"/>
      <c r="AB221" s="54"/>
      <c r="AC221" s="54"/>
      <c r="AD221" s="82"/>
      <c r="AE221" s="54"/>
      <c r="AF221" s="54"/>
      <c r="AG221" s="82"/>
      <c r="AH221" s="54"/>
      <c r="AI221" s="54"/>
      <c r="AJ221" s="54"/>
      <c r="AK221" s="54"/>
      <c r="AL221" s="82"/>
      <c r="AM221" s="54"/>
      <c r="AN221" s="54"/>
      <c r="AO221" s="82"/>
      <c r="AP221" s="54"/>
      <c r="AQ221" s="54"/>
      <c r="AR221" s="54"/>
      <c r="AS221" s="54"/>
      <c r="AT221" s="82"/>
      <c r="AU221" s="54"/>
      <c r="AV221" s="54"/>
      <c r="AW221" s="82"/>
      <c r="AX221" s="54"/>
      <c r="AY221" s="54"/>
    </row>
    <row r="222" spans="1:51" hidden="1">
      <c r="A222" s="50"/>
      <c r="B222" s="52" t="s">
        <v>11642</v>
      </c>
      <c r="C222" s="66">
        <v>45</v>
      </c>
      <c r="D222" s="54" t="s">
        <v>294</v>
      </c>
      <c r="E222" s="54" t="s">
        <v>297</v>
      </c>
      <c r="F222" s="82" t="s">
        <v>300</v>
      </c>
      <c r="G222" s="54" t="s">
        <v>291</v>
      </c>
      <c r="H222" s="54" t="s">
        <v>306</v>
      </c>
      <c r="I222" s="82" t="s">
        <v>309</v>
      </c>
      <c r="J222" s="54" t="s">
        <v>303</v>
      </c>
      <c r="K222" s="54" t="s">
        <v>288</v>
      </c>
      <c r="L222" s="54" t="s">
        <v>958</v>
      </c>
      <c r="M222" s="54" t="s">
        <v>961</v>
      </c>
      <c r="N222" s="82" t="s">
        <v>964</v>
      </c>
      <c r="O222" s="54" t="s">
        <v>955</v>
      </c>
      <c r="P222" s="54" t="s">
        <v>970</v>
      </c>
      <c r="Q222" s="82" t="s">
        <v>973</v>
      </c>
      <c r="R222" s="54" t="s">
        <v>967</v>
      </c>
      <c r="S222" s="54" t="s">
        <v>952</v>
      </c>
      <c r="T222" s="54" t="s">
        <v>1872</v>
      </c>
      <c r="U222" s="54" t="s">
        <v>1875</v>
      </c>
      <c r="V222" s="82" t="s">
        <v>1878</v>
      </c>
      <c r="W222" s="54" t="s">
        <v>1869</v>
      </c>
      <c r="X222" s="54" t="s">
        <v>1884</v>
      </c>
      <c r="Y222" s="82" t="s">
        <v>1887</v>
      </c>
      <c r="Z222" s="54" t="s">
        <v>1881</v>
      </c>
      <c r="AA222" s="54" t="s">
        <v>1866</v>
      </c>
      <c r="AB222" s="54" t="s">
        <v>2786</v>
      </c>
      <c r="AC222" s="54" t="s">
        <v>2789</v>
      </c>
      <c r="AD222" s="82" t="s">
        <v>2792</v>
      </c>
      <c r="AE222" s="54" t="s">
        <v>2783</v>
      </c>
      <c r="AF222" s="54" t="s">
        <v>2798</v>
      </c>
      <c r="AG222" s="82" t="s">
        <v>2801</v>
      </c>
      <c r="AH222" s="54" t="s">
        <v>2795</v>
      </c>
      <c r="AI222" s="54" t="s">
        <v>2780</v>
      </c>
      <c r="AJ222" s="54" t="s">
        <v>3450</v>
      </c>
      <c r="AK222" s="54" t="s">
        <v>3453</v>
      </c>
      <c r="AL222" s="82" t="s">
        <v>3456</v>
      </c>
      <c r="AM222" s="54" t="s">
        <v>3447</v>
      </c>
      <c r="AN222" s="54" t="s">
        <v>3462</v>
      </c>
      <c r="AO222" s="82" t="s">
        <v>3465</v>
      </c>
      <c r="AP222" s="54" t="s">
        <v>3459</v>
      </c>
      <c r="AQ222" s="54" t="s">
        <v>3444</v>
      </c>
      <c r="AR222" s="54" t="s">
        <v>4364</v>
      </c>
      <c r="AS222" s="54" t="s">
        <v>4367</v>
      </c>
      <c r="AT222" s="82" t="s">
        <v>4370</v>
      </c>
      <c r="AU222" s="54" t="s">
        <v>4361</v>
      </c>
      <c r="AV222" s="54" t="s">
        <v>4376</v>
      </c>
      <c r="AW222" s="82" t="s">
        <v>4379</v>
      </c>
      <c r="AX222" s="54" t="s">
        <v>4373</v>
      </c>
      <c r="AY222" s="54" t="s">
        <v>4358</v>
      </c>
    </row>
    <row r="223" spans="1:51" hidden="1">
      <c r="A223" s="50"/>
      <c r="B223" s="52" t="s">
        <v>11643</v>
      </c>
      <c r="C223" s="66">
        <v>46</v>
      </c>
      <c r="D223" s="54" t="s">
        <v>318</v>
      </c>
      <c r="E223" s="54" t="s">
        <v>321</v>
      </c>
      <c r="F223" s="82" t="s">
        <v>324</v>
      </c>
      <c r="G223" s="54" t="s">
        <v>315</v>
      </c>
      <c r="H223" s="54" t="s">
        <v>330</v>
      </c>
      <c r="I223" s="82" t="s">
        <v>333</v>
      </c>
      <c r="J223" s="54" t="s">
        <v>327</v>
      </c>
      <c r="K223" s="54" t="s">
        <v>312</v>
      </c>
      <c r="L223" s="54" t="s">
        <v>982</v>
      </c>
      <c r="M223" s="54" t="s">
        <v>985</v>
      </c>
      <c r="N223" s="82" t="s">
        <v>988</v>
      </c>
      <c r="O223" s="54" t="s">
        <v>979</v>
      </c>
      <c r="P223" s="54" t="s">
        <v>994</v>
      </c>
      <c r="Q223" s="82" t="s">
        <v>997</v>
      </c>
      <c r="R223" s="54" t="s">
        <v>991</v>
      </c>
      <c r="S223" s="54" t="s">
        <v>976</v>
      </c>
      <c r="T223" s="54" t="s">
        <v>1896</v>
      </c>
      <c r="U223" s="54" t="s">
        <v>1899</v>
      </c>
      <c r="V223" s="82" t="s">
        <v>1902</v>
      </c>
      <c r="W223" s="54" t="s">
        <v>1893</v>
      </c>
      <c r="X223" s="54" t="s">
        <v>1908</v>
      </c>
      <c r="Y223" s="82" t="s">
        <v>1911</v>
      </c>
      <c r="Z223" s="54" t="s">
        <v>1905</v>
      </c>
      <c r="AA223" s="54" t="s">
        <v>1890</v>
      </c>
      <c r="AB223" s="54" t="s">
        <v>2810</v>
      </c>
      <c r="AC223" s="54" t="s">
        <v>2813</v>
      </c>
      <c r="AD223" s="82" t="s">
        <v>2816</v>
      </c>
      <c r="AE223" s="54" t="s">
        <v>2807</v>
      </c>
      <c r="AF223" s="54" t="s">
        <v>2822</v>
      </c>
      <c r="AG223" s="82" t="s">
        <v>2825</v>
      </c>
      <c r="AH223" s="54" t="s">
        <v>2819</v>
      </c>
      <c r="AI223" s="54" t="s">
        <v>2804</v>
      </c>
      <c r="AJ223" s="54" t="s">
        <v>3474</v>
      </c>
      <c r="AK223" s="54" t="s">
        <v>3477</v>
      </c>
      <c r="AL223" s="82" t="s">
        <v>3480</v>
      </c>
      <c r="AM223" s="54" t="s">
        <v>3471</v>
      </c>
      <c r="AN223" s="54" t="s">
        <v>3486</v>
      </c>
      <c r="AO223" s="82" t="s">
        <v>3489</v>
      </c>
      <c r="AP223" s="54" t="s">
        <v>3483</v>
      </c>
      <c r="AQ223" s="54" t="s">
        <v>3468</v>
      </c>
      <c r="AR223" s="54" t="s">
        <v>4388</v>
      </c>
      <c r="AS223" s="54" t="s">
        <v>4391</v>
      </c>
      <c r="AT223" s="82" t="s">
        <v>4394</v>
      </c>
      <c r="AU223" s="54" t="s">
        <v>4385</v>
      </c>
      <c r="AV223" s="54" t="s">
        <v>4400</v>
      </c>
      <c r="AW223" s="82" t="s">
        <v>4403</v>
      </c>
      <c r="AX223" s="54" t="s">
        <v>4397</v>
      </c>
      <c r="AY223" s="54" t="s">
        <v>4382</v>
      </c>
    </row>
    <row r="224" spans="1:51" hidden="1">
      <c r="A224" s="50"/>
      <c r="B224" s="52" t="s">
        <v>11644</v>
      </c>
      <c r="C224" s="66">
        <v>47</v>
      </c>
      <c r="D224" s="54" t="s">
        <v>342</v>
      </c>
      <c r="E224" s="54" t="s">
        <v>345</v>
      </c>
      <c r="F224" s="82" t="s">
        <v>348</v>
      </c>
      <c r="G224" s="54" t="s">
        <v>339</v>
      </c>
      <c r="H224" s="54" t="s">
        <v>354</v>
      </c>
      <c r="I224" s="82" t="s">
        <v>357</v>
      </c>
      <c r="J224" s="54" t="s">
        <v>351</v>
      </c>
      <c r="K224" s="54" t="s">
        <v>336</v>
      </c>
      <c r="L224" s="54" t="s">
        <v>1006</v>
      </c>
      <c r="M224" s="54" t="s">
        <v>1009</v>
      </c>
      <c r="N224" s="82" t="s">
        <v>1262</v>
      </c>
      <c r="O224" s="54" t="s">
        <v>1003</v>
      </c>
      <c r="P224" s="54" t="s">
        <v>1268</v>
      </c>
      <c r="Q224" s="82" t="s">
        <v>1271</v>
      </c>
      <c r="R224" s="54" t="s">
        <v>1265</v>
      </c>
      <c r="S224" s="54" t="s">
        <v>1000</v>
      </c>
      <c r="T224" s="54" t="s">
        <v>1920</v>
      </c>
      <c r="U224" s="54" t="s">
        <v>1923</v>
      </c>
      <c r="V224" s="82" t="s">
        <v>1926</v>
      </c>
      <c r="W224" s="54" t="s">
        <v>1917</v>
      </c>
      <c r="X224" s="54" t="s">
        <v>1932</v>
      </c>
      <c r="Y224" s="82" t="s">
        <v>1935</v>
      </c>
      <c r="Z224" s="54" t="s">
        <v>1929</v>
      </c>
      <c r="AA224" s="54" t="s">
        <v>1914</v>
      </c>
      <c r="AB224" s="54" t="s">
        <v>2834</v>
      </c>
      <c r="AC224" s="54" t="s">
        <v>2837</v>
      </c>
      <c r="AD224" s="82" t="s">
        <v>2840</v>
      </c>
      <c r="AE224" s="54" t="s">
        <v>2831</v>
      </c>
      <c r="AF224" s="54" t="s">
        <v>2846</v>
      </c>
      <c r="AG224" s="82" t="s">
        <v>2849</v>
      </c>
      <c r="AH224" s="54" t="s">
        <v>2843</v>
      </c>
      <c r="AI224" s="54" t="s">
        <v>2828</v>
      </c>
      <c r="AJ224" s="54" t="s">
        <v>3498</v>
      </c>
      <c r="AK224" s="54" t="s">
        <v>3501</v>
      </c>
      <c r="AL224" s="82" t="s">
        <v>3504</v>
      </c>
      <c r="AM224" s="54" t="s">
        <v>3495</v>
      </c>
      <c r="AN224" s="54" t="s">
        <v>3510</v>
      </c>
      <c r="AO224" s="82" t="s">
        <v>3763</v>
      </c>
      <c r="AP224" s="54" t="s">
        <v>3507</v>
      </c>
      <c r="AQ224" s="54" t="s">
        <v>3492</v>
      </c>
      <c r="AR224" s="54" t="s">
        <v>4412</v>
      </c>
      <c r="AS224" s="54" t="s">
        <v>4415</v>
      </c>
      <c r="AT224" s="82" t="s">
        <v>4418</v>
      </c>
      <c r="AU224" s="54" t="s">
        <v>4409</v>
      </c>
      <c r="AV224" s="54" t="s">
        <v>4424</v>
      </c>
      <c r="AW224" s="82" t="s">
        <v>4427</v>
      </c>
      <c r="AX224" s="54" t="s">
        <v>4421</v>
      </c>
      <c r="AY224" s="54" t="s">
        <v>4406</v>
      </c>
    </row>
    <row r="225" spans="1:93" hidden="1">
      <c r="A225" s="55" t="s">
        <v>11645</v>
      </c>
      <c r="B225" s="56"/>
      <c r="C225" s="66">
        <v>48</v>
      </c>
      <c r="D225" s="54"/>
      <c r="E225" s="54"/>
      <c r="F225" s="82"/>
      <c r="G225" s="54"/>
      <c r="H225" s="54"/>
      <c r="I225" s="82"/>
      <c r="J225" s="54"/>
      <c r="K225" s="54"/>
      <c r="L225" s="54"/>
      <c r="M225" s="54"/>
      <c r="N225" s="82"/>
      <c r="O225" s="54"/>
      <c r="P225" s="54"/>
      <c r="Q225" s="82"/>
      <c r="R225" s="54"/>
      <c r="S225" s="54"/>
      <c r="T225" s="54"/>
      <c r="U225" s="54"/>
      <c r="V225" s="82"/>
      <c r="W225" s="54"/>
      <c r="X225" s="54"/>
      <c r="Y225" s="82"/>
      <c r="Z225" s="54"/>
      <c r="AA225" s="54"/>
      <c r="AB225" s="54"/>
      <c r="AC225" s="54"/>
      <c r="AD225" s="82"/>
      <c r="AE225" s="54"/>
      <c r="AF225" s="54"/>
      <c r="AG225" s="82"/>
      <c r="AH225" s="54"/>
      <c r="AI225" s="54"/>
      <c r="AJ225" s="54"/>
      <c r="AK225" s="54"/>
      <c r="AL225" s="82"/>
      <c r="AM225" s="54"/>
      <c r="AN225" s="54"/>
      <c r="AO225" s="82"/>
      <c r="AP225" s="54"/>
      <c r="AQ225" s="54"/>
      <c r="AR225" s="54"/>
      <c r="AS225" s="54"/>
      <c r="AT225" s="82"/>
      <c r="AU225" s="54"/>
      <c r="AV225" s="54"/>
      <c r="AW225" s="82"/>
      <c r="AX225" s="54"/>
      <c r="AY225" s="54"/>
    </row>
    <row r="226" spans="1:93" hidden="1">
      <c r="A226" s="50"/>
      <c r="B226" s="52" t="s">
        <v>11646</v>
      </c>
      <c r="C226" s="66">
        <v>49</v>
      </c>
      <c r="D226" s="54" t="s">
        <v>366</v>
      </c>
      <c r="E226" s="54" t="s">
        <v>369</v>
      </c>
      <c r="F226" s="82" t="s">
        <v>372</v>
      </c>
      <c r="G226" s="54" t="s">
        <v>363</v>
      </c>
      <c r="H226" s="54" t="s">
        <v>378</v>
      </c>
      <c r="I226" s="82" t="s">
        <v>381</v>
      </c>
      <c r="J226" s="54" t="s">
        <v>375</v>
      </c>
      <c r="K226" s="54" t="s">
        <v>360</v>
      </c>
      <c r="L226" s="54" t="s">
        <v>1280</v>
      </c>
      <c r="M226" s="54" t="s">
        <v>1283</v>
      </c>
      <c r="N226" s="82" t="s">
        <v>1286</v>
      </c>
      <c r="O226" s="54" t="s">
        <v>1277</v>
      </c>
      <c r="P226" s="54" t="s">
        <v>1292</v>
      </c>
      <c r="Q226" s="82" t="s">
        <v>1295</v>
      </c>
      <c r="R226" s="54" t="s">
        <v>1289</v>
      </c>
      <c r="S226" s="54" t="s">
        <v>1274</v>
      </c>
      <c r="T226" s="54" t="s">
        <v>1944</v>
      </c>
      <c r="U226" s="54" t="s">
        <v>1947</v>
      </c>
      <c r="V226" s="82" t="s">
        <v>1950</v>
      </c>
      <c r="W226" s="54" t="s">
        <v>1941</v>
      </c>
      <c r="X226" s="54" t="s">
        <v>1956</v>
      </c>
      <c r="Y226" s="82" t="s">
        <v>1959</v>
      </c>
      <c r="Z226" s="54" t="s">
        <v>1953</v>
      </c>
      <c r="AA226" s="54" t="s">
        <v>1938</v>
      </c>
      <c r="AB226" s="54" t="s">
        <v>2858</v>
      </c>
      <c r="AC226" s="54" t="s">
        <v>2861</v>
      </c>
      <c r="AD226" s="82" t="s">
        <v>2864</v>
      </c>
      <c r="AE226" s="54" t="s">
        <v>2855</v>
      </c>
      <c r="AF226" s="54" t="s">
        <v>2870</v>
      </c>
      <c r="AG226" s="82" t="s">
        <v>2873</v>
      </c>
      <c r="AH226" s="54" t="s">
        <v>2867</v>
      </c>
      <c r="AI226" s="54" t="s">
        <v>2852</v>
      </c>
      <c r="AJ226" s="54" t="s">
        <v>3772</v>
      </c>
      <c r="AK226" s="54" t="s">
        <v>3775</v>
      </c>
      <c r="AL226" s="82" t="s">
        <v>3778</v>
      </c>
      <c r="AM226" s="54" t="s">
        <v>3769</v>
      </c>
      <c r="AN226" s="54" t="s">
        <v>3784</v>
      </c>
      <c r="AO226" s="82" t="s">
        <v>3787</v>
      </c>
      <c r="AP226" s="54" t="s">
        <v>3781</v>
      </c>
      <c r="AQ226" s="54" t="s">
        <v>3766</v>
      </c>
      <c r="AR226" s="54" t="s">
        <v>4436</v>
      </c>
      <c r="AS226" s="54" t="s">
        <v>4439</v>
      </c>
      <c r="AT226" s="82" t="s">
        <v>4442</v>
      </c>
      <c r="AU226" s="54" t="s">
        <v>4433</v>
      </c>
      <c r="AV226" s="54" t="s">
        <v>4448</v>
      </c>
      <c r="AW226" s="82" t="s">
        <v>4451</v>
      </c>
      <c r="AX226" s="54" t="s">
        <v>4445</v>
      </c>
      <c r="AY226" s="54" t="s">
        <v>4430</v>
      </c>
    </row>
    <row r="227" spans="1:93" hidden="1">
      <c r="A227" s="50"/>
      <c r="B227" s="57" t="s">
        <v>11647</v>
      </c>
      <c r="C227" s="66">
        <v>50</v>
      </c>
      <c r="D227" s="54" t="s">
        <v>390</v>
      </c>
      <c r="E227" s="54" t="s">
        <v>393</v>
      </c>
      <c r="F227" s="82" t="s">
        <v>396</v>
      </c>
      <c r="G227" s="54" t="s">
        <v>387</v>
      </c>
      <c r="H227" s="54" t="s">
        <v>402</v>
      </c>
      <c r="I227" s="82" t="s">
        <v>405</v>
      </c>
      <c r="J227" s="54" t="s">
        <v>399</v>
      </c>
      <c r="K227" s="54" t="s">
        <v>384</v>
      </c>
      <c r="L227" s="54" t="s">
        <v>1304</v>
      </c>
      <c r="M227" s="54" t="s">
        <v>1307</v>
      </c>
      <c r="N227" s="82" t="s">
        <v>1310</v>
      </c>
      <c r="O227" s="54" t="s">
        <v>1301</v>
      </c>
      <c r="P227" s="54" t="s">
        <v>1316</v>
      </c>
      <c r="Q227" s="82" t="s">
        <v>1319</v>
      </c>
      <c r="R227" s="54" t="s">
        <v>1313</v>
      </c>
      <c r="S227" s="54" t="s">
        <v>1298</v>
      </c>
      <c r="T227" s="54" t="s">
        <v>1968</v>
      </c>
      <c r="U227" s="54" t="s">
        <v>1971</v>
      </c>
      <c r="V227" s="82" t="s">
        <v>1974</v>
      </c>
      <c r="W227" s="54" t="s">
        <v>1965</v>
      </c>
      <c r="X227" s="54" t="s">
        <v>1980</v>
      </c>
      <c r="Y227" s="82" t="s">
        <v>1983</v>
      </c>
      <c r="Z227" s="54" t="s">
        <v>1977</v>
      </c>
      <c r="AA227" s="54" t="s">
        <v>1962</v>
      </c>
      <c r="AB227" s="54" t="s">
        <v>2882</v>
      </c>
      <c r="AC227" s="54" t="s">
        <v>2885</v>
      </c>
      <c r="AD227" s="82" t="s">
        <v>2888</v>
      </c>
      <c r="AE227" s="54" t="s">
        <v>2879</v>
      </c>
      <c r="AF227" s="54" t="s">
        <v>2894</v>
      </c>
      <c r="AG227" s="82" t="s">
        <v>2897</v>
      </c>
      <c r="AH227" s="54" t="s">
        <v>2891</v>
      </c>
      <c r="AI227" s="54" t="s">
        <v>2876</v>
      </c>
      <c r="AJ227" s="54" t="s">
        <v>3796</v>
      </c>
      <c r="AK227" s="54" t="s">
        <v>3799</v>
      </c>
      <c r="AL227" s="82" t="s">
        <v>3802</v>
      </c>
      <c r="AM227" s="54" t="s">
        <v>3793</v>
      </c>
      <c r="AN227" s="54" t="s">
        <v>3808</v>
      </c>
      <c r="AO227" s="82" t="s">
        <v>3811</v>
      </c>
      <c r="AP227" s="54" t="s">
        <v>3805</v>
      </c>
      <c r="AQ227" s="54" t="s">
        <v>3790</v>
      </c>
      <c r="AR227" s="54" t="s">
        <v>4460</v>
      </c>
      <c r="AS227" s="54" t="s">
        <v>4463</v>
      </c>
      <c r="AT227" s="82" t="s">
        <v>4466</v>
      </c>
      <c r="AU227" s="54" t="s">
        <v>4457</v>
      </c>
      <c r="AV227" s="54" t="s">
        <v>4472</v>
      </c>
      <c r="AW227" s="82" t="s">
        <v>4475</v>
      </c>
      <c r="AX227" s="54" t="s">
        <v>4469</v>
      </c>
      <c r="AY227" s="54" t="s">
        <v>4454</v>
      </c>
    </row>
    <row r="228" spans="1:93" s="86" customFormat="1" hidden="1">
      <c r="A228" s="83"/>
      <c r="B228" s="84" t="s">
        <v>11648</v>
      </c>
      <c r="C228" s="85">
        <v>51</v>
      </c>
      <c r="D228" s="82" t="s">
        <v>414</v>
      </c>
      <c r="E228" s="82" t="s">
        <v>417</v>
      </c>
      <c r="F228" s="82"/>
      <c r="G228" s="82" t="s">
        <v>411</v>
      </c>
      <c r="H228" s="82" t="s">
        <v>423</v>
      </c>
      <c r="I228" s="82"/>
      <c r="J228" s="82" t="s">
        <v>420</v>
      </c>
      <c r="K228" s="82" t="s">
        <v>408</v>
      </c>
      <c r="L228" s="82" t="s">
        <v>1328</v>
      </c>
      <c r="M228" s="82" t="s">
        <v>1331</v>
      </c>
      <c r="N228" s="82"/>
      <c r="O228" s="82" t="s">
        <v>1325</v>
      </c>
      <c r="P228" s="82" t="s">
        <v>1337</v>
      </c>
      <c r="Q228" s="82"/>
      <c r="R228" s="82" t="s">
        <v>1334</v>
      </c>
      <c r="S228" s="82" t="s">
        <v>1322</v>
      </c>
      <c r="T228" s="82" t="s">
        <v>1992</v>
      </c>
      <c r="U228" s="82" t="s">
        <v>1995</v>
      </c>
      <c r="V228" s="82"/>
      <c r="W228" s="82" t="s">
        <v>1989</v>
      </c>
      <c r="X228" s="82" t="s">
        <v>2001</v>
      </c>
      <c r="Y228" s="82"/>
      <c r="Z228" s="82" t="s">
        <v>1998</v>
      </c>
      <c r="AA228" s="82" t="s">
        <v>1986</v>
      </c>
      <c r="AB228" s="82" t="s">
        <v>2906</v>
      </c>
      <c r="AC228" s="82" t="s">
        <v>2909</v>
      </c>
      <c r="AD228" s="82"/>
      <c r="AE228" s="82" t="s">
        <v>2903</v>
      </c>
      <c r="AF228" s="82" t="s">
        <v>2915</v>
      </c>
      <c r="AG228" s="82"/>
      <c r="AH228" s="82" t="s">
        <v>2912</v>
      </c>
      <c r="AI228" s="82" t="s">
        <v>2900</v>
      </c>
      <c r="AJ228" s="82" t="s">
        <v>3820</v>
      </c>
      <c r="AK228" s="82" t="s">
        <v>3823</v>
      </c>
      <c r="AL228" s="82"/>
      <c r="AM228" s="82" t="s">
        <v>3817</v>
      </c>
      <c r="AN228" s="82" t="s">
        <v>3829</v>
      </c>
      <c r="AO228" s="82"/>
      <c r="AP228" s="82" t="s">
        <v>3826</v>
      </c>
      <c r="AQ228" s="82" t="s">
        <v>3814</v>
      </c>
      <c r="AR228" s="82" t="s">
        <v>4484</v>
      </c>
      <c r="AS228" s="82" t="s">
        <v>4487</v>
      </c>
      <c r="AT228" s="82"/>
      <c r="AU228" s="82" t="s">
        <v>4481</v>
      </c>
      <c r="AV228" s="82" t="s">
        <v>4493</v>
      </c>
      <c r="AW228" s="82"/>
      <c r="AX228" s="82" t="s">
        <v>4490</v>
      </c>
      <c r="AY228" s="82" t="s">
        <v>4478</v>
      </c>
    </row>
    <row r="229" spans="1:93" s="86" customFormat="1" hidden="1">
      <c r="A229" s="83"/>
      <c r="B229" s="84" t="s">
        <v>11650</v>
      </c>
      <c r="C229" s="85">
        <v>52</v>
      </c>
      <c r="D229" s="82" t="s">
        <v>432</v>
      </c>
      <c r="E229" s="82" t="s">
        <v>435</v>
      </c>
      <c r="F229" s="82"/>
      <c r="G229" s="82" t="s">
        <v>429</v>
      </c>
      <c r="H229" s="82" t="s">
        <v>441</v>
      </c>
      <c r="I229" s="82"/>
      <c r="J229" s="82" t="s">
        <v>438</v>
      </c>
      <c r="K229" s="82" t="s">
        <v>426</v>
      </c>
      <c r="L229" s="82" t="s">
        <v>1346</v>
      </c>
      <c r="M229" s="82" t="s">
        <v>1349</v>
      </c>
      <c r="N229" s="82"/>
      <c r="O229" s="82" t="s">
        <v>1343</v>
      </c>
      <c r="P229" s="82" t="s">
        <v>1355</v>
      </c>
      <c r="Q229" s="82"/>
      <c r="R229" s="82" t="s">
        <v>1352</v>
      </c>
      <c r="S229" s="82" t="s">
        <v>1340</v>
      </c>
      <c r="T229" s="82" t="s">
        <v>2010</v>
      </c>
      <c r="U229" s="82" t="s">
        <v>2263</v>
      </c>
      <c r="V229" s="82"/>
      <c r="W229" s="82" t="s">
        <v>2007</v>
      </c>
      <c r="X229" s="82" t="s">
        <v>2269</v>
      </c>
      <c r="Y229" s="82"/>
      <c r="Z229" s="82" t="s">
        <v>2266</v>
      </c>
      <c r="AA229" s="82" t="s">
        <v>2004</v>
      </c>
      <c r="AB229" s="82" t="s">
        <v>2924</v>
      </c>
      <c r="AC229" s="82" t="s">
        <v>2927</v>
      </c>
      <c r="AD229" s="82"/>
      <c r="AE229" s="82" t="s">
        <v>2921</v>
      </c>
      <c r="AF229" s="82" t="s">
        <v>2933</v>
      </c>
      <c r="AG229" s="82"/>
      <c r="AH229" s="82" t="s">
        <v>2930</v>
      </c>
      <c r="AI229" s="82" t="s">
        <v>2918</v>
      </c>
      <c r="AJ229" s="82" t="s">
        <v>3838</v>
      </c>
      <c r="AK229" s="82" t="s">
        <v>3841</v>
      </c>
      <c r="AL229" s="82"/>
      <c r="AM229" s="82" t="s">
        <v>3835</v>
      </c>
      <c r="AN229" s="82" t="s">
        <v>3847</v>
      </c>
      <c r="AO229" s="82"/>
      <c r="AP229" s="82" t="s">
        <v>3844</v>
      </c>
      <c r="AQ229" s="82" t="s">
        <v>3832</v>
      </c>
      <c r="AR229" s="82" t="s">
        <v>4502</v>
      </c>
      <c r="AS229" s="82" t="s">
        <v>4505</v>
      </c>
      <c r="AT229" s="82"/>
      <c r="AU229" s="82" t="s">
        <v>4499</v>
      </c>
      <c r="AV229" s="82" t="s">
        <v>4511</v>
      </c>
      <c r="AW229" s="82"/>
      <c r="AX229" s="82" t="s">
        <v>4508</v>
      </c>
      <c r="AY229" s="82" t="s">
        <v>4496</v>
      </c>
    </row>
    <row r="230" spans="1:93" hidden="1">
      <c r="A230" s="50"/>
      <c r="B230" s="52" t="s">
        <v>11651</v>
      </c>
      <c r="C230" s="66">
        <v>53</v>
      </c>
      <c r="D230" s="54" t="s">
        <v>450</v>
      </c>
      <c r="E230" s="54" t="s">
        <v>453</v>
      </c>
      <c r="F230" s="82" t="s">
        <v>456</v>
      </c>
      <c r="G230" s="54" t="s">
        <v>447</v>
      </c>
      <c r="H230" s="54" t="s">
        <v>462</v>
      </c>
      <c r="I230" s="82" t="s">
        <v>465</v>
      </c>
      <c r="J230" s="54" t="s">
        <v>459</v>
      </c>
      <c r="K230" s="54" t="s">
        <v>444</v>
      </c>
      <c r="L230" s="54" t="s">
        <v>1364</v>
      </c>
      <c r="M230" s="54" t="s">
        <v>1367</v>
      </c>
      <c r="N230" s="82" t="s">
        <v>1370</v>
      </c>
      <c r="O230" s="54" t="s">
        <v>1361</v>
      </c>
      <c r="P230" s="54" t="s">
        <v>1376</v>
      </c>
      <c r="Q230" s="82" t="s">
        <v>1379</v>
      </c>
      <c r="R230" s="54" t="s">
        <v>1373</v>
      </c>
      <c r="S230" s="54" t="s">
        <v>1358</v>
      </c>
      <c r="T230" s="54" t="s">
        <v>2278</v>
      </c>
      <c r="U230" s="54" t="s">
        <v>2281</v>
      </c>
      <c r="V230" s="82" t="s">
        <v>2284</v>
      </c>
      <c r="W230" s="54" t="s">
        <v>2275</v>
      </c>
      <c r="X230" s="54" t="s">
        <v>2290</v>
      </c>
      <c r="Y230" s="82" t="s">
        <v>2293</v>
      </c>
      <c r="Z230" s="54" t="s">
        <v>2287</v>
      </c>
      <c r="AA230" s="54" t="s">
        <v>2272</v>
      </c>
      <c r="AB230" s="54" t="s">
        <v>2942</v>
      </c>
      <c r="AC230" s="54" t="s">
        <v>2945</v>
      </c>
      <c r="AD230" s="82" t="s">
        <v>2948</v>
      </c>
      <c r="AE230" s="54" t="s">
        <v>2939</v>
      </c>
      <c r="AF230" s="54" t="s">
        <v>2954</v>
      </c>
      <c r="AG230" s="82" t="s">
        <v>2957</v>
      </c>
      <c r="AH230" s="54" t="s">
        <v>2951</v>
      </c>
      <c r="AI230" s="54" t="s">
        <v>2936</v>
      </c>
      <c r="AJ230" s="54" t="s">
        <v>3856</v>
      </c>
      <c r="AK230" s="54" t="s">
        <v>3859</v>
      </c>
      <c r="AL230" s="82" t="s">
        <v>3862</v>
      </c>
      <c r="AM230" s="54" t="s">
        <v>3853</v>
      </c>
      <c r="AN230" s="54" t="s">
        <v>3868</v>
      </c>
      <c r="AO230" s="82" t="s">
        <v>3871</v>
      </c>
      <c r="AP230" s="54" t="s">
        <v>3865</v>
      </c>
      <c r="AQ230" s="54" t="s">
        <v>3850</v>
      </c>
      <c r="AR230" s="54" t="s">
        <v>4770</v>
      </c>
      <c r="AS230" s="54" t="s">
        <v>4773</v>
      </c>
      <c r="AT230" s="82" t="s">
        <v>4776</v>
      </c>
      <c r="AU230" s="54" t="s">
        <v>4767</v>
      </c>
      <c r="AV230" s="54" t="s">
        <v>4782</v>
      </c>
      <c r="AW230" s="82" t="s">
        <v>4785</v>
      </c>
      <c r="AX230" s="54" t="s">
        <v>4779</v>
      </c>
      <c r="AY230" s="54" t="s">
        <v>4764</v>
      </c>
    </row>
    <row r="231" spans="1:93" hidden="1">
      <c r="A231" s="50"/>
      <c r="B231" s="57" t="s">
        <v>11652</v>
      </c>
      <c r="C231" s="66">
        <v>54</v>
      </c>
      <c r="D231" s="54" t="s">
        <v>474</v>
      </c>
      <c r="E231" s="54" t="s">
        <v>477</v>
      </c>
      <c r="F231" s="82" t="s">
        <v>480</v>
      </c>
      <c r="G231" s="54" t="s">
        <v>471</v>
      </c>
      <c r="H231" s="54" t="s">
        <v>486</v>
      </c>
      <c r="I231" s="82" t="s">
        <v>489</v>
      </c>
      <c r="J231" s="54" t="s">
        <v>483</v>
      </c>
      <c r="K231" s="54" t="s">
        <v>468</v>
      </c>
      <c r="L231" s="54" t="s">
        <v>1388</v>
      </c>
      <c r="M231" s="54" t="s">
        <v>1391</v>
      </c>
      <c r="N231" s="82" t="s">
        <v>1394</v>
      </c>
      <c r="O231" s="54" t="s">
        <v>1385</v>
      </c>
      <c r="P231" s="54" t="s">
        <v>1400</v>
      </c>
      <c r="Q231" s="82" t="s">
        <v>1403</v>
      </c>
      <c r="R231" s="54" t="s">
        <v>1397</v>
      </c>
      <c r="S231" s="54" t="s">
        <v>1382</v>
      </c>
      <c r="T231" s="54" t="s">
        <v>2302</v>
      </c>
      <c r="U231" s="54" t="s">
        <v>2305</v>
      </c>
      <c r="V231" s="82" t="s">
        <v>2308</v>
      </c>
      <c r="W231" s="54" t="s">
        <v>2299</v>
      </c>
      <c r="X231" s="54" t="s">
        <v>2314</v>
      </c>
      <c r="Y231" s="82" t="s">
        <v>2317</v>
      </c>
      <c r="Z231" s="54" t="s">
        <v>2311</v>
      </c>
      <c r="AA231" s="54" t="s">
        <v>2296</v>
      </c>
      <c r="AB231" s="54" t="s">
        <v>2966</v>
      </c>
      <c r="AC231" s="54" t="s">
        <v>2969</v>
      </c>
      <c r="AD231" s="82" t="s">
        <v>2972</v>
      </c>
      <c r="AE231" s="54" t="s">
        <v>2963</v>
      </c>
      <c r="AF231" s="54" t="s">
        <v>2978</v>
      </c>
      <c r="AG231" s="82" t="s">
        <v>2981</v>
      </c>
      <c r="AH231" s="54" t="s">
        <v>2975</v>
      </c>
      <c r="AI231" s="54" t="s">
        <v>2960</v>
      </c>
      <c r="AJ231" s="54" t="s">
        <v>3880</v>
      </c>
      <c r="AK231" s="54" t="s">
        <v>3883</v>
      </c>
      <c r="AL231" s="82" t="s">
        <v>3886</v>
      </c>
      <c r="AM231" s="54" t="s">
        <v>3877</v>
      </c>
      <c r="AN231" s="54" t="s">
        <v>3892</v>
      </c>
      <c r="AO231" s="82" t="s">
        <v>3895</v>
      </c>
      <c r="AP231" s="54" t="s">
        <v>3889</v>
      </c>
      <c r="AQ231" s="54" t="s">
        <v>3874</v>
      </c>
      <c r="AR231" s="54" t="s">
        <v>4794</v>
      </c>
      <c r="AS231" s="54" t="s">
        <v>4797</v>
      </c>
      <c r="AT231" s="82" t="s">
        <v>4800</v>
      </c>
      <c r="AU231" s="54" t="s">
        <v>4791</v>
      </c>
      <c r="AV231" s="54" t="s">
        <v>4806</v>
      </c>
      <c r="AW231" s="82" t="s">
        <v>4809</v>
      </c>
      <c r="AX231" s="54" t="s">
        <v>4803</v>
      </c>
      <c r="AY231" s="54" t="s">
        <v>4788</v>
      </c>
    </row>
    <row r="232" spans="1:93" s="86" customFormat="1" hidden="1">
      <c r="A232" s="83"/>
      <c r="B232" s="84" t="s">
        <v>11653</v>
      </c>
      <c r="C232" s="85">
        <v>55</v>
      </c>
      <c r="D232" s="82" t="s">
        <v>498</v>
      </c>
      <c r="E232" s="82" t="s">
        <v>501</v>
      </c>
      <c r="F232" s="82"/>
      <c r="G232" s="82" t="s">
        <v>495</v>
      </c>
      <c r="H232" s="82" t="s">
        <v>507</v>
      </c>
      <c r="I232" s="82"/>
      <c r="J232" s="82" t="s">
        <v>504</v>
      </c>
      <c r="K232" s="82" t="s">
        <v>492</v>
      </c>
      <c r="L232" s="82" t="s">
        <v>1412</v>
      </c>
      <c r="M232" s="82" t="s">
        <v>1415</v>
      </c>
      <c r="N232" s="82"/>
      <c r="O232" s="82" t="s">
        <v>1409</v>
      </c>
      <c r="P232" s="82" t="s">
        <v>1421</v>
      </c>
      <c r="Q232" s="82"/>
      <c r="R232" s="82" t="s">
        <v>1418</v>
      </c>
      <c r="S232" s="82" t="s">
        <v>1406</v>
      </c>
      <c r="T232" s="82" t="s">
        <v>2326</v>
      </c>
      <c r="U232" s="82" t="s">
        <v>2329</v>
      </c>
      <c r="V232" s="82"/>
      <c r="W232" s="82" t="s">
        <v>2323</v>
      </c>
      <c r="X232" s="82" t="s">
        <v>2335</v>
      </c>
      <c r="Y232" s="82"/>
      <c r="Z232" s="82" t="s">
        <v>2332</v>
      </c>
      <c r="AA232" s="82" t="s">
        <v>2320</v>
      </c>
      <c r="AB232" s="82" t="s">
        <v>2990</v>
      </c>
      <c r="AC232" s="82" t="s">
        <v>2993</v>
      </c>
      <c r="AD232" s="82"/>
      <c r="AE232" s="82" t="s">
        <v>2987</v>
      </c>
      <c r="AF232" s="82" t="s">
        <v>2999</v>
      </c>
      <c r="AG232" s="82"/>
      <c r="AH232" s="82" t="s">
        <v>2996</v>
      </c>
      <c r="AI232" s="82" t="s">
        <v>2984</v>
      </c>
      <c r="AJ232" s="82" t="s">
        <v>3904</v>
      </c>
      <c r="AK232" s="82" t="s">
        <v>3907</v>
      </c>
      <c r="AL232" s="82"/>
      <c r="AM232" s="82" t="s">
        <v>3901</v>
      </c>
      <c r="AN232" s="82" t="s">
        <v>3913</v>
      </c>
      <c r="AO232" s="82"/>
      <c r="AP232" s="82" t="s">
        <v>3910</v>
      </c>
      <c r="AQ232" s="82" t="s">
        <v>3898</v>
      </c>
      <c r="AR232" s="82" t="s">
        <v>4818</v>
      </c>
      <c r="AS232" s="82" t="s">
        <v>4821</v>
      </c>
      <c r="AT232" s="82"/>
      <c r="AU232" s="82" t="s">
        <v>4815</v>
      </c>
      <c r="AV232" s="82" t="s">
        <v>4827</v>
      </c>
      <c r="AW232" s="82"/>
      <c r="AX232" s="82" t="s">
        <v>4824</v>
      </c>
      <c r="AY232" s="82" t="s">
        <v>4812</v>
      </c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5" t="s">
        <v>11654</v>
      </c>
      <c r="B233" s="58"/>
      <c r="C233" s="66">
        <v>56</v>
      </c>
      <c r="D233" s="54"/>
      <c r="E233" s="54"/>
      <c r="F233" s="82"/>
      <c r="G233" s="54"/>
      <c r="H233" s="54"/>
      <c r="I233" s="82"/>
      <c r="J233" s="54"/>
      <c r="K233" s="54"/>
      <c r="L233" s="54"/>
      <c r="M233" s="54"/>
      <c r="N233" s="82"/>
      <c r="O233" s="54"/>
      <c r="P233" s="54"/>
      <c r="Q233" s="82"/>
      <c r="R233" s="54"/>
      <c r="S233" s="54"/>
      <c r="T233" s="54"/>
      <c r="U233" s="54"/>
      <c r="V233" s="82"/>
      <c r="W233" s="54"/>
      <c r="X233" s="54"/>
      <c r="Y233" s="82"/>
      <c r="Z233" s="54"/>
      <c r="AA233" s="54"/>
      <c r="AB233" s="54"/>
      <c r="AC233" s="54"/>
      <c r="AD233" s="82"/>
      <c r="AE233" s="54"/>
      <c r="AF233" s="54"/>
      <c r="AG233" s="82"/>
      <c r="AH233" s="54"/>
      <c r="AI233" s="54"/>
      <c r="AJ233" s="54"/>
      <c r="AK233" s="54"/>
      <c r="AL233" s="82"/>
      <c r="AM233" s="54"/>
      <c r="AN233" s="54"/>
      <c r="AO233" s="82"/>
      <c r="AP233" s="54"/>
      <c r="AQ233" s="54"/>
      <c r="AR233" s="54"/>
      <c r="AS233" s="54"/>
      <c r="AT233" s="82"/>
      <c r="AU233" s="54"/>
      <c r="AV233" s="54"/>
      <c r="AW233" s="82"/>
      <c r="AX233" s="54"/>
      <c r="AY233" s="54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0"/>
      <c r="B234" s="52" t="s">
        <v>11655</v>
      </c>
      <c r="C234" s="66">
        <v>57</v>
      </c>
      <c r="D234" s="54" t="s">
        <v>766</v>
      </c>
      <c r="E234" s="54" t="s">
        <v>769</v>
      </c>
      <c r="F234" s="82" t="s">
        <v>772</v>
      </c>
      <c r="G234" s="54" t="s">
        <v>763</v>
      </c>
      <c r="H234" s="54" t="s">
        <v>778</v>
      </c>
      <c r="I234" s="82" t="s">
        <v>781</v>
      </c>
      <c r="J234" s="54" t="s">
        <v>775</v>
      </c>
      <c r="K234" s="54" t="s">
        <v>510</v>
      </c>
      <c r="L234" s="54" t="s">
        <v>1430</v>
      </c>
      <c r="M234" s="54" t="s">
        <v>1433</v>
      </c>
      <c r="N234" s="82" t="s">
        <v>1436</v>
      </c>
      <c r="O234" s="54" t="s">
        <v>1427</v>
      </c>
      <c r="P234" s="54" t="s">
        <v>1442</v>
      </c>
      <c r="Q234" s="82" t="s">
        <v>1445</v>
      </c>
      <c r="R234" s="54" t="s">
        <v>1439</v>
      </c>
      <c r="S234" s="54" t="s">
        <v>1424</v>
      </c>
      <c r="T234" s="54" t="s">
        <v>2344</v>
      </c>
      <c r="U234" s="54" t="s">
        <v>2347</v>
      </c>
      <c r="V234" s="82" t="s">
        <v>2350</v>
      </c>
      <c r="W234" s="54" t="s">
        <v>2341</v>
      </c>
      <c r="X234" s="54" t="s">
        <v>2356</v>
      </c>
      <c r="Y234" s="82" t="s">
        <v>2359</v>
      </c>
      <c r="Z234" s="54" t="s">
        <v>2353</v>
      </c>
      <c r="AA234" s="54" t="s">
        <v>2338</v>
      </c>
      <c r="AB234" s="54" t="s">
        <v>3008</v>
      </c>
      <c r="AC234" s="54" t="s">
        <v>3011</v>
      </c>
      <c r="AD234" s="82" t="s">
        <v>3264</v>
      </c>
      <c r="AE234" s="54" t="s">
        <v>3005</v>
      </c>
      <c r="AF234" s="54" t="s">
        <v>3270</v>
      </c>
      <c r="AG234" s="82" t="s">
        <v>3273</v>
      </c>
      <c r="AH234" s="54" t="s">
        <v>3267</v>
      </c>
      <c r="AI234" s="54" t="s">
        <v>3002</v>
      </c>
      <c r="AJ234" s="54" t="s">
        <v>3922</v>
      </c>
      <c r="AK234" s="54" t="s">
        <v>3925</v>
      </c>
      <c r="AL234" s="82" t="s">
        <v>3928</v>
      </c>
      <c r="AM234" s="54" t="s">
        <v>3919</v>
      </c>
      <c r="AN234" s="54" t="s">
        <v>3934</v>
      </c>
      <c r="AO234" s="82" t="s">
        <v>3937</v>
      </c>
      <c r="AP234" s="54" t="s">
        <v>3931</v>
      </c>
      <c r="AQ234" s="54" t="s">
        <v>3916</v>
      </c>
      <c r="AR234" s="54" t="s">
        <v>4836</v>
      </c>
      <c r="AS234" s="54" t="s">
        <v>4839</v>
      </c>
      <c r="AT234" s="82" t="s">
        <v>4842</v>
      </c>
      <c r="AU234" s="54" t="s">
        <v>4833</v>
      </c>
      <c r="AV234" s="54" t="s">
        <v>4848</v>
      </c>
      <c r="AW234" s="82" t="s">
        <v>4851</v>
      </c>
      <c r="AX234" s="54" t="s">
        <v>4845</v>
      </c>
      <c r="AY234" s="54" t="s">
        <v>4830</v>
      </c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hidden="1">
      <c r="A235" s="50"/>
      <c r="B235" s="57" t="s">
        <v>11656</v>
      </c>
      <c r="C235" s="66">
        <v>58</v>
      </c>
      <c r="D235" s="54" t="s">
        <v>790</v>
      </c>
      <c r="E235" s="54" t="s">
        <v>793</v>
      </c>
      <c r="F235" s="82" t="s">
        <v>796</v>
      </c>
      <c r="G235" s="54" t="s">
        <v>787</v>
      </c>
      <c r="H235" s="54" t="s">
        <v>802</v>
      </c>
      <c r="I235" s="82" t="s">
        <v>805</v>
      </c>
      <c r="J235" s="54" t="s">
        <v>799</v>
      </c>
      <c r="K235" s="54" t="s">
        <v>784</v>
      </c>
      <c r="L235" s="54" t="s">
        <v>1454</v>
      </c>
      <c r="M235" s="54" t="s">
        <v>1457</v>
      </c>
      <c r="N235" s="82" t="s">
        <v>1460</v>
      </c>
      <c r="O235" s="54" t="s">
        <v>1451</v>
      </c>
      <c r="P235" s="54" t="s">
        <v>1466</v>
      </c>
      <c r="Q235" s="82" t="s">
        <v>1469</v>
      </c>
      <c r="R235" s="54" t="s">
        <v>1463</v>
      </c>
      <c r="S235" s="54" t="s">
        <v>1448</v>
      </c>
      <c r="T235" s="54" t="s">
        <v>2368</v>
      </c>
      <c r="U235" s="54" t="s">
        <v>2371</v>
      </c>
      <c r="V235" s="82" t="s">
        <v>2374</v>
      </c>
      <c r="W235" s="54" t="s">
        <v>2365</v>
      </c>
      <c r="X235" s="54" t="s">
        <v>2380</v>
      </c>
      <c r="Y235" s="82" t="s">
        <v>2383</v>
      </c>
      <c r="Z235" s="54" t="s">
        <v>2377</v>
      </c>
      <c r="AA235" s="54" t="s">
        <v>2362</v>
      </c>
      <c r="AB235" s="54" t="s">
        <v>3282</v>
      </c>
      <c r="AC235" s="54" t="s">
        <v>3285</v>
      </c>
      <c r="AD235" s="82" t="s">
        <v>3288</v>
      </c>
      <c r="AE235" s="54" t="s">
        <v>3279</v>
      </c>
      <c r="AF235" s="54" t="s">
        <v>3294</v>
      </c>
      <c r="AG235" s="82" t="s">
        <v>3297</v>
      </c>
      <c r="AH235" s="54" t="s">
        <v>3291</v>
      </c>
      <c r="AI235" s="54" t="s">
        <v>3276</v>
      </c>
      <c r="AJ235" s="54" t="s">
        <v>3946</v>
      </c>
      <c r="AK235" s="54" t="s">
        <v>3949</v>
      </c>
      <c r="AL235" s="82" t="s">
        <v>3952</v>
      </c>
      <c r="AM235" s="54" t="s">
        <v>3943</v>
      </c>
      <c r="AN235" s="54" t="s">
        <v>3958</v>
      </c>
      <c r="AO235" s="82" t="s">
        <v>3961</v>
      </c>
      <c r="AP235" s="54" t="s">
        <v>3955</v>
      </c>
      <c r="AQ235" s="54" t="s">
        <v>3940</v>
      </c>
      <c r="AR235" s="54" t="s">
        <v>4860</v>
      </c>
      <c r="AS235" s="54" t="s">
        <v>4863</v>
      </c>
      <c r="AT235" s="82" t="s">
        <v>4866</v>
      </c>
      <c r="AU235" s="54" t="s">
        <v>4857</v>
      </c>
      <c r="AV235" s="54" t="s">
        <v>4872</v>
      </c>
      <c r="AW235" s="82" t="s">
        <v>4875</v>
      </c>
      <c r="AX235" s="54" t="s">
        <v>4869</v>
      </c>
      <c r="AY235" s="54" t="s">
        <v>4854</v>
      </c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</row>
    <row r="236" spans="1:93" hidden="1">
      <c r="A236" s="50"/>
      <c r="B236" s="57" t="s">
        <v>11657</v>
      </c>
      <c r="C236" s="66">
        <v>59</v>
      </c>
      <c r="D236" s="54" t="s">
        <v>814</v>
      </c>
      <c r="E236" s="54" t="s">
        <v>817</v>
      </c>
      <c r="F236" s="82" t="s">
        <v>820</v>
      </c>
      <c r="G236" s="54" t="s">
        <v>811</v>
      </c>
      <c r="H236" s="54" t="s">
        <v>826</v>
      </c>
      <c r="I236" s="82" t="s">
        <v>829</v>
      </c>
      <c r="J236" s="54" t="s">
        <v>823</v>
      </c>
      <c r="K236" s="54" t="s">
        <v>808</v>
      </c>
      <c r="L236" s="54" t="s">
        <v>1478</v>
      </c>
      <c r="M236" s="54" t="s">
        <v>1481</v>
      </c>
      <c r="N236" s="82" t="s">
        <v>1484</v>
      </c>
      <c r="O236" s="54" t="s">
        <v>1475</v>
      </c>
      <c r="P236" s="54" t="s">
        <v>1490</v>
      </c>
      <c r="Q236" s="82" t="s">
        <v>1493</v>
      </c>
      <c r="R236" s="54" t="s">
        <v>1487</v>
      </c>
      <c r="S236" s="54" t="s">
        <v>1472</v>
      </c>
      <c r="T236" s="54" t="s">
        <v>2392</v>
      </c>
      <c r="U236" s="54" t="s">
        <v>2395</v>
      </c>
      <c r="V236" s="82" t="s">
        <v>2398</v>
      </c>
      <c r="W236" s="54" t="s">
        <v>2389</v>
      </c>
      <c r="X236" s="54" t="s">
        <v>2404</v>
      </c>
      <c r="Y236" s="82" t="s">
        <v>2407</v>
      </c>
      <c r="Z236" s="54" t="s">
        <v>2401</v>
      </c>
      <c r="AA236" s="54" t="s">
        <v>2386</v>
      </c>
      <c r="AB236" s="54" t="s">
        <v>3306</v>
      </c>
      <c r="AC236" s="54" t="s">
        <v>3309</v>
      </c>
      <c r="AD236" s="82" t="s">
        <v>3312</v>
      </c>
      <c r="AE236" s="54" t="s">
        <v>3303</v>
      </c>
      <c r="AF236" s="54" t="s">
        <v>3318</v>
      </c>
      <c r="AG236" s="82" t="s">
        <v>3321</v>
      </c>
      <c r="AH236" s="54" t="s">
        <v>3315</v>
      </c>
      <c r="AI236" s="54" t="s">
        <v>3300</v>
      </c>
      <c r="AJ236" s="54" t="s">
        <v>3970</v>
      </c>
      <c r="AK236" s="54" t="s">
        <v>3973</v>
      </c>
      <c r="AL236" s="82" t="s">
        <v>3976</v>
      </c>
      <c r="AM236" s="54" t="s">
        <v>3967</v>
      </c>
      <c r="AN236" s="54" t="s">
        <v>3982</v>
      </c>
      <c r="AO236" s="82" t="s">
        <v>3985</v>
      </c>
      <c r="AP236" s="54" t="s">
        <v>3979</v>
      </c>
      <c r="AQ236" s="54" t="s">
        <v>3964</v>
      </c>
      <c r="AR236" s="54" t="s">
        <v>4884</v>
      </c>
      <c r="AS236" s="54" t="s">
        <v>4887</v>
      </c>
      <c r="AT236" s="82" t="s">
        <v>4890</v>
      </c>
      <c r="AU236" s="54" t="s">
        <v>4881</v>
      </c>
      <c r="AV236" s="54" t="s">
        <v>4896</v>
      </c>
      <c r="AW236" s="82" t="s">
        <v>4899</v>
      </c>
      <c r="AX236" s="54" t="s">
        <v>4893</v>
      </c>
      <c r="AY236" s="54" t="s">
        <v>4878</v>
      </c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0"/>
      <c r="B237" s="57" t="s">
        <v>11658</v>
      </c>
      <c r="C237" s="66">
        <v>60</v>
      </c>
      <c r="D237" s="54" t="s">
        <v>838</v>
      </c>
      <c r="E237" s="54" t="s">
        <v>841</v>
      </c>
      <c r="F237" s="82" t="s">
        <v>844</v>
      </c>
      <c r="G237" s="54" t="s">
        <v>835</v>
      </c>
      <c r="H237" s="54" t="s">
        <v>850</v>
      </c>
      <c r="I237" s="82" t="s">
        <v>853</v>
      </c>
      <c r="J237" s="54" t="s">
        <v>847</v>
      </c>
      <c r="K237" s="54" t="s">
        <v>832</v>
      </c>
      <c r="L237" s="54" t="s">
        <v>1502</v>
      </c>
      <c r="M237" s="54" t="s">
        <v>1505</v>
      </c>
      <c r="N237" s="82" t="s">
        <v>1508</v>
      </c>
      <c r="O237" s="54" t="s">
        <v>1499</v>
      </c>
      <c r="P237" s="54" t="s">
        <v>1764</v>
      </c>
      <c r="Q237" s="82" t="s">
        <v>1767</v>
      </c>
      <c r="R237" s="54" t="s">
        <v>1511</v>
      </c>
      <c r="S237" s="54" t="s">
        <v>1496</v>
      </c>
      <c r="T237" s="54" t="s">
        <v>2416</v>
      </c>
      <c r="U237" s="54" t="s">
        <v>2419</v>
      </c>
      <c r="V237" s="82" t="s">
        <v>2422</v>
      </c>
      <c r="W237" s="54" t="s">
        <v>2413</v>
      </c>
      <c r="X237" s="54" t="s">
        <v>2428</v>
      </c>
      <c r="Y237" s="82" t="s">
        <v>2431</v>
      </c>
      <c r="Z237" s="54" t="s">
        <v>2425</v>
      </c>
      <c r="AA237" s="54" t="s">
        <v>2410</v>
      </c>
      <c r="AB237" s="54" t="s">
        <v>3330</v>
      </c>
      <c r="AC237" s="54" t="s">
        <v>3333</v>
      </c>
      <c r="AD237" s="82" t="s">
        <v>3336</v>
      </c>
      <c r="AE237" s="54" t="s">
        <v>3327</v>
      </c>
      <c r="AF237" s="54" t="s">
        <v>3342</v>
      </c>
      <c r="AG237" s="82" t="s">
        <v>3345</v>
      </c>
      <c r="AH237" s="54" t="s">
        <v>3339</v>
      </c>
      <c r="AI237" s="54" t="s">
        <v>3324</v>
      </c>
      <c r="AJ237" s="54" t="s">
        <v>3994</v>
      </c>
      <c r="AK237" s="54" t="s">
        <v>3997</v>
      </c>
      <c r="AL237" s="82" t="s">
        <v>4000</v>
      </c>
      <c r="AM237" s="54" t="s">
        <v>3991</v>
      </c>
      <c r="AN237" s="54" t="s">
        <v>4006</v>
      </c>
      <c r="AO237" s="82" t="s">
        <v>4009</v>
      </c>
      <c r="AP237" s="54" t="s">
        <v>4003</v>
      </c>
      <c r="AQ237" s="54" t="s">
        <v>3988</v>
      </c>
      <c r="AR237" s="54" t="s">
        <v>4908</v>
      </c>
      <c r="AS237" s="54" t="s">
        <v>4911</v>
      </c>
      <c r="AT237" s="82" t="s">
        <v>4914</v>
      </c>
      <c r="AU237" s="54" t="s">
        <v>4905</v>
      </c>
      <c r="AV237" s="54" t="s">
        <v>4920</v>
      </c>
      <c r="AW237" s="82" t="s">
        <v>4923</v>
      </c>
      <c r="AX237" s="54" t="s">
        <v>4917</v>
      </c>
      <c r="AY237" s="54" t="s">
        <v>4902</v>
      </c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0"/>
      <c r="B238" s="57" t="s">
        <v>11659</v>
      </c>
      <c r="C238" s="66">
        <v>61</v>
      </c>
      <c r="D238" s="54" t="s">
        <v>862</v>
      </c>
      <c r="E238" s="54" t="s">
        <v>865</v>
      </c>
      <c r="F238" s="82" t="s">
        <v>868</v>
      </c>
      <c r="G238" s="54" t="s">
        <v>859</v>
      </c>
      <c r="H238" s="54" t="s">
        <v>874</v>
      </c>
      <c r="I238" s="82" t="s">
        <v>877</v>
      </c>
      <c r="J238" s="54" t="s">
        <v>871</v>
      </c>
      <c r="K238" s="54" t="s">
        <v>856</v>
      </c>
      <c r="L238" s="54" t="s">
        <v>1776</v>
      </c>
      <c r="M238" s="54" t="s">
        <v>1779</v>
      </c>
      <c r="N238" s="82" t="s">
        <v>1782</v>
      </c>
      <c r="O238" s="54" t="s">
        <v>1773</v>
      </c>
      <c r="P238" s="54" t="s">
        <v>1788</v>
      </c>
      <c r="Q238" s="82" t="s">
        <v>1791</v>
      </c>
      <c r="R238" s="54" t="s">
        <v>1785</v>
      </c>
      <c r="S238" s="54" t="s">
        <v>1770</v>
      </c>
      <c r="T238" s="54" t="s">
        <v>2440</v>
      </c>
      <c r="U238" s="54" t="s">
        <v>2443</v>
      </c>
      <c r="V238" s="82" t="s">
        <v>2446</v>
      </c>
      <c r="W238" s="54" t="s">
        <v>2437</v>
      </c>
      <c r="X238" s="54" t="s">
        <v>2452</v>
      </c>
      <c r="Y238" s="82" t="s">
        <v>2455</v>
      </c>
      <c r="Z238" s="54" t="s">
        <v>2449</v>
      </c>
      <c r="AA238" s="54" t="s">
        <v>2434</v>
      </c>
      <c r="AB238" s="54" t="s">
        <v>3354</v>
      </c>
      <c r="AC238" s="54" t="s">
        <v>3357</v>
      </c>
      <c r="AD238" s="82" t="s">
        <v>3360</v>
      </c>
      <c r="AE238" s="54" t="s">
        <v>3351</v>
      </c>
      <c r="AF238" s="54" t="s">
        <v>3366</v>
      </c>
      <c r="AG238" s="82" t="s">
        <v>3369</v>
      </c>
      <c r="AH238" s="54" t="s">
        <v>3363</v>
      </c>
      <c r="AI238" s="54" t="s">
        <v>3348</v>
      </c>
      <c r="AJ238" s="54" t="s">
        <v>4268</v>
      </c>
      <c r="AK238" s="54" t="s">
        <v>4271</v>
      </c>
      <c r="AL238" s="82" t="s">
        <v>4274</v>
      </c>
      <c r="AM238" s="54" t="s">
        <v>4265</v>
      </c>
      <c r="AN238" s="54" t="s">
        <v>4280</v>
      </c>
      <c r="AO238" s="82" t="s">
        <v>4283</v>
      </c>
      <c r="AP238" s="54" t="s">
        <v>4277</v>
      </c>
      <c r="AQ238" s="54" t="s">
        <v>4262</v>
      </c>
      <c r="AR238" s="54" t="s">
        <v>4932</v>
      </c>
      <c r="AS238" s="54" t="s">
        <v>4935</v>
      </c>
      <c r="AT238" s="82" t="s">
        <v>4938</v>
      </c>
      <c r="AU238" s="54" t="s">
        <v>4929</v>
      </c>
      <c r="AV238" s="54" t="s">
        <v>4944</v>
      </c>
      <c r="AW238" s="82" t="s">
        <v>4947</v>
      </c>
      <c r="AX238" s="54" t="s">
        <v>4941</v>
      </c>
      <c r="AY238" s="54" t="s">
        <v>4926</v>
      </c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0"/>
      <c r="B239" s="52" t="s">
        <v>11660</v>
      </c>
      <c r="C239" s="66">
        <v>62</v>
      </c>
      <c r="D239" s="54" t="s">
        <v>886</v>
      </c>
      <c r="E239" s="54" t="s">
        <v>889</v>
      </c>
      <c r="F239" s="82" t="s">
        <v>892</v>
      </c>
      <c r="G239" s="54" t="s">
        <v>883</v>
      </c>
      <c r="H239" s="54" t="s">
        <v>898</v>
      </c>
      <c r="I239" s="82" t="s">
        <v>901</v>
      </c>
      <c r="J239" s="54" t="s">
        <v>895</v>
      </c>
      <c r="K239" s="54" t="s">
        <v>880</v>
      </c>
      <c r="L239" s="54" t="s">
        <v>1800</v>
      </c>
      <c r="M239" s="54" t="s">
        <v>1803</v>
      </c>
      <c r="N239" s="82" t="s">
        <v>1806</v>
      </c>
      <c r="O239" s="54" t="s">
        <v>1797</v>
      </c>
      <c r="P239" s="54" t="s">
        <v>1812</v>
      </c>
      <c r="Q239" s="82" t="s">
        <v>1815</v>
      </c>
      <c r="R239" s="54" t="s">
        <v>1809</v>
      </c>
      <c r="S239" s="54" t="s">
        <v>1794</v>
      </c>
      <c r="T239" s="54" t="s">
        <v>2464</v>
      </c>
      <c r="U239" s="54" t="s">
        <v>2467</v>
      </c>
      <c r="V239" s="82" t="s">
        <v>2470</v>
      </c>
      <c r="W239" s="54" t="s">
        <v>2461</v>
      </c>
      <c r="X239" s="54" t="s">
        <v>2476</v>
      </c>
      <c r="Y239" s="82" t="s">
        <v>2479</v>
      </c>
      <c r="Z239" s="54" t="s">
        <v>2473</v>
      </c>
      <c r="AA239" s="54" t="s">
        <v>2458</v>
      </c>
      <c r="AB239" s="54" t="s">
        <v>3378</v>
      </c>
      <c r="AC239" s="54" t="s">
        <v>3381</v>
      </c>
      <c r="AD239" s="82" t="s">
        <v>3384</v>
      </c>
      <c r="AE239" s="54" t="s">
        <v>3375</v>
      </c>
      <c r="AF239" s="54" t="s">
        <v>3390</v>
      </c>
      <c r="AG239" s="82" t="s">
        <v>3393</v>
      </c>
      <c r="AH239" s="54" t="s">
        <v>3387</v>
      </c>
      <c r="AI239" s="54" t="s">
        <v>3372</v>
      </c>
      <c r="AJ239" s="54" t="s">
        <v>4292</v>
      </c>
      <c r="AK239" s="54" t="s">
        <v>4295</v>
      </c>
      <c r="AL239" s="82" t="s">
        <v>4298</v>
      </c>
      <c r="AM239" s="54" t="s">
        <v>4289</v>
      </c>
      <c r="AN239" s="54" t="s">
        <v>4304</v>
      </c>
      <c r="AO239" s="82" t="s">
        <v>4307</v>
      </c>
      <c r="AP239" s="54" t="s">
        <v>4301</v>
      </c>
      <c r="AQ239" s="54" t="s">
        <v>4286</v>
      </c>
      <c r="AR239" s="54" t="s">
        <v>4956</v>
      </c>
      <c r="AS239" s="54" t="s">
        <v>4959</v>
      </c>
      <c r="AT239" s="82" t="s">
        <v>4962</v>
      </c>
      <c r="AU239" s="54" t="s">
        <v>4953</v>
      </c>
      <c r="AV239" s="54" t="s">
        <v>4968</v>
      </c>
      <c r="AW239" s="82" t="s">
        <v>4971</v>
      </c>
      <c r="AX239" s="54" t="s">
        <v>4965</v>
      </c>
      <c r="AY239" s="54" t="s">
        <v>4950</v>
      </c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0"/>
      <c r="B240" s="52" t="s">
        <v>11661</v>
      </c>
      <c r="C240" s="66">
        <v>63</v>
      </c>
      <c r="D240" s="54" t="s">
        <v>910</v>
      </c>
      <c r="E240" s="54" t="s">
        <v>913</v>
      </c>
      <c r="F240" s="82" t="s">
        <v>916</v>
      </c>
      <c r="G240" s="54" t="s">
        <v>907</v>
      </c>
      <c r="H240" s="54" t="s">
        <v>922</v>
      </c>
      <c r="I240" s="82" t="s">
        <v>925</v>
      </c>
      <c r="J240" s="54" t="s">
        <v>919</v>
      </c>
      <c r="K240" s="54" t="s">
        <v>904</v>
      </c>
      <c r="L240" s="54" t="s">
        <v>1824</v>
      </c>
      <c r="M240" s="54" t="s">
        <v>1827</v>
      </c>
      <c r="N240" s="82" t="s">
        <v>1830</v>
      </c>
      <c r="O240" s="54" t="s">
        <v>1821</v>
      </c>
      <c r="P240" s="54" t="s">
        <v>1836</v>
      </c>
      <c r="Q240" s="82" t="s">
        <v>1839</v>
      </c>
      <c r="R240" s="54" t="s">
        <v>1833</v>
      </c>
      <c r="S240" s="54" t="s">
        <v>1818</v>
      </c>
      <c r="T240" s="54" t="s">
        <v>2488</v>
      </c>
      <c r="U240" s="54" t="s">
        <v>2491</v>
      </c>
      <c r="V240" s="82" t="s">
        <v>2494</v>
      </c>
      <c r="W240" s="54" t="s">
        <v>2485</v>
      </c>
      <c r="X240" s="54" t="s">
        <v>2500</v>
      </c>
      <c r="Y240" s="82" t="s">
        <v>2503</v>
      </c>
      <c r="Z240" s="54" t="s">
        <v>2497</v>
      </c>
      <c r="AA240" s="54" t="s">
        <v>2482</v>
      </c>
      <c r="AB240" s="54" t="s">
        <v>3402</v>
      </c>
      <c r="AC240" s="54" t="s">
        <v>3405</v>
      </c>
      <c r="AD240" s="82" t="s">
        <v>3408</v>
      </c>
      <c r="AE240" s="54" t="s">
        <v>3399</v>
      </c>
      <c r="AF240" s="54" t="s">
        <v>3414</v>
      </c>
      <c r="AG240" s="82" t="s">
        <v>3417</v>
      </c>
      <c r="AH240" s="54" t="s">
        <v>3411</v>
      </c>
      <c r="AI240" s="54" t="s">
        <v>3396</v>
      </c>
      <c r="AJ240" s="54" t="s">
        <v>4316</v>
      </c>
      <c r="AK240" s="54" t="s">
        <v>4319</v>
      </c>
      <c r="AL240" s="82" t="s">
        <v>4322</v>
      </c>
      <c r="AM240" s="54" t="s">
        <v>4313</v>
      </c>
      <c r="AN240" s="54" t="s">
        <v>4328</v>
      </c>
      <c r="AO240" s="82" t="s">
        <v>4331</v>
      </c>
      <c r="AP240" s="54" t="s">
        <v>4325</v>
      </c>
      <c r="AQ240" s="54" t="s">
        <v>4310</v>
      </c>
      <c r="AR240" s="54" t="s">
        <v>4980</v>
      </c>
      <c r="AS240" s="54" t="s">
        <v>4983</v>
      </c>
      <c r="AT240" s="82" t="s">
        <v>4986</v>
      </c>
      <c r="AU240" s="54" t="s">
        <v>4977</v>
      </c>
      <c r="AV240" s="54" t="s">
        <v>4992</v>
      </c>
      <c r="AW240" s="82" t="s">
        <v>4995</v>
      </c>
      <c r="AX240" s="54" t="s">
        <v>4989</v>
      </c>
      <c r="AY240" s="54" t="s">
        <v>4974</v>
      </c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5" t="s">
        <v>11636</v>
      </c>
      <c r="B241" s="59"/>
      <c r="C241" s="66">
        <v>64</v>
      </c>
      <c r="D241" s="54" t="s">
        <v>270</v>
      </c>
      <c r="E241" s="54" t="s">
        <v>273</v>
      </c>
      <c r="F241" s="82" t="s">
        <v>276</v>
      </c>
      <c r="G241" s="54" t="s">
        <v>267</v>
      </c>
      <c r="H241" s="54" t="s">
        <v>282</v>
      </c>
      <c r="I241" s="82" t="s">
        <v>285</v>
      </c>
      <c r="J241" s="54" t="s">
        <v>279</v>
      </c>
      <c r="K241" s="54" t="s">
        <v>264</v>
      </c>
      <c r="L241" s="54" t="s">
        <v>934</v>
      </c>
      <c r="M241" s="54" t="s">
        <v>937</v>
      </c>
      <c r="N241" s="82" t="s">
        <v>940</v>
      </c>
      <c r="O241" s="54" t="s">
        <v>931</v>
      </c>
      <c r="P241" s="54" t="s">
        <v>946</v>
      </c>
      <c r="Q241" s="82" t="s">
        <v>949</v>
      </c>
      <c r="R241" s="54" t="s">
        <v>943</v>
      </c>
      <c r="S241" s="54" t="s">
        <v>928</v>
      </c>
      <c r="T241" s="54" t="s">
        <v>1848</v>
      </c>
      <c r="U241" s="54" t="s">
        <v>1851</v>
      </c>
      <c r="V241" s="82" t="s">
        <v>1854</v>
      </c>
      <c r="W241" s="54" t="s">
        <v>1845</v>
      </c>
      <c r="X241" s="54" t="s">
        <v>1860</v>
      </c>
      <c r="Y241" s="82" t="s">
        <v>1863</v>
      </c>
      <c r="Z241" s="54" t="s">
        <v>1857</v>
      </c>
      <c r="AA241" s="54" t="s">
        <v>1842</v>
      </c>
      <c r="AB241" s="54" t="s">
        <v>2762</v>
      </c>
      <c r="AC241" s="54" t="s">
        <v>2765</v>
      </c>
      <c r="AD241" s="82" t="s">
        <v>2768</v>
      </c>
      <c r="AE241" s="54" t="s">
        <v>2509</v>
      </c>
      <c r="AF241" s="54" t="s">
        <v>2774</v>
      </c>
      <c r="AG241" s="82" t="s">
        <v>2777</v>
      </c>
      <c r="AH241" s="54" t="s">
        <v>2771</v>
      </c>
      <c r="AI241" s="54" t="s">
        <v>2506</v>
      </c>
      <c r="AJ241" s="54" t="s">
        <v>3426</v>
      </c>
      <c r="AK241" s="54" t="s">
        <v>3429</v>
      </c>
      <c r="AL241" s="82" t="s">
        <v>3432</v>
      </c>
      <c r="AM241" s="54" t="s">
        <v>3423</v>
      </c>
      <c r="AN241" s="54" t="s">
        <v>3438</v>
      </c>
      <c r="AO241" s="82" t="s">
        <v>3441</v>
      </c>
      <c r="AP241" s="54" t="s">
        <v>3435</v>
      </c>
      <c r="AQ241" s="54" t="s">
        <v>3420</v>
      </c>
      <c r="AR241" s="54" t="s">
        <v>4340</v>
      </c>
      <c r="AS241" s="54" t="s">
        <v>4343</v>
      </c>
      <c r="AT241" s="82" t="s">
        <v>4346</v>
      </c>
      <c r="AU241" s="54" t="s">
        <v>4337</v>
      </c>
      <c r="AV241" s="54" t="s">
        <v>4352</v>
      </c>
      <c r="AW241" s="82" t="s">
        <v>4355</v>
      </c>
      <c r="AX241" s="54" t="s">
        <v>4349</v>
      </c>
      <c r="AY241" s="54" t="s">
        <v>4334</v>
      </c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78"/>
      <c r="B242" s="79"/>
      <c r="C242" s="79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93" ht="15" hidden="1" customHeight="1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93" ht="15" hidden="1" customHeight="1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93" ht="15" customHeight="1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93" ht="15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93" ht="15" customHeight="1"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</row>
  </sheetData>
  <mergeCells count="85">
    <mergeCell ref="CY173:CY174"/>
    <mergeCell ref="BO173:BO174"/>
    <mergeCell ref="BP173:BS173"/>
    <mergeCell ref="BT173:BV173"/>
    <mergeCell ref="BW173:BW174"/>
    <mergeCell ref="CP173:CP174"/>
    <mergeCell ref="CQ173:CS173"/>
    <mergeCell ref="CT173:CT174"/>
    <mergeCell ref="CU173:CU174"/>
    <mergeCell ref="CV173:CV174"/>
    <mergeCell ref="CW173:CW174"/>
    <mergeCell ref="CX173:CX174"/>
    <mergeCell ref="AY173:AY174"/>
    <mergeCell ref="AZ173:BC173"/>
    <mergeCell ref="BD173:BF173"/>
    <mergeCell ref="BG173:BG174"/>
    <mergeCell ref="BH173:BK173"/>
    <mergeCell ref="AJ173:AM173"/>
    <mergeCell ref="AN173:AP173"/>
    <mergeCell ref="AQ173:AQ174"/>
    <mergeCell ref="AR173:AU173"/>
    <mergeCell ref="AV173:AX173"/>
    <mergeCell ref="S173:S174"/>
    <mergeCell ref="T173:W173"/>
    <mergeCell ref="X173:Z173"/>
    <mergeCell ref="AA173:AA174"/>
    <mergeCell ref="AB173:AE173"/>
    <mergeCell ref="AF173:AH173"/>
    <mergeCell ref="CU99:CU100"/>
    <mergeCell ref="CV99:CV100"/>
    <mergeCell ref="CW99:CW100"/>
    <mergeCell ref="CX99:CX100"/>
    <mergeCell ref="BL99:BN99"/>
    <mergeCell ref="BO99:BO100"/>
    <mergeCell ref="AJ99:AM99"/>
    <mergeCell ref="AN99:AP99"/>
    <mergeCell ref="AQ99:AQ100"/>
    <mergeCell ref="AR99:AU99"/>
    <mergeCell ref="AV99:AX99"/>
    <mergeCell ref="AY99:AY100"/>
    <mergeCell ref="AI99:AI100"/>
    <mergeCell ref="BL173:BN173"/>
    <mergeCell ref="AI173:AI174"/>
    <mergeCell ref="CY99:CY100"/>
    <mergeCell ref="D173:G173"/>
    <mergeCell ref="H173:J173"/>
    <mergeCell ref="K173:K174"/>
    <mergeCell ref="L173:O173"/>
    <mergeCell ref="P173:R173"/>
    <mergeCell ref="BP99:BS99"/>
    <mergeCell ref="BT99:BV99"/>
    <mergeCell ref="BW99:BW100"/>
    <mergeCell ref="CP99:CP100"/>
    <mergeCell ref="CQ99:CS99"/>
    <mergeCell ref="CT99:CT100"/>
    <mergeCell ref="AZ99:BC99"/>
    <mergeCell ref="BD99:BF99"/>
    <mergeCell ref="BG99:BG100"/>
    <mergeCell ref="BH99:BK99"/>
    <mergeCell ref="T99:W99"/>
    <mergeCell ref="X99:Z99"/>
    <mergeCell ref="AA99:AA100"/>
    <mergeCell ref="AB99:AE99"/>
    <mergeCell ref="AF99:AH99"/>
    <mergeCell ref="P11:R11"/>
    <mergeCell ref="S11:S12"/>
    <mergeCell ref="D99:G99"/>
    <mergeCell ref="H99:J99"/>
    <mergeCell ref="K99:K100"/>
    <mergeCell ref="L99:O99"/>
    <mergeCell ref="P99:R99"/>
    <mergeCell ref="S99:S100"/>
    <mergeCell ref="C10:E10"/>
    <mergeCell ref="L10:N10"/>
    <mergeCell ref="C11:F11"/>
    <mergeCell ref="G11:I11"/>
    <mergeCell ref="J11:J12"/>
    <mergeCell ref="L11:O11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B8392BFB-7B78-4590-A2EF-D4D5CE7EF509}">
      <formula1>$B$84:$B$89</formula1>
    </dataValidation>
  </dataValidations>
  <hyperlinks>
    <hyperlink ref="A82" r:id="rId1" display="http://www.abs.gov.au/websitedbs/d3310114.nsf/Home/©+Copyright?OpenDocument" xr:uid="{0D35654E-3049-47E6-AB05-2CB825DC506D}"/>
    <hyperlink ref="K197" location="A126001498A" display="A126001498A" xr:uid="{D58FFC86-D75F-44F2-AACC-30B23BCF7980}"/>
    <hyperlink ref="K219" location="A126063706L" display="A126063706L" xr:uid="{AEB8992A-7AFD-427E-A962-D649B35CB121}"/>
    <hyperlink ref="K241" location="A126032602T" display="A126032602T" xr:uid="{6A60F715-1260-4177-8419-75E4107577E4}"/>
    <hyperlink ref="G197" location="A126006034V" display="A126006034V" xr:uid="{6944CD90-4CEC-48EA-A024-A1E517265BAE}"/>
    <hyperlink ref="G219" location="A126068242T" display="A126068242T" xr:uid="{17FE8CD3-0450-4A2F-8472-1A66C1333CF4}"/>
    <hyperlink ref="G241" location="A126037138R" display="A126037138R" xr:uid="{E0DBF69D-69BE-418C-9159-D5B57C4FDDD0}"/>
    <hyperlink ref="D197" location="A126004738F" display="A126004738F" xr:uid="{50387E6D-0784-4F8B-B4D2-D2BF140D0931}"/>
    <hyperlink ref="D219" location="A126066946C" display="A126066946C" xr:uid="{986067A1-9669-4508-B2C7-655952EF860B}"/>
    <hyperlink ref="D241" location="A126035842J" display="A126035842J" xr:uid="{F01D6443-EEBC-4BBF-B890-74113AB7A53F}"/>
    <hyperlink ref="E197" location="A126002794L" display="A126002794L" xr:uid="{DAF63E29-9FC6-449D-A440-FB6FEB19AD54}"/>
    <hyperlink ref="E219" location="A126065002A" display="A126065002A" xr:uid="{162A082C-6266-42DD-9F7D-8725A764E286}"/>
    <hyperlink ref="E241" location="A126033898J" display="A126033898J" xr:uid="{E978DA2B-C14A-464E-8EBE-05585C6C1FF7}"/>
    <hyperlink ref="F197" location="A126005386F" display="A126005386F" xr:uid="{975D7F98-10CF-4EA4-B5F9-C7191090C3E8}"/>
    <hyperlink ref="F219" location="A126067594C" display="A126067594C" xr:uid="{F6FEE7E5-C8B7-425F-A371-E90DC40AAE09}"/>
    <hyperlink ref="F241" location="A126036490J" display="A126036490J" xr:uid="{88F65FEE-0094-4A04-87FD-175B7D1B54BE}"/>
    <hyperlink ref="J197" location="A126004090A" display="A126004090A" xr:uid="{B0DFD3D9-8F35-4810-B4BA-F384AA763797}"/>
    <hyperlink ref="J219" location="A126066298T" display="A126066298T" xr:uid="{81B31851-8FC5-438A-8D40-E76FAEEE9C9B}"/>
    <hyperlink ref="J241" location="A126035194W" display="A126035194W" xr:uid="{323C6BBF-B5CD-4416-84ED-4005B0A57BF2}"/>
    <hyperlink ref="H197" location="A126003442A" display="A126003442A" xr:uid="{23FA0F43-A83B-4D21-8C38-2383D5F7B500}"/>
    <hyperlink ref="H219" location="A126065650X" display="A126065650X" xr:uid="{C9469AFC-9137-4A4F-BB0A-2EBF9D67AAE2}"/>
    <hyperlink ref="H241" location="A126034546W" display="A126034546W" xr:uid="{591D2B23-E5A7-4FA4-86C0-3EDBB31759A1}"/>
    <hyperlink ref="I197" location="A126002146R" display="A126002146R" xr:uid="{CD634F56-5DCF-4F03-B296-A4152A0B3BDD}"/>
    <hyperlink ref="I219" location="A126064354L" display="A126064354L" xr:uid="{0C45E34F-FFC8-4FE1-A814-425AE11FEF58}"/>
    <hyperlink ref="I241" location="A126033250T" display="A126033250T" xr:uid="{5182A005-B25F-419F-8D46-EE51D162584A}"/>
    <hyperlink ref="K178" location="A126001510F" display="A126001510F" xr:uid="{0D7D252B-8CA5-4F6F-923C-442AC8FC368B}"/>
    <hyperlink ref="K200" location="A126063718W" display="A126063718W" xr:uid="{A5AF6B57-89ED-481F-A33A-20EE8CFDA6B2}"/>
    <hyperlink ref="K222" location="A126032614A" display="A126032614A" xr:uid="{DA488DAF-EA3A-4057-8CB0-33F10BDA3BC9}"/>
    <hyperlink ref="G178" location="A126006046C" display="A126006046C" xr:uid="{B5C4D551-209C-4D29-BBD7-36DF3353A7FE}"/>
    <hyperlink ref="G200" location="A126068254A" display="A126068254A" xr:uid="{3FADBFF2-D656-43F1-9BB7-5687A90C7DE6}"/>
    <hyperlink ref="G222" location="A126037150F" display="A126037150F" xr:uid="{4B5C44E1-BCEB-4742-9543-17136DAAA86C}"/>
    <hyperlink ref="D178" location="A126004750W" display="A126004750W" xr:uid="{65DC2D7B-02D2-4E26-831C-BA3E5DF05A2D}"/>
    <hyperlink ref="D200" location="A126066958L" display="A126066958L" xr:uid="{55F3BEFE-196C-4F28-A732-8C63E567DB79}"/>
    <hyperlink ref="D222" location="A126035854T" display="A126035854T" xr:uid="{378B44C3-1969-4474-8CC9-4A32546EDC0E}"/>
    <hyperlink ref="E178" location="A126002806K" display="A126002806K" xr:uid="{09000761-85D0-41A4-BA69-98DEFEACB7CC}"/>
    <hyperlink ref="E200" location="A126065014K" display="A126065014K" xr:uid="{1012662B-FC18-446C-9155-663310B815B6}"/>
    <hyperlink ref="E222" location="A126033910L" display="A126033910L" xr:uid="{2274A9ED-ADF6-4204-BBA0-363258B73B74}"/>
    <hyperlink ref="F178" location="A126005398R" display="A126005398R" xr:uid="{897222B2-8F5C-4823-8801-8EFE8E41CEC1}"/>
    <hyperlink ref="F200" location="A126067606A" display="A126067606A" xr:uid="{39D5ADCB-1509-40F0-896D-3B82E36391DE}"/>
    <hyperlink ref="F222" location="A126036502F" display="A126036502F" xr:uid="{80690E12-900F-459F-B222-5A69C8BF63C0}"/>
    <hyperlink ref="J178" location="A126004102X" display="A126004102X" xr:uid="{5DE2AB23-666B-4AA0-8FD4-F6278FD688E4}"/>
    <hyperlink ref="J200" location="A126066310W" display="A126066310W" xr:uid="{6C858235-4A34-4D33-A357-35BC315F89AE}"/>
    <hyperlink ref="J222" location="A126035206V" display="A126035206V" xr:uid="{45C4D72B-F87A-4C94-B386-BE0A7B70F579}"/>
    <hyperlink ref="H178" location="A126003454K" display="A126003454K" xr:uid="{3347744F-4C00-4520-A5ED-590134FEB83B}"/>
    <hyperlink ref="H200" location="A126065662J" display="A126065662J" xr:uid="{34567585-A7A5-4DCB-A033-7179EC6A1452}"/>
    <hyperlink ref="H222" location="A126034558F" display="A126034558F" xr:uid="{8A72EB36-1ADC-4CF8-BE39-6381CDEAA211}"/>
    <hyperlink ref="I178" location="A126002158X" display="A126002158X" xr:uid="{91A1536B-40A0-46D3-BCCA-3F7A6CFFF1D6}"/>
    <hyperlink ref="I200" location="A126064366W" display="A126064366W" xr:uid="{DE59C824-349F-410E-8521-0BBCA701A2C4}"/>
    <hyperlink ref="I222" location="A126033262A" display="A126033262A" xr:uid="{AC1A612B-B4A5-480D-A4A0-00787EE0B8F5}"/>
    <hyperlink ref="K179" location="A126001478T" display="A126001478T" xr:uid="{C1818BD3-3653-413E-B790-56CF4D0295DD}"/>
    <hyperlink ref="K201" location="A126063686R" display="A126063686R" xr:uid="{4324C5A2-6B10-4E8E-83EA-221C595C76EB}"/>
    <hyperlink ref="K223" location="A126032582V" display="A126032582V" xr:uid="{ED8AE78B-C7C3-4671-81EF-12501D90E06E}"/>
    <hyperlink ref="G179" location="A126006014K" display="A126006014K" xr:uid="{DCD0CD5D-E3D7-4204-8149-BF1B25122282}"/>
    <hyperlink ref="G201" location="A126068222J" display="A126068222J" xr:uid="{620DD691-1E7C-45F2-BF86-CE0E09E27C3A}"/>
    <hyperlink ref="G223" location="A126037118F" display="A126037118F" xr:uid="{56E23CAE-B244-4D63-BE41-A56CDE848CB4}"/>
    <hyperlink ref="D179" location="A126004718W" display="A126004718W" xr:uid="{0E577356-B0F3-443E-9913-F7296289C34E}"/>
    <hyperlink ref="D201" location="A126066926V" display="A126066926V" xr:uid="{CFF9BBD2-8122-442C-8720-906F0697A891}"/>
    <hyperlink ref="D223" location="A126035822X" display="A126035822X" xr:uid="{FB244FA3-9678-42FB-955E-422079E52911}"/>
    <hyperlink ref="E179" location="A126002774C" display="A126002774C" xr:uid="{FDB5C8A0-1D48-4511-B31D-E81CD7672572}"/>
    <hyperlink ref="E201" location="A126064982A" display="A126064982A" xr:uid="{100319EF-8B30-4264-9633-7AA17F608913}"/>
    <hyperlink ref="E223" location="A126033878X" display="A126033878X" xr:uid="{DEAFF892-8538-4187-9CEB-D0537631CA57}"/>
    <hyperlink ref="F179" location="A126005366W" display="A126005366W" xr:uid="{637FB9C9-48FE-47ED-B774-A1274FA5FFF3}"/>
    <hyperlink ref="F201" location="A126067574V" display="A126067574V" xr:uid="{28ABE349-493C-4CAA-AB78-1140FAB28542}"/>
    <hyperlink ref="F223" location="A126036470X" display="A126036470X" xr:uid="{9C9D7C69-A76B-454B-A18E-C23BF3170338}"/>
    <hyperlink ref="J179" location="A126004070T" display="A126004070T" xr:uid="{60A1BADA-9F63-430A-93DB-0049E150F794}"/>
    <hyperlink ref="J201" location="A126066278J" display="A126066278J" xr:uid="{416A0863-F5BC-4178-BEE3-45458981221B}"/>
    <hyperlink ref="J223" location="A126035174L" display="A126035174L" xr:uid="{0C63FB06-61A3-4258-B920-26BF1F22FDAF}"/>
    <hyperlink ref="H179" location="A126003422T" display="A126003422T" xr:uid="{1D31042C-D90E-467D-A5C7-994CC54ACFBB}"/>
    <hyperlink ref="H201" location="A126065630R" display="A126065630R" xr:uid="{E63AC460-6147-4A94-8D74-76B4A474A4AA}"/>
    <hyperlink ref="H223" location="A126034526L" display="A126034526L" xr:uid="{6C5D1EAB-2981-4210-8BFA-4433F9A10DD4}"/>
    <hyperlink ref="I179" location="A126002126F" display="A126002126F" xr:uid="{4F3E00B3-ADA6-4107-BBEF-DE8FF1B949FB}"/>
    <hyperlink ref="I201" location="A126064334C" display="A126064334C" xr:uid="{4560C110-C6E0-400F-843A-8ED5C44C13FB}"/>
    <hyperlink ref="I223" location="A126033230J" display="A126033230J" xr:uid="{B9AFB2B3-3D00-4DB4-B06E-594B36C7819E}"/>
    <hyperlink ref="K180" location="A126001514R" display="A126001514R" xr:uid="{E64B0CEA-047F-4A31-9E11-F975567D96F9}"/>
    <hyperlink ref="K202" location="A126063722L" display="A126063722L" xr:uid="{1F6905C0-8C7E-47A6-94B8-5E5B1EBA45F7}"/>
    <hyperlink ref="K224" location="A126032618K" display="A126032618K" xr:uid="{65F005BC-2305-435D-A06A-4E903F68D602}"/>
    <hyperlink ref="G180" location="A126006050V" display="A126006050V" xr:uid="{5D5BF57B-5DAF-47EE-B8D3-F4B5F105F102}"/>
    <hyperlink ref="G202" location="A126068258K" display="A126068258K" xr:uid="{0872E33B-88F1-449F-BD43-C2F8F1A5E89B}"/>
    <hyperlink ref="G224" location="A126037154R" display="A126037154R" xr:uid="{21DB0861-8C31-44EE-AADF-FE3A21121BA2}"/>
    <hyperlink ref="D180" location="A126004754F" display="A126004754F" xr:uid="{578EF3CE-C384-4474-A527-02F410FB794E}"/>
    <hyperlink ref="D202" location="A126066962C" display="A126066962C" xr:uid="{2AB4EF65-7F2F-4C12-920A-B8C1734AB73C}"/>
    <hyperlink ref="D224" location="A126035858A" display="A126035858A" xr:uid="{9FDC56DF-1FFF-4B52-A388-19DD16207E0F}"/>
    <hyperlink ref="E180" location="A126002810A" display="A126002810A" xr:uid="{6FB72BF5-0D31-4809-B03E-645EEA900C47}"/>
    <hyperlink ref="E202" location="A126065018V" display="A126065018V" xr:uid="{6D9B1034-175E-4DDC-A658-09CCE8CE815B}"/>
    <hyperlink ref="E224" location="A126033914W" display="A126033914W" xr:uid="{7097CCD6-3C7A-46A2-935C-0D7DE391562B}"/>
    <hyperlink ref="F180" location="A126005402V" display="A126005402V" xr:uid="{FAEF1102-E698-4F0E-8EF6-1AD32DB052EA}"/>
    <hyperlink ref="F202" location="A126067610T" display="A126067610T" xr:uid="{81B47C0F-DA64-4334-A532-05EA55F858AA}"/>
    <hyperlink ref="F224" location="A126036506R" display="A126036506R" xr:uid="{3A3E66A0-956E-48A1-8987-4C422102177B}"/>
    <hyperlink ref="J180" location="A126004106J" display="A126004106J" xr:uid="{C0F89F6C-4958-4D74-A263-DA8FD81F39EA}"/>
    <hyperlink ref="J202" location="A126066314F" display="A126066314F" xr:uid="{209DD1EB-60F6-4872-9B02-1B30978BE40A}"/>
    <hyperlink ref="J224" location="A126035210K" display="A126035210K" xr:uid="{0D98B5EC-DCAD-436C-A9EF-35F5C04347D1}"/>
    <hyperlink ref="H180" location="A126003458V" display="A126003458V" xr:uid="{EBD2562C-F122-471B-98B3-81FBC9D71441}"/>
    <hyperlink ref="H202" location="A126065666T" display="A126065666T" xr:uid="{C2DFBD23-86A3-40B8-B9B3-CADDBA0DBA78}"/>
    <hyperlink ref="H224" location="A126034562W" display="A126034562W" xr:uid="{C82D3861-5A3C-4CCE-A685-2B24D2264C5A}"/>
    <hyperlink ref="I180" location="A126002162R" display="A126002162R" xr:uid="{F64F1181-2150-4309-B6DD-9E4DD2D9BEA1}"/>
    <hyperlink ref="I202" location="A126064370L" display="A126064370L" xr:uid="{E466807F-33CB-4B4D-9BFA-A21B50E2814A}"/>
    <hyperlink ref="I224" location="A126033266K" display="A126033266K" xr:uid="{31019C2B-37CE-4746-A78D-EFCA425E0C22}"/>
    <hyperlink ref="K182" location="A126001518X" display="A126001518X" xr:uid="{0CA681E9-D3CD-4810-A812-BF0CB8784782}"/>
    <hyperlink ref="K204" location="A126063726W" display="A126063726W" xr:uid="{87023613-EF80-45ED-BFC1-E62E7003B7AC}"/>
    <hyperlink ref="K226" location="A126032622A" display="A126032622A" xr:uid="{20DE95C6-EED4-4C16-A6B7-02FB61DF9F0A}"/>
    <hyperlink ref="G182" location="A126006054C" display="A126006054C" xr:uid="{1B6ACCB9-9431-403B-867A-E0CE13B99A10}"/>
    <hyperlink ref="G204" location="A126068262A" display="A126068262A" xr:uid="{9F26F508-0976-4727-A5DA-04DBCA8B5424}"/>
    <hyperlink ref="G226" location="A126037158X" display="A126037158X" xr:uid="{76A71383-63AF-4168-B5AA-128C097DEBB4}"/>
    <hyperlink ref="D182" location="A126004758R" display="A126004758R" xr:uid="{D1573CDB-DB24-4060-9C20-9981ADD55DC7}"/>
    <hyperlink ref="D204" location="A126066966L" display="A126066966L" xr:uid="{D3DCF57D-9672-4813-B293-CBB7D1C55CC5}"/>
    <hyperlink ref="D226" location="A126035862T" display="A126035862T" xr:uid="{6564D4A6-8F2C-48A1-BA28-7B68C768CADC}"/>
    <hyperlink ref="E182" location="A126002814K" display="A126002814K" xr:uid="{28ABDE1D-9332-4190-9F0C-C5D70D191B49}"/>
    <hyperlink ref="E204" location="A126065022K" display="A126065022K" xr:uid="{FCBF80A7-A8D8-4A73-AB47-C6682B8B882C}"/>
    <hyperlink ref="E226" location="A126033918F" display="A126033918F" xr:uid="{F7123010-5474-45C3-B51D-88B8625BC189}"/>
    <hyperlink ref="F182" location="A126005406C" display="A126005406C" xr:uid="{2A5E9095-E485-4D8D-94E7-AB8744B5BF0E}"/>
    <hyperlink ref="F204" location="A126067614A" display="A126067614A" xr:uid="{C5E2A61E-4251-4E6F-857F-2C4C5E5567DA}"/>
    <hyperlink ref="F226" location="A126036510F" display="A126036510F" xr:uid="{AA422943-314F-49F6-8A05-CE4DFC460C3C}"/>
    <hyperlink ref="J182" location="A126004110X" display="A126004110X" xr:uid="{B9D46BE3-1337-40A3-8D12-74624C04FE13}"/>
    <hyperlink ref="J204" location="A126066318R" display="A126066318R" xr:uid="{0E04A406-7C97-4681-A8E0-43BF43652D61}"/>
    <hyperlink ref="J226" location="A126035214V" display="A126035214V" xr:uid="{86AEC5C7-980D-4D45-9382-6C2E822801E2}"/>
    <hyperlink ref="H182" location="A126003462K" display="A126003462K" xr:uid="{EBB165E0-662E-4BF9-9F9B-6EB35AD85C94}"/>
    <hyperlink ref="H204" location="A126065670J" display="A126065670J" xr:uid="{E93AFC2C-95AD-4153-B0FA-B82DB7B54E07}"/>
    <hyperlink ref="H226" location="A126034566F" display="A126034566F" xr:uid="{596D74DC-17A1-4087-846B-43C6171D2F5F}"/>
    <hyperlink ref="I182" location="A126002166X" display="A126002166X" xr:uid="{136E0F0A-21E7-4B91-81B7-D65CE048A495}"/>
    <hyperlink ref="I204" location="A126064374W" display="A126064374W" xr:uid="{92A0EF12-50E4-465B-84E0-D9FF05562E6F}"/>
    <hyperlink ref="I226" location="A126033270A" display="A126033270A" xr:uid="{0BE89A05-990E-45B1-82DA-FD1D28B13468}"/>
    <hyperlink ref="K183" location="A126001482J" display="A126001482J" xr:uid="{6C2E61AC-65C9-4594-9BD0-13895BD899B3}"/>
    <hyperlink ref="K205" location="A126063690F" display="A126063690F" xr:uid="{B019F4B5-4E11-4AE6-B510-24421789FBB9}"/>
    <hyperlink ref="K227" location="A126032586C" display="A126032586C" xr:uid="{B0BB73D5-0CF3-4D04-9355-1F453AE776A9}"/>
    <hyperlink ref="G183" location="A126006018V" display="A126006018V" xr:uid="{CA016C76-A6BB-4BA4-8B33-52742FF4A068}"/>
    <hyperlink ref="G205" location="A126068226T" display="A126068226T" xr:uid="{6DEDAB4E-8571-4A4A-AA24-9583DADB0212}"/>
    <hyperlink ref="G227" location="A126037122W" display="A126037122W" xr:uid="{7BB826C7-AD12-4478-9390-C0CFCDFD19C5}"/>
    <hyperlink ref="D183" location="A126004722L" display="A126004722L" xr:uid="{D59AE83F-E154-4644-A2DB-CF002067BEC1}"/>
    <hyperlink ref="D205" location="A126066930K" display="A126066930K" xr:uid="{76FF4B01-685B-432E-BFA7-4F47C439ABD4}"/>
    <hyperlink ref="D227" location="A126035826J" display="A126035826J" xr:uid="{DC653623-519F-40ED-9761-66BDA5B971E5}"/>
    <hyperlink ref="E183" location="A126002778L" display="A126002778L" xr:uid="{BCB3C242-D9F7-4417-9289-72F8A20E3B3F}"/>
    <hyperlink ref="E205" location="A126064986K" display="A126064986K" xr:uid="{DC909107-9353-43BC-ADA6-13BE3F2B1E6C}"/>
    <hyperlink ref="E227" location="A126033882R" display="A126033882R" xr:uid="{DFD7C2F9-0EB0-4F7F-97EA-0BE4D298EC9D}"/>
    <hyperlink ref="F183" location="A126005370L" display="A126005370L" xr:uid="{71266D56-B5BA-4463-B878-D0B96F37DFB9}"/>
    <hyperlink ref="F205" location="A126067578C" display="A126067578C" xr:uid="{2429FCB2-C005-4949-97C8-74FF84DDF24B}"/>
    <hyperlink ref="F227" location="A126036474J" display="A126036474J" xr:uid="{CF62DD9C-E2DB-4061-BD85-F0F902AE1C1B}"/>
    <hyperlink ref="J183" location="A126004074A" display="A126004074A" xr:uid="{DF81FEDF-F925-4323-A91D-A73D7E1A5E58}"/>
    <hyperlink ref="J205" location="A126066282X" display="A126066282X" xr:uid="{5EB56737-3965-4FD4-AE59-132F9835D7C1}"/>
    <hyperlink ref="J227" location="A126035178W" display="A126035178W" xr:uid="{8818988C-367A-4C23-9472-3F65F1234C1C}"/>
    <hyperlink ref="H183" location="A126003426A" display="A126003426A" xr:uid="{0089817A-3DDB-422A-8653-6DB6D43DA7B6}"/>
    <hyperlink ref="H205" location="A126065634X" display="A126065634X" xr:uid="{877B60B2-9105-4865-8F53-3775DF88D2AE}"/>
    <hyperlink ref="H227" location="A126034530C" display="A126034530C" xr:uid="{0B640251-1B68-4C56-B505-47BAA1F72613}"/>
    <hyperlink ref="I183" location="A126002130W" display="A126002130W" xr:uid="{592BE3A9-8989-4017-B821-B93D0216285B}"/>
    <hyperlink ref="I205" location="A126064338L" display="A126064338L" xr:uid="{B49DB8B8-9331-4FEC-90EE-344F2251B521}"/>
    <hyperlink ref="I227" location="A126033234T" display="A126033234T" xr:uid="{CB4656AB-8272-4DF8-AFEE-D907B4A6DB16}"/>
    <hyperlink ref="K184" location="A126001486T" display="A126001486T" xr:uid="{D9221B60-A1E8-45C0-AB17-55FAB5456C5F}"/>
    <hyperlink ref="K206" location="A126063694R" display="A126063694R" xr:uid="{B6FD1B7F-F74B-4F06-9BEF-75F218FCB8F0}"/>
    <hyperlink ref="K228" location="A126032590V" display="A126032590V" xr:uid="{D1B5A82C-F440-4835-8E1A-DF40A971DEE9}"/>
    <hyperlink ref="G184" location="A126006022K" display="A126006022K" xr:uid="{7BBE9ED7-876E-4ADE-89B3-B18C35225B03}"/>
    <hyperlink ref="G206" location="A126068230J" display="A126068230J" xr:uid="{B706869E-D8B4-484D-98F9-D7A63F006491}"/>
    <hyperlink ref="G228" location="A126037126F" display="A126037126F" xr:uid="{AB21F31C-A11E-4F2B-A2C8-D71DDA7EF9C3}"/>
    <hyperlink ref="D184" location="A126004726W" display="A126004726W" xr:uid="{E0E50579-BFE1-4C85-9004-0AB6BBFAFDB7}"/>
    <hyperlink ref="D206" location="A126066934V" display="A126066934V" xr:uid="{A97072AE-2A06-4957-BD05-1E4C043B681F}"/>
    <hyperlink ref="D228" location="A126035830X" display="A126035830X" xr:uid="{02E4829A-A827-482C-8831-3D58F4FDF8DB}"/>
    <hyperlink ref="E184" location="A126002782C" display="A126002782C" xr:uid="{3E282952-ED4E-4ED4-9DDA-110C15AFDE78}"/>
    <hyperlink ref="E206" location="A126064990A" display="A126064990A" xr:uid="{A5D7328B-B234-4646-BB01-9E538E21A267}"/>
    <hyperlink ref="E228" location="A126033886X" display="A126033886X" xr:uid="{F43B36F1-82CA-4213-AFAA-70656BC6F219}"/>
    <hyperlink ref="J184" location="A126004078K" display="A126004078K" xr:uid="{3DF12350-FA6F-41F5-981A-9300DDB8AF39}"/>
    <hyperlink ref="J206" location="A126066286J" display="A126066286J" xr:uid="{40D48293-315D-414B-AEC4-9A7807C00029}"/>
    <hyperlink ref="J228" location="A126035182L" display="A126035182L" xr:uid="{08ED7DA7-07E0-466D-83C4-063ADED04C9C}"/>
    <hyperlink ref="H184" location="A126003430T" display="A126003430T" xr:uid="{2391B825-C21C-4682-B6BA-FFE61B2DB435}"/>
    <hyperlink ref="H206" location="A126065638J" display="A126065638J" xr:uid="{851CFE9D-47AB-45D4-837F-B7521638BC2A}"/>
    <hyperlink ref="H228" location="A126034534L" display="A126034534L" xr:uid="{1B9EB3AA-ED27-4D0B-8CFD-DBE54E498905}"/>
    <hyperlink ref="K185" location="A126001502F" display="A126001502F" xr:uid="{34E93EF0-6600-47AC-ADDB-9E67DCA06B97}"/>
    <hyperlink ref="K207" location="A126063710C" display="A126063710C" xr:uid="{B4FEE3C9-1296-41EE-BEA1-89FC3A137F6D}"/>
    <hyperlink ref="K229" location="A126032606A" display="A126032606A" xr:uid="{B97E2A8B-080D-40B0-AF1A-D7CF39ECCAE4}"/>
    <hyperlink ref="G185" location="A126006038C" display="A126006038C" xr:uid="{D6A65A2A-8AEE-4FD7-8EB8-D920678AAE20}"/>
    <hyperlink ref="G207" location="A126068246A" display="A126068246A" xr:uid="{6EF0A833-277A-4C49-ADB6-B7459B4B7CF8}"/>
    <hyperlink ref="G229" location="A126037142F" display="A126037142F" xr:uid="{E7164676-1C40-41FB-89C4-61D29D8B08FA}"/>
    <hyperlink ref="D185" location="A126004742W" display="A126004742W" xr:uid="{7A67EAC4-A49C-4E02-B0A1-F68A4F4F222E}"/>
    <hyperlink ref="D207" location="A126066950V" display="A126066950V" xr:uid="{A52DD9C6-FF4B-455B-8144-47B8772CE383}"/>
    <hyperlink ref="D229" location="A126035846T" display="A126035846T" xr:uid="{F2DBC13F-9686-4F3E-AF17-225AD0F04971}"/>
    <hyperlink ref="E185" location="A126002798W" display="A126002798W" xr:uid="{6DCDD2E0-D936-4BF7-8F7D-D2FC8C31D415}"/>
    <hyperlink ref="E207" location="A126065006K" display="A126065006K" xr:uid="{1430301D-E71E-4491-92F8-68BD21DA6E3F}"/>
    <hyperlink ref="E229" location="A126033902L" display="A126033902L" xr:uid="{53DD6232-FE0E-4BC3-8898-C0777B33174E}"/>
    <hyperlink ref="J185" location="A126004094K" display="A126004094K" xr:uid="{7C5199E6-35E4-4D4F-A69B-C8827B4A22B1}"/>
    <hyperlink ref="J207" location="A126066302W" display="A126066302W" xr:uid="{BDB75D61-306E-4F29-A085-FE7A8DE67298}"/>
    <hyperlink ref="J229" location="A126035198F" display="A126035198F" xr:uid="{A042A228-03FE-484C-B6B3-03FFDEF345D7}"/>
    <hyperlink ref="H185" location="A126003446K" display="A126003446K" xr:uid="{C4A105DB-796E-4DA2-A030-0F516A0504B7}"/>
    <hyperlink ref="H207" location="A126065654J" display="A126065654J" xr:uid="{1E7C418C-5D1A-4E26-8F2B-AD297BB74E70}"/>
    <hyperlink ref="H229" location="A126034550L" display="A126034550L" xr:uid="{A92CFDE6-8AB0-4529-8BD5-CCA4B9197FEB}"/>
    <hyperlink ref="K186" location="A126001470X" display="A126001470X" xr:uid="{BB88E740-3514-49FE-95D5-612203C3E315}"/>
    <hyperlink ref="K208" location="A126063678R" display="A126063678R" xr:uid="{959F67AF-C53E-4FE4-97B2-258C51D7FC2B}"/>
    <hyperlink ref="K230" location="A126032574V" display="A126032574V" xr:uid="{EF438751-B7A8-4FFE-BD74-31210B7B0692}"/>
    <hyperlink ref="G186" location="A126006006K" display="A126006006K" xr:uid="{E6D91CF0-8F8F-426E-98E0-01FA22E7A23B}"/>
    <hyperlink ref="G208" location="A126068214J" display="A126068214J" xr:uid="{80F21CA7-1B0B-475F-A7FF-29B927F18EBC}"/>
    <hyperlink ref="G230" location="A126037110L" display="A126037110L" xr:uid="{B3C57621-A20C-4ABD-9462-B788858B85A0}"/>
    <hyperlink ref="D186" location="A126004710C" display="A126004710C" xr:uid="{C128A2AD-6097-4FB7-9D00-0F1202F83936}"/>
    <hyperlink ref="D208" location="A126066918V" display="A126066918V" xr:uid="{D90D27FC-E4BF-47EF-8291-9E5DA765A0ED}"/>
    <hyperlink ref="D230" location="A126035814X" display="A126035814X" xr:uid="{D36BDAC7-E116-4EFE-8A4B-171957E9921B}"/>
    <hyperlink ref="E186" location="A126002766C" display="A126002766C" xr:uid="{0834350E-8DB4-400D-B6E3-4B674539638F}"/>
    <hyperlink ref="E208" location="A126064974A" display="A126064974A" xr:uid="{E9494F52-7D01-4001-B2D1-4D2CA5325B61}"/>
    <hyperlink ref="E230" location="A126033870F" display="A126033870F" xr:uid="{68B753ED-D6C2-4234-84B5-93EC8942AFC1}"/>
    <hyperlink ref="F186" location="A126005358W" display="A126005358W" xr:uid="{14B05431-2ED6-4730-A937-EB9E10B18E71}"/>
    <hyperlink ref="F208" location="A126067566V" display="A126067566V" xr:uid="{741FF763-1460-4BBD-AA12-A048B56E014D}"/>
    <hyperlink ref="F230" location="A126036462X" display="A126036462X" xr:uid="{7A402336-B47C-45C8-AA39-365521FA2C39}"/>
    <hyperlink ref="J186" location="A126004062T" display="A126004062T" xr:uid="{4FE9F537-0F90-47EA-8467-A004B2077B9D}"/>
    <hyperlink ref="J208" location="A126066270R" display="A126066270R" xr:uid="{B58E7CBF-11F1-4668-8374-91269290D04F}"/>
    <hyperlink ref="J230" location="A126035166L" display="A126035166L" xr:uid="{C2002CDC-10F8-4177-B684-6EC70AF348B6}"/>
    <hyperlink ref="H186" location="A126003414T" display="A126003414T" xr:uid="{1DC1B014-D540-4BBA-9391-F0D67EAAE308}"/>
    <hyperlink ref="H208" location="A126065622R" display="A126065622R" xr:uid="{E201A9FC-7177-4438-AD85-52A23EB46C38}"/>
    <hyperlink ref="H230" location="A126034518L" display="A126034518L" xr:uid="{E80870E3-7609-44E5-A35B-066E7F72D351}"/>
    <hyperlink ref="I186" location="A126002118F" display="A126002118F" xr:uid="{F4B5419C-9B45-453B-825D-E32A3C0F1139}"/>
    <hyperlink ref="I208" location="A126064326C" display="A126064326C" xr:uid="{614095DC-9CD7-4449-B499-D85537294F25}"/>
    <hyperlink ref="I230" location="A126033222J" display="A126033222J" xr:uid="{9DB760F4-C7AB-4FDD-8CC5-25E4D36ED511}"/>
    <hyperlink ref="K187" location="A126001522R" display="A126001522R" xr:uid="{79BED040-A35F-4A0D-8322-382E60C2C883}"/>
    <hyperlink ref="K209" location="A126063730L" display="A126063730L" xr:uid="{2BF36F5D-6FBD-40BD-8AC8-1051FA10F782}"/>
    <hyperlink ref="K231" location="A126032626K" display="A126032626K" xr:uid="{D39616CB-6839-4FA8-BCDC-692FA42C97E1}"/>
    <hyperlink ref="G187" location="A126006058L" display="A126006058L" xr:uid="{08E245EE-3050-40B4-BB12-331DA762785D}"/>
    <hyperlink ref="G209" location="A126068266K" display="A126068266K" xr:uid="{F734965A-18ED-4E99-A637-58E6B6130293}"/>
    <hyperlink ref="G231" location="A126037162R" display="A126037162R" xr:uid="{67F98BA4-7742-41DF-8B93-698218679A23}"/>
    <hyperlink ref="D187" location="A126004762F" display="A126004762F" xr:uid="{76AAC411-72A4-4E81-AD92-F02B15F3D219}"/>
    <hyperlink ref="D209" location="A126066970C" display="A126066970C" xr:uid="{50FA5E21-3909-4FC6-987C-FC36D5A9A614}"/>
    <hyperlink ref="D231" location="A126035866A" display="A126035866A" xr:uid="{38C81DD1-2CAE-4C25-9870-E15EDB62CA27}"/>
    <hyperlink ref="E187" location="A126002818V" display="A126002818V" xr:uid="{A1CD0053-7136-422B-B304-DD964206A412}"/>
    <hyperlink ref="E209" location="A126065026V" display="A126065026V" xr:uid="{E09936FB-9EF1-4710-AA33-5598A9F1E69E}"/>
    <hyperlink ref="E231" location="A126033922W" display="A126033922W" xr:uid="{E4370AC5-3B21-4D82-A403-C372985DCABB}"/>
    <hyperlink ref="F187" location="A126005410V" display="A126005410V" xr:uid="{CB71D3FA-9185-43F0-85D4-9F8640E84392}"/>
    <hyperlink ref="F209" location="A126067618K" display="A126067618K" xr:uid="{92884E7C-7CBC-41CE-A042-E94F6105846E}"/>
    <hyperlink ref="F231" location="A126036514R" display="A126036514R" xr:uid="{511B5DBB-71C6-4C08-8060-14CCD30EEF1C}"/>
    <hyperlink ref="J187" location="A126004114J" display="A126004114J" xr:uid="{1A11A99F-C749-4407-9BF3-2B2D6D9F3DE0}"/>
    <hyperlink ref="J209" location="A126066322F" display="A126066322F" xr:uid="{7BE00AB7-6875-49AA-9F9F-8B50B91B70F3}"/>
    <hyperlink ref="J231" location="A126035218C" display="A126035218C" xr:uid="{AA65B213-D073-405A-9B0C-1094214EA2CA}"/>
    <hyperlink ref="H187" location="A126003466V" display="A126003466V" xr:uid="{DD0FD860-ED60-4046-9CC5-8F6FBC84B6E0}"/>
    <hyperlink ref="H209" location="A126065674T" display="A126065674T" xr:uid="{EABFF5CE-F82F-4AB5-852F-A4FED48C07AA}"/>
    <hyperlink ref="H231" location="A126034570W" display="A126034570W" xr:uid="{32C46B4C-B537-4317-91AE-29B721B7B9A9}"/>
    <hyperlink ref="I187" location="A126002170R" display="A126002170R" xr:uid="{52E23361-E6FD-470B-A498-9B7BD4750C5F}"/>
    <hyperlink ref="I209" location="A126064378F" display="A126064378F" xr:uid="{6D2D78E4-F318-4F51-9F29-2F60B710453F}"/>
    <hyperlink ref="I231" location="A126033274K" display="A126033274K" xr:uid="{CB6F17A4-A74D-40E7-845B-1A60D1405265}"/>
    <hyperlink ref="K188" location="A126001506R" display="A126001506R" xr:uid="{FE88F3F5-82C7-48A6-A538-65F10BDBF837}"/>
    <hyperlink ref="K210" location="A126063714L" display="A126063714L" xr:uid="{A6C0AFF7-E565-4687-9A73-67DE56F44E02}"/>
    <hyperlink ref="K232" location="A126032610T" display="A126032610T" xr:uid="{ED651EED-6553-4EA3-9010-EFC9623DF21E}"/>
    <hyperlink ref="G188" location="A126006042V" display="A126006042V" xr:uid="{6C6A2AA0-46A4-4348-9F38-0D15F1DCF1C2}"/>
    <hyperlink ref="G210" location="A126068250T" display="A126068250T" xr:uid="{E0687D31-89D3-4F5C-BF07-350FDAA1433E}"/>
    <hyperlink ref="G232" location="A126037146R" display="A126037146R" xr:uid="{9CFAE015-9EAC-4CD1-91C1-82F6B50D0439}"/>
    <hyperlink ref="D188" location="A126004746F" display="A126004746F" xr:uid="{037E9912-3A23-4CC2-9B77-83C936E918EF}"/>
    <hyperlink ref="D210" location="A126066954C" display="A126066954C" xr:uid="{A41702F9-E5D3-4AE8-B2A2-F1498099804A}"/>
    <hyperlink ref="D232" location="A126035850J" display="A126035850J" xr:uid="{7B14A516-C370-4105-98F1-D50DFFAA9625}"/>
    <hyperlink ref="E188" location="A126002802A" display="A126002802A" xr:uid="{E66925F4-806F-4E82-AD7F-1CCFB545E7A3}"/>
    <hyperlink ref="E210" location="A126065010A" display="A126065010A" xr:uid="{868539EA-1546-411B-9769-9D60852CB8C4}"/>
    <hyperlink ref="E232" location="A126033906W" display="A126033906W" xr:uid="{2992F3A5-595A-4A8D-B627-B3DA1EEB77BE}"/>
    <hyperlink ref="J188" location="A126004098V" display="A126004098V" xr:uid="{90BEFD9F-EFD4-4751-93FE-B0181874C372}"/>
    <hyperlink ref="J210" location="A126066306F" display="A126066306F" xr:uid="{177B3DC2-0FD7-4CAF-9B95-0EC9E214D30F}"/>
    <hyperlink ref="J232" location="A126035202K" display="A126035202K" xr:uid="{A1C8D4CD-1E13-4DC7-917D-5F3185A66AB9}"/>
    <hyperlink ref="H188" location="A126003450A" display="A126003450A" xr:uid="{FE9739A8-57B2-4BED-9B9A-28F80C73C05C}"/>
    <hyperlink ref="H210" location="A126065658T" display="A126065658T" xr:uid="{82F0E509-FC71-48B2-8C07-E4AB0A5E0E3B}"/>
    <hyperlink ref="H232" location="A126034554W" display="A126034554W" xr:uid="{1AEC09C2-0A03-4C5D-8F4F-EFD845987C04}"/>
    <hyperlink ref="K190" location="A126001526X" display="A126001526X" xr:uid="{EAA25E32-486C-46D0-B186-6C80D8726857}"/>
    <hyperlink ref="K212" location="A126063734W" display="A126063734W" xr:uid="{33CAB0D8-B927-4287-A88A-4A72BD374DCE}"/>
    <hyperlink ref="K234" location="A126032630A" display="A126032630A" xr:uid="{9C7EDA99-5355-4266-A826-C621EAF5CE13}"/>
    <hyperlink ref="G190" location="A126006062C" display="A126006062C" xr:uid="{E1B32055-9AEC-4297-A6F7-76358EF29376}"/>
    <hyperlink ref="G212" location="A126068270A" display="A126068270A" xr:uid="{3967B382-5FC0-4C1F-92C3-8FC8A14985C2}"/>
    <hyperlink ref="G234" location="A126037166X" display="A126037166X" xr:uid="{8D24B9F7-DFDA-4500-BE40-1D428FC00FF6}"/>
    <hyperlink ref="D190" location="A126004766R" display="A126004766R" xr:uid="{F1DFEA6A-5594-4789-878C-373EE2A13F71}"/>
    <hyperlink ref="D212" location="A126066974L" display="A126066974L" xr:uid="{3F5242CE-B97D-4CD2-BC34-9D4C04EC1817}"/>
    <hyperlink ref="D234" location="A126035870T" display="A126035870T" xr:uid="{245EFDCD-A07A-4F9A-BDD5-4D6414431A8C}"/>
    <hyperlink ref="E190" location="A126002822K" display="A126002822K" xr:uid="{885D5FC6-F06A-47CC-9C5C-0AADB5EFBE8E}"/>
    <hyperlink ref="E212" location="A126065030K" display="A126065030K" xr:uid="{84EFCBFC-0FD9-49AF-AB95-8330FF4ED641}"/>
    <hyperlink ref="E234" location="A126033926F" display="A126033926F" xr:uid="{0B4E20D8-C114-4494-BA28-D28A0F086183}"/>
    <hyperlink ref="F190" location="A126005414C" display="A126005414C" xr:uid="{75F90FDD-4235-41BE-9C02-F1FF7532F3AB}"/>
    <hyperlink ref="F212" location="A126067622A" display="A126067622A" xr:uid="{4C9DC322-E039-41EF-B1F8-4E49BA1F1038}"/>
    <hyperlink ref="F234" location="A126036518X" display="A126036518X" xr:uid="{5923ABFD-F710-4CC2-A92E-0E8BC60CA094}"/>
    <hyperlink ref="J190" location="A126004118T" display="A126004118T" xr:uid="{A2759F03-D7BB-4397-A2A7-C40EAD63700F}"/>
    <hyperlink ref="J212" location="A126066326R" display="A126066326R" xr:uid="{CE9A5FF9-7900-4F29-8FA5-650810FA4DCA}"/>
    <hyperlink ref="J234" location="A126035222V" display="A126035222V" xr:uid="{BC38A2FB-A3AA-4D7B-9D38-C7F532896FE8}"/>
    <hyperlink ref="H190" location="A126003470K" display="A126003470K" xr:uid="{E548AC41-49F7-4353-8995-F01DE8783930}"/>
    <hyperlink ref="H212" location="A126065678A" display="A126065678A" xr:uid="{8774BA2B-7610-4C77-B638-EAF72ABACFEB}"/>
    <hyperlink ref="H234" location="A126034574F" display="A126034574F" xr:uid="{B383A352-889D-4C60-A367-97953FBC6F01}"/>
    <hyperlink ref="I190" location="A126002174X" display="A126002174X" xr:uid="{30C5919A-12F2-4B11-B7B9-31F9ED6F0736}"/>
    <hyperlink ref="I212" location="A126064382W" display="A126064382W" xr:uid="{86BB9042-0305-42B0-B3E0-B826C0B3B62A}"/>
    <hyperlink ref="I234" location="A126033278V" display="A126033278V" xr:uid="{6D7E03AF-A264-439C-B086-49AD93AB5289}"/>
    <hyperlink ref="K191" location="A126001474J" display="A126001474J" xr:uid="{D0646805-EBD3-4F22-B667-189B73DF470E}"/>
    <hyperlink ref="K213" location="A126063682F" display="A126063682F" xr:uid="{A48184E0-C5F7-470A-924D-F4476C976C9D}"/>
    <hyperlink ref="K235" location="A126032578C" display="A126032578C" xr:uid="{8DAB820B-A004-4E77-A635-E652A676CF40}"/>
    <hyperlink ref="G191" location="A126006010A" display="A126006010A" xr:uid="{545CED50-51A3-4CCA-90A8-DD4CC7BD6FC3}"/>
    <hyperlink ref="G213" location="A126068218T" display="A126068218T" xr:uid="{403A0C92-AB4F-48FF-9D2F-A54AA40595CA}"/>
    <hyperlink ref="G235" location="A126037114W" display="A126037114W" xr:uid="{A64DCDCE-A922-4F7E-A904-A7CDC1D7D15C}"/>
    <hyperlink ref="D191" location="A126004714L" display="A126004714L" xr:uid="{A51B689D-F829-41B5-8DE4-E145EB5F76F8}"/>
    <hyperlink ref="D213" location="A126066922K" display="A126066922K" xr:uid="{48317F32-5855-45DE-BF27-8872B1206B4F}"/>
    <hyperlink ref="D235" location="A126035818J" display="A126035818J" xr:uid="{FFC04109-CE98-41F6-9F70-D2C9CC951835}"/>
    <hyperlink ref="E191" location="A126002770V" display="A126002770V" xr:uid="{E5442725-7A91-4092-963C-A1490C8F8BE7}"/>
    <hyperlink ref="E213" location="A126064978K" display="A126064978K" xr:uid="{F206086C-4376-4444-929F-B0B4E52AF22A}"/>
    <hyperlink ref="E235" location="A126033874R" display="A126033874R" xr:uid="{42783AE7-CE81-4D81-A76B-90462D40CCAC}"/>
    <hyperlink ref="F191" location="A126005362L" display="A126005362L" xr:uid="{EB00D30C-F3E6-4019-98BF-BD60147D626B}"/>
    <hyperlink ref="F213" location="A126067570K" display="A126067570K" xr:uid="{EFD251B0-43A3-479C-99FF-110BEF5C4648}"/>
    <hyperlink ref="F235" location="A126036466J" display="A126036466J" xr:uid="{0E9E4884-ECE6-42B5-AC40-ECDC101F7A35}"/>
    <hyperlink ref="J191" location="A126004066A" display="A126004066A" xr:uid="{FEA195EF-E780-46EC-B9B7-08993912AB7C}"/>
    <hyperlink ref="J213" location="A126066274X" display="A126066274X" xr:uid="{D51BF544-66C0-4AB8-B070-4FB2E487AA23}"/>
    <hyperlink ref="J235" location="A126035170C" display="A126035170C" xr:uid="{72F13B06-5441-41D4-9F1A-43B3C40A3F13}"/>
    <hyperlink ref="H191" location="A126003418A" display="A126003418A" xr:uid="{DA5BCE0D-D18B-4DE5-AFA0-4CD09A3BD904}"/>
    <hyperlink ref="H213" location="A126065626X" display="A126065626X" xr:uid="{86534DC0-3322-4CE7-946C-F7E3957EEF76}"/>
    <hyperlink ref="H235" location="A126034522C" display="A126034522C" xr:uid="{EB974DAE-A5DD-4BC7-A5C7-2814A341B1B9}"/>
    <hyperlink ref="I191" location="A126002122W" display="A126002122W" xr:uid="{99000BD0-1B5E-431F-A8DA-A72F288D7EC4}"/>
    <hyperlink ref="I213" location="A126064330V" display="A126064330V" xr:uid="{12CC8D47-985E-4C14-B58E-0379BB1FFD12}"/>
    <hyperlink ref="I235" location="A126033226T" display="A126033226T" xr:uid="{411CF47A-809E-475E-BD57-A50450637284}"/>
    <hyperlink ref="K192" location="A126001458J" display="A126001458J" xr:uid="{0BB7AC2C-3ED9-487B-8AE3-7CD1512C1EE7}"/>
    <hyperlink ref="K214" location="A126063666F" display="A126063666F" xr:uid="{8ADB9053-A035-4A8C-A5A9-EA9EB2A12157}"/>
    <hyperlink ref="K236" location="A126032562K" display="A126032562K" xr:uid="{C990F38D-54CE-4E25-9428-F4A3DC4DD28C}"/>
    <hyperlink ref="G192" location="A126005994K" display="A126005994K" xr:uid="{54E098E0-60BF-4F5C-98C2-13FE19F6FF58}"/>
    <hyperlink ref="G214" location="A126068202X" display="A126068202X" xr:uid="{9857501C-3985-4AC6-B564-9B80DAA706D2}"/>
    <hyperlink ref="G236" location="A126037098J" display="A126037098J" xr:uid="{BB8230D1-13BF-498D-A11F-75F2CAACF42C}"/>
    <hyperlink ref="D192" location="A126004698X" display="A126004698X" xr:uid="{7EA3E88F-FC1A-45FE-9C71-06F017FE06C8}"/>
    <hyperlink ref="D214" location="A126066906K" display="A126066906K" xr:uid="{2C524A8A-51CB-4FF5-B100-0965F420FA3B}"/>
    <hyperlink ref="D236" location="A126035802R" display="A126035802R" xr:uid="{BFF539A7-1BCC-48EC-92D5-77F9CFFDD4FB}"/>
    <hyperlink ref="E192" location="A126002754V" display="A126002754V" xr:uid="{87D50715-D926-47C3-9F1B-A8084402A875}"/>
    <hyperlink ref="E214" location="A126064962T" display="A126064962T" xr:uid="{15BB52D7-74BA-4676-8BF6-ACEB51EC56F3}"/>
    <hyperlink ref="E236" location="A126033858R" display="A126033858R" xr:uid="{7615A06C-2FE3-41FC-A83D-789E1440EBE0}"/>
    <hyperlink ref="F192" location="A126005346L" display="A126005346L" xr:uid="{3A455878-FB9C-470E-94A4-6A2B10DEFCD1}"/>
    <hyperlink ref="F214" location="A126067554K" display="A126067554K" xr:uid="{A0FCB106-1CB4-488B-A1AE-25BE1AD6E006}"/>
    <hyperlink ref="F236" location="A126036450R" display="A126036450R" xr:uid="{43A3675E-F3B5-4456-889C-5829CAEC182D}"/>
    <hyperlink ref="J192" location="A126004050J" display="A126004050J" xr:uid="{4945E736-B39E-4ACF-A7C9-7D443E65743F}"/>
    <hyperlink ref="J214" location="A126066258X" display="A126066258X" xr:uid="{4EBEEC07-21E7-46D9-8E31-7ACD8E6D754B}"/>
    <hyperlink ref="J236" location="A126035154C" display="A126035154C" xr:uid="{43F2AA31-B41A-4F5C-802C-D889458EDEA3}"/>
    <hyperlink ref="H192" location="A126003402J" display="A126003402J" xr:uid="{9984262F-CF21-4C86-8B47-944148F6B260}"/>
    <hyperlink ref="H214" location="A126065610F" display="A126065610F" xr:uid="{77C74A83-08B1-4555-B52A-C47A6F9E2865}"/>
    <hyperlink ref="H236" location="A126034506C" display="A126034506C" xr:uid="{68948C72-3EE3-4838-B4B8-E04944A99438}"/>
    <hyperlink ref="I192" location="A126002106W" display="A126002106W" xr:uid="{01E972C2-317D-4645-861B-BD1E292829F5}"/>
    <hyperlink ref="I214" location="A126064314V" display="A126064314V" xr:uid="{4218FBF1-5BCC-4379-85EB-3F3AE598DB44}"/>
    <hyperlink ref="I236" location="A126033210X" display="A126033210X" xr:uid="{BC7CCA0F-18BC-456C-AFA0-FC2EF9365811}"/>
    <hyperlink ref="K193" location="A126001462X" display="A126001462X" xr:uid="{1ACC0F8B-89B4-4831-8716-B63A4B4F91C4}"/>
    <hyperlink ref="K215" location="A126063670W" display="A126063670W" xr:uid="{E81CDF79-A4BD-4975-990E-582F326ED64A}"/>
    <hyperlink ref="K237" location="A126032566V" display="A126032566V" xr:uid="{1D2B9204-9895-4B2C-8AA8-460B2364389A}"/>
    <hyperlink ref="G193" location="A126005998V" display="A126005998V" xr:uid="{0E6B429A-C9A6-4FF1-86D2-C563144F033B}"/>
    <hyperlink ref="G215" location="A126068206J" display="A126068206J" xr:uid="{45BDD9E4-A440-4615-91B7-12E2B7AE7B37}"/>
    <hyperlink ref="G237" location="A126037102L" display="A126037102L" xr:uid="{09FE8819-9DAD-4114-BA07-741845336729}"/>
    <hyperlink ref="D193" location="A126004702C" display="A126004702C" xr:uid="{1251E6DA-8685-4CC9-BAD4-3489C5C83517}"/>
    <hyperlink ref="D215" location="A126066910A" display="A126066910A" xr:uid="{305E1990-0FCE-4421-8F60-220C8B0FD2A7}"/>
    <hyperlink ref="D237" location="A126035806X" display="A126035806X" xr:uid="{041947CE-C9DB-4FF8-8C1D-E353BED94CEC}"/>
    <hyperlink ref="E193" location="A126002758C" display="A126002758C" xr:uid="{72793709-0889-4AD2-9E50-878C497AC712}"/>
    <hyperlink ref="E215" location="A126064966A" display="A126064966A" xr:uid="{9C892898-4124-4733-A897-A29C4733EC48}"/>
    <hyperlink ref="E237" location="A126033862F" display="A126033862F" xr:uid="{26A374E5-5D65-4032-BA34-699F33D3F431}"/>
    <hyperlink ref="F193" location="A126005350C" display="A126005350C" xr:uid="{A65CF434-7C30-4CEA-BA8D-FEE5058155CD}"/>
    <hyperlink ref="F215" location="A126067558V" display="A126067558V" xr:uid="{855855B2-4443-463C-BB82-FADE7AEA20D8}"/>
    <hyperlink ref="F237" location="A126036454X" display="A126036454X" xr:uid="{4A65987D-E571-4481-90A9-77AE5F4159F6}"/>
    <hyperlink ref="J193" location="A126004054T" display="A126004054T" xr:uid="{A965FDD3-33F4-48DE-944A-572649E95AF6}"/>
    <hyperlink ref="J215" location="A126066262R" display="A126066262R" xr:uid="{2C3AA934-BD51-47F9-95B6-B1AA60F4BD7B}"/>
    <hyperlink ref="J237" location="A126035158L" display="A126035158L" xr:uid="{505B6484-8EC4-4B5C-8E37-86F637CC10CE}"/>
    <hyperlink ref="H193" location="A126003406T" display="A126003406T" xr:uid="{741087AA-07DB-48B9-8471-6CCD6058786E}"/>
    <hyperlink ref="H215" location="A126065614R" display="A126065614R" xr:uid="{D53B3C94-EF8D-45A1-9E6E-198650BABFF8}"/>
    <hyperlink ref="H237" location="A126034510V" display="A126034510V" xr:uid="{CE984EDC-8F2A-4BB7-A897-60D5022E6668}"/>
    <hyperlink ref="I193" location="A126002110L" display="A126002110L" xr:uid="{D8D534D7-A7B3-4AE8-9A2A-63AD08294E92}"/>
    <hyperlink ref="I215" location="A126064318C" display="A126064318C" xr:uid="{D606EB8E-D1F5-48A8-B997-E428945F6583}"/>
    <hyperlink ref="I237" location="A126033214J" display="A126033214J" xr:uid="{C0884584-557B-49B9-AB06-D11F80619BC1}"/>
    <hyperlink ref="K194" location="A126001490J" display="A126001490J" xr:uid="{CFC2A198-F240-4AFF-A715-C4C03376F1C0}"/>
    <hyperlink ref="K216" location="A126063698X" display="A126063698X" xr:uid="{A776EC94-13F8-40E6-ACCA-BBE488FD2B45}"/>
    <hyperlink ref="K238" location="A126032594C" display="A126032594C" xr:uid="{5A4AE661-CA5A-42D8-AD5A-210356ACE1FD}"/>
    <hyperlink ref="G194" location="A126006026V" display="A126006026V" xr:uid="{1A8F7AA9-8C07-4E3C-A5E0-78F7A4C37A64}"/>
    <hyperlink ref="G216" location="A126068234T" display="A126068234T" xr:uid="{2F7A5B1C-735E-454C-9C78-4AACFD21F067}"/>
    <hyperlink ref="G238" location="A126037130W" display="A126037130W" xr:uid="{CE8AF2C3-F060-485D-B6FF-31F7372B9B23}"/>
    <hyperlink ref="D194" location="A126004730L" display="A126004730L" xr:uid="{ACD928F3-C130-404C-94A5-7AC9B73DF2D6}"/>
    <hyperlink ref="D216" location="A126066938C" display="A126066938C" xr:uid="{CFFAADDF-5139-47F2-8222-6DFDF71F4EEC}"/>
    <hyperlink ref="D238" location="A126035834J" display="A126035834J" xr:uid="{49E3DE5C-4DEE-46A2-BAAB-362FB7AECE3F}"/>
    <hyperlink ref="E194" location="A126002786L" display="A126002786L" xr:uid="{5E51B03B-25BC-45C0-9644-0F99933E3FCA}"/>
    <hyperlink ref="E216" location="A126064994K" display="A126064994K" xr:uid="{159C5777-EC56-4435-830C-F5D7A1A4FF80}"/>
    <hyperlink ref="E238" location="A126033890R" display="A126033890R" xr:uid="{517B6A6A-EDFE-49B9-BDCF-402E6EF24B1D}"/>
    <hyperlink ref="F194" location="A126005378F" display="A126005378F" xr:uid="{3A8B08A2-F92B-4393-8990-372EDFCE5D34}"/>
    <hyperlink ref="F216" location="A126067586C" display="A126067586C" xr:uid="{CFF45987-47FA-46CB-9836-4E0B2BF0AF57}"/>
    <hyperlink ref="F238" location="A126036482J" display="A126036482J" xr:uid="{07C15681-BD98-4AF7-B9A9-5C948B1D2A30}"/>
    <hyperlink ref="J194" location="A126004082A" display="A126004082A" xr:uid="{A266589C-A7E8-4A2A-8F20-266CC5CA7D5A}"/>
    <hyperlink ref="J216" location="A126066290X" display="A126066290X" xr:uid="{1873AA4E-5749-43AB-979E-7FB1EEF8ECB8}"/>
    <hyperlink ref="J238" location="A126035186W" display="A126035186W" xr:uid="{AB676DA1-B964-4139-A33F-7D615405BEFE}"/>
    <hyperlink ref="H194" location="A126003434A" display="A126003434A" xr:uid="{AFF64301-A9DB-4952-8ADB-A171BE3EACF9}"/>
    <hyperlink ref="H216" location="A126065642X" display="A126065642X" xr:uid="{AA8C1856-DB6F-44BF-9CCE-50872825630B}"/>
    <hyperlink ref="H238" location="A126034538W" display="A126034538W" xr:uid="{93698809-7BE8-4FD7-B489-370A85082CF0}"/>
    <hyperlink ref="I194" location="A126002138R" display="A126002138R" xr:uid="{06A8FC17-B26B-45FF-9F45-B83DE70A846E}"/>
    <hyperlink ref="I216" location="A126064346L" display="A126064346L" xr:uid="{6CDF752C-20C9-4861-8BDC-8DE2E8E1386C}"/>
    <hyperlink ref="I238" location="A126033242T" display="A126033242T" xr:uid="{F069870D-F9B4-4E47-AC7C-807A2D36E6B3}"/>
    <hyperlink ref="K195" location="A126001466J" display="A126001466J" xr:uid="{EACBE6A6-4632-49A4-BA1F-63037B362A66}"/>
    <hyperlink ref="K217" location="A126063674F" display="A126063674F" xr:uid="{BACA4989-9FC2-4FC3-A7E4-FAC253DAA25B}"/>
    <hyperlink ref="K239" location="A126032570K" display="A126032570K" xr:uid="{DE6DD014-6958-48E4-A7F1-8FEF81FBF721}"/>
    <hyperlink ref="G195" location="A126006002A" display="A126006002A" xr:uid="{5EA35546-65E9-46C3-B1A1-A4ABF75B46EE}"/>
    <hyperlink ref="G217" location="A126068210X" display="A126068210X" xr:uid="{CB003C2E-431F-4CD0-B6A3-5F015B7B3783}"/>
    <hyperlink ref="G239" location="A126037106W" display="A126037106W" xr:uid="{12A7CDBC-D479-4E34-A43A-6AF765E117BF}"/>
    <hyperlink ref="D195" location="A126004706L" display="A126004706L" xr:uid="{28CB8666-1936-4DBD-96D5-B95CFF3F0CC5}"/>
    <hyperlink ref="D217" location="A126066914K" display="A126066914K" xr:uid="{2214EE71-E3C4-45E0-9E05-7E80F84BBC13}"/>
    <hyperlink ref="D239" location="A126035810R" display="A126035810R" xr:uid="{9A4321B1-3A8F-4775-9B88-C0A2D57FD304}"/>
    <hyperlink ref="E195" location="A126002762V" display="A126002762V" xr:uid="{269F1A5B-0C92-4559-906A-065754574560}"/>
    <hyperlink ref="E217" location="A126064970T" display="A126064970T" xr:uid="{ACF8B623-3802-4D41-9BDC-C2419BAF25CD}"/>
    <hyperlink ref="E239" location="A126033866R" display="A126033866R" xr:uid="{563A9836-1F42-40E1-B95C-AD4ABE208BAC}"/>
    <hyperlink ref="F195" location="A126005354L" display="A126005354L" xr:uid="{CD03BCFD-BC98-4708-BA6F-BE1C6577238C}"/>
    <hyperlink ref="F217" location="A126067562K" display="A126067562K" xr:uid="{970D0157-5894-491D-89F4-339976B40196}"/>
    <hyperlink ref="F239" location="A126036458J" display="A126036458J" xr:uid="{BA2C3F7F-3A32-422E-93BA-3B5ED36D50B2}"/>
    <hyperlink ref="J195" location="A126004058A" display="A126004058A" xr:uid="{F2E68CFC-8E2B-480B-B95F-68EDE2D43068}"/>
    <hyperlink ref="J217" location="A126066266X" display="A126066266X" xr:uid="{2001FBE3-4FE7-4667-8E7C-BF2D8DA39DAE}"/>
    <hyperlink ref="J239" location="A126035162C" display="A126035162C" xr:uid="{36AE32D3-4438-4D97-96CF-C922DB7C60FE}"/>
    <hyperlink ref="H195" location="A126003410J" display="A126003410J" xr:uid="{A5CF98D5-2491-4A6F-BFE8-6E2A5C4D1A11}"/>
    <hyperlink ref="H217" location="A126065618X" display="A126065618X" xr:uid="{20C8376D-C39A-4F1C-8608-457C56395F9A}"/>
    <hyperlink ref="H239" location="A126034514C" display="A126034514C" xr:uid="{56BFF13D-6738-4AB2-9DA8-F696AA619C9B}"/>
    <hyperlink ref="I195" location="A126002114W" display="A126002114W" xr:uid="{D4095155-6536-4C32-9A73-CA4DD139B6EF}"/>
    <hyperlink ref="I217" location="A126064322V" display="A126064322V" xr:uid="{D3CB1012-3F70-44CF-B64A-E1CE5B574B7F}"/>
    <hyperlink ref="I239" location="A126033218T" display="A126033218T" xr:uid="{C6C5662A-88D9-474E-8821-251560004126}"/>
    <hyperlink ref="K196" location="A126001494T" display="A126001494T" xr:uid="{36A76508-78B5-4359-AFBF-62394F27470E}"/>
    <hyperlink ref="K218" location="A126063702C" display="A126063702C" xr:uid="{4C549243-D191-4E35-BA85-25D2747526FA}"/>
    <hyperlink ref="K240" location="A126032598L" display="A126032598L" xr:uid="{13091D56-5A3C-47AE-AC6C-70C277D79393}"/>
    <hyperlink ref="G196" location="A126006030K" display="A126006030K" xr:uid="{8F7A6054-E1E5-4539-9CA5-CD7CCE75E6DA}"/>
    <hyperlink ref="G218" location="A126068238A" display="A126068238A" xr:uid="{9D5B697B-0C24-4CB5-A123-169928A04C66}"/>
    <hyperlink ref="G240" location="A126037134F" display="A126037134F" xr:uid="{FA79335B-CF43-48B9-BAEE-3312C3A022A1}"/>
    <hyperlink ref="D196" location="A126004734W" display="A126004734W" xr:uid="{4E58E0BB-037C-47B4-90CF-92899334796E}"/>
    <hyperlink ref="D218" location="A126066942V" display="A126066942V" xr:uid="{173BBE8C-FAF9-41CF-A320-D2D609CAE7B5}"/>
    <hyperlink ref="D240" location="A126035838T" display="A126035838T" xr:uid="{3F9E2912-4875-40BB-85C3-72E2DBA791B1}"/>
    <hyperlink ref="E196" location="A126002790C" display="A126002790C" xr:uid="{3AE5308E-E7C7-4CE0-95DC-38FEDAAD27D7}"/>
    <hyperlink ref="E218" location="A126064998V" display="A126064998V" xr:uid="{E4E871C3-5060-4BCC-B945-C9492400928A}"/>
    <hyperlink ref="E240" location="A126033894X" display="A126033894X" xr:uid="{8AA4319E-2960-4AEB-9F0D-F43B40FC3670}"/>
    <hyperlink ref="F196" location="A126005382W" display="A126005382W" xr:uid="{DD6DD033-70B4-4914-B0C4-7016DBDE47B6}"/>
    <hyperlink ref="F218" location="A126067590V" display="A126067590V" xr:uid="{FD0B7DCB-A047-4EEE-B407-8FDFD6B167D3}"/>
    <hyperlink ref="F240" location="A126036486T" display="A126036486T" xr:uid="{9114A23B-25DE-402F-93D5-021E33475A30}"/>
    <hyperlink ref="J196" location="A126004086K" display="A126004086K" xr:uid="{1AA2E0C1-2F7F-4252-B7E1-BC7B6541FCA1}"/>
    <hyperlink ref="J218" location="A126066294J" display="A126066294J" xr:uid="{9370E992-9DE2-4407-A1C5-99729BCCA9BA}"/>
    <hyperlink ref="J240" location="A126035190L" display="A126035190L" xr:uid="{45C0D795-3434-4425-9A38-632E3033E134}"/>
    <hyperlink ref="H196" location="A126003438K" display="A126003438K" xr:uid="{ACB135F9-13CC-4099-A7D5-3B6ACA970109}"/>
    <hyperlink ref="H218" location="A126065646J" display="A126065646J" xr:uid="{33CE3F75-4C96-4CAC-9127-74D211DB82DC}"/>
    <hyperlink ref="H240" location="A126034542L" display="A126034542L" xr:uid="{8C668292-C035-484E-A55B-BACAF28CC8CF}"/>
    <hyperlink ref="I196" location="A126002142F" display="A126002142F" xr:uid="{69CAC494-568B-431B-92D1-8437D9A5DB9E}"/>
    <hyperlink ref="I218" location="A126064350C" display="A126064350C" xr:uid="{955A1A6D-8038-4361-AC53-FD9D921E50D7}"/>
    <hyperlink ref="I240" location="A126033246A" display="A126033246A" xr:uid="{D7D689E9-1134-4706-B20B-B36FAAE067B8}"/>
    <hyperlink ref="S197" location="A126017050X" display="A126017050X" xr:uid="{B048E2BD-8D33-4475-975F-0BE5E2E48547}"/>
    <hyperlink ref="S219" location="A126079258R" display="A126079258R" xr:uid="{70FEE173-16E4-4631-BDF2-0F20986EFC04}"/>
    <hyperlink ref="S241" location="A126048154V" display="A126048154V" xr:uid="{8BE417A4-4F59-4530-8FBA-06A699788FA6}"/>
    <hyperlink ref="O197" location="A126021586X" display="A126021586X" xr:uid="{D64D58BC-7C82-46ED-B611-1221B874E61A}"/>
    <hyperlink ref="O219" location="A126083794W" display="A126083794W" xr:uid="{594DE32F-97DE-44EC-89B3-7461B9F3B45A}"/>
    <hyperlink ref="O241" location="A126052690A" display="A126052690A" xr:uid="{5EE93BFC-C5B9-42E0-AF2B-98D20CD386C9}"/>
    <hyperlink ref="L197" location="A126020290V" display="A126020290V" xr:uid="{8C0AFB77-9BF1-424E-888E-E148B1F37A80}"/>
    <hyperlink ref="L219" location="A126082498K" display="A126082498K" xr:uid="{C681C0FF-4349-4C0A-923F-00606C0A053D}"/>
    <hyperlink ref="L241" location="A126051394R" display="A126051394R" xr:uid="{321DEAF3-A414-4547-AC41-F34866B1BB23}"/>
    <hyperlink ref="M197" location="A126018346C" display="A126018346C" xr:uid="{35BB5295-301F-48D2-A2FA-349E94A9A188}"/>
    <hyperlink ref="M219" location="A126080554F" display="A126080554F" xr:uid="{3659A526-F871-4B98-942B-FE449D90C1E0}"/>
    <hyperlink ref="M241" location="A126049450F" display="A126049450F" xr:uid="{CE400CBC-9785-456B-8727-5A1449F53698}"/>
    <hyperlink ref="N197" location="A126020938X" display="A126020938X" xr:uid="{5CDADA06-810F-4FE7-8801-75A55ECE09F8}"/>
    <hyperlink ref="N219" location="A126083146X" display="A126083146X" xr:uid="{CBF1647A-B803-415F-93BD-3FBCDDD9B9F2}"/>
    <hyperlink ref="N241" location="A126052042C" display="A126052042C" xr:uid="{6D008A94-1E16-4FD2-AFA0-E4DD8B8A526B}"/>
    <hyperlink ref="R197" location="A126019642R" display="A126019642R" xr:uid="{5FE6AF2A-B9E5-4E8F-914F-BE67110158C4}"/>
    <hyperlink ref="R219" location="A126081850T" display="A126081850T" xr:uid="{ACF1EF69-4C70-4D64-A8AD-0522E9E64D90}"/>
    <hyperlink ref="R241" location="A126050746R" display="A126050746R" xr:uid="{91285666-2D40-49B2-96F6-47C55AF9356D}"/>
    <hyperlink ref="P197" location="A126018994A" display="A126018994A" xr:uid="{5DD5F3EF-049C-45F2-8A1B-70A3DD5CCA8C}"/>
    <hyperlink ref="P219" location="A126081202V" display="A126081202V" xr:uid="{5162D960-C8E2-4468-9541-B89397942B95}"/>
    <hyperlink ref="P241" location="A126050098C" display="A126050098C" xr:uid="{CB9F0C9C-2DAB-4A9B-917D-7DA045C0CC83}"/>
    <hyperlink ref="Q197" location="A126017698R" display="A126017698R" xr:uid="{F12DF4F4-E058-4F52-8E05-E3F672D658DD}"/>
    <hyperlink ref="Q219" location="A126079906A" display="A126079906A" xr:uid="{286F8BDB-9BEE-49BF-AF97-780DE4FB096F}"/>
    <hyperlink ref="Q241" location="A126048802F" display="A126048802F" xr:uid="{B12C320E-C0DD-4F5F-BBB5-9BB3BBFA0274}"/>
    <hyperlink ref="S178" location="A126017062J" display="A126017062J" xr:uid="{7C86C220-A4D5-4955-ABD3-761A6708CB94}"/>
    <hyperlink ref="S200" location="A126079270F" display="A126079270F" xr:uid="{DC808978-8B62-4B16-B7FF-1225A0EA72AA}"/>
    <hyperlink ref="S222" location="A126048166C" display="A126048166C" xr:uid="{A9C38D3B-521E-4DAE-AE8B-5EAB66941277}"/>
    <hyperlink ref="O178" location="A126021598J" display="A126021598J" xr:uid="{2883EEC8-E292-4185-879B-935FD5B7F0CB}"/>
    <hyperlink ref="O200" location="A126083806V" display="A126083806V" xr:uid="{02DE0543-717D-416F-93F9-D0823F247F2D}"/>
    <hyperlink ref="O222" location="A126052702X" display="A126052702X" xr:uid="{8F03D2D9-175C-43BD-BDFF-8853513F164F}"/>
    <hyperlink ref="L178" location="A126020302T" display="A126020302T" xr:uid="{95EC9561-DEF9-4A9A-8CD5-0B4842D55920}"/>
    <hyperlink ref="L200" location="A126082510R" display="A126082510R" xr:uid="{D63A0EF0-9971-48F3-BF0D-E287B64F1AE0}"/>
    <hyperlink ref="L222" location="A126051406L" display="A126051406L" xr:uid="{BDDFBA14-BDB0-4C74-A51B-BB30281CEF6A}"/>
    <hyperlink ref="M178" location="A126018358L" display="A126018358L" xr:uid="{9EB6C369-98BE-4D3F-93A0-48A502148B4F}"/>
    <hyperlink ref="M200" location="A126080566R" display="A126080566R" xr:uid="{12A80E1B-49FD-4F14-A40A-DDF7612D1B2E}"/>
    <hyperlink ref="M222" location="A126049462R" display="A126049462R" xr:uid="{D176DFD6-749B-4B92-8E29-5004B1B70A9A}"/>
    <hyperlink ref="N178" location="A126020950R" display="A126020950R" xr:uid="{EBE7A822-1A97-4657-B430-D508DA667C55}"/>
    <hyperlink ref="N200" location="A126083158J" display="A126083158J" xr:uid="{7EECDB81-2C42-42BC-8863-3FE0C0DC19F2}"/>
    <hyperlink ref="N222" location="A126052054L" display="A126052054L" xr:uid="{5ADDDE61-BC18-4D5F-996E-42B522D2046C}"/>
    <hyperlink ref="R178" location="A126019654X" display="A126019654X" xr:uid="{D8831E7B-D467-443A-B4E1-D98773561CA2}"/>
    <hyperlink ref="R200" location="A126081862A" display="A126081862A" xr:uid="{3E0C80E2-3D16-4BCA-93B5-A633E760DC58}"/>
    <hyperlink ref="R222" location="A126050758X" display="A126050758X" xr:uid="{5CACBB96-525E-4C69-85C9-28142AAB1CB8}"/>
    <hyperlink ref="P178" location="A126019006A" display="A126019006A" xr:uid="{0A8CD7E9-0646-4D4D-91FC-E5F714DCC09C}"/>
    <hyperlink ref="P200" location="A126081214C" display="A126081214C" xr:uid="{08AA284D-E48C-4301-9926-A0A60182AEFC}"/>
    <hyperlink ref="P222" location="A126050110J" display="A126050110J" xr:uid="{B311E04B-43B0-411F-8223-14E44BD559DC}"/>
    <hyperlink ref="Q178" location="A126017710V" display="A126017710V" xr:uid="{2BD87735-AEB1-4708-AEE7-CE80EC6BA406}"/>
    <hyperlink ref="Q200" location="A126079918K" display="A126079918K" xr:uid="{7FB0B11F-6D6B-4234-9EC3-BD3A94A35F91}"/>
    <hyperlink ref="Q222" location="A126048814R" display="A126048814R" xr:uid="{1467FD98-36C8-41EE-A484-556EFD5E84ED}"/>
    <hyperlink ref="S179" location="A126017030R" display="A126017030R" xr:uid="{8B2D44DB-0DBE-420E-9B7C-86E12A2782E0}"/>
    <hyperlink ref="S201" location="A126079238F" display="A126079238F" xr:uid="{8E4BD489-3AF3-4DCB-AC08-AA4DE77BDCC1}"/>
    <hyperlink ref="S223" location="A126048134K" display="A126048134K" xr:uid="{D8B10C69-46F1-4A4D-8AC1-7E99C4BF5727}"/>
    <hyperlink ref="O179" location="A126021566R" display="A126021566R" xr:uid="{D272CECB-7727-40CA-B825-34093791CD72}"/>
    <hyperlink ref="O201" location="A126083774L" display="A126083774L" xr:uid="{4FAAC460-8AC2-4C5F-B09F-B5E2532687DC}"/>
    <hyperlink ref="O223" location="A126052670T" display="A126052670T" xr:uid="{A99E16FD-1DA0-45A6-BA7C-02F9B1334C72}"/>
    <hyperlink ref="L179" location="A126020270K" display="A126020270K" xr:uid="{4ACE4F5C-679E-427D-94CF-56FECBE2DE06}"/>
    <hyperlink ref="L201" location="A126082478A" display="A126082478A" xr:uid="{5498A4A7-82AA-4B11-9B05-A6CAC5927EBE}"/>
    <hyperlink ref="L223" location="A126051374F" display="A126051374F" xr:uid="{691F2B9E-412B-4E2E-9FB6-E00F8B2B6FF2}"/>
    <hyperlink ref="M179" location="A126018326V" display="A126018326V" xr:uid="{D959F652-9EAF-41A5-A1B0-820B4A17902B}"/>
    <hyperlink ref="M201" location="A126080534W" display="A126080534W" xr:uid="{9D8F48C8-C811-43F5-BCD4-6ED099A8E299}"/>
    <hyperlink ref="M223" location="A126049430W" display="A126049430W" xr:uid="{5CBEB6F9-8E6A-4BD3-B975-C2490E57A538}"/>
    <hyperlink ref="N179" location="A126020918R" display="A126020918R" xr:uid="{75CC3760-376F-4D42-B955-6B93361ECA09}"/>
    <hyperlink ref="N201" location="A126083126R" display="A126083126R" xr:uid="{E253CFEC-E441-4D4B-A328-87B86368016F}"/>
    <hyperlink ref="N223" location="A126052022V" display="A126052022V" xr:uid="{2A185F5C-C2D4-4BFF-B644-198AAA09DB18}"/>
    <hyperlink ref="R179" location="A126019622F" display="A126019622F" xr:uid="{D658DF3F-4266-49B7-9C3E-D5299631DCCB}"/>
    <hyperlink ref="R201" location="A126081830J" display="A126081830J" xr:uid="{45299489-93BF-4D60-AADF-88805BC177AE}"/>
    <hyperlink ref="R223" location="A126050726F" display="A126050726F" xr:uid="{32C08AA1-8794-409E-82DE-19E69916A015}"/>
    <hyperlink ref="P179" location="A126018974T" display="A126018974T" xr:uid="{E8046DCD-DBFC-4836-BEF3-ECA1BFDDADFC}"/>
    <hyperlink ref="P201" location="A126081182W" display="A126081182W" xr:uid="{9C257A16-2966-4D61-81F9-A54C045E481A}"/>
    <hyperlink ref="P223" location="A126050078V" display="A126050078V" xr:uid="{327C4DF6-B135-4A45-BA68-71E8D27CCA6B}"/>
    <hyperlink ref="Q179" location="A126017678F" display="A126017678F" xr:uid="{F327A18E-169D-434A-8ED1-61E23E341BD6}"/>
    <hyperlink ref="Q201" location="A126079886C" display="A126079886C" xr:uid="{504575DC-2B94-43AB-AD0C-70674AC8646F}"/>
    <hyperlink ref="Q223" location="A126048782J" display="A126048782J" xr:uid="{D64F99F9-E9CA-4360-B0F8-C12FC9E385C1}"/>
    <hyperlink ref="S180" location="A126017066T" display="A126017066T" xr:uid="{BAD78ECF-CCE6-476A-886B-565F38D787F5}"/>
    <hyperlink ref="S202" location="A126079274R" display="A126079274R" xr:uid="{C24FBBCE-83C2-4E6E-BA57-EAD3CB51B70D}"/>
    <hyperlink ref="S224" location="A126048170V" display="A126048170V" xr:uid="{328A12FB-EEA9-41C4-802E-F93906CE667A}"/>
    <hyperlink ref="O180" location="A126021602L" display="A126021602L" xr:uid="{85203358-D8E3-48C8-BDF3-35A4C5977959}"/>
    <hyperlink ref="O202" location="A126083810K" display="A126083810K" xr:uid="{FB045515-AD0D-4BE7-9DD1-8F9E5BB3D3E6}"/>
    <hyperlink ref="O224" location="A126052706J" display="A126052706J" xr:uid="{AC28B1CF-509A-4E0B-AA9E-636DD0E0415C}"/>
    <hyperlink ref="L180" location="A126020306A" display="A126020306A" xr:uid="{99D386EF-8E49-4E8B-A7A8-5998BA63329D}"/>
    <hyperlink ref="L202" location="A126082514X" display="A126082514X" xr:uid="{D0F634B1-B355-4248-9848-79FE9ED9705C}"/>
    <hyperlink ref="L224" location="A126051410C" display="A126051410C" xr:uid="{EE19595C-24D9-4DF7-87A1-30A7320A30E1}"/>
    <hyperlink ref="M180" location="A126018362C" display="A126018362C" xr:uid="{28DD1D73-CAFE-464A-95B3-31CE5B37FEB2}"/>
    <hyperlink ref="M202" location="A126080570F" display="A126080570F" xr:uid="{C3482323-D7D2-4B3B-A89D-731882334D0E}"/>
    <hyperlink ref="M224" location="A126049466X" display="A126049466X" xr:uid="{78594C4B-BF08-4A34-8A05-7FC9F90A9C63}"/>
    <hyperlink ref="N180" location="A126020954X" display="A126020954X" xr:uid="{54D43CF1-4781-4820-9773-0A47A11F8E1C}"/>
    <hyperlink ref="N202" location="A126083162X" display="A126083162X" xr:uid="{9A931957-F90E-48AA-86D4-E54242662C29}"/>
    <hyperlink ref="N224" location="A126052058W" display="A126052058W" xr:uid="{28FBF3E0-C1A3-4280-BCCD-BA737571395C}"/>
    <hyperlink ref="R180" location="A126019658J" display="A126019658J" xr:uid="{2BE0F225-CDFE-4CB6-99C8-A56153E6BFFF}"/>
    <hyperlink ref="R202" location="A126081866K" display="A126081866K" xr:uid="{F8D45B23-7653-4343-BC7B-AE2950153377}"/>
    <hyperlink ref="R224" location="A126050762R" display="A126050762R" xr:uid="{8E5C74DA-7D5D-4C52-8F4D-B790CF4DCA32}"/>
    <hyperlink ref="P180" location="A126019010T" display="A126019010T" xr:uid="{7C2E183D-CB43-4845-A933-E3321999CA6D}"/>
    <hyperlink ref="P202" location="A126081218L" display="A126081218L" xr:uid="{513617E6-BDC3-40D6-910A-2EB540AC3B33}"/>
    <hyperlink ref="P224" location="A126050114T" display="A126050114T" xr:uid="{B37D462F-A7D4-49AC-8D80-EA291033077F}"/>
    <hyperlink ref="Q180" location="A126017714C" display="A126017714C" xr:uid="{7A0A36EB-A3D7-4F3E-A2DE-8B200B0C8AD0}"/>
    <hyperlink ref="Q202" location="A126079922A" display="A126079922A" xr:uid="{C2B4DF83-E410-40AF-A7CE-2376267980FD}"/>
    <hyperlink ref="Q224" location="A126048818X" display="A126048818X" xr:uid="{67072C7E-8022-4F59-BA38-A62195DB08EE}"/>
    <hyperlink ref="S182" location="A126017070J" display="A126017070J" xr:uid="{399386BE-C6B3-4750-872E-6D346CA26CDF}"/>
    <hyperlink ref="S204" location="A126079278X" display="A126079278X" xr:uid="{BD7CD2C0-4DD1-4467-8B62-330BFCADDF47}"/>
    <hyperlink ref="S226" location="A126048174C" display="A126048174C" xr:uid="{A0226ABF-63FD-493E-B819-44C86A7452A6}"/>
    <hyperlink ref="O182" location="A126021606W" display="A126021606W" xr:uid="{2F797EB8-2D24-4565-AF63-FE69ED31ECBC}"/>
    <hyperlink ref="O204" location="A126083814V" display="A126083814V" xr:uid="{D86C646E-23FD-4C50-8D10-AE1C7F2DD40F}"/>
    <hyperlink ref="O226" location="A126052710X" display="A126052710X" xr:uid="{2EBB812D-C060-451E-A288-2BD8EC1DFA69}"/>
    <hyperlink ref="L182" location="A126020310T" display="A126020310T" xr:uid="{C66A62AC-06E4-4BEE-86CD-1441669CA91D}"/>
    <hyperlink ref="L204" location="A126082518J" display="A126082518J" xr:uid="{49ADE596-D175-42E8-9A1F-6C3A31531D8C}"/>
    <hyperlink ref="L226" location="A126051414L" display="A126051414L" xr:uid="{FEBD22F5-0A17-421D-8416-DC886EF0C3DB}"/>
    <hyperlink ref="M182" location="A126018366L" display="A126018366L" xr:uid="{E87A3656-32E4-44FA-9E6E-F2EAE78BFEFD}"/>
    <hyperlink ref="M204" location="A126080574R" display="A126080574R" xr:uid="{91172A9D-AA3A-46FC-A475-9375FC5C4174}"/>
    <hyperlink ref="M226" location="A126049470R" display="A126049470R" xr:uid="{A944D57B-3618-4281-96DC-A0D3C66503E7}"/>
    <hyperlink ref="N182" location="A126020958J" display="A126020958J" xr:uid="{40396585-C012-437C-BC88-D51AE563EE4D}"/>
    <hyperlink ref="N204" location="A126083166J" display="A126083166J" xr:uid="{9795DA95-2AA2-46B1-81C2-B632692D3E7B}"/>
    <hyperlink ref="N226" location="A126052062L" display="A126052062L" xr:uid="{C9CFBD9A-598F-4B48-AC4C-8707ABCC89AE}"/>
    <hyperlink ref="R182" location="A126019662X" display="A126019662X" xr:uid="{7B2DAF63-0AB6-4179-A704-50F8227BAAE7}"/>
    <hyperlink ref="R204" location="A126081870A" display="A126081870A" xr:uid="{7A3BE3D4-A164-41B2-ABB5-B2D1DEF1DF0B}"/>
    <hyperlink ref="R226" location="A126050766X" display="A126050766X" xr:uid="{701E52CC-C782-45E4-B13C-BD4D3B3D11EE}"/>
    <hyperlink ref="P182" location="A126019014A" display="A126019014A" xr:uid="{1810B2FF-BD2E-4093-A1A4-68CFE513F6EF}"/>
    <hyperlink ref="P204" location="A126081222C" display="A126081222C" xr:uid="{63AA08B4-C875-4B30-9ACA-0897E1358993}"/>
    <hyperlink ref="P226" location="A126050118A" display="A126050118A" xr:uid="{94F7E38B-F8D8-45FA-A5EE-F805E8BEA6F6}"/>
    <hyperlink ref="Q182" location="A126017718L" display="A126017718L" xr:uid="{88825A84-0D78-4747-A95A-1E4AE5FA527E}"/>
    <hyperlink ref="Q204" location="A126079926K" display="A126079926K" xr:uid="{C60A4B5F-B614-4C26-9FC3-5F61A3073559}"/>
    <hyperlink ref="Q226" location="A126048822R" display="A126048822R" xr:uid="{BB341516-B69F-45CC-BC5E-5254EEB7AB2A}"/>
    <hyperlink ref="S183" location="A126017034X" display="A126017034X" xr:uid="{5FDFC8C1-FEB7-4C80-8C51-A3A266B5AF5D}"/>
    <hyperlink ref="S205" location="A126079242W" display="A126079242W" xr:uid="{F490A864-9755-44F4-90B3-9C5D77CDEF37}"/>
    <hyperlink ref="S227" location="A126048138V" display="A126048138V" xr:uid="{35852CB4-B58A-4E04-B04C-EDBACA389E9A}"/>
    <hyperlink ref="O183" location="A126021570F" display="A126021570F" xr:uid="{98F91ADD-57B4-4BFC-9D75-0D05C9AF7A67}"/>
    <hyperlink ref="O205" location="A126083778W" display="A126083778W" xr:uid="{CC3019F4-9587-4E4D-922F-259B16080B58}"/>
    <hyperlink ref="O227" location="A126052674A" display="A126052674A" xr:uid="{DBDC940F-C289-4A9A-82F4-5FF325A5F0C3}"/>
    <hyperlink ref="L183" location="A126020274V" display="A126020274V" xr:uid="{AF3441A5-464D-43E2-9A01-B6AA3523B3F0}"/>
    <hyperlink ref="L205" location="A126082482T" display="A126082482T" xr:uid="{FC795D6C-E5B5-4B59-979B-18E7AB74644C}"/>
    <hyperlink ref="L227" location="A126051378R" display="A126051378R" xr:uid="{F915D1FA-C277-4A9E-A1CD-392CFF08602C}"/>
    <hyperlink ref="M183" location="A126018330K" display="A126018330K" xr:uid="{9143A5C0-8666-4FAE-9551-6D946099CDA0}"/>
    <hyperlink ref="M205" location="A126080538F" display="A126080538F" xr:uid="{68498064-ED78-4DEE-BF0C-D0CC6711B4BC}"/>
    <hyperlink ref="M227" location="A126049434F" display="A126049434F" xr:uid="{7DCD2438-08BC-469E-BAB1-8B2A19DA3CF3}"/>
    <hyperlink ref="N183" location="A126020922F" display="A126020922F" xr:uid="{DC9E6985-1304-43C5-88FA-7157F62AA9BF}"/>
    <hyperlink ref="N205" location="A126083130F" display="A126083130F" xr:uid="{1AD6D9F0-E4A8-4930-A188-E3DE0592BEE7}"/>
    <hyperlink ref="N227" location="A126052026C" display="A126052026C" xr:uid="{72F7E541-D2EE-4E75-848F-B4EA958FF520}"/>
    <hyperlink ref="R183" location="A126019626R" display="A126019626R" xr:uid="{C4CAF3C7-2524-4946-AFE0-0DCF8F68E91A}"/>
    <hyperlink ref="R205" location="A126081834T" display="A126081834T" xr:uid="{F767A640-831F-4900-A329-72CDACEEF737}"/>
    <hyperlink ref="R227" location="A126050730W" display="A126050730W" xr:uid="{530B1CAD-B920-4597-A8AB-55A3C04EEE5C}"/>
    <hyperlink ref="P183" location="A126018978A" display="A126018978A" xr:uid="{2CC73C7B-F45C-4B81-92A8-9FB06EE6CEA0}"/>
    <hyperlink ref="P205" location="A126081186F" display="A126081186F" xr:uid="{7E4DE8CB-2B59-4FD8-8CB6-E6212DE4E3CB}"/>
    <hyperlink ref="P227" location="A126050082K" display="A126050082K" xr:uid="{0DE27D9E-3DF6-4557-87E0-CF812981EA29}"/>
    <hyperlink ref="Q183" location="A126017682W" display="A126017682W" xr:uid="{4DB504A1-4B45-4E13-BE5E-F4C1D4F07E41}"/>
    <hyperlink ref="Q205" location="A126079890V" display="A126079890V" xr:uid="{A5C89856-AAA3-46D1-BD24-5B1E2C0B153D}"/>
    <hyperlink ref="Q227" location="A126048786T" display="A126048786T" xr:uid="{96F78F72-05DA-4B1B-B36F-B8453A4D50ED}"/>
    <hyperlink ref="S184" location="A126017038J" display="A126017038J" xr:uid="{872E37EE-57B8-431A-8A66-B01030769DB5}"/>
    <hyperlink ref="S206" location="A126079246F" display="A126079246F" xr:uid="{C857DFCF-F25F-4872-87D5-E8089D5174D7}"/>
    <hyperlink ref="S228" location="A126048142K" display="A126048142K" xr:uid="{B99B97E2-8FC6-43F8-9A95-8B582F330AD5}"/>
    <hyperlink ref="O184" location="A126021574R" display="A126021574R" xr:uid="{5F759EAD-E53E-4C4B-A91B-06BEB2DD1567}"/>
    <hyperlink ref="O206" location="A126083782L" display="A126083782L" xr:uid="{0EC532DE-7C41-4206-BDD3-5D976D8BE9E5}"/>
    <hyperlink ref="O228" location="A126052678K" display="A126052678K" xr:uid="{6954BDD8-42F1-4F90-B048-BB1CC3FEB955}"/>
    <hyperlink ref="L184" location="A126020278C" display="A126020278C" xr:uid="{CFA45B3B-84FA-4C97-A11B-58716799761E}"/>
    <hyperlink ref="L206" location="A126082486A" display="A126082486A" xr:uid="{786D788A-0B12-4068-B655-5695FD11949E}"/>
    <hyperlink ref="L228" location="A126051382F" display="A126051382F" xr:uid="{7272732B-E6E8-4374-8013-821A83D8C8B1}"/>
    <hyperlink ref="M184" location="A126018334V" display="A126018334V" xr:uid="{E3FDC20A-52FA-446E-8376-7E03D7CFC1B3}"/>
    <hyperlink ref="M206" location="A126080542W" display="A126080542W" xr:uid="{FF20E067-8FB1-4C2C-8AE2-5A04D739F92A}"/>
    <hyperlink ref="M228" location="A126049438R" display="A126049438R" xr:uid="{BC4F1CEB-7A90-4EB9-AAE5-FF8B90D4729E}"/>
    <hyperlink ref="R184" location="A126019630F" display="A126019630F" xr:uid="{29130AC6-E099-4244-85DF-A3CAEF7CED13}"/>
    <hyperlink ref="R206" location="A126081838A" display="A126081838A" xr:uid="{B512D18B-B2A3-425C-ADD5-16FB03A385CA}"/>
    <hyperlink ref="R228" location="A126050734F" display="A126050734F" xr:uid="{6B52E98E-5C42-4A07-A126-0CF85E07BE30}"/>
    <hyperlink ref="P184" location="A126018982T" display="A126018982T" xr:uid="{EF192823-136B-484B-B37A-F306A509328A}"/>
    <hyperlink ref="P206" location="A126081190W" display="A126081190W" xr:uid="{0583B5CB-9BC7-4FCD-9C3E-88667B1337D6}"/>
    <hyperlink ref="P228" location="A126050086V" display="A126050086V" xr:uid="{D472375E-783A-4E9B-A199-4C13E0495FF5}"/>
    <hyperlink ref="S185" location="A126017054J" display="A126017054J" xr:uid="{BA845307-A874-4D3A-BA35-204D379A804B}"/>
    <hyperlink ref="S207" location="A126079262F" display="A126079262F" xr:uid="{CE7F7EF9-1824-4B05-B06A-837AA268B93E}"/>
    <hyperlink ref="S229" location="A126048158C" display="A126048158C" xr:uid="{8D9006FD-219A-4AF5-9EA7-B6C6286D3C41}"/>
    <hyperlink ref="O185" location="A126021590R" display="A126021590R" xr:uid="{0B53FE59-8488-45CF-82E5-DBBC5A1FC069}"/>
    <hyperlink ref="O207" location="A126083798F" display="A126083798F" xr:uid="{2247E0F6-0491-426D-B028-BEDEC5969355}"/>
    <hyperlink ref="O229" location="A126052694K" display="A126052694K" xr:uid="{053C770A-A509-41F3-B74D-552060B08EB8}"/>
    <hyperlink ref="L185" location="A126020294C" display="A126020294C" xr:uid="{7FBCA16E-5255-40C2-A5BB-D4C63244FE19}"/>
    <hyperlink ref="L207" location="A126082502R" display="A126082502R" xr:uid="{459AA3A0-1032-4A2F-910D-E03602F18420}"/>
    <hyperlink ref="L229" location="A126051398X" display="A126051398X" xr:uid="{B886D7CF-A0EF-4532-A939-650601EAA044}"/>
    <hyperlink ref="M185" location="A126018350V" display="A126018350V" xr:uid="{C173B83B-E27D-4F33-A517-6C42E1026E25}"/>
    <hyperlink ref="M207" location="A126080558R" display="A126080558R" xr:uid="{C7C9CB10-40B9-40B2-B3F5-1721FF3C2BAB}"/>
    <hyperlink ref="M229" location="A126049454R" display="A126049454R" xr:uid="{D4EF5611-9A2D-4F96-8A25-339282B84995}"/>
    <hyperlink ref="R185" location="A126019646X" display="A126019646X" xr:uid="{D9147BB3-B00A-463D-BD9A-11BE4621089C}"/>
    <hyperlink ref="R207" location="A126081854A" display="A126081854A" xr:uid="{7F8149D1-1003-4F4F-B32C-8D59CE300598}"/>
    <hyperlink ref="R229" location="A126050750F" display="A126050750F" xr:uid="{A22B9815-6D59-4837-B480-7B040350B080}"/>
    <hyperlink ref="P185" location="A126018998K" display="A126018998K" xr:uid="{75C37E6D-67A2-49B6-9B35-30781EE1CEE2}"/>
    <hyperlink ref="P207" location="A126081206C" display="A126081206C" xr:uid="{43E263E8-A4E8-42F7-9F1D-2700095A1808}"/>
    <hyperlink ref="P229" location="A126050102J" display="A126050102J" xr:uid="{D9B97D38-08E3-4AF6-B63C-96CD1B02C566}"/>
    <hyperlink ref="S186" location="A126017022R" display="A126017022R" xr:uid="{DFC6F1B7-A3D0-4A5F-8EA5-49F0BCA58DDA}"/>
    <hyperlink ref="S208" location="A126079230L" display="A126079230L" xr:uid="{21353C78-6487-4E9A-A327-682322B4D049}"/>
    <hyperlink ref="S230" location="A126048126K" display="A126048126K" xr:uid="{158543E5-C1FF-4A23-8854-1C13E71CC995}"/>
    <hyperlink ref="O186" location="A126021558R" display="A126021558R" xr:uid="{57E4578E-BA18-48E7-A060-B357FEC1893A}"/>
    <hyperlink ref="O208" location="A126083766L" display="A126083766L" xr:uid="{366D6E0D-846D-4705-AC83-FC3AAAEFA38D}"/>
    <hyperlink ref="O230" location="A126052662T" display="A126052662T" xr:uid="{4BC95527-2F2D-47C7-A15D-E552ECA10E95}"/>
    <hyperlink ref="L186" location="A126020262K" display="A126020262K" xr:uid="{DD5AB056-D74E-49FF-8E1D-84AA37769327}"/>
    <hyperlink ref="L208" location="A126082470J" display="A126082470J" xr:uid="{305A5C51-8976-4FAC-84A1-698C2FD696E6}"/>
    <hyperlink ref="L230" location="A126051366F" display="A126051366F" xr:uid="{935B5052-7566-449A-B3E0-4C2CEC6A5CA6}"/>
    <hyperlink ref="M186" location="A126018318V" display="A126018318V" xr:uid="{3922D59F-6B57-47BF-91BD-5B748DBE794D}"/>
    <hyperlink ref="M208" location="A126080526W" display="A126080526W" xr:uid="{4EE97E47-DA0D-485E-9B11-49F9945E6761}"/>
    <hyperlink ref="M230" location="A126049422W" display="A126049422W" xr:uid="{A42BCD2D-45A7-48BA-96B7-998205617D31}"/>
    <hyperlink ref="N186" location="A126020910W" display="A126020910W" xr:uid="{564C2F7E-E48C-44A7-A58E-0BED6AE0E975}"/>
    <hyperlink ref="N208" location="A126083118R" display="A126083118R" xr:uid="{0A771C96-5FDF-460A-B02F-3905B80A7B52}"/>
    <hyperlink ref="N230" location="A126052014V" display="A126052014V" xr:uid="{8E353684-066B-46A6-A893-60B7C28BFCF7}"/>
    <hyperlink ref="R186" location="A126019614F" display="A126019614F" xr:uid="{48EDCEAB-62DA-4E28-B588-CB034B52D587}"/>
    <hyperlink ref="R208" location="A126081822J" display="A126081822J" xr:uid="{7C969DDC-F8AE-42D6-8000-72763E0BBAB9}"/>
    <hyperlink ref="R230" location="A126050718F" display="A126050718F" xr:uid="{B90F8D6D-4DD1-4724-A84F-28506F2B2462}"/>
    <hyperlink ref="P186" location="A126018966T" display="A126018966T" xr:uid="{8BDD6B85-C0BF-46B8-BE34-E767F6626C2F}"/>
    <hyperlink ref="P208" location="A126081174W" display="A126081174W" xr:uid="{6858570B-ABC9-43C6-9448-6C87D948DD8B}"/>
    <hyperlink ref="P230" location="A126050070A" display="A126050070A" xr:uid="{E7AE5DEB-8787-4838-9D4F-3188185F52C4}"/>
    <hyperlink ref="Q186" location="A126017670L" display="A126017670L" xr:uid="{896B8900-D494-4375-A0EC-6C304B60CCF7}"/>
    <hyperlink ref="Q208" location="A126079878C" display="A126079878C" xr:uid="{D3E43BC9-FAB7-472F-9DE9-D7048C559C10}"/>
    <hyperlink ref="Q230" location="A126048774J" display="A126048774J" xr:uid="{FD096B22-D73B-4563-AA60-931631BCE3D7}"/>
    <hyperlink ref="S187" location="A126017074T" display="A126017074T" xr:uid="{CE77471A-1CA2-4B02-9FC3-D5533D5F5816}"/>
    <hyperlink ref="S209" location="A126079282R" display="A126079282R" xr:uid="{674E2FF7-CE24-40B5-A5D1-36FE43B2E74B}"/>
    <hyperlink ref="S231" location="A126048178L" display="A126048178L" xr:uid="{25E91BB7-7127-4540-A714-C14547118DAF}"/>
    <hyperlink ref="O187" location="A126021610L" display="A126021610L" xr:uid="{DA57B89E-9907-49EE-97D1-884471801EE6}"/>
    <hyperlink ref="O209" location="A126083818C" display="A126083818C" xr:uid="{2BF74F52-8CE5-46F1-8223-28C83E1C83A6}"/>
    <hyperlink ref="O231" location="A126052714J" display="A126052714J" xr:uid="{309B7501-3326-4420-95DD-445BFC64BB7D}"/>
    <hyperlink ref="L187" location="A126020314A" display="A126020314A" xr:uid="{CD0262E6-F91B-450E-AA44-DABA3BAFB65D}"/>
    <hyperlink ref="L209" location="A126082522X" display="A126082522X" xr:uid="{55DEF0AD-59B1-4039-B16E-70259A279EAC}"/>
    <hyperlink ref="L231" location="A126051418W" display="A126051418W" xr:uid="{7CA3302B-5B14-4C41-934F-B8E3D087BA1D}"/>
    <hyperlink ref="M187" location="A126018370C" display="A126018370C" xr:uid="{E4B34BE8-69A7-4045-845D-6191F586C642}"/>
    <hyperlink ref="M209" location="A126080578X" display="A126080578X" xr:uid="{5DFF45A1-2F6B-4081-930A-E4083E767E59}"/>
    <hyperlink ref="M231" location="A126049474X" display="A126049474X" xr:uid="{29E371B9-4200-4EE8-A828-F21DC761FAF8}"/>
    <hyperlink ref="N187" location="A126020962X" display="A126020962X" xr:uid="{68E8C8B9-7C4F-4BB4-93BD-02DAB466A409}"/>
    <hyperlink ref="N209" location="A126083170X" display="A126083170X" xr:uid="{E7AFF4BE-0E40-4A80-91B6-6022B4908A3C}"/>
    <hyperlink ref="N231" location="A126052066W" display="A126052066W" xr:uid="{1C154A15-5882-477E-A199-6BDE5C48CC38}"/>
    <hyperlink ref="R187" location="A126019666J" display="A126019666J" xr:uid="{F50AE106-4F7A-4FD8-8CCB-A86F812BFC0D}"/>
    <hyperlink ref="R209" location="A126081874K" display="A126081874K" xr:uid="{2969C01B-9CC7-4FCE-9CF4-E040D992A43B}"/>
    <hyperlink ref="R231" location="A126050770R" display="A126050770R" xr:uid="{0C15F8C9-473F-42D6-B949-84A3F4F297B9}"/>
    <hyperlink ref="P187" location="A126019018K" display="A126019018K" xr:uid="{5D7FC4E3-3F71-4178-9345-208CF9AFA740}"/>
    <hyperlink ref="P209" location="A126081226L" display="A126081226L" xr:uid="{538AD45E-8AEC-435A-A5C2-F3C46C712131}"/>
    <hyperlink ref="P231" location="A126050122T" display="A126050122T" xr:uid="{A326FC63-84E7-4CFA-9D19-F216E5DE1EDE}"/>
    <hyperlink ref="Q187" location="A126017722C" display="A126017722C" xr:uid="{0432C561-71CB-4B56-BB96-7AD3EAB2C19E}"/>
    <hyperlink ref="Q209" location="A126079930A" display="A126079930A" xr:uid="{27D1A41D-6F0B-48FA-BA3F-932269869635}"/>
    <hyperlink ref="Q231" location="A126048826X" display="A126048826X" xr:uid="{EDDB52E3-DDF9-45AA-A6AF-D6F710A7B848}"/>
    <hyperlink ref="S188" location="A126017058T" display="A126017058T" xr:uid="{CEA35DC4-E4E8-4A10-82F3-B595495C38BC}"/>
    <hyperlink ref="S210" location="A126079266R" display="A126079266R" xr:uid="{32E8E566-1B43-411E-AE8C-44030CC57F61}"/>
    <hyperlink ref="S232" location="A126048162V" display="A126048162V" xr:uid="{2B6E8C82-A12F-4DBE-A6E0-D05B96C66766}"/>
    <hyperlink ref="O188" location="A126021594X" display="A126021594X" xr:uid="{C572E326-636E-4034-8BFD-F28E5666A686}"/>
    <hyperlink ref="O210" location="A126083802K" display="A126083802K" xr:uid="{F3DD662A-4126-4CC4-91DA-DA166E41F77E}"/>
    <hyperlink ref="O232" location="A126052698V" display="A126052698V" xr:uid="{F07470EC-E1A1-4565-9011-78781BF9631D}"/>
    <hyperlink ref="L188" location="A126020298L" display="A126020298L" xr:uid="{16AFEFF0-38C1-427F-A2E2-05D3A8B0067E}"/>
    <hyperlink ref="L210" location="A126082506X" display="A126082506X" xr:uid="{BE3F4BBA-132A-4D3D-B879-E37492B07760}"/>
    <hyperlink ref="L232" location="A126051402C" display="A126051402C" xr:uid="{C61388E1-7392-4626-9B79-84A11F154002}"/>
    <hyperlink ref="M188" location="A126018354C" display="A126018354C" xr:uid="{9E34683D-D27A-437B-92E0-E46D700FE8DE}"/>
    <hyperlink ref="M210" location="A126080562F" display="A126080562F" xr:uid="{73936795-4270-49A7-BCB2-DDBD1B1724DB}"/>
    <hyperlink ref="M232" location="A126049458X" display="A126049458X" xr:uid="{27F5F51B-DC36-4C31-8E79-A1F0E7CF17F3}"/>
    <hyperlink ref="R188" location="A126019650R" display="A126019650R" xr:uid="{8BB98570-D394-4EDB-AC91-4919E0ECDE3B}"/>
    <hyperlink ref="R210" location="A126081858K" display="A126081858K" xr:uid="{74459A29-2F93-4733-8E8A-2A8B03A9B366}"/>
    <hyperlink ref="R232" location="A126050754R" display="A126050754R" xr:uid="{A611127B-14BD-4AE3-BE3B-7150EE9DA73A}"/>
    <hyperlink ref="P188" location="A126019002T" display="A126019002T" xr:uid="{3C4E781D-1778-4933-BCDD-24AC51D2B163}"/>
    <hyperlink ref="P210" location="A126081210V" display="A126081210V" xr:uid="{351F2057-FFE0-4CAB-80C1-25C42DDE4D9F}"/>
    <hyperlink ref="P232" location="A126050106T" display="A126050106T" xr:uid="{7515FD84-AABB-456B-AEF6-862419A92DB8}"/>
    <hyperlink ref="S190" location="A126017078A" display="A126017078A" xr:uid="{8AD6173F-D73B-4BDE-99F0-1736E703AEEF}"/>
    <hyperlink ref="S212" location="A126079286X" display="A126079286X" xr:uid="{021C1E6C-EB28-49ED-A5D3-61FC505B556D}"/>
    <hyperlink ref="S234" location="A126048182C" display="A126048182C" xr:uid="{00FD0BD4-31A7-44D2-80C8-A592155339AE}"/>
    <hyperlink ref="O190" location="A126021614W" display="A126021614W" xr:uid="{4534CB65-BA48-4246-AFE0-1E9F1EF9F709}"/>
    <hyperlink ref="O212" location="A126083822V" display="A126083822V" xr:uid="{7252AD21-1F7A-4B0B-B141-9D1D1D8CDA8D}"/>
    <hyperlink ref="O234" location="A126052718T" display="A126052718T" xr:uid="{ED4B9170-8BC4-4EB7-B67F-FEAFF974C535}"/>
    <hyperlink ref="L190" location="A126020318K" display="A126020318K" xr:uid="{BCDF39BB-CF13-4218-8966-25F0EBEAB20F}"/>
    <hyperlink ref="L212" location="A126082526J" display="A126082526J" xr:uid="{A5920C3E-1692-4EA1-89C3-BAEFA8A09803}"/>
    <hyperlink ref="L234" location="A126051422L" display="A126051422L" xr:uid="{72F72AC1-98C8-4703-BFF5-BD0190183897}"/>
    <hyperlink ref="M190" location="A126018374L" display="A126018374L" xr:uid="{3B2E130F-816F-44A7-AC3B-63B29297ED0D}"/>
    <hyperlink ref="M212" location="A126080582R" display="A126080582R" xr:uid="{60E5DCBF-6531-48F3-BCA1-BDD9FF31BBA8}"/>
    <hyperlink ref="M234" location="A126049478J" display="A126049478J" xr:uid="{A8C4EC29-25FE-41BB-AACD-FAA68FA7CF14}"/>
    <hyperlink ref="N190" location="A126020966J" display="A126020966J" xr:uid="{7ECDEE58-721D-4D23-81F0-6E1A4159ED45}"/>
    <hyperlink ref="N212" location="A126083174J" display="A126083174J" xr:uid="{5E210C90-E3C3-4D7F-A966-72C7361900A9}"/>
    <hyperlink ref="N234" location="A126052070L" display="A126052070L" xr:uid="{D0C76F8E-ADD4-4020-BCEB-504DFC6D37EC}"/>
    <hyperlink ref="R190" location="A126019670X" display="A126019670X" xr:uid="{C7FC31E7-F191-44CA-8BB2-32F7FFAC7FB2}"/>
    <hyperlink ref="R212" location="A126081878V" display="A126081878V" xr:uid="{84EBF4DE-B38F-4346-AED9-25CD9370A69B}"/>
    <hyperlink ref="R234" location="A126050774X" display="A126050774X" xr:uid="{322CFF69-588D-4E88-8EE9-85830160BC14}"/>
    <hyperlink ref="P190" location="A126019022A" display="A126019022A" xr:uid="{4728EF9B-2485-4CD4-A83A-475A2FB7E206}"/>
    <hyperlink ref="P212" location="A126081230C" display="A126081230C" xr:uid="{CD906D62-79BB-44CB-A2A7-628FC65CD040}"/>
    <hyperlink ref="P234" location="A126050126A" display="A126050126A" xr:uid="{628B1013-064F-4F0E-9FAB-D462516A1285}"/>
    <hyperlink ref="Q190" location="A126017726L" display="A126017726L" xr:uid="{705D430D-FBB3-4889-B574-5B867B7CB236}"/>
    <hyperlink ref="Q212" location="A126079934K" display="A126079934K" xr:uid="{1EC21CC4-EB55-40F1-B3D9-7C951FCEB9D1}"/>
    <hyperlink ref="Q234" location="A126048830R" display="A126048830R" xr:uid="{85B5ED93-3B51-4C76-B00D-2AC4F365D253}"/>
    <hyperlink ref="S191" location="A126017026X" display="A126017026X" xr:uid="{8CF4A6C8-0CA0-4F5B-832C-69E27DF5EEDE}"/>
    <hyperlink ref="S213" location="A126079234W" display="A126079234W" xr:uid="{882E68AF-C54C-4BB0-A131-D6561C92EF26}"/>
    <hyperlink ref="S235" location="A126048130A" display="A126048130A" xr:uid="{BE970138-6816-48CC-849F-078C879D9CC8}"/>
    <hyperlink ref="O191" location="A126021562F" display="A126021562F" xr:uid="{6028C539-5335-45A8-9D0A-1C28477E3DD0}"/>
    <hyperlink ref="O213" location="A126083770C" display="A126083770C" xr:uid="{3A2CC049-4620-4AD8-83FF-C9F8FCFBEF46}"/>
    <hyperlink ref="O235" location="A126052666A" display="A126052666A" xr:uid="{00487912-920C-4D80-ADAC-00D249DDD8B7}"/>
    <hyperlink ref="L191" location="A126020266V" display="A126020266V" xr:uid="{71DD1222-2206-43EA-B4EC-544822CE2EA8}"/>
    <hyperlink ref="L213" location="A126082474T" display="A126082474T" xr:uid="{D384B5EF-359A-4B5A-8E24-66CED51D5CF0}"/>
    <hyperlink ref="L235" location="A126051370W" display="A126051370W" xr:uid="{B5F72D8A-C2D3-443E-A0A8-D9A19E46EF4C}"/>
    <hyperlink ref="M191" location="A126018322K" display="A126018322K" xr:uid="{137C5DFF-A459-427A-85C2-BCF65177F939}"/>
    <hyperlink ref="M213" location="A126080530L" display="A126080530L" xr:uid="{F3411AE3-4B88-4371-9452-F0F454659C93}"/>
    <hyperlink ref="M235" location="A126049426F" display="A126049426F" xr:uid="{7AC09F5C-4A82-4772-ABE0-B0712D8D13B1}"/>
    <hyperlink ref="N191" location="A126020914F" display="A126020914F" xr:uid="{70B81FE3-734C-4992-9127-40EA6D2AFFA2}"/>
    <hyperlink ref="N213" location="A126083122F" display="A126083122F" xr:uid="{03449562-074B-492A-8957-F36C3EC5CEB2}"/>
    <hyperlink ref="N235" location="A126052018C" display="A126052018C" xr:uid="{4611C03E-2F2B-4DC8-8D89-B680D8B07D38}"/>
    <hyperlink ref="R191" location="A126019618R" display="A126019618R" xr:uid="{AD70212E-766D-4315-9878-0407E7F4ACB6}"/>
    <hyperlink ref="R213" location="A126081826T" display="A126081826T" xr:uid="{4295E677-2043-4274-85BB-36467FB954C9}"/>
    <hyperlink ref="R235" location="A126050722W" display="A126050722W" xr:uid="{2125F46C-49A0-4813-955A-AC88F332B5D6}"/>
    <hyperlink ref="P191" location="A126018970J" display="A126018970J" xr:uid="{F5116333-CE9C-4DA4-B82C-EDAD63D6B656}"/>
    <hyperlink ref="P213" location="A126081178F" display="A126081178F" xr:uid="{D078C456-06D6-4C4D-91B7-D10D88292C4C}"/>
    <hyperlink ref="P235" location="A126050074K" display="A126050074K" xr:uid="{398D2D88-5283-436C-8E15-5E58E26642A2}"/>
    <hyperlink ref="Q191" location="A126017674W" display="A126017674W" xr:uid="{43FA4F11-3764-4A62-9F51-6A73EEAF66A9}"/>
    <hyperlink ref="Q213" location="A126079882V" display="A126079882V" xr:uid="{904477DD-E31D-4F24-A27C-E80DBC9412A4}"/>
    <hyperlink ref="Q235" location="A126048778T" display="A126048778T" xr:uid="{40889BE1-3E84-43E8-9B5B-9A82A6BB3F32}"/>
    <hyperlink ref="S192" location="A126017010F" display="A126017010F" xr:uid="{81507166-0032-4D7E-9933-17AFA7F1CF5D}"/>
    <hyperlink ref="S214" location="A126079218W" display="A126079218W" xr:uid="{B4F50296-1491-42BA-B7C6-6151D0CCFB9E}"/>
    <hyperlink ref="S236" location="A126048114A" display="A126048114A" xr:uid="{9AF43D44-19E1-4AB1-898E-B9092E7ADAE9}"/>
    <hyperlink ref="O192" location="A126021546F" display="A126021546F" xr:uid="{B9040D3A-754A-496A-9676-7BC14D47589C}"/>
    <hyperlink ref="O214" location="A126083754C" display="A126083754C" xr:uid="{6645D234-A38A-4D2C-967A-1317CDBCC1C4}"/>
    <hyperlink ref="O236" location="A126052650J" display="A126052650J" xr:uid="{4C81CB9C-B4E9-4B39-A693-736402661413}"/>
    <hyperlink ref="L192" location="A126020250A" display="A126020250A" xr:uid="{EC70D5D1-080A-48AD-9766-BE33F7E5CFE6}"/>
    <hyperlink ref="L214" location="A126082458T" display="A126082458T" xr:uid="{4D430D0E-38A1-4C82-8572-3842ABFDBD90}"/>
    <hyperlink ref="L236" location="A126051354W" display="A126051354W" xr:uid="{9597B93B-298C-496F-BD01-AB1C4EC97F45}"/>
    <hyperlink ref="M192" location="A126018306K" display="A126018306K" xr:uid="{0EEB376D-4A74-48F3-AD1C-3FD7DC595458}"/>
    <hyperlink ref="M214" location="A126080514L" display="A126080514L" xr:uid="{3068F5F2-FEC3-4F76-AFF1-AF8AED5B170D}"/>
    <hyperlink ref="M236" location="A126049410L" display="A126049410L" xr:uid="{744B38FA-E500-492F-930C-23B660777D4D}"/>
    <hyperlink ref="N192" location="A126020898T" display="A126020898T" xr:uid="{B7D762D1-2727-4601-9539-4161DC4F3842}"/>
    <hyperlink ref="N214" location="A126083106F" display="A126083106F" xr:uid="{CB6A46A9-AB05-4558-B065-3A02CB5C5552}"/>
    <hyperlink ref="N236" location="A126052002K" display="A126052002K" xr:uid="{09E531BD-5C03-4B0E-A67A-FFFAB8A626F0}"/>
    <hyperlink ref="R192" location="A126019602W" display="A126019602W" xr:uid="{0C55BB61-C893-4300-9432-0DB309938892}"/>
    <hyperlink ref="R214" location="A126081810X" display="A126081810X" xr:uid="{F8BE3938-19E8-4C08-A933-E1AC3F1BA3B6}"/>
    <hyperlink ref="R236" location="A126050706W" display="A126050706W" xr:uid="{27507DEC-6267-4326-865F-283783F912A9}"/>
    <hyperlink ref="P192" location="A126018954J" display="A126018954J" xr:uid="{0716C0A1-EF3D-4926-91B8-043E0E11E3E4}"/>
    <hyperlink ref="P214" location="A126081162L" display="A126081162L" xr:uid="{347445F4-246A-4A00-A449-671D9CD3F063}"/>
    <hyperlink ref="P236" location="A126050058K" display="A126050058K" xr:uid="{42C80D4A-F513-4292-A4C1-CC9C4E540CB8}"/>
    <hyperlink ref="Q192" location="A126017658W" display="A126017658W" xr:uid="{414926D3-F2BA-4267-97E4-426820F5A2D3}"/>
    <hyperlink ref="Q214" location="A126079866V" display="A126079866V" xr:uid="{CCA7FF89-A171-449C-A54E-3FD535BDE83D}"/>
    <hyperlink ref="Q236" location="A126048762X" display="A126048762X" xr:uid="{50548A25-7E9D-4F90-BCAF-2D37F8A9645B}"/>
    <hyperlink ref="S193" location="A126017014R" display="A126017014R" xr:uid="{0DFD86CA-91E0-4357-AC27-7DA213EF88AF}"/>
    <hyperlink ref="S215" location="A126079222L" display="A126079222L" xr:uid="{40139CCB-713E-459A-A999-EB7291ABFE11}"/>
    <hyperlink ref="S237" location="A126048118K" display="A126048118K" xr:uid="{6B9CD1C6-17B7-4A66-B2D3-EB018FDB54D4}"/>
    <hyperlink ref="O193" location="A126021550W" display="A126021550W" xr:uid="{C0FABAC0-05FC-44F3-AD1A-593268E86B26}"/>
    <hyperlink ref="O215" location="A126083758L" display="A126083758L" xr:uid="{841587D6-B601-4EC1-8148-FB4117D59B14}"/>
    <hyperlink ref="O237" location="A126052654T" display="A126052654T" xr:uid="{BA94EBB1-BB16-4D4B-AAA7-6C4C95C028C2}"/>
    <hyperlink ref="L193" location="A126020254K" display="A126020254K" xr:uid="{501781E9-E9FC-4C9F-98CE-DA8DAF3105B3}"/>
    <hyperlink ref="L215" location="A126082462J" display="A126082462J" xr:uid="{FB686294-8913-484E-BFE8-C88E978CD3B1}"/>
    <hyperlink ref="L237" location="A126051358F" display="A126051358F" xr:uid="{C94C4613-AC95-4616-9187-1B9DD7F82A7F}"/>
    <hyperlink ref="M193" location="A126018310A" display="A126018310A" xr:uid="{CB62D6F1-1079-4B52-BE32-5555B62781B7}"/>
    <hyperlink ref="M215" location="A126080518W" display="A126080518W" xr:uid="{DC0A8811-CA6F-4B25-8406-B25D57E13C63}"/>
    <hyperlink ref="M237" location="A126049414W" display="A126049414W" xr:uid="{F54C63C4-6A1C-451D-B5B9-A3D2447022AB}"/>
    <hyperlink ref="N193" location="A126020902W" display="A126020902W" xr:uid="{726D2857-AB81-48E8-BFA7-693ACE1039B8}"/>
    <hyperlink ref="N215" location="A126083110W" display="A126083110W" xr:uid="{B41C923E-BA61-4C4A-A1A6-4EE333C734C8}"/>
    <hyperlink ref="N237" location="A126052006V" display="A126052006V" xr:uid="{5A4C4424-249C-45BE-976E-6A23188783B9}"/>
    <hyperlink ref="R193" location="A126019606F" display="A126019606F" xr:uid="{365704D8-FF9E-4068-8568-31E32EAD5F0E}"/>
    <hyperlink ref="R215" location="A126081814J" display="A126081814J" xr:uid="{1F1ECD5C-5BB1-4C65-A66A-69BD115869A4}"/>
    <hyperlink ref="R237" location="A126050710L" display="A126050710L" xr:uid="{D72E0914-FFC8-423E-8DFF-6B90020D0FD4}"/>
    <hyperlink ref="P193" location="A126018958T" display="A126018958T" xr:uid="{10F69BB5-9126-4F6C-ADE4-CC116675DF66}"/>
    <hyperlink ref="P215" location="A126081166W" display="A126081166W" xr:uid="{97918C48-1979-44B7-B9DB-9822087B3318}"/>
    <hyperlink ref="P237" location="A126050062A" display="A126050062A" xr:uid="{39909358-5659-46A6-AF1E-DE6333C75B71}"/>
    <hyperlink ref="Q193" location="A126017662L" display="A126017662L" xr:uid="{47DB23F9-F3B5-4927-BAB4-B75C4F423D43}"/>
    <hyperlink ref="Q215" location="A126079870K" display="A126079870K" xr:uid="{94D62461-84E6-4263-9E63-DBD1B8153441}"/>
    <hyperlink ref="Q237" location="A126048766J" display="A126048766J" xr:uid="{493E6FE5-64A7-4D2B-A1B6-5F36B6024BBA}"/>
    <hyperlink ref="S194" location="A126017042X" display="A126017042X" xr:uid="{812DC451-E4CA-416D-A111-0D7629F031DC}"/>
    <hyperlink ref="S216" location="A126079250W" display="A126079250W" xr:uid="{BC4FD5C4-170B-4FD7-A122-AC5FA6C613CE}"/>
    <hyperlink ref="S238" location="A126048146V" display="A126048146V" xr:uid="{F6E7A30B-E150-4A06-A493-438933B8FF3E}"/>
    <hyperlink ref="O194" location="A126021578X" display="A126021578X" xr:uid="{4C0C4D09-2BAD-411B-A92F-AB04906B960D}"/>
    <hyperlink ref="O216" location="A126083786W" display="A126083786W" xr:uid="{319EBC99-9DD0-4239-B0C1-CD003E77C0B0}"/>
    <hyperlink ref="O238" location="A126052682A" display="A126052682A" xr:uid="{18966F65-3252-4C56-854B-E74E1D0C93A4}"/>
    <hyperlink ref="L194" location="A126020282V" display="A126020282V" xr:uid="{51C1FABB-8BF6-4807-9031-1EEC339B3718}"/>
    <hyperlink ref="L216" location="A126082490T" display="A126082490T" xr:uid="{5B06FA52-7608-46F3-8C21-4B39CBE58929}"/>
    <hyperlink ref="L238" location="A126051386R" display="A126051386R" xr:uid="{349A313A-2ED7-438F-A897-4564297F5FCD}"/>
    <hyperlink ref="M194" location="A126018338C" display="A126018338C" xr:uid="{10E8AD7F-60D9-423C-B23C-B697E5E1A747}"/>
    <hyperlink ref="M216" location="A126080546F" display="A126080546F" xr:uid="{A11E0467-B1F9-450A-932C-7EF8DBB8D037}"/>
    <hyperlink ref="M238" location="A126049442F" display="A126049442F" xr:uid="{B76EEC2A-77A4-4CBB-B929-CF7D0411B277}"/>
    <hyperlink ref="N194" location="A126020930F" display="A126020930F" xr:uid="{24EA19A0-3B32-4B1E-B2E8-5E9FA46C4DBA}"/>
    <hyperlink ref="N216" location="A126083138X" display="A126083138X" xr:uid="{21061D52-9A51-4502-80E9-2573B491A29A}"/>
    <hyperlink ref="N238" location="A126052034C" display="A126052034C" xr:uid="{DE90E931-4E11-4772-ABE1-127B8461FFB8}"/>
    <hyperlink ref="R194" location="A126019634R" display="A126019634R" xr:uid="{BF97AF19-0E5D-452A-A795-CC39BAE0A6F9}"/>
    <hyperlink ref="R216" location="A126081842T" display="A126081842T" xr:uid="{CE9867D6-4599-42A2-BFC6-DA88EE03A496}"/>
    <hyperlink ref="R238" location="A126050738R" display="A126050738R" xr:uid="{33523B04-4892-40DB-810F-914113D329CB}"/>
    <hyperlink ref="P194" location="A126018986A" display="A126018986A" xr:uid="{D96384F7-7EB6-4A89-B63A-5B439A10F448}"/>
    <hyperlink ref="P216" location="A126081194F" display="A126081194F" xr:uid="{3E9A6D4D-EAC9-48F7-BF8A-A41220B9F5D0}"/>
    <hyperlink ref="P238" location="A126050090K" display="A126050090K" xr:uid="{EBB7A8E3-ADB1-4B8C-81ED-F9424E62DE0F}"/>
    <hyperlink ref="Q194" location="A126017690W" display="A126017690W" xr:uid="{E819F806-263E-402D-AACD-ADA03A17392A}"/>
    <hyperlink ref="Q216" location="A126079898L" display="A126079898L" xr:uid="{9B54ACB4-883C-42C1-9618-9119CF35C383}"/>
    <hyperlink ref="Q238" location="A126048794T" display="A126048794T" xr:uid="{59E1D89C-5081-44D6-8B33-70DE8F805624}"/>
    <hyperlink ref="S195" location="A126017018X" display="A126017018X" xr:uid="{525B646B-A498-4B87-97E8-F138E75A5847}"/>
    <hyperlink ref="S217" location="A126079226W" display="A126079226W" xr:uid="{1DFE9C5D-5620-493D-A32F-D753ACB2368B}"/>
    <hyperlink ref="S239" location="A126048122A" display="A126048122A" xr:uid="{7A368E6D-5FED-40B6-B5B2-BB18D02ED484}"/>
    <hyperlink ref="O195" location="A126021554F" display="A126021554F" xr:uid="{7B4C659F-C61A-45AF-830D-C708801F0729}"/>
    <hyperlink ref="O217" location="A126083762C" display="A126083762C" xr:uid="{3992FE9C-0123-47CB-99EF-3CAB2EF0708A}"/>
    <hyperlink ref="O239" location="A126052658A" display="A126052658A" xr:uid="{AC1E7B68-6150-474C-AC72-E3365979549A}"/>
    <hyperlink ref="L195" location="A126020258V" display="A126020258V" xr:uid="{EAB7DA65-F49D-4C8D-95D0-8DD4E11233DC}"/>
    <hyperlink ref="L217" location="A126082466T" display="A126082466T" xr:uid="{380AFF52-01EB-4067-9197-F51C8DD7E488}"/>
    <hyperlink ref="L239" location="A126051362W" display="A126051362W" xr:uid="{8F62DF97-AE3F-4FB6-962E-20F655BBE7C3}"/>
    <hyperlink ref="M195" location="A126018314K" display="A126018314K" xr:uid="{95B217E8-5D4B-490F-9BB9-751EBAB7DBBE}"/>
    <hyperlink ref="M217" location="A126080522L" display="A126080522L" xr:uid="{EBBC6B59-FFC8-4C33-9C93-9DE139732F4F}"/>
    <hyperlink ref="M239" location="A126049418F" display="A126049418F" xr:uid="{86A3ACE0-57A7-4BFE-99CB-8341B9758F3C}"/>
    <hyperlink ref="N195" location="A126020906F" display="A126020906F" xr:uid="{140BF3EF-48EA-4F8C-B64B-B2F316DCECDA}"/>
    <hyperlink ref="N217" location="A126083114F" display="A126083114F" xr:uid="{9DBE2D2A-3A0C-455A-B727-D83BDA415F2A}"/>
    <hyperlink ref="N239" location="A126052010K" display="A126052010K" xr:uid="{1E7DD3B3-778D-4470-AB79-942B87DDD08F}"/>
    <hyperlink ref="R195" location="A126019610W" display="A126019610W" xr:uid="{A2585436-D42B-4C61-8077-132CE50B82F0}"/>
    <hyperlink ref="R217" location="A126081818T" display="A126081818T" xr:uid="{75900F43-E020-4D4F-B4BD-F61AAA1724E5}"/>
    <hyperlink ref="R239" location="A126050714W" display="A126050714W" xr:uid="{C16602E9-5E87-4062-9D34-0828D64434DE}"/>
    <hyperlink ref="P195" location="A126018962J" display="A126018962J" xr:uid="{B5F9D07F-CABF-49E5-A303-6C1A928D61C9}"/>
    <hyperlink ref="P217" location="A126081170L" display="A126081170L" xr:uid="{AF626D58-0A2B-4C19-BBC4-C0EDDF349B53}"/>
    <hyperlink ref="P239" location="A126050066K" display="A126050066K" xr:uid="{DD1D04D9-C585-456F-9B81-AB8ADEBA5F05}"/>
    <hyperlink ref="Q195" location="A126017666W" display="A126017666W" xr:uid="{D777B89B-F6DE-48C1-9B93-9002476D5095}"/>
    <hyperlink ref="Q217" location="A126079874V" display="A126079874V" xr:uid="{7E5AEAFE-F952-4087-9686-41F794F1CA88}"/>
    <hyperlink ref="Q239" location="A126048770X" display="A126048770X" xr:uid="{CE1D82DD-4B2D-4189-ADE3-DBC16B8C4A49}"/>
    <hyperlink ref="S196" location="A126017046J" display="A126017046J" xr:uid="{51EFEBC2-3DC4-418D-A23C-6BBDDE469C76}"/>
    <hyperlink ref="S218" location="A126079254F" display="A126079254F" xr:uid="{C3BED088-C3F9-4DAF-B350-AA170E8285EB}"/>
    <hyperlink ref="S240" location="A126048150K" display="A126048150K" xr:uid="{BC4F30F4-63B5-4E2B-9217-6575B3F99112}"/>
    <hyperlink ref="O196" location="A126021582R" display="A126021582R" xr:uid="{7F7A8B93-C008-4B1A-A17B-5477E0940514}"/>
    <hyperlink ref="O218" location="A126083790L" display="A126083790L" xr:uid="{AB32DC95-8F8C-461D-A190-4A3776A6B7AA}"/>
    <hyperlink ref="O240" location="A126052686K" display="A126052686K" xr:uid="{3553CBF5-8CED-41D6-97BB-59C83D3D72A8}"/>
    <hyperlink ref="L196" location="A126020286C" display="A126020286C" xr:uid="{B22A68D3-A328-4607-84C4-1221C1C8DB7D}"/>
    <hyperlink ref="L218" location="A126082494A" display="A126082494A" xr:uid="{06792C60-D91F-494D-AA5E-7D6F0E875A95}"/>
    <hyperlink ref="L240" location="A126051390F" display="A126051390F" xr:uid="{D182FA37-6631-4112-940A-53C1996EA671}"/>
    <hyperlink ref="M196" location="A126018342V" display="A126018342V" xr:uid="{0EBE4EC3-C7E3-4783-B51C-288E2BC3AB30}"/>
    <hyperlink ref="M218" location="A126080550W" display="A126080550W" xr:uid="{77CA8809-E3C7-423C-84B8-F7CAF916355A}"/>
    <hyperlink ref="M240" location="A126049446R" display="A126049446R" xr:uid="{A3CCD6CF-4746-407C-94DF-B5A19A9F1621}"/>
    <hyperlink ref="N196" location="A126020934R" display="A126020934R" xr:uid="{C1C838DE-8419-4A1C-8354-F43C4F37B51E}"/>
    <hyperlink ref="N218" location="A126083142R" display="A126083142R" xr:uid="{277FACFD-6742-4F57-9B07-AB129E9714FA}"/>
    <hyperlink ref="N240" location="A126052038L" display="A126052038L" xr:uid="{671BFD4A-1228-4AC1-B459-B2F6C287FC61}"/>
    <hyperlink ref="R196" location="A126019638X" display="A126019638X" xr:uid="{62C42E63-E6A5-4327-97FE-73B7FCE00C68}"/>
    <hyperlink ref="R218" location="A126081846A" display="A126081846A" xr:uid="{5BBEE313-3DA7-42EE-967E-893F672A5A49}"/>
    <hyperlink ref="R240" location="A126050742F" display="A126050742F" xr:uid="{F7E8C52A-918D-41FB-8ECF-70591D26B9A7}"/>
    <hyperlink ref="P196" location="A126018990T" display="A126018990T" xr:uid="{47EC131F-DFAB-452E-98B6-1EBA24FC2A32}"/>
    <hyperlink ref="P218" location="A126081198R" display="A126081198R" xr:uid="{51F5C221-1CCA-4440-9358-73708AF93CCF}"/>
    <hyperlink ref="P240" location="A126050094V" display="A126050094V" xr:uid="{34D6EF78-7B22-4274-9AC6-446EF58CF5E4}"/>
    <hyperlink ref="Q196" location="A126017694F" display="A126017694F" xr:uid="{CC7592FF-763E-4CB6-BFDF-5156223E32D1}"/>
    <hyperlink ref="Q218" location="A126079902T" display="A126079902T" xr:uid="{45BE9457-A3B8-418B-B630-1D5F0BB8E1EE}"/>
    <hyperlink ref="Q240" location="A126048798A" display="A126048798A" xr:uid="{7B55D125-345D-489D-9817-56FA93737EC1}"/>
    <hyperlink ref="AA197" location="A126006682T" display="A126006682T" xr:uid="{89947B93-B07C-410B-A6AE-D9532B6151F2}"/>
    <hyperlink ref="AA219" location="A126068890R" display="A126068890R" xr:uid="{C36392A5-92A8-428D-9967-680545DE16B2}"/>
    <hyperlink ref="AA241" location="A126037786L" display="A126037786L" xr:uid="{090B3684-7F80-4EF5-A7EE-1532CFB1FC36}"/>
    <hyperlink ref="W197" location="A126011218J" display="A126011218J" xr:uid="{7130E472-28F1-430B-B022-9BBC84B3C192}"/>
    <hyperlink ref="W219" location="A126073426F" display="A126073426F" xr:uid="{9584F589-2F4B-49D7-9421-77BA07E04950}"/>
    <hyperlink ref="W241" location="A126042322K" display="A126042322K" xr:uid="{62CB09CE-6ECB-4E84-B81B-A75F8314CDAA}"/>
    <hyperlink ref="T197" location="A126009922W" display="A126009922W" xr:uid="{C02ADD7D-5CEF-429A-9E95-E2E5B9BCB9F9}"/>
    <hyperlink ref="T219" location="A126072130A" display="A126072130A" xr:uid="{A35EF158-A2C4-481B-98B4-781BCDE8768B}"/>
    <hyperlink ref="T241" location="A126041026X" display="A126041026X" xr:uid="{10EB7D15-7465-45CC-98DF-9DE64CB47D10}"/>
    <hyperlink ref="U197" location="A126007978W" display="A126007978W" xr:uid="{B960382B-3C1C-43CF-827A-DC385017320A}"/>
    <hyperlink ref="U219" location="A126070186A" display="A126070186A" xr:uid="{DB3DCAE6-FDC3-4F40-8EC7-42BB3729DA5D}"/>
    <hyperlink ref="U241" location="A126039082A" display="A126039082A" xr:uid="{8AF95DAF-66BB-4D31-A550-FA8E2B56B842}"/>
    <hyperlink ref="V197" location="A126010570A" display="A126010570A" xr:uid="{5B73E07E-EFBE-490A-BA22-B538C93EF675}"/>
    <hyperlink ref="V219" location="A126072778T" display="A126072778T" xr:uid="{06655022-6983-4E80-8B66-A2519A98C660}"/>
    <hyperlink ref="V241" location="A126041674W" display="A126041674W" xr:uid="{B568807D-8901-4D7F-9818-11F77333D8D4}"/>
    <hyperlink ref="Z197" location="A126009274K" display="A126009274K" xr:uid="{9563A98C-02ED-4FE7-A5C5-391680C1AFD5}"/>
    <hyperlink ref="Z219" location="A126071482L" display="A126071482L" xr:uid="{4231CC19-B145-4768-BCCF-96C956E6EF4A}"/>
    <hyperlink ref="Z241" location="A126040378K" display="A126040378K" xr:uid="{7F1EC3D1-0CB0-4108-81A7-6AA23D47E0D0}"/>
    <hyperlink ref="X197" location="A126008626K" display="A126008626K" xr:uid="{F8FD80F8-232A-4679-8CA3-7FF785C8BB77}"/>
    <hyperlink ref="X219" location="A126070834L" display="A126070834L" xr:uid="{F1ED4993-4EAE-48ED-8541-93D139C0861D}"/>
    <hyperlink ref="X241" location="A126039730L" display="A126039730L" xr:uid="{2E7AF2FA-1C7C-43C5-B186-0A4564F34D46}"/>
    <hyperlink ref="Y197" location="A126007330F" display="A126007330F" xr:uid="{21D87FB2-FF7F-4958-B029-F4496C32D0E5}"/>
    <hyperlink ref="Y219" location="A126069538W" display="A126069538W" xr:uid="{05C5886C-2F9C-44B5-88DD-B8561E07E4C1}"/>
    <hyperlink ref="Y241" location="A126038434A" display="A126038434A" xr:uid="{70D1EDDA-41FE-4496-A223-36CC87DBAFA8}"/>
    <hyperlink ref="AA178" location="A126006694A" display="A126006694A" xr:uid="{6C7F81F8-84E6-48C3-BA30-2F87DEF5E16D}"/>
    <hyperlink ref="AA200" location="A126068902L" display="A126068902L" xr:uid="{C2E0E7F2-0E32-4EBD-867A-3037E9E226C2}"/>
    <hyperlink ref="AA222" location="A126037798W" display="A126037798W" xr:uid="{010CC089-074F-4091-9535-F21741DEEBF0}"/>
    <hyperlink ref="W178" location="A126011230X" display="A126011230X" xr:uid="{AE29BD27-61CB-4547-A2A3-B2C5BDFC5466}"/>
    <hyperlink ref="W200" location="A126073438R" display="A126073438R" xr:uid="{767599C0-494A-4226-8800-55E95CBB8067}"/>
    <hyperlink ref="W222" location="A126042334V" display="A126042334V" xr:uid="{D503DB77-483F-4223-AA24-42BD3CBD8199}"/>
    <hyperlink ref="T178" location="A126009934F" display="A126009934F" xr:uid="{126F5466-17B2-4FB7-9C0E-A5BC8694D554}"/>
    <hyperlink ref="T200" location="A126072142K" display="A126072142K" xr:uid="{423CE359-DDD7-4CCA-AC51-B92D413AE4E7}"/>
    <hyperlink ref="T222" location="A126041038J" display="A126041038J" xr:uid="{614D625A-BF70-4A60-804F-CA0571C3B761}"/>
    <hyperlink ref="U178" location="A126007990L" display="A126007990L" xr:uid="{D7994C7D-DA10-454C-AC64-2EBA69729CD8}"/>
    <hyperlink ref="U200" location="A126070198K" display="A126070198K" xr:uid="{5DD7123A-9354-4602-9F23-5D65FE890C09}"/>
    <hyperlink ref="U222" location="A126039094K" display="A126039094K" xr:uid="{795FBC08-7271-4560-A1C9-2421E6253A61}"/>
    <hyperlink ref="V178" location="A126010582K" display="A126010582K" xr:uid="{4A3614DE-8491-4640-A567-2AF77BA9C788}"/>
    <hyperlink ref="V200" location="A126072790J" display="A126072790J" xr:uid="{287E7AA7-3606-4024-A916-472BA920115F}"/>
    <hyperlink ref="V222" location="A126041686F" display="A126041686F" xr:uid="{A39797B3-A1FC-4582-B691-763F38E174B4}"/>
    <hyperlink ref="Z178" location="A126009286V" display="A126009286V" xr:uid="{4618FF09-6914-471C-B443-A080713E4367}"/>
    <hyperlink ref="Z200" location="A126071494W" display="A126071494W" xr:uid="{6F213DFE-4A30-4857-A8CE-6DDBA2849BDA}"/>
    <hyperlink ref="Z222" location="A126040390A" display="A126040390A" xr:uid="{6BEF46DC-8D66-4A7B-9EBE-F11163818861}"/>
    <hyperlink ref="X178" location="A126008638V" display="A126008638V" xr:uid="{FDE6CC67-E3D2-45F8-8860-C91CB653050D}"/>
    <hyperlink ref="X200" location="A126070846W" display="A126070846W" xr:uid="{5844FEEF-A725-4DF1-8528-F21960D886DE}"/>
    <hyperlink ref="X222" location="A126039742W" display="A126039742W" xr:uid="{80E5EE92-4C65-4DED-9A80-13D247F7ADC8}"/>
    <hyperlink ref="Y178" location="A126007342R" display="A126007342R" xr:uid="{3D3FFD90-36D4-47C3-9756-812D6C90B040}"/>
    <hyperlink ref="Y200" location="A126069550L" display="A126069550L" xr:uid="{BF370537-7F01-4ECC-B53F-DA60BC122C46}"/>
    <hyperlink ref="Y222" location="A126038446K" display="A126038446K" xr:uid="{7AF149A7-29E7-4AE5-A8A1-FABAB0EBFB8B}"/>
    <hyperlink ref="AA179" location="A126006662J" display="A126006662J" xr:uid="{73EC53C6-8A66-44AF-AC47-54E095795DCF}"/>
    <hyperlink ref="AA201" location="A126068870F" display="A126068870F" xr:uid="{EFFBAECA-E74F-494F-A75A-5C121D4555E9}"/>
    <hyperlink ref="AA223" location="A126037766C" display="A126037766C" xr:uid="{007C4E18-089B-4334-B128-F153BB1A2D3B}"/>
    <hyperlink ref="W179" location="A126011198K" display="A126011198K" xr:uid="{45D8DC69-9327-4C69-A16D-18C13A6E6F52}"/>
    <hyperlink ref="W201" location="A126073406W" display="A126073406W" xr:uid="{8EB0C419-4C34-490E-92ED-DA84E7BB42E5}"/>
    <hyperlink ref="W223" location="A126042302A" display="A126042302A" xr:uid="{11B995FD-97CA-4D41-B586-4A31080B17FA}"/>
    <hyperlink ref="T179" location="A126009902L" display="A126009902L" xr:uid="{E83816CA-F46C-48B7-9930-51C79FECBD3F}"/>
    <hyperlink ref="T201" location="A126072110T" display="A126072110T" xr:uid="{D0423897-7DD8-45D4-885B-79B3A6278FCE}"/>
    <hyperlink ref="T223" location="A126041006R" display="A126041006R" xr:uid="{265F6EAA-5565-438B-81A8-9237CE0830C0}"/>
    <hyperlink ref="U179" location="A126007958L" display="A126007958L" xr:uid="{350FD6D9-2947-4A57-BFB7-5221FD9EB373}"/>
    <hyperlink ref="U201" location="A126070166T" display="A126070166T" xr:uid="{CC8F20DC-34CB-4A3F-8A44-64CE15FACD10}"/>
    <hyperlink ref="U223" location="A126039062T" display="A126039062T" xr:uid="{33F979C7-1AD6-48BC-9B14-665107F52586}"/>
    <hyperlink ref="V179" location="A126010550T" display="A126010550T" xr:uid="{3F25AF37-51F3-4A2E-A6D1-87CD5F08AF4A}"/>
    <hyperlink ref="V201" location="A126072758J" display="A126072758J" xr:uid="{A4E89655-25A1-4839-9DEB-F1A1D27F07B7}"/>
    <hyperlink ref="V223" location="A126041654L" display="A126041654L" xr:uid="{326424D8-82B0-4C26-856F-A8CD5DE83217}"/>
    <hyperlink ref="Z179" location="A126009254A" display="A126009254A" xr:uid="{481B1E66-6E3D-49E7-BC0A-60119559BFB8}"/>
    <hyperlink ref="Z201" location="A126071462C" display="A126071462C" xr:uid="{40BDC9C7-B514-4FA1-8C0E-B8A9828B0C85}"/>
    <hyperlink ref="Z223" location="A126040358A" display="A126040358A" xr:uid="{B7D44BF4-D6D3-427E-B87C-DA50BDC2A322}"/>
    <hyperlink ref="X179" location="A126008606A" display="A126008606A" xr:uid="{BF5DA2EC-C4DC-434F-A552-0EB7F2055AD7}"/>
    <hyperlink ref="X201" location="A126070814C" display="A126070814C" xr:uid="{521EC1DE-95F3-46E0-B652-B506CB8CB40B}"/>
    <hyperlink ref="X223" location="A126039710C" display="A126039710C" xr:uid="{759767C8-35CE-411B-8886-1E46158F6BBB}"/>
    <hyperlink ref="Y179" location="A126007310W" display="A126007310W" xr:uid="{D432EC8F-EF0D-4F96-B8AE-DFD728DF1267}"/>
    <hyperlink ref="Y201" location="A126069518L" display="A126069518L" xr:uid="{62F6A6CE-72C3-451A-86C5-ABAFC10254E3}"/>
    <hyperlink ref="Y223" location="A126038414T" display="A126038414T" xr:uid="{0293E751-BCDC-40CB-BD9A-C66EA2D4D535}"/>
    <hyperlink ref="AA180" location="A126006698K" display="A126006698K" xr:uid="{60B910EC-080A-42DD-8974-BA22D4B3E567}"/>
    <hyperlink ref="AA202" location="A126068906W" display="A126068906W" xr:uid="{3A8D43CA-9DE0-4710-B2D0-76E4DDE87CA0}"/>
    <hyperlink ref="AA224" location="A126037802A" display="A126037802A" xr:uid="{6778BEDC-7D1F-4425-B2F9-A926AB01F44F}"/>
    <hyperlink ref="W180" location="A126011234J" display="A126011234J" xr:uid="{BC29D7B0-BDF4-4E43-A463-4DF6AACDF989}"/>
    <hyperlink ref="W202" location="A126073442F" display="A126073442F" xr:uid="{009556F2-8435-4DE2-907D-18E5F1418A08}"/>
    <hyperlink ref="W224" location="A126042338C" display="A126042338C" xr:uid="{D9E8334A-929B-42EB-8E7F-93FCAE06FF32}"/>
    <hyperlink ref="T180" location="A126009938R" display="A126009938R" xr:uid="{B124B26A-568B-4EAD-B936-F0A864630260}"/>
    <hyperlink ref="T202" location="A126072146V" display="A126072146V" xr:uid="{DA3B562F-C5B1-4056-9AF8-866F1BEC7940}"/>
    <hyperlink ref="T224" location="A126041042X" display="A126041042X" xr:uid="{C3F34AC3-CF75-444B-BBFE-03D520147450}"/>
    <hyperlink ref="U180" location="A126007994W" display="A126007994W" xr:uid="{CBD26104-8541-400E-A6F7-216C1598386B}"/>
    <hyperlink ref="U202" location="A126070202R" display="A126070202R" xr:uid="{1084B3A0-2606-4B52-B116-E20A064BEBF3}"/>
    <hyperlink ref="U224" location="A126039098V" display="A126039098V" xr:uid="{4ABB1BD6-7228-4E7D-910F-952CCF9DCB0A}"/>
    <hyperlink ref="V180" location="A126010586V" display="A126010586V" xr:uid="{F2C13AA8-F2A1-49EB-A377-0DADD0D5DCB1}"/>
    <hyperlink ref="V202" location="A126072794T" display="A126072794T" xr:uid="{54CA8100-1531-4690-B897-1EEDCD296E56}"/>
    <hyperlink ref="V224" location="A126041690W" display="A126041690W" xr:uid="{81758223-BBA9-4454-8D4D-F23C81F985ED}"/>
    <hyperlink ref="Z180" location="A126009290K" display="A126009290K" xr:uid="{339216A2-383C-4CAC-A558-D69BA7F90596}"/>
    <hyperlink ref="Z202" location="A126071498F" display="A126071498F" xr:uid="{9DA19EE3-EA3D-414A-8D53-CD4F964CFB38}"/>
    <hyperlink ref="Z224" location="A126040394K" display="A126040394K" xr:uid="{49D0A4CF-3DF2-4FF1-8969-AEAF23884482}"/>
    <hyperlink ref="X180" location="A126008642K" display="A126008642K" xr:uid="{D275274F-942F-4AF9-A1FA-B66B73CFF28B}"/>
    <hyperlink ref="X202" location="A126070850L" display="A126070850L" xr:uid="{893A3248-A33A-46AD-BFAF-AE59CD5604AA}"/>
    <hyperlink ref="X224" location="A126039746F" display="A126039746F" xr:uid="{75C0378B-AFF3-4178-9832-1CF00597ACB2}"/>
    <hyperlink ref="Y180" location="A126007346X" display="A126007346X" xr:uid="{3409BD6C-8FBA-4414-9384-822BC1E6B6C4}"/>
    <hyperlink ref="Y202" location="A126069554W" display="A126069554W" xr:uid="{716DA8F6-1EF7-4B6D-8510-742265950EDA}"/>
    <hyperlink ref="Y224" location="A126038450A" display="A126038450A" xr:uid="{3913F263-DC67-4DB0-B154-5BD68F69C7FA}"/>
    <hyperlink ref="AA182" location="A126006702R" display="A126006702R" xr:uid="{31AB76BB-4FC4-42E5-8E52-64757DFEB518}"/>
    <hyperlink ref="AA204" location="A126068910L" display="A126068910L" xr:uid="{409B153D-F868-4DBA-8887-1718834DC0F9}"/>
    <hyperlink ref="AA226" location="A126037806K" display="A126037806K" xr:uid="{95E95118-82B6-429F-A228-8FAC5178CEC7}"/>
    <hyperlink ref="W182" location="A126011238T" display="A126011238T" xr:uid="{21991389-C763-4E4F-99B7-0B8C88D20E30}"/>
    <hyperlink ref="W204" location="A126073446R" display="A126073446R" xr:uid="{5C83CB3F-4991-4FDE-9F97-E2BD786AB182}"/>
    <hyperlink ref="W226" location="A126042342V" display="A126042342V" xr:uid="{7E61AE0D-9775-45F6-9CAC-B4541B3D4AFD}"/>
    <hyperlink ref="T182" location="A126009942F" display="A126009942F" xr:uid="{0E3DB32D-62BC-4002-9684-B64F5080C179}"/>
    <hyperlink ref="T204" location="A126072150K" display="A126072150K" xr:uid="{D45D7E2C-403A-4127-B3C5-C1A2AFE08948}"/>
    <hyperlink ref="T226" location="A126041046J" display="A126041046J" xr:uid="{51B033CD-F48D-4623-8726-A8D573090229}"/>
    <hyperlink ref="U182" location="A126007998F" display="A126007998F" xr:uid="{0115DEB0-2BFC-4CCF-B68B-9F0E35307832}"/>
    <hyperlink ref="U204" location="A126070206X" display="A126070206X" xr:uid="{DBCEF844-21A3-4483-81D8-F700C5B1AB8A}"/>
    <hyperlink ref="U226" location="A126039102X" display="A126039102X" xr:uid="{E0E73297-D8D2-4A59-AC8B-686713A1C825}"/>
    <hyperlink ref="V182" location="A126010590K" display="A126010590K" xr:uid="{7A2C769C-29FD-4BFC-B34C-2B949828DBB8}"/>
    <hyperlink ref="V204" location="A126072798A" display="A126072798A" xr:uid="{C7F9119E-9818-4393-9CB0-EC6D8AAF8837}"/>
    <hyperlink ref="V226" location="A126041694F" display="A126041694F" xr:uid="{F08C87EA-2278-4581-A37E-DBBE94D14B46}"/>
    <hyperlink ref="Z182" location="A126009294V" display="A126009294V" xr:uid="{B8D2451C-F360-43FF-B243-9F4AB5D02E25}"/>
    <hyperlink ref="Z204" location="A126071502K" display="A126071502K" xr:uid="{E1361626-24E4-406B-AD81-97E8A517DC3A}"/>
    <hyperlink ref="Z226" location="A126040398V" display="A126040398V" xr:uid="{36F5C05B-D442-4717-82D6-33ECE9988B61}"/>
    <hyperlink ref="X182" location="A126008646V" display="A126008646V" xr:uid="{A58B75E8-DA6B-4C70-8F2E-AD5F7E90C875}"/>
    <hyperlink ref="X204" location="A126070854W" display="A126070854W" xr:uid="{6324C6D4-CFEE-481B-B8A6-BA6B8ADBBA8A}"/>
    <hyperlink ref="X226" location="A126039750W" display="A126039750W" xr:uid="{9AAEECCF-7BBE-4766-A02C-95E4281FEBA1}"/>
    <hyperlink ref="Y182" location="A126007350R" display="A126007350R" xr:uid="{A3949F7C-E4F7-469A-AE99-53B2F4605470}"/>
    <hyperlink ref="Y204" location="A126069558F" display="A126069558F" xr:uid="{AD98AD59-1CD2-4407-9104-601CC0A3EED6}"/>
    <hyperlink ref="Y226" location="A126038454K" display="A126038454K" xr:uid="{51B28D31-224D-4697-96B4-137615AEB25A}"/>
    <hyperlink ref="AA183" location="A126006666T" display="A126006666T" xr:uid="{A406276F-7BE3-43EF-8FFD-9DC340833745}"/>
    <hyperlink ref="AA205" location="A126068874R" display="A126068874R" xr:uid="{4447E42C-475F-4270-83A3-A167742D8C6A}"/>
    <hyperlink ref="AA227" location="A126037770V" display="A126037770V" xr:uid="{38701211-AFB9-4965-8562-8E2D29D0BB02}"/>
    <hyperlink ref="W183" location="A126011202R" display="A126011202R" xr:uid="{95530A88-34F9-464E-BB3A-426902061BB1}"/>
    <hyperlink ref="W205" location="A126073410L" display="A126073410L" xr:uid="{A69DF614-1718-46A9-8887-76557BC0C32F}"/>
    <hyperlink ref="W227" location="A126042306K" display="A126042306K" xr:uid="{0CB8DA43-EDA7-43A8-A241-E71075F2177D}"/>
    <hyperlink ref="T183" location="A126009906W" display="A126009906W" xr:uid="{D602EB97-056B-4C7F-B411-0720382DA9CE}"/>
    <hyperlink ref="T205" location="A126072114A" display="A126072114A" xr:uid="{715F6D17-9567-4216-9495-32AAA83C4C42}"/>
    <hyperlink ref="T227" location="A126041010F" display="A126041010F" xr:uid="{26313A89-EA93-44F4-968D-B5EAFC2F3649}"/>
    <hyperlink ref="U183" location="A126007962C" display="A126007962C" xr:uid="{9020AB6D-3B77-475E-B339-C94F555C7ED4}"/>
    <hyperlink ref="U205" location="A126070170J" display="A126070170J" xr:uid="{269E5D55-CE80-4584-9039-9FA32E601C4C}"/>
    <hyperlink ref="U227" location="A126039066A" display="A126039066A" xr:uid="{D68B3066-A3FC-4E7E-844C-32BF93F9772A}"/>
    <hyperlink ref="V183" location="A126010554A" display="A126010554A" xr:uid="{1972FE1B-C866-4EA5-98A6-D884D5021203}"/>
    <hyperlink ref="V205" location="A126072762X" display="A126072762X" xr:uid="{FEA45CFA-5E64-424A-BBA9-725428453A9E}"/>
    <hyperlink ref="V227" location="A126041658W" display="A126041658W" xr:uid="{11F07E3E-21F7-4AB3-88D3-C53A0BFA19BA}"/>
    <hyperlink ref="Z183" location="A126009258K" display="A126009258K" xr:uid="{6DB3F9FC-233D-43D4-9EE4-4B369B722A22}"/>
    <hyperlink ref="Z205" location="A126071466L" display="A126071466L" xr:uid="{14BB307B-30D3-4602-B004-EDE61210030C}"/>
    <hyperlink ref="Z227" location="A126040362T" display="A126040362T" xr:uid="{44DD67A7-1C57-4460-8799-160AF6DDF243}"/>
    <hyperlink ref="X183" location="A126008610T" display="A126008610T" xr:uid="{A8C0C7E7-8F12-4E64-8F24-796FE8614496}"/>
    <hyperlink ref="X205" location="A126070818L" display="A126070818L" xr:uid="{4A470EE5-7B87-4250-A62B-7BD6CB1219E6}"/>
    <hyperlink ref="X227" location="A126039714L" display="A126039714L" xr:uid="{8FA740F9-C27D-4A2D-B7BC-3BBA7A0EEA7F}"/>
    <hyperlink ref="Y183" location="A126007314F" display="A126007314F" xr:uid="{44BA92D5-1DDA-4B13-BB37-F0EC3DB77BFD}"/>
    <hyperlink ref="Y205" location="A126069522C" display="A126069522C" xr:uid="{B2527054-C816-4761-9171-CCE7345575E0}"/>
    <hyperlink ref="Y227" location="A126038418A" display="A126038418A" xr:uid="{8EEDEFC8-9048-4C54-A66D-B4ADB8F49FBE}"/>
    <hyperlink ref="AA184" location="A126006670J" display="A126006670J" xr:uid="{B894FA38-BE92-4441-B1F7-2B3CE82BE446}"/>
    <hyperlink ref="AA206" location="A126068878X" display="A126068878X" xr:uid="{087E5CF5-D9B2-4D5F-B9C7-94C6B872E9C7}"/>
    <hyperlink ref="AA228" location="A126037774C" display="A126037774C" xr:uid="{299DB576-A364-4B32-892F-9C03323F1E2D}"/>
    <hyperlink ref="W184" location="A126011206X" display="A126011206X" xr:uid="{6D904866-8FB6-4CD8-9DD9-49B5156215FC}"/>
    <hyperlink ref="W206" location="A126073414W" display="A126073414W" xr:uid="{357283CF-B3E6-40CF-8441-742E6B43C98F}"/>
    <hyperlink ref="W228" location="A126042310A" display="A126042310A" xr:uid="{7580B1FD-2240-4BAB-B513-E4ABF27E1C6B}"/>
    <hyperlink ref="T184" location="A126009910L" display="A126009910L" xr:uid="{7A2D36DF-A6CD-474D-B01D-E56B7FA0E1EE}"/>
    <hyperlink ref="T206" location="A126072118K" display="A126072118K" xr:uid="{233E33B7-74EF-4C82-A83F-68EAD2DDCFBB}"/>
    <hyperlink ref="T228" location="A126041014R" display="A126041014R" xr:uid="{7CC2A04B-0F8A-46A9-B1E7-31A350EA8AAE}"/>
    <hyperlink ref="U184" location="A126007966L" display="A126007966L" xr:uid="{045B0105-72CE-419F-ABD4-EA80AAE1F4C7}"/>
    <hyperlink ref="U206" location="A126070174T" display="A126070174T" xr:uid="{10A6545E-60FB-4CB8-91EB-7435AE57894E}"/>
    <hyperlink ref="U228" location="A126039070T" display="A126039070T" xr:uid="{447C5A2E-74E9-4B02-946D-56D4DEB2C0CB}"/>
    <hyperlink ref="Z184" location="A126009262A" display="A126009262A" xr:uid="{ED14413D-CBB4-4E44-87D5-C328DBF33782}"/>
    <hyperlink ref="Z206" location="A126071470C" display="A126071470C" xr:uid="{D376534A-B6C2-41B9-BE27-9CF7D00951FA}"/>
    <hyperlink ref="Z228" location="A126040366A" display="A126040366A" xr:uid="{838B67DD-4573-4DF1-9EDF-37E6461FA9A4}"/>
    <hyperlink ref="X184" location="A126008614A" display="A126008614A" xr:uid="{8EA4A3BD-4665-464A-8AA8-57AECEDE0B6A}"/>
    <hyperlink ref="X206" location="A126070822C" display="A126070822C" xr:uid="{0BB04860-C9F7-4CF6-9FA5-EE6FE29E4284}"/>
    <hyperlink ref="X228" location="A126039718W" display="A126039718W" xr:uid="{9EFF4B3E-D3B8-4BDA-8983-820557D9CE70}"/>
    <hyperlink ref="AA185" location="A126006686A" display="A126006686A" xr:uid="{B84BA5EB-5366-4943-8197-A2626B6EF84C}"/>
    <hyperlink ref="AA207" location="A126068894X" display="A126068894X" xr:uid="{438E55A4-C15D-43DA-9433-00412C885114}"/>
    <hyperlink ref="AA229" location="A126037790C" display="A126037790C" xr:uid="{8B45B314-4504-488C-8486-974123A79529}"/>
    <hyperlink ref="W185" location="A126011222X" display="A126011222X" xr:uid="{0431BABA-A3FD-4DB7-8594-C1982E313A2A}"/>
    <hyperlink ref="W207" location="A126073430W" display="A126073430W" xr:uid="{B0E0E98E-D090-4B17-A4C4-83235737FA5E}"/>
    <hyperlink ref="W229" location="A126042326V" display="A126042326V" xr:uid="{56AB2CEE-B883-4E62-BA5D-5275B700A141}"/>
    <hyperlink ref="T185" location="A126009926F" display="A126009926F" xr:uid="{A452037D-BF9A-4DEF-B087-27EC074FB394}"/>
    <hyperlink ref="T207" location="A126072134K" display="A126072134K" xr:uid="{789CC347-A7A7-42D9-AEC1-AA45F47898F9}"/>
    <hyperlink ref="T229" location="A126041030R" display="A126041030R" xr:uid="{5BB6BC10-0CD5-4528-B7A4-667825549CD5}"/>
    <hyperlink ref="U185" location="A126007982L" display="A126007982L" xr:uid="{6FC2002B-B7E3-4761-AA32-1AAFFA2A66A4}"/>
    <hyperlink ref="U207" location="A126070190T" display="A126070190T" xr:uid="{22C5886A-3A8B-4BB7-9306-C313B766B0C7}"/>
    <hyperlink ref="U229" location="A126039086K" display="A126039086K" xr:uid="{6AB3A9BA-883F-4E98-979A-D8A824DE7EDA}"/>
    <hyperlink ref="Z185" location="A126009278V" display="A126009278V" xr:uid="{4AFA67B9-963E-45AF-B7E7-B3BD705BAC3E}"/>
    <hyperlink ref="Z207" location="A126071486W" display="A126071486W" xr:uid="{6E91A05F-CC32-4BA9-BDDF-B9D666B0F463}"/>
    <hyperlink ref="Z229" location="A126040382A" display="A126040382A" xr:uid="{B1F57759-19C9-4295-950D-D39F79B8102D}"/>
    <hyperlink ref="X185" location="A126008630A" display="A126008630A" xr:uid="{95AC29F7-DABA-4845-96A3-EAA867F50F3A}"/>
    <hyperlink ref="X207" location="A126070838W" display="A126070838W" xr:uid="{6C7713C2-71B6-46D0-9FAB-5BC2D558285B}"/>
    <hyperlink ref="X229" location="A126039734W" display="A126039734W" xr:uid="{2161ECF2-0AE6-40A8-AA9E-BFB81EE2DBC2}"/>
    <hyperlink ref="AA186" location="A126006654J" display="A126006654J" xr:uid="{15BE7F5F-4270-4A7F-A764-9CBCE0409B84}"/>
    <hyperlink ref="AA208" location="A126068862F" display="A126068862F" xr:uid="{3ECE7FCF-DB88-4E06-80B5-339E06356710}"/>
    <hyperlink ref="AA230" location="A126037758C" display="A126037758C" xr:uid="{2F125E27-F0F2-4298-B502-3D781982A0C9}"/>
    <hyperlink ref="W186" location="A126011190T" display="A126011190T" xr:uid="{92CDC3EF-C4E0-4AFA-9145-39BF92DE4485}"/>
    <hyperlink ref="W208" location="A126073398J" display="A126073398J" xr:uid="{3A20FF3A-4042-4296-AC2E-6C4F8C0DA744}"/>
    <hyperlink ref="W230" location="A126042294L" display="A126042294L" xr:uid="{228237AB-F240-4921-BE13-CD49AAAEA7E9}"/>
    <hyperlink ref="T186" location="A126009894X" display="A126009894X" xr:uid="{FFD0FF68-4EE6-4F1F-BC08-127230812356}"/>
    <hyperlink ref="T208" location="A126072102T" display="A126072102T" xr:uid="{4B087313-87AC-494E-B814-01BBCCD102F4}"/>
    <hyperlink ref="T230" location="A126040998X" display="A126040998X" xr:uid="{CEF755FA-0589-46C8-B073-2B510AA167A7}"/>
    <hyperlink ref="U186" location="A126007950V" display="A126007950V" xr:uid="{CA34F68F-63C1-4D3E-A398-6E529D3105A3}"/>
    <hyperlink ref="U208" location="A126070158T" display="A126070158T" xr:uid="{8B53ED5D-8B84-4F68-9C8B-06CC1CA39E9C}"/>
    <hyperlink ref="U230" location="A126039054T" display="A126039054T" xr:uid="{B4E30C9A-9A4C-4D3D-B40A-3B0037F30241}"/>
    <hyperlink ref="V186" location="A126010542T" display="A126010542T" xr:uid="{9D347DAB-A220-4345-961E-460743C364DC}"/>
    <hyperlink ref="V208" location="A126072750R" display="A126072750R" xr:uid="{8884EEF0-977C-43A4-B852-9A5561194C4A}"/>
    <hyperlink ref="V230" location="A126041646L" display="A126041646L" xr:uid="{86D64BB6-4DCB-40D2-A811-672F232172BE}"/>
    <hyperlink ref="Z186" location="A126009246A" display="A126009246A" xr:uid="{E38870FE-B8B9-41D9-B9F4-312E1239194A}"/>
    <hyperlink ref="Z208" location="A126071454C" display="A126071454C" xr:uid="{9FD96737-A60C-456C-8F03-4615F21B1280}"/>
    <hyperlink ref="Z230" location="A126040350J" display="A126040350J" xr:uid="{88947D60-7755-498A-9218-23B4DD6FAC0D}"/>
    <hyperlink ref="X186" location="A126008598L" display="A126008598L" xr:uid="{8CA28A60-72E1-482C-B73C-8965D56EDCAC}"/>
    <hyperlink ref="X208" location="A126070806C" display="A126070806C" xr:uid="{86F09B23-F590-4E4D-B75E-387B2C444DF2}"/>
    <hyperlink ref="X230" location="A126039702C" display="A126039702C" xr:uid="{20DA5443-C9FC-4460-B6B1-23ADBEF1CA78}"/>
    <hyperlink ref="Y186" location="A126007302W" display="A126007302W" xr:uid="{FEA0A878-9073-44C1-9DCC-EABA2A6B1B40}"/>
    <hyperlink ref="Y208" location="A126069510V" display="A126069510V" xr:uid="{303D505A-0A16-4D3D-9F32-A59D7B3A109F}"/>
    <hyperlink ref="Y230" location="A126038406T" display="A126038406T" xr:uid="{9FB28081-373E-478E-B486-5DABD8E58390}"/>
    <hyperlink ref="AA187" location="A126006706X" display="A126006706X" xr:uid="{71AF1664-FF0A-49D0-9DA0-6960A516CA0B}"/>
    <hyperlink ref="AA209" location="A126068914W" display="A126068914W" xr:uid="{9AD74577-9A3D-4C69-B47C-3D1E32179341}"/>
    <hyperlink ref="AA231" location="A126037810A" display="A126037810A" xr:uid="{00CF8FDD-37EB-4A36-B55F-FA70497082FE}"/>
    <hyperlink ref="W187" location="A126011242J" display="A126011242J" xr:uid="{ADEE018E-4883-4B95-8672-F0AD28010BB2}"/>
    <hyperlink ref="W209" location="A126073450F" display="A126073450F" xr:uid="{07D96FF1-4DA4-4CC7-9307-3AAD0C6C4E4E}"/>
    <hyperlink ref="W231" location="A126042346C" display="A126042346C" xr:uid="{990F7AD7-8538-4018-B736-BAE1C4BD2B0E}"/>
    <hyperlink ref="T187" location="A126009946R" display="A126009946R" xr:uid="{04622CF3-D736-476B-B897-11CF995B78A4}"/>
    <hyperlink ref="T209" location="A126072154V" display="A126072154V" xr:uid="{99CB5048-C623-42F2-A48B-E5E3317F34E6}"/>
    <hyperlink ref="T231" location="A126041050X" display="A126041050X" xr:uid="{E0753B29-BC19-41C9-8FFD-41EB683E6182}"/>
    <hyperlink ref="U187" location="A126008002L" display="A126008002L" xr:uid="{446B9A83-DEE2-4F11-8C09-C6826910A564}"/>
    <hyperlink ref="U209" location="A126070210R" display="A126070210R" xr:uid="{C39BEBD9-AD95-4710-846B-F7307CB73257}"/>
    <hyperlink ref="U231" location="A126039106J" display="A126039106J" xr:uid="{1BEA9742-3114-4B30-B291-C0DDC6BDB675}"/>
    <hyperlink ref="V187" location="A126010594V" display="A126010594V" xr:uid="{3F42F7E0-1E1A-4F22-8A15-A7CD7EE7C1CD}"/>
    <hyperlink ref="V209" location="A126072802F" display="A126072802F" xr:uid="{EA55C147-6AAE-4306-A31B-AD8742D7968A}"/>
    <hyperlink ref="V231" location="A126041698R" display="A126041698R" xr:uid="{556A774A-0BDC-42E2-94BE-89FD91EE9B91}"/>
    <hyperlink ref="Z187" location="A126009298C" display="A126009298C" xr:uid="{6F9ABF45-5B95-427B-8DFC-FA857A77CF47}"/>
    <hyperlink ref="Z209" location="A126071506V" display="A126071506V" xr:uid="{D9DEE88C-BD81-4620-ACDF-333F087406C3}"/>
    <hyperlink ref="Z231" location="A126040402X" display="A126040402X" xr:uid="{9DFE5D72-B236-4FC6-819B-CF2BF554F43C}"/>
    <hyperlink ref="X187" location="A126008650K" display="A126008650K" xr:uid="{08113BA3-E033-4DD0-9207-B916927D8067}"/>
    <hyperlink ref="X209" location="A126070858F" display="A126070858F" xr:uid="{6A63AE77-9FCB-44AD-A108-CAD425219053}"/>
    <hyperlink ref="X231" location="A126039754F" display="A126039754F" xr:uid="{8FA50089-CA4A-466A-8BE6-CE29DDC7C83F}"/>
    <hyperlink ref="Y187" location="A126007354X" display="A126007354X" xr:uid="{3BCFD8B4-626D-47D7-9D0C-79CB39630B39}"/>
    <hyperlink ref="Y209" location="A126069562W" display="A126069562W" xr:uid="{D085FE11-7470-407F-A18B-6B2D3B3B73EC}"/>
    <hyperlink ref="Y231" location="A126038458V" display="A126038458V" xr:uid="{F1528C34-5DCD-40D5-AAE0-77BBE9922874}"/>
    <hyperlink ref="AA188" location="A126006690T" display="A126006690T" xr:uid="{9550B668-0AB8-432E-81F0-9761C65430A6}"/>
    <hyperlink ref="AA210" location="A126068898J" display="A126068898J" xr:uid="{199B2E98-7B1F-4DE3-B820-7A7D1C6FB80A}"/>
    <hyperlink ref="AA232" location="A126037794L" display="A126037794L" xr:uid="{F08A2322-37B6-4A04-9B2E-098A8739D879}"/>
    <hyperlink ref="W188" location="A126011226J" display="A126011226J" xr:uid="{19AB7D78-BD94-4489-8461-64DF0E69DF72}"/>
    <hyperlink ref="W210" location="A126073434F" display="A126073434F" xr:uid="{2F88CD83-188B-4660-A034-D029F59A4A10}"/>
    <hyperlink ref="W232" location="A126042330K" display="A126042330K" xr:uid="{44B69B71-6597-4A08-BFE9-27902E6B6F17}"/>
    <hyperlink ref="T188" location="A126009930W" display="A126009930W" xr:uid="{40DF00C8-2103-48EE-9D79-B6C55AC5ADB2}"/>
    <hyperlink ref="T210" location="A126072138V" display="A126072138V" xr:uid="{8900E8E0-4665-49A2-9FEA-EC6F0F96C307}"/>
    <hyperlink ref="T232" location="A126041034X" display="A126041034X" xr:uid="{D0819EFF-C4F1-4A75-975A-2605090A473E}"/>
    <hyperlink ref="U188" location="A126007986W" display="A126007986W" xr:uid="{3A75DB87-84C2-4272-A32C-EABAC032FBA4}"/>
    <hyperlink ref="U210" location="A126070194A" display="A126070194A" xr:uid="{93E98BE1-6CCC-45E4-9F2A-C5753B7163C1}"/>
    <hyperlink ref="U232" location="A126039090A" display="A126039090A" xr:uid="{7CC60AEC-A0E2-4020-982C-DB58D0A72CF5}"/>
    <hyperlink ref="Z188" location="A126009282K" display="A126009282K" xr:uid="{F09275C9-A34C-4E98-BA9D-8D770462FC9B}"/>
    <hyperlink ref="Z210" location="A126071490L" display="A126071490L" xr:uid="{77DF4D86-E802-42B5-9BB8-B1EED9AF3AFC}"/>
    <hyperlink ref="Z232" location="A126040386K" display="A126040386K" xr:uid="{EBAC83A2-8616-42ED-AE7C-689E3E326BBB}"/>
    <hyperlink ref="X188" location="A126008634K" display="A126008634K" xr:uid="{5C111BF9-8326-40C7-B4B4-822562EB3668}"/>
    <hyperlink ref="X210" location="A126070842L" display="A126070842L" xr:uid="{2C678C2B-C8AC-4204-99E3-00606EB7FC4F}"/>
    <hyperlink ref="X232" location="A126039738F" display="A126039738F" xr:uid="{E8E86B6F-4E00-40F1-81A4-29FA44D9EF58}"/>
    <hyperlink ref="AA190" location="A126006710R" display="A126006710R" xr:uid="{4F3D67BE-0387-4E95-8573-567EDA30FA39}"/>
    <hyperlink ref="AA212" location="A126068918F" display="A126068918F" xr:uid="{4F6FBBD6-6F44-47E6-BA27-1C32F5FCACFA}"/>
    <hyperlink ref="AA234" location="A126037814K" display="A126037814K" xr:uid="{8AA9EB93-ECD3-4C19-8BE2-1232F9A5AF7E}"/>
    <hyperlink ref="W190" location="A126011246T" display="A126011246T" xr:uid="{9B6D4321-23DA-44A1-8A0B-322C40F4F5ED}"/>
    <hyperlink ref="W212" location="A126073454R" display="A126073454R" xr:uid="{9B878806-6DA2-413B-A4A0-65DFDA2E894B}"/>
    <hyperlink ref="W234" location="A126042350V" display="A126042350V" xr:uid="{F9BBA765-F161-468E-B0FE-25DE3A6C6ADA}"/>
    <hyperlink ref="T190" location="A126009950F" display="A126009950F" xr:uid="{F50B061B-D472-44CA-B958-B18428F7597B}"/>
    <hyperlink ref="T212" location="A126072158C" display="A126072158C" xr:uid="{D0055C32-3CDC-405E-A4BA-CAFBA0907B2B}"/>
    <hyperlink ref="T234" location="A126041054J" display="A126041054J" xr:uid="{038B244C-4C52-4FDB-856E-D3D9E8850B28}"/>
    <hyperlink ref="U190" location="A126008006W" display="A126008006W" xr:uid="{D8A148B8-5378-4819-AFA9-4C100E974AA2}"/>
    <hyperlink ref="U212" location="A126070214X" display="A126070214X" xr:uid="{086C519D-ECA2-4DB7-9E3E-2F7996567290}"/>
    <hyperlink ref="U234" location="A126039110X" display="A126039110X" xr:uid="{E0794030-3B03-4261-93FE-58A1B32774E5}"/>
    <hyperlink ref="V190" location="A126010598C" display="A126010598C" xr:uid="{CAD946DE-2F06-4B37-B128-058D5ED5448E}"/>
    <hyperlink ref="V212" location="A126072806R" display="A126072806R" xr:uid="{691CE0AB-2C1E-4492-B4EB-1861DC9EE120}"/>
    <hyperlink ref="V234" location="A126041702V" display="A126041702V" xr:uid="{055818F4-B717-4AD4-8D75-C24BA93508C5}"/>
    <hyperlink ref="Z190" location="A126009302J" display="A126009302J" xr:uid="{631785EE-FA6F-4485-9404-BC2F1B0EEA48}"/>
    <hyperlink ref="Z212" location="A126071510K" display="A126071510K" xr:uid="{7455DC54-9CD7-47C4-9AA0-F37A5A471892}"/>
    <hyperlink ref="Z234" location="A126040406J" display="A126040406J" xr:uid="{71DF36BB-3AD6-4F5E-B851-5B03FBC1DE7B}"/>
    <hyperlink ref="X190" location="A126008654V" display="A126008654V" xr:uid="{81BDE532-0834-4941-8D8F-588C9081E2C1}"/>
    <hyperlink ref="X212" location="A126070862W" display="A126070862W" xr:uid="{209142F5-EFBC-452B-BFB3-7DCC94F44944}"/>
    <hyperlink ref="X234" location="A126039758R" display="A126039758R" xr:uid="{752812B1-6513-431D-9731-FF7F30278E40}"/>
    <hyperlink ref="Y190" location="A126007358J" display="A126007358J" xr:uid="{F0C53881-543E-4FE2-AC7B-EF7B33B2E553}"/>
    <hyperlink ref="Y212" location="A126069566F" display="A126069566F" xr:uid="{E6E2D1FA-BD5C-4E78-A510-05F53AA65A49}"/>
    <hyperlink ref="Y234" location="A126038462K" display="A126038462K" xr:uid="{FA6477E8-A8FF-4627-8291-B034357B2CDF}"/>
    <hyperlink ref="AA191" location="A126006658T" display="A126006658T" xr:uid="{BA984976-5DEF-43F3-87B7-0CB21714289C}"/>
    <hyperlink ref="AA213" location="A126068866R" display="A126068866R" xr:uid="{FF68A24E-15F3-43C0-B419-BE088A50C04A}"/>
    <hyperlink ref="AA235" location="A126037762V" display="A126037762V" xr:uid="{3FBAA3C4-4D6C-4CA8-B63C-6723486A1D7E}"/>
    <hyperlink ref="W191" location="A126011194A" display="A126011194A" xr:uid="{4DEEBF1C-1A35-4FE3-930B-7CF2CABAD0E3}"/>
    <hyperlink ref="W213" location="A126073402L" display="A126073402L" xr:uid="{F307E022-3156-45DB-B2CA-BC85911DAA60}"/>
    <hyperlink ref="W235" location="A126042298W" display="A126042298W" xr:uid="{70874B8F-01DF-4F95-A646-A5281968251D}"/>
    <hyperlink ref="T191" location="A126009898J" display="A126009898J" xr:uid="{6ADDFE0B-CC7B-44E4-ADFC-8A1E17B0F614}"/>
    <hyperlink ref="T213" location="A126072106A" display="A126072106A" xr:uid="{304FA292-9775-495F-A286-A6394E5014F1}"/>
    <hyperlink ref="T235" location="A126041002F" display="A126041002F" xr:uid="{3BCBCD18-F398-47BA-958A-E6D3100F7EE3}"/>
    <hyperlink ref="U191" location="A126007954C" display="A126007954C" xr:uid="{94540629-72B8-49D6-8FC0-DA56B79519FF}"/>
    <hyperlink ref="U213" location="A126070162J" display="A126070162J" xr:uid="{F92D7255-C3BD-4605-9D31-4B774695CF7A}"/>
    <hyperlink ref="U235" location="A126039058A" display="A126039058A" xr:uid="{B5C102E7-2B25-4EF7-8F1A-56CED3CD9A5B}"/>
    <hyperlink ref="V191" location="A126010546A" display="A126010546A" xr:uid="{50D01586-6388-4C87-91B0-47A1E352B43D}"/>
    <hyperlink ref="V213" location="A126072754X" display="A126072754X" xr:uid="{22649838-B1E3-4B8C-9959-135D38CCBA26}"/>
    <hyperlink ref="V235" location="A126041650C" display="A126041650C" xr:uid="{F0843D6E-E747-4F11-9989-39EFABB004E6}"/>
    <hyperlink ref="Z191" location="A126009250T" display="A126009250T" xr:uid="{8CC1861B-F5D8-4801-9E27-3283B92286C7}"/>
    <hyperlink ref="Z213" location="A126071458L" display="A126071458L" xr:uid="{D5242354-09EA-4AF9-8423-A756659307B9}"/>
    <hyperlink ref="Z235" location="A126040354T" display="A126040354T" xr:uid="{AE95895A-64A8-4595-B0CF-5CABADE2AEAA}"/>
    <hyperlink ref="X191" location="A126008602T" display="A126008602T" xr:uid="{F85C7EB0-2E00-460E-A77B-8741399C2DD0}"/>
    <hyperlink ref="X213" location="A126070810V" display="A126070810V" xr:uid="{B41AC719-DB6D-42B6-A59B-199B279DD052}"/>
    <hyperlink ref="X235" location="A126039706L" display="A126039706L" xr:uid="{B878E656-36BC-40FE-A6BC-D27E453209EC}"/>
    <hyperlink ref="Y191" location="A126007306F" display="A126007306F" xr:uid="{F9A8D4DA-AF93-4AE6-9A13-ABD3765A7A4D}"/>
    <hyperlink ref="Y213" location="A126069514C" display="A126069514C" xr:uid="{9138A267-7442-4DA6-9179-FA92C7760B99}"/>
    <hyperlink ref="Y235" location="A126038410J" display="A126038410J" xr:uid="{99B96D4A-1CA4-40B0-9437-3988B8E8A957}"/>
    <hyperlink ref="AA192" location="A126006642X" display="A126006642X" xr:uid="{BA86AB12-782B-43F5-AEB6-C039B4C85102}"/>
    <hyperlink ref="AA214" location="A126068850W" display="A126068850W" xr:uid="{808E0BD5-8D4B-44C0-B14D-069DD9566936}"/>
    <hyperlink ref="AA236" location="A126037746V" display="A126037746V" xr:uid="{4AB07165-F260-407E-A278-644D287BF9FF}"/>
    <hyperlink ref="W192" location="A126011178A" display="A126011178A" xr:uid="{354FBB33-E882-4D1F-BB23-F68A38A4D331}"/>
    <hyperlink ref="W214" location="A126073386X" display="A126073386X" xr:uid="{089A918C-4651-4CCF-94BA-494916479B94}"/>
    <hyperlink ref="W236" location="A126042282C" display="A126042282C" xr:uid="{4DD4261B-AA00-4E0D-AD06-47854FAC57DB}"/>
    <hyperlink ref="T192" location="A126009882R" display="A126009882R" xr:uid="{A7AD789E-C1C5-4960-8C82-00C83BE7F672}"/>
    <hyperlink ref="T214" location="A126072090V" display="A126072090V" xr:uid="{6F62BBDB-A78E-490E-9E4D-8583B62BF70E}"/>
    <hyperlink ref="T236" location="A126040986R" display="A126040986R" xr:uid="{16083C01-F32C-43FC-AED4-03A413D05E0D}"/>
    <hyperlink ref="U192" location="A126007938C" display="A126007938C" xr:uid="{21D483FB-DABD-4FB2-A50F-348DD594BE76}"/>
    <hyperlink ref="U214" location="A126070146J" display="A126070146J" xr:uid="{B00ACA68-BC9C-4E52-AC6F-C2FE56972043}"/>
    <hyperlink ref="U236" location="A126039042J" display="A126039042J" xr:uid="{3A2950B1-E43C-4766-8BC7-D583BB42B511}"/>
    <hyperlink ref="V192" location="A126010530J" display="A126010530J" xr:uid="{CD8BF69A-793D-42DE-9A9E-28B0AEF4CE24}"/>
    <hyperlink ref="V214" location="A126072738X" display="A126072738X" xr:uid="{B7D2E8D0-72C6-42AF-82C6-21C38B421DB5}"/>
    <hyperlink ref="V236" location="A126041634C" display="A126041634C" xr:uid="{B5D9CED2-D285-44B8-A840-7E8694A6A8D4}"/>
    <hyperlink ref="Z192" location="A126009234T" display="A126009234T" xr:uid="{8B3443BE-162A-49CD-9417-770BDEA07A95}"/>
    <hyperlink ref="Z214" location="A126071442V" display="A126071442V" xr:uid="{E2D5BBFF-86B4-4195-A9A5-6EC300548819}"/>
    <hyperlink ref="Z236" location="A126040338T" display="A126040338T" xr:uid="{0622747C-2D7D-4347-BE1A-D20FBB86CAA0}"/>
    <hyperlink ref="X192" location="A126008586C" display="A126008586C" xr:uid="{ECBF6AFF-C9AD-4EB3-8EE3-BDE5408F4978}"/>
    <hyperlink ref="X214" location="A126070794F" display="A126070794F" xr:uid="{54BB8E38-94BC-43D0-89A4-6BFE8A5EA48C}"/>
    <hyperlink ref="X236" location="A126039690F" display="A126039690F" xr:uid="{7CC91127-2508-4D32-87D0-3E211DCA42E5}"/>
    <hyperlink ref="Y192" location="A126007290X" display="A126007290X" xr:uid="{5BBC739A-9753-4959-B363-823FDCEE374C}"/>
    <hyperlink ref="Y214" location="A126069498R" display="A126069498R" xr:uid="{0E47A76F-D4F0-4481-B166-8216744A2111}"/>
    <hyperlink ref="Y236" location="A126038394V" display="A126038394V" xr:uid="{05B1C9AB-3E12-4D19-844B-51F647309B5E}"/>
    <hyperlink ref="AA193" location="A126006646J" display="A126006646J" xr:uid="{CDFB91D0-972D-4786-AB41-11875B0B967C}"/>
    <hyperlink ref="AA215" location="A126068854F" display="A126068854F" xr:uid="{75169E32-DE50-4A36-9B9E-22B795700136}"/>
    <hyperlink ref="AA237" location="A126037750K" display="A126037750K" xr:uid="{BB37D344-B3BD-45DE-8774-BC4DF66F19FF}"/>
    <hyperlink ref="W193" location="A126011182T" display="A126011182T" xr:uid="{68A9E18B-8CC9-41A7-8DB6-06DE663D9895}"/>
    <hyperlink ref="W215" location="A126073390R" display="A126073390R" xr:uid="{60F630E7-1427-4EA9-B029-072C012A13C0}"/>
    <hyperlink ref="W237" location="A126042286L" display="A126042286L" xr:uid="{DC59EB5B-708B-41CA-B7A3-F2EDC308966E}"/>
    <hyperlink ref="T193" location="A126009886X" display="A126009886X" xr:uid="{2DD8C572-865A-4523-9917-F2A13F686F93}"/>
    <hyperlink ref="T215" location="A126072094C" display="A126072094C" xr:uid="{C6977870-5650-4D91-9310-2BD2882D871F}"/>
    <hyperlink ref="T237" location="A126040990F" display="A126040990F" xr:uid="{4103E5DE-6F1D-44A5-9AD5-A9D84EDE6E8E}"/>
    <hyperlink ref="U193" location="A126007942V" display="A126007942V" xr:uid="{691A10BE-A77F-42CF-828D-7796A9ED15A7}"/>
    <hyperlink ref="U215" location="A126070150X" display="A126070150X" xr:uid="{1206DCDB-8495-452D-9FEF-81B93CE4697C}"/>
    <hyperlink ref="U237" location="A126039046T" display="A126039046T" xr:uid="{A161DEE9-0C99-47F8-8E39-05E04C1B62A9}"/>
    <hyperlink ref="V193" location="A126010534T" display="A126010534T" xr:uid="{3704F40A-E29E-4136-8682-02F302EA421C}"/>
    <hyperlink ref="V215" location="A126072742R" display="A126072742R" xr:uid="{DA816E6A-CFF7-4DB2-81A7-70110159F52E}"/>
    <hyperlink ref="V237" location="A126041638L" display="A126041638L" xr:uid="{DC53972B-E350-4824-A138-F4C469B42A2E}"/>
    <hyperlink ref="Z193" location="A126009238A" display="A126009238A" xr:uid="{F934180B-2D3F-4853-86BE-EF7FC8C8A7C2}"/>
    <hyperlink ref="Z215" location="A126071446C" display="A126071446C" xr:uid="{B5230C9F-80E8-4CB5-ACB6-AE6CB9CDE543}"/>
    <hyperlink ref="Z237" location="A126040342J" display="A126040342J" xr:uid="{5F6CCF55-88D1-49B6-92E7-7CDDEF28C873}"/>
    <hyperlink ref="X193" location="A126008590V" display="A126008590V" xr:uid="{463DC054-3C1B-465B-A7F3-BAD11020E010}"/>
    <hyperlink ref="X215" location="A126070798R" display="A126070798R" xr:uid="{F3A44BA5-4C08-4B98-A15E-ECBA6F021F40}"/>
    <hyperlink ref="X237" location="A126039694R" display="A126039694R" xr:uid="{213995DC-EDEF-4A2F-A955-2972C5C3FE9D}"/>
    <hyperlink ref="Y193" location="A126007294J" display="A126007294J" xr:uid="{C5737A85-07D5-485B-8BA1-F88A05756DBB}"/>
    <hyperlink ref="Y215" location="A126069502V" display="A126069502V" xr:uid="{84152194-608E-4E68-A11D-036840E03287}"/>
    <hyperlink ref="Y237" location="A126038398C" display="A126038398C" xr:uid="{E710035C-8829-4976-8835-735D6D2DE534}"/>
    <hyperlink ref="AA194" location="A126006674T" display="A126006674T" xr:uid="{EA73B2D7-B2BD-4D26-AF2A-7355C31F600F}"/>
    <hyperlink ref="AA216" location="A126068882R" display="A126068882R" xr:uid="{0E767492-E269-41EC-A6EF-1DD22969AC4A}"/>
    <hyperlink ref="AA238" location="A126037778L" display="A126037778L" xr:uid="{8DAD86C7-810A-4A31-BBCC-7C85E417DD35}"/>
    <hyperlink ref="W194" location="A126011210R" display="A126011210R" xr:uid="{1E0F8E9D-3500-4A7D-ADFB-60699CD58C8B}"/>
    <hyperlink ref="W216" location="A126073418F" display="A126073418F" xr:uid="{75222CF5-A3D8-4EF5-8E3D-F32263208715}"/>
    <hyperlink ref="W238" location="A126042314K" display="A126042314K" xr:uid="{CB03964E-E968-406D-ACD3-67A7A2F2B120}"/>
    <hyperlink ref="T194" location="A126009914W" display="A126009914W" xr:uid="{B2024009-1005-4EA0-80BD-4708C5388CB6}"/>
    <hyperlink ref="T216" location="A126072122A" display="A126072122A" xr:uid="{B62BDB2E-5387-4691-B43C-423E3C49D716}"/>
    <hyperlink ref="T238" location="A126041018X" display="A126041018X" xr:uid="{E5BDF4B6-E752-4AA1-9E63-4953200253FB}"/>
    <hyperlink ref="U194" location="A126007970C" display="A126007970C" xr:uid="{C57EB82E-4DEB-4F3D-B644-0D99164536E8}"/>
    <hyperlink ref="U216" location="A126070178A" display="A126070178A" xr:uid="{9FB59CD5-371B-46FE-BC27-ABFEBBA427CF}"/>
    <hyperlink ref="U238" location="A126039074A" display="A126039074A" xr:uid="{97454D33-E1A3-4566-9500-C3B0B448D95D}"/>
    <hyperlink ref="V194" location="A126010562A" display="A126010562A" xr:uid="{86ACB661-5E4B-419E-B3CF-76249BCE8AA4}"/>
    <hyperlink ref="V216" location="A126072770X" display="A126072770X" xr:uid="{EBB73F0D-492B-4432-B2A4-83B5F2BCD623}"/>
    <hyperlink ref="V238" location="A126041666W" display="A126041666W" xr:uid="{65918F38-F191-4A47-B365-8D0C08EF269E}"/>
    <hyperlink ref="Z194" location="A126009266K" display="A126009266K" xr:uid="{F03FAC1F-2A83-4C64-958A-29E6A31776E3}"/>
    <hyperlink ref="Z216" location="A126071474L" display="A126071474L" xr:uid="{732D46C5-4F77-45C6-B792-570C7E81AFD1}"/>
    <hyperlink ref="Z238" location="A126040370T" display="A126040370T" xr:uid="{FA9C4EF5-9633-4E97-80ED-1659E7B8780E}"/>
    <hyperlink ref="X194" location="A126008618K" display="A126008618K" xr:uid="{2ACFEC31-5157-4EE9-BD34-FC795B9A95F7}"/>
    <hyperlink ref="X216" location="A126070826L" display="A126070826L" xr:uid="{8D361803-3C0D-4777-A111-870360EC376D}"/>
    <hyperlink ref="X238" location="A126039722L" display="A126039722L" xr:uid="{D631E983-C9BB-426D-B0E8-205DAC58F6D9}"/>
    <hyperlink ref="Y194" location="A126007322F" display="A126007322F" xr:uid="{A12E13F9-40E5-4032-8136-AF4E5E71CC45}"/>
    <hyperlink ref="Y216" location="A126069530C" display="A126069530C" xr:uid="{A10C6989-234F-4DE1-BB6F-4A8C2FE26377}"/>
    <hyperlink ref="Y238" location="A126038426A" display="A126038426A" xr:uid="{0E7EE48F-829A-49D8-A705-46D07DDAE9A2}"/>
    <hyperlink ref="AA195" location="A126006650X" display="A126006650X" xr:uid="{409A7C0B-CC24-498F-8A75-2F99160EAB08}"/>
    <hyperlink ref="AA217" location="A126068858R" display="A126068858R" xr:uid="{C990D2E5-FB37-458D-8B8B-650D6B18CBDB}"/>
    <hyperlink ref="AA239" location="A126037754V" display="A126037754V" xr:uid="{17F71FD9-35E0-4D36-BBCA-D2C1DAF15A72}"/>
    <hyperlink ref="W195" location="A126011186A" display="A126011186A" xr:uid="{6DB71101-C790-439C-AF2A-1F13EFF1A64C}"/>
    <hyperlink ref="W217" location="A126073394X" display="A126073394X" xr:uid="{7DB2565D-3E75-48E2-9221-04B38CD663F7}"/>
    <hyperlink ref="W239" location="A126042290C" display="A126042290C" xr:uid="{D8D14768-B1F5-4398-9965-1AAF9E27E8FA}"/>
    <hyperlink ref="T195" location="A126009890R" display="A126009890R" xr:uid="{280A7E1E-0F51-4B3B-89D0-D831EF0E09BB}"/>
    <hyperlink ref="T217" location="A126072098L" display="A126072098L" xr:uid="{029EC1E2-995F-40FD-A27F-294184D1057D}"/>
    <hyperlink ref="T239" location="A126040994R" display="A126040994R" xr:uid="{3EBCD5DE-EBCE-4C05-B934-E40C2A92F8BD}"/>
    <hyperlink ref="U195" location="A126007946C" display="A126007946C" xr:uid="{CB46FE29-1024-4959-BCB4-3AA98048E90B}"/>
    <hyperlink ref="U217" location="A126070154J" display="A126070154J" xr:uid="{5E6DB6B4-A733-4FEC-B37B-08AE182F1C0D}"/>
    <hyperlink ref="U239" location="A126039050J" display="A126039050J" xr:uid="{397C46FB-1466-441D-931E-6026049ECF30}"/>
    <hyperlink ref="V195" location="A126010538A" display="A126010538A" xr:uid="{2B54CC88-0ADE-459A-B303-40044369A279}"/>
    <hyperlink ref="V217" location="A126072746X" display="A126072746X" xr:uid="{FD4E9F6C-3764-4B22-B766-BD6F34B5B802}"/>
    <hyperlink ref="V239" location="A126041642C" display="A126041642C" xr:uid="{AF80DB17-C356-457B-B04E-BECA472AE9BA}"/>
    <hyperlink ref="Z195" location="A126009242T" display="A126009242T" xr:uid="{59E9F63A-31BC-4B34-9893-BE2B6A78FAC5}"/>
    <hyperlink ref="Z217" location="A126071450V" display="A126071450V" xr:uid="{889A6FD2-A338-4FCA-9D80-14D0E007C7C3}"/>
    <hyperlink ref="Z239" location="A126040346T" display="A126040346T" xr:uid="{E9985FDC-10E1-4297-84D8-BCFA0CE87D8D}"/>
    <hyperlink ref="X195" location="A126008594C" display="A126008594C" xr:uid="{1CAFC45A-E873-40DB-8D97-C0B3061E260B}"/>
    <hyperlink ref="X217" location="A126070802V" display="A126070802V" xr:uid="{AE7F0D45-CCB9-4ACC-A0D3-D0D2C1FC71C7}"/>
    <hyperlink ref="X239" location="A126039698X" display="A126039698X" xr:uid="{609BA627-9735-4F7F-A758-6C9D4372CD4E}"/>
    <hyperlink ref="Y195" location="A126007298T" display="A126007298T" xr:uid="{0F5A6362-1597-4C3F-B146-5DD43CDE83D9}"/>
    <hyperlink ref="Y217" location="A126069506C" display="A126069506C" xr:uid="{5D29DA55-B491-4E91-A854-307887F22BBA}"/>
    <hyperlink ref="Y239" location="A126038402J" display="A126038402J" xr:uid="{611C3F60-3664-4EDD-AE6C-DC714A16D39B}"/>
    <hyperlink ref="AA196" location="A126006678A" display="A126006678A" xr:uid="{A29FEB87-3026-4610-BB7E-7A220FB39B91}"/>
    <hyperlink ref="AA218" location="A126068886X" display="A126068886X" xr:uid="{24E2A040-6374-456B-B18E-958B3B759D79}"/>
    <hyperlink ref="AA240" location="A126037782C" display="A126037782C" xr:uid="{280CAECE-E23C-49C3-BC26-DE641030CEB8}"/>
    <hyperlink ref="W196" location="A126011214X" display="A126011214X" xr:uid="{FB662ED1-2FBF-4758-A48A-C666CDD49BE7}"/>
    <hyperlink ref="W218" location="A126073422W" display="A126073422W" xr:uid="{AD6A94A2-DD55-4503-8618-BB67868C617E}"/>
    <hyperlink ref="W240" location="A126042318V" display="A126042318V" xr:uid="{E09B43A0-A1CA-4610-94C6-6A452E766156}"/>
    <hyperlink ref="T196" location="A126009918F" display="A126009918F" xr:uid="{FDDC9DE6-CF06-4FE8-A479-D2B6DB260E85}"/>
    <hyperlink ref="T218" location="A126072126K" display="A126072126K" xr:uid="{C3CC6F0B-0D7F-4376-B08E-B2AD65BD547B}"/>
    <hyperlink ref="T240" location="A126041022R" display="A126041022R" xr:uid="{2EA71B05-1D59-486D-A217-8F949AC6D374}"/>
    <hyperlink ref="U196" location="A126007974L" display="A126007974L" xr:uid="{373679F9-4FF6-4109-8498-D568CE61F08C}"/>
    <hyperlink ref="U218" location="A126070182T" display="A126070182T" xr:uid="{6FAD8214-040A-4694-86B5-D107A2D9DFA5}"/>
    <hyperlink ref="U240" location="A126039078K" display="A126039078K" xr:uid="{84DFBCBC-7F73-434D-8368-E24CFC9A5E1F}"/>
    <hyperlink ref="V196" location="A126010566K" display="A126010566K" xr:uid="{340DFE1B-3568-4F33-B397-C13C459D886C}"/>
    <hyperlink ref="V218" location="A126072774J" display="A126072774J" xr:uid="{85CB5A4C-768B-4682-9001-DF7AB2542EC3}"/>
    <hyperlink ref="V240" location="A126041670L" display="A126041670L" xr:uid="{7292352E-AE6B-42EE-974A-09D7CBF7E75D}"/>
    <hyperlink ref="Z196" location="A126009270A" display="A126009270A" xr:uid="{9E283F75-01C3-4F09-88B9-E8EDCA6A2B09}"/>
    <hyperlink ref="Z218" location="A126071478W" display="A126071478W" xr:uid="{7E4F8C0D-FC5E-478C-8E9E-534D8FAFB6CB}"/>
    <hyperlink ref="Z240" location="A126040374A" display="A126040374A" xr:uid="{321BDB25-C70C-4D8F-98FC-F2DF69E2AF12}"/>
    <hyperlink ref="X196" location="A126008622A" display="A126008622A" xr:uid="{B92B7BB9-73F8-40E9-9282-BB2BBDC7332F}"/>
    <hyperlink ref="X218" location="A126070830C" display="A126070830C" xr:uid="{00DB5630-2D92-4B3B-9556-44C349F17CA6}"/>
    <hyperlink ref="X240" location="A126039726W" display="A126039726W" xr:uid="{62369755-4702-4245-9CA3-0694B002A4AA}"/>
    <hyperlink ref="Y196" location="A126007326R" display="A126007326R" xr:uid="{1D43F829-9202-459A-B590-E10832A642D0}"/>
    <hyperlink ref="Y218" location="A126069534L" display="A126069534L" xr:uid="{19A83B55-5E2A-4D0E-AE71-D536C21DD3E2}"/>
    <hyperlink ref="Y240" location="A126038430T" display="A126038430T" xr:uid="{0199CF34-B7F4-4016-95CF-563A5D47F07B}"/>
    <hyperlink ref="AI197" location="A126022234L" display="A126022234L" xr:uid="{1E1A457D-DE66-4606-A312-8B0C1EF2731F}"/>
    <hyperlink ref="AI219" location="A126084442K" display="A126084442K" xr:uid="{782C6ABC-6777-4006-B140-2181C22D9925}"/>
    <hyperlink ref="AI241" location="A126053338J" display="A126053338J" xr:uid="{B864116B-5E9D-4E85-B472-7C26CA4B9F21}"/>
    <hyperlink ref="AE197" location="A126026770R" display="A126026770R" xr:uid="{8AB3B67E-4932-4736-8606-0951FC7FF136}"/>
    <hyperlink ref="AE219" location="A126088978F" display="A126088978F" xr:uid="{DB0BD104-86DD-4CA1-8E30-E5279B771EB7}"/>
    <hyperlink ref="AE241" location="A126057874K" display="A126057874K" xr:uid="{013F26ED-B03B-45C1-B87A-5A5604E2F6ED}"/>
    <hyperlink ref="AB197" location="A126025474C" display="A126025474C" xr:uid="{9FFA3AA3-3053-4ED6-AA6E-2C29AFDC1860}"/>
    <hyperlink ref="AB219" location="A126087682A" display="A126087682A" xr:uid="{A4629F58-F372-44A9-83D9-C3ACEB23D6A0}"/>
    <hyperlink ref="AB241" location="A126056578X" display="A126056578X" xr:uid="{C1D47FC2-D2B3-4E1D-BD9C-4CFB80E28138}"/>
    <hyperlink ref="AC197" location="A126023530X" display="A126023530X" xr:uid="{B9DEABC4-D3CD-48A2-8908-C960F3640168}"/>
    <hyperlink ref="AC219" location="A126085738R" display="A126085738R" xr:uid="{66644896-1215-462D-8330-0A72F3145BFB}"/>
    <hyperlink ref="AC241" location="A126054634V" display="A126054634V" xr:uid="{A2BDB5A9-5F77-454F-889C-C4CE139DFFCF}"/>
    <hyperlink ref="AD197" location="A126026122T" display="A126026122T" xr:uid="{A66F17F5-22E8-4F04-B2AF-FCF172676E36}"/>
    <hyperlink ref="AD219" location="A126088330R" display="A126088330R" xr:uid="{86AE321C-7B96-4B80-B0A0-2D7D1E49D2E5}"/>
    <hyperlink ref="AD241" location="A126057226L" display="A126057226L" xr:uid="{DB67A994-66DD-4657-9CE3-4BA16931F150}"/>
    <hyperlink ref="AH197" location="A126024826C" display="A126024826C" xr:uid="{9BEA0EF0-3CFA-4CF9-A2CB-5E4B94535AD8}"/>
    <hyperlink ref="AH219" location="A126087034C" display="A126087034C" xr:uid="{73584B12-7564-4437-9805-73FF61053877}"/>
    <hyperlink ref="AH241" location="A126055930F" display="A126055930F" xr:uid="{C62FBD8C-A0CA-4F7B-8D4B-72F1387D9C26}"/>
    <hyperlink ref="AF197" location="A126024178T" display="A126024178T" xr:uid="{CA9CB54D-91E0-48DA-84C1-31927D7F6CB1}"/>
    <hyperlink ref="AF219" location="A126086386R" display="A126086386R" xr:uid="{E8D87C3D-2B58-4163-86D1-633F96916794}"/>
    <hyperlink ref="AF241" location="A126055282V" display="A126055282V" xr:uid="{A88B8A6F-537D-4882-A30C-844DF4468331}"/>
    <hyperlink ref="AG197" location="A126022882K" display="A126022882K" xr:uid="{0C0661C7-ED1D-4612-8909-47AAA66BEA4E}"/>
    <hyperlink ref="AG219" location="A126085090K" display="A126085090K" xr:uid="{9DD1F45E-083C-4705-8B09-953C179CF705}"/>
    <hyperlink ref="AG241" location="A126053986F" display="A126053986F" xr:uid="{50DFE9CA-79F9-4C44-B914-EAD8D2CFFA22}"/>
    <hyperlink ref="AI178" location="A126022246W" display="A126022246W" xr:uid="{95599064-56CE-4E55-8D40-2354611EDC2B}"/>
    <hyperlink ref="AI200" location="A126084454V" display="A126084454V" xr:uid="{496B1B32-7A25-45FC-9404-1F64FDD2CAFD}"/>
    <hyperlink ref="AI222" location="A126053350X" display="A126053350X" xr:uid="{65FF534D-834C-42A9-85D7-630CE640D532}"/>
    <hyperlink ref="AE178" location="A126026782X" display="A126026782X" xr:uid="{1B396DE3-6AA3-4881-B4F6-FC4DDB569D1D}"/>
    <hyperlink ref="AE200" location="A126088990W" display="A126088990W" xr:uid="{151810CF-0848-4DD9-8882-3499C243A8AD}"/>
    <hyperlink ref="AE222" location="A126057886V" display="A126057886V" xr:uid="{E206BB00-33F2-4095-BF80-EFE625509A29}"/>
    <hyperlink ref="AB178" location="A126025486L" display="A126025486L" xr:uid="{DC3B4828-AD7C-44B7-B3CD-A119C9D4F9F5}"/>
    <hyperlink ref="AB200" location="A126087694K" display="A126087694K" xr:uid="{8833847A-E56C-4102-A522-A304A958AF72}"/>
    <hyperlink ref="AB222" location="A126056590R" display="A126056590R" xr:uid="{1731217D-3397-44E4-9946-5A27956896F5}"/>
    <hyperlink ref="AC178" location="A126023542J" display="A126023542J" xr:uid="{D276A8D1-1F16-4E25-9660-28BE2A3213F6}"/>
    <hyperlink ref="AC200" location="A126085750F" display="A126085750F" xr:uid="{360DFACC-FA1A-41A6-994D-53FF56867761}"/>
    <hyperlink ref="AC222" location="A126054646C" display="A126054646C" xr:uid="{887CC77F-4451-45C1-B77E-AB36FE6EA8A4}"/>
    <hyperlink ref="AD178" location="A126026134A" display="A126026134A" xr:uid="{BC4E1CB3-ACCA-4D45-A337-D0ADB722AF4B}"/>
    <hyperlink ref="AD200" location="A126088342X" display="A126088342X" xr:uid="{E4819A2A-9B07-4B97-A402-9ECB3078755F}"/>
    <hyperlink ref="AD222" location="A126057238W" display="A126057238W" xr:uid="{5717C02B-7B16-4402-894F-CE31EC867DB3}"/>
    <hyperlink ref="AH178" location="A126024838L" display="A126024838L" xr:uid="{5AFD2170-C7DC-43E6-9CAA-153701ABE364}"/>
    <hyperlink ref="AH200" location="A126087046L" display="A126087046L" xr:uid="{5B005771-9ADD-4AE0-8C3C-185DBADDA003}"/>
    <hyperlink ref="AH222" location="A126055942R" display="A126055942R" xr:uid="{4C6AE262-D7D1-406A-8F94-D1F784E8AB46}"/>
    <hyperlink ref="AF178" location="A126024190J" display="A126024190J" xr:uid="{2E57D876-C8A2-49B7-A8C2-183B87CD4D49}"/>
    <hyperlink ref="AF200" location="A126086398X" display="A126086398X" xr:uid="{EAC6B272-6E40-4282-AEEC-8063842F8126}"/>
    <hyperlink ref="AF222" location="A126055294C" display="A126055294C" xr:uid="{B2D77950-7E00-48A5-AF99-01269D319A39}"/>
    <hyperlink ref="AG178" location="A126022894V" display="A126022894V" xr:uid="{91AAD428-248D-40F4-978F-403D4C1CA291}"/>
    <hyperlink ref="AG200" location="A126085102J" display="A126085102J" xr:uid="{A455A419-996E-43B7-9EFD-44D6FBF3B9F0}"/>
    <hyperlink ref="AG222" location="A126053998R" display="A126053998R" xr:uid="{2D20ABD1-F770-4D80-97CF-C73D3D2C14FA}"/>
    <hyperlink ref="AI179" location="A126022214C" display="A126022214C" xr:uid="{9BBDADC8-A433-4B4A-B6B2-7DB10E03191A}"/>
    <hyperlink ref="AI201" location="A126084422A" display="A126084422A" xr:uid="{1DD1AEB1-7FC2-4941-BC27-3CBE86939FBB}"/>
    <hyperlink ref="AI223" location="A126053318X" display="A126053318X" xr:uid="{34F03ABF-E37F-4A6F-87D0-B4E77FBDEB83}"/>
    <hyperlink ref="AE179" location="A126026750F" display="A126026750F" xr:uid="{C48E8EFD-187F-430B-93CD-B0C3FE31C751}"/>
    <hyperlink ref="AE201" location="A126088958W" display="A126088958W" xr:uid="{321865D6-CFBF-43C9-9D01-6AE2D1CDA7DE}"/>
    <hyperlink ref="AE223" location="A126057854A" display="A126057854A" xr:uid="{F412916D-A2CE-4BD4-B156-FA935DE10BF0}"/>
    <hyperlink ref="AB179" location="A126025454V" display="A126025454V" xr:uid="{C68A1E1E-94A6-40E7-9390-77982BBE038E}"/>
    <hyperlink ref="AB201" location="A126087662T" display="A126087662T" xr:uid="{032691C2-67C4-4BC4-856E-F58B541C7781}"/>
    <hyperlink ref="AB223" location="A126056558R" display="A126056558R" xr:uid="{8378309C-C7C1-40F9-A195-3D4F416E03DD}"/>
    <hyperlink ref="AC179" location="A126023510R" display="A126023510R" xr:uid="{ECFDC68F-B835-4E06-BF41-A8643CB69977}"/>
    <hyperlink ref="AC201" location="A126085718F" display="A126085718F" xr:uid="{BB254D8E-EFF1-4FDC-908B-4F9143016803}"/>
    <hyperlink ref="AC223" location="A126054614K" display="A126054614K" xr:uid="{471B3843-BFED-410F-B568-1BEC1A0C71FD}"/>
    <hyperlink ref="AD179" location="A126026102J" display="A126026102J" xr:uid="{DEEB4563-AE9E-4505-8B7A-352CF4F3AD82}"/>
    <hyperlink ref="AD201" location="A126088310F" display="A126088310F" xr:uid="{76F1503C-D7F0-4090-8E5C-3979A1E99FEF}"/>
    <hyperlink ref="AD223" location="A126057206C" display="A126057206C" xr:uid="{FFA4A66F-43E0-4C26-8778-57363B03C241}"/>
    <hyperlink ref="AH179" location="A126024806V" display="A126024806V" xr:uid="{DC06E077-02D1-41E4-BB85-D6A1128B8260}"/>
    <hyperlink ref="AH201" location="A126087014V" display="A126087014V" xr:uid="{7D98B467-EE3F-467C-B71E-FD38E168BDAA}"/>
    <hyperlink ref="AH223" location="A126055910W" display="A126055910W" xr:uid="{979FBA95-4369-49ED-8DC5-F20AF9D41B61}"/>
    <hyperlink ref="AF179" location="A126024158J" display="A126024158J" xr:uid="{D3848E6A-D116-4291-BEDF-63290DCC2E5A}"/>
    <hyperlink ref="AF201" location="A126086366F" display="A126086366F" xr:uid="{D3FC7AFA-C7BC-4FA1-88EC-048352D5AAFE}"/>
    <hyperlink ref="AF223" location="A126055262K" display="A126055262K" xr:uid="{A42B6205-BFE3-4544-9984-56132D8B714B}"/>
    <hyperlink ref="AG179" location="A126022862A" display="A126022862A" xr:uid="{CFF0B870-8CF2-432D-899E-642453CEF522}"/>
    <hyperlink ref="AG201" location="A126085070A" display="A126085070A" xr:uid="{A3B547AB-E063-47DF-BBCD-5FAB64373B7E}"/>
    <hyperlink ref="AG223" location="A126053966W" display="A126053966W" xr:uid="{0CA14225-5F70-4CD9-9F05-997EC10B2A8A}"/>
    <hyperlink ref="AI180" location="A126022250L" display="A126022250L" xr:uid="{32B03B5F-7FCE-4ACA-9196-0D05EE5F3967}"/>
    <hyperlink ref="AI202" location="A126084458C" display="A126084458C" xr:uid="{5F49CBF9-11A3-4659-A9EA-4D20BFEDEE9C}"/>
    <hyperlink ref="AI224" location="A126053354J" display="A126053354J" xr:uid="{3DD1C3E0-D241-416F-B333-94D816E2F7A5}"/>
    <hyperlink ref="AE180" location="A126026786J" display="A126026786J" xr:uid="{40648E16-9A42-4EB9-96DF-5217EFE40812}"/>
    <hyperlink ref="AE202" location="A126088994F" display="A126088994F" xr:uid="{57D55B47-1DC3-43E4-9169-91E67E026897}"/>
    <hyperlink ref="AE224" location="A126057890K" display="A126057890K" xr:uid="{A7EC895E-949C-482C-B1D2-D2245FD5EF7B}"/>
    <hyperlink ref="AB180" location="A126025490C" display="A126025490C" xr:uid="{E8F6C310-E614-434B-BC47-407EB9CBACE3}"/>
    <hyperlink ref="AB202" location="A126087698V" display="A126087698V" xr:uid="{92A81C74-D24B-421B-84CA-C79BCFBA893F}"/>
    <hyperlink ref="AB224" location="A126056594X" display="A126056594X" xr:uid="{586F64EC-0C75-4A55-816D-C7C396EC7FB5}"/>
    <hyperlink ref="AC180" location="A126023546T" display="A126023546T" xr:uid="{60ACE5FC-5670-4158-BCA1-73E622F83AA9}"/>
    <hyperlink ref="AC202" location="A126085754R" display="A126085754R" xr:uid="{A9BFFA75-5B02-4323-80DE-6FD465681478}"/>
    <hyperlink ref="AC224" location="A126054650V" display="A126054650V" xr:uid="{E793C3D7-8CE7-48F8-B0D8-1DDB4F911933}"/>
    <hyperlink ref="AD180" location="A126026138K" display="A126026138K" xr:uid="{359EE0F0-6F74-4C5E-ABA8-51698F870CC1}"/>
    <hyperlink ref="AD202" location="A126088346J" display="A126088346J" xr:uid="{9E471DEC-A7BD-410C-8379-019DFC95B9C2}"/>
    <hyperlink ref="AD224" location="A126057242L" display="A126057242L" xr:uid="{BA47E0A2-23F3-4C7D-BAC5-79B4B7DC65D9}"/>
    <hyperlink ref="AH180" location="A126024842C" display="A126024842C" xr:uid="{65D199BB-A3AE-4DFC-A54C-74675C8946E1}"/>
    <hyperlink ref="AH202" location="A126087050C" display="A126087050C" xr:uid="{265602D1-76E9-4A85-942A-EB876568878D}"/>
    <hyperlink ref="AH224" location="A126055946X" display="A126055946X" xr:uid="{FDDBFA1C-C63B-4E2F-9687-66AA645D06D9}"/>
    <hyperlink ref="AF180" location="A126024194T" display="A126024194T" xr:uid="{67622E0B-39FE-4FCE-BB41-A2551ADE68D8}"/>
    <hyperlink ref="AF202" location="A126086402C" display="A126086402C" xr:uid="{51331305-E390-43A5-ACC3-7080BD8C4360}"/>
    <hyperlink ref="AF224" location="A126055298L" display="A126055298L" xr:uid="{137A2A91-2245-4220-9BBD-11161605154B}"/>
    <hyperlink ref="AG180" location="A126022898C" display="A126022898C" xr:uid="{2414B4DF-8170-42D7-950C-EF02645F04B7}"/>
    <hyperlink ref="AG202" location="A126085106T" display="A126085106T" xr:uid="{9C2487DB-872A-45CE-82BA-1FEA0091AD1F}"/>
    <hyperlink ref="AG224" location="A126054002W" display="A126054002W" xr:uid="{C30CCC61-786E-47CC-83D0-BA042C59A13D}"/>
    <hyperlink ref="AI182" location="A126022254W" display="A126022254W" xr:uid="{EA3B49AB-F269-4AE4-A302-B0F736F33CD1}"/>
    <hyperlink ref="AI204" location="A126084462V" display="A126084462V" xr:uid="{4831C2DA-76A4-4170-ACFF-56F96E10FC8A}"/>
    <hyperlink ref="AI226" location="A126053358T" display="A126053358T" xr:uid="{EE688717-1772-4DD3-BF44-707926A3B8E9}"/>
    <hyperlink ref="AE182" location="A126026790X" display="A126026790X" xr:uid="{AAC0DCA6-D4A4-4607-8826-DAB3B4842F6E}"/>
    <hyperlink ref="AE204" location="A126088998R" display="A126088998R" xr:uid="{9F1617BB-710D-439A-A212-99B9530CA236}"/>
    <hyperlink ref="AE226" location="A126057894V" display="A126057894V" xr:uid="{8069EBB2-7FB6-4626-AD75-917F8AAC2E0C}"/>
    <hyperlink ref="AB182" location="A126025494L" display="A126025494L" xr:uid="{7CA4749F-03B4-425F-BA41-3554F948EF4F}"/>
    <hyperlink ref="AB204" location="A126087702X" display="A126087702X" xr:uid="{1FA3120A-24CF-4611-BE7C-01BD4DEFCDAA}"/>
    <hyperlink ref="AB226" location="A126056598J" display="A126056598J" xr:uid="{A839D455-7CBF-425D-B212-3835B4A5D5E9}"/>
    <hyperlink ref="AC182" location="A126023550J" display="A126023550J" xr:uid="{6FC7722F-D7D6-4353-B0C5-260F2C668A93}"/>
    <hyperlink ref="AC204" location="A126085758X" display="A126085758X" xr:uid="{A734AECB-5A66-4E89-9D0E-AE4155F7B150}"/>
    <hyperlink ref="AC226" location="A126054654C" display="A126054654C" xr:uid="{549702E7-1A17-422E-9E9E-A9BDC76E9556}"/>
    <hyperlink ref="AD182" location="A126026142A" display="A126026142A" xr:uid="{D39CEBDA-E9CA-4722-89EF-83A55A6DACD1}"/>
    <hyperlink ref="AD204" location="A126088350X" display="A126088350X" xr:uid="{8A28D296-7D61-46AF-867E-34BEDF5D7051}"/>
    <hyperlink ref="AD226" location="A126057246W" display="A126057246W" xr:uid="{DD5A62D5-A1FD-4C9F-ADE7-97154CF685FF}"/>
    <hyperlink ref="AH182" location="A126024846L" display="A126024846L" xr:uid="{D5CDBC9B-582D-46DC-A0A8-7B70DD4A2351}"/>
    <hyperlink ref="AH204" location="A126087054L" display="A126087054L" xr:uid="{E77816A1-5667-4CCC-92CC-C8EA7E1ECA13}"/>
    <hyperlink ref="AH226" location="A126055950R" display="A126055950R" xr:uid="{BB9AF9C4-8C66-479D-B4BE-E2606C67A030}"/>
    <hyperlink ref="AF182" location="A126024198A" display="A126024198A" xr:uid="{D587BA18-CD61-4BCA-A1F8-712B219BBFA7}"/>
    <hyperlink ref="AF204" location="A126086406L" display="A126086406L" xr:uid="{9DEB08B7-57B9-483C-8431-5120CA6F1DD8}"/>
    <hyperlink ref="AF226" location="A126055302T" display="A126055302T" xr:uid="{7E5E0E48-E52E-43C0-9202-6FFA5A456A61}"/>
    <hyperlink ref="AG182" location="A126022902J" display="A126022902J" xr:uid="{DC0C3568-2623-42D4-B693-C81792A2DDFD}"/>
    <hyperlink ref="AG204" location="A126085110J" display="A126085110J" xr:uid="{4B79D78F-CF21-47BD-93D6-A9E1C44D11E6}"/>
    <hyperlink ref="AG226" location="A126054006F" display="A126054006F" xr:uid="{6938E7B8-EADF-4124-81AE-CEEF2199AB4C}"/>
    <hyperlink ref="AI183" location="A126022218L" display="A126022218L" xr:uid="{A36214E5-7FEF-4140-A991-05AB3F714A29}"/>
    <hyperlink ref="AI205" location="A126084426K" display="A126084426K" xr:uid="{D8153DC8-80BE-43DC-ABE0-EFFE5358AD61}"/>
    <hyperlink ref="AI227" location="A126053322R" display="A126053322R" xr:uid="{5647ADC6-4A39-45D4-AFD1-4947306B8126}"/>
    <hyperlink ref="AE183" location="A126026754R" display="A126026754R" xr:uid="{A8BD3719-9352-4CFB-9934-DA7356D6B65E}"/>
    <hyperlink ref="AE205" location="A126088962L" display="A126088962L" xr:uid="{68AACE53-188C-4C67-8E45-1F674EEB0F1C}"/>
    <hyperlink ref="AE227" location="A126057858K" display="A126057858K" xr:uid="{864A5E59-FCEE-4C76-81F1-4846CDAD62BF}"/>
    <hyperlink ref="AB183" location="A126025458C" display="A126025458C" xr:uid="{18405361-82E1-4DC5-8FFC-505CBE11E63D}"/>
    <hyperlink ref="AB205" location="A126087666A" display="A126087666A" xr:uid="{D293731A-143B-48BE-8E6B-AE7A66CBB546}"/>
    <hyperlink ref="AB227" location="A126056562F" display="A126056562F" xr:uid="{594FBC4B-E040-452B-9E47-16CBBB0DCDE5}"/>
    <hyperlink ref="AC183" location="A126023514X" display="A126023514X" xr:uid="{10F34B26-B685-4868-9E39-AFA6C7AD9892}"/>
    <hyperlink ref="AC205" location="A126085722W" display="A126085722W" xr:uid="{808B9D73-961E-4869-9672-D4147A1FEEF2}"/>
    <hyperlink ref="AC227" location="A126054618V" display="A126054618V" xr:uid="{264BBA95-705C-48A0-9DC8-D93C2715DB11}"/>
    <hyperlink ref="AD183" location="A126026106T" display="A126026106T" xr:uid="{A81A373B-9045-42F7-A670-8242F4F56C8D}"/>
    <hyperlink ref="AD205" location="A126088314R" display="A126088314R" xr:uid="{64613E34-C38B-48A6-ABBD-9B53BA5A0A44}"/>
    <hyperlink ref="AD227" location="A126057210V" display="A126057210V" xr:uid="{19204474-422F-43B4-84EA-6A18DE022D5E}"/>
    <hyperlink ref="AH183" location="A126024810K" display="A126024810K" xr:uid="{0D4944C0-F8F1-4842-AD21-4356BD5B7763}"/>
    <hyperlink ref="AH205" location="A126087018C" display="A126087018C" xr:uid="{080FD857-1650-4FFE-B71C-A121F6A80DF0}"/>
    <hyperlink ref="AH227" location="A126055914F" display="A126055914F" xr:uid="{8401CA64-F105-48DD-8CE1-53DF2C038906}"/>
    <hyperlink ref="AF183" location="A126024162X" display="A126024162X" xr:uid="{2DA48E9A-AE98-4FA4-BB31-ECA937313D00}"/>
    <hyperlink ref="AF205" location="A126086370W" display="A126086370W" xr:uid="{4503EF4A-2E00-4F95-B524-D1356757CE01}"/>
    <hyperlink ref="AF227" location="A126055266V" display="A126055266V" xr:uid="{5FB79D1F-4B49-4968-86A8-0067AAA3774D}"/>
    <hyperlink ref="AG183" location="A126022866K" display="A126022866K" xr:uid="{E530C551-8D6C-4A07-8319-D8DFEB250415}"/>
    <hyperlink ref="AG205" location="A126085074K" display="A126085074K" xr:uid="{24EE575C-3E99-42DF-AC66-4975A312763A}"/>
    <hyperlink ref="AG227" location="A126053970L" display="A126053970L" xr:uid="{7EEE0BA0-A0B5-4192-86EF-496190E75353}"/>
    <hyperlink ref="AI184" location="A126022222C" display="A126022222C" xr:uid="{914E9B52-38B6-4C87-9820-4DA4D3CE0E90}"/>
    <hyperlink ref="AI206" location="A126084430A" display="A126084430A" xr:uid="{0A24A890-D466-48E1-ADF6-44CDFA3343CB}"/>
    <hyperlink ref="AI228" location="A126053326X" display="A126053326X" xr:uid="{B8352565-1EC2-4973-8EAD-F09DAE29009E}"/>
    <hyperlink ref="AE184" location="A126026758X" display="A126026758X" xr:uid="{25C82ECE-5A35-4541-8900-99A9D71C614F}"/>
    <hyperlink ref="AE206" location="A126088966W" display="A126088966W" xr:uid="{4A628BD0-F79C-48BD-8587-C82F8896CBDF}"/>
    <hyperlink ref="AE228" location="A126057862A" display="A126057862A" xr:uid="{B3F23038-0085-4E6C-BB43-9139684BF996}"/>
    <hyperlink ref="AB184" location="A126025462V" display="A126025462V" xr:uid="{E2E95444-2BBB-42C9-882B-3CCCCB074A96}"/>
    <hyperlink ref="AB206" location="A126087670T" display="A126087670T" xr:uid="{9A025449-84DA-4D18-B784-693775147236}"/>
    <hyperlink ref="AB228" location="A126056566R" display="A126056566R" xr:uid="{12A6C4F3-B808-46CC-8022-D46DD0098408}"/>
    <hyperlink ref="AC184" location="A126023518J" display="A126023518J" xr:uid="{95810637-2293-406A-BD44-6FA384CB2571}"/>
    <hyperlink ref="AC206" location="A126085726F" display="A126085726F" xr:uid="{AC715D5D-6DF5-4418-A514-E547CD61C3E3}"/>
    <hyperlink ref="AC228" location="A126054622K" display="A126054622K" xr:uid="{E8CCF27A-1433-4F4E-AFA3-74199C214659}"/>
    <hyperlink ref="AH184" location="A126024814V" display="A126024814V" xr:uid="{C23846A3-75ED-450A-8E1E-611D9C70741C}"/>
    <hyperlink ref="AH206" location="A126087022V" display="A126087022V" xr:uid="{65F58DA7-88B1-4711-8FD2-D114E75710AD}"/>
    <hyperlink ref="AH228" location="A126055918R" display="A126055918R" xr:uid="{1586FE44-45E0-42F8-AE4F-239ECDB0B3A9}"/>
    <hyperlink ref="AF184" location="A126024166J" display="A126024166J" xr:uid="{CFF4EFB3-E161-4B0C-B5F3-AC6AF9C217BB}"/>
    <hyperlink ref="AF206" location="A126086374F" display="A126086374F" xr:uid="{817DD173-58DD-49A1-B87B-5FE77370881A}"/>
    <hyperlink ref="AF228" location="A126055270K" display="A126055270K" xr:uid="{BA3C1329-DF78-4E25-8246-33E9F56CBB91}"/>
    <hyperlink ref="AI185" location="A126022238W" display="A126022238W" xr:uid="{46D6F9C9-10DA-44DA-B78A-83AFC9E45378}"/>
    <hyperlink ref="AI207" location="A126084446V" display="A126084446V" xr:uid="{ECBE3CCB-27CE-4A19-A783-8FB5FE9DD05F}"/>
    <hyperlink ref="AI229" location="A126053342X" display="A126053342X" xr:uid="{49940BA1-4132-46E0-B07D-EE04E3955714}"/>
    <hyperlink ref="AE185" location="A126026774X" display="A126026774X" xr:uid="{EE0B9947-FF00-4942-B66B-A360E832A440}"/>
    <hyperlink ref="AE207" location="A126088982W" display="A126088982W" xr:uid="{57671F01-3B47-4040-B9B8-0A660D7E5484}"/>
    <hyperlink ref="AE229" location="A126057878V" display="A126057878V" xr:uid="{AA6F2BC3-4BDB-47E2-943B-7A5C7EA09EE0}"/>
    <hyperlink ref="AB185" location="A126025478L" display="A126025478L" xr:uid="{03EC01D3-3E93-4B64-BE38-8B1F6763B79F}"/>
    <hyperlink ref="AB207" location="A126087686K" display="A126087686K" xr:uid="{141CC1E3-AA59-4A55-BADC-1908234AE3E7}"/>
    <hyperlink ref="AB229" location="A126056582R" display="A126056582R" xr:uid="{90EEDDB1-82DA-40E1-9A3B-8B95195398E5}"/>
    <hyperlink ref="AC185" location="A126023534J" display="A126023534J" xr:uid="{CF41A5B9-8887-417C-9CE7-53DA2AAF68A6}"/>
    <hyperlink ref="AC207" location="A126085742F" display="A126085742F" xr:uid="{DF6D95F6-D259-43FC-88A7-3BC9B7F95CAD}"/>
    <hyperlink ref="AC229" location="A126054638C" display="A126054638C" xr:uid="{9B31F3C1-83EC-4217-AE32-676057613C5F}"/>
    <hyperlink ref="AH185" location="A126024830V" display="A126024830V" xr:uid="{63A87DE1-7E6D-48A5-AC50-81E7C2198804}"/>
    <hyperlink ref="AH207" location="A126087038L" display="A126087038L" xr:uid="{C157374E-4AD5-40BF-A572-DC8F6C801C6F}"/>
    <hyperlink ref="AH229" location="A126055934R" display="A126055934R" xr:uid="{131D3978-F570-4EF7-A3CA-E8512DD9A230}"/>
    <hyperlink ref="AF185" location="A126024182J" display="A126024182J" xr:uid="{05BFBA7F-90D1-4E8C-915E-B211DEB61F49}"/>
    <hyperlink ref="AF207" location="A126086390F" display="A126086390F" xr:uid="{29DD8CFF-640F-4A8B-A40A-6081BE8D3FD7}"/>
    <hyperlink ref="AF229" location="A126055286C" display="A126055286C" xr:uid="{6E48203A-1B2F-4BE4-8590-0D6A80972E4A}"/>
    <hyperlink ref="AI186" location="A126022206C" display="A126022206C" xr:uid="{00E82760-6F25-4E5A-9D81-4997611BB820}"/>
    <hyperlink ref="AI208" location="A126084414A" display="A126084414A" xr:uid="{703EA50D-889A-4D09-81E7-29CFE2B8B69A}"/>
    <hyperlink ref="AI230" location="A126053310F" display="A126053310F" xr:uid="{4F48909A-86C9-4244-B3B1-40A3D224B69A}"/>
    <hyperlink ref="AE186" location="A126026742F" display="A126026742F" xr:uid="{35ADFAA1-32C7-45EE-8ADE-5CB5CAE0D7E9}"/>
    <hyperlink ref="AE208" location="A126088950C" display="A126088950C" xr:uid="{E5C8401D-26B7-4CC3-9AC4-CEED79056D48}"/>
    <hyperlink ref="AE230" location="A126057846A" display="A126057846A" xr:uid="{A9BF145E-FC70-46B6-AC16-275B07AC0DD3}"/>
    <hyperlink ref="AB186" location="A126025446V" display="A126025446V" xr:uid="{25135B44-11CE-4D6F-99C8-6AC0D20B281E}"/>
    <hyperlink ref="AB208" location="A126087654T" display="A126087654T" xr:uid="{8CC3FE61-776D-4F96-9064-67534CC05793}"/>
    <hyperlink ref="AB230" location="A126056550W" display="A126056550W" xr:uid="{C6F3BC25-8F31-4BC6-97B7-A8FC9E269186}"/>
    <hyperlink ref="AC186" location="A126023502R" display="A126023502R" xr:uid="{5B481690-6362-444F-A0FE-04DF6ACE9BD1}"/>
    <hyperlink ref="AC208" location="A126085710L" display="A126085710L" xr:uid="{5F2516D9-C277-4C2A-9482-73920D39887C}"/>
    <hyperlink ref="AC230" location="A126054606K" display="A126054606K" xr:uid="{45D9A8C0-BE78-4E84-980B-73BC52FB498C}"/>
    <hyperlink ref="AD186" location="A126026094V" display="A126026094V" xr:uid="{92E7D2A0-3887-4850-AC1C-C7A7AC366A3C}"/>
    <hyperlink ref="AD208" location="A126088302F" display="A126088302F" xr:uid="{566B4665-8556-4D1B-BAD7-B48D6334FF47}"/>
    <hyperlink ref="AD230" location="A126057198R" display="A126057198R" xr:uid="{387C938C-14CD-4675-8411-968C176218E4}"/>
    <hyperlink ref="AH186" location="A126024798F" display="A126024798F" xr:uid="{52F972A9-6D96-403E-8E7A-4E851AFB9C49}"/>
    <hyperlink ref="AH208" location="A126087006V" display="A126087006V" xr:uid="{DA9E0B38-737A-43C6-BBAF-9EABF7941DFE}"/>
    <hyperlink ref="AH230" location="A126055902W" display="A126055902W" xr:uid="{535C41CD-DC41-4A45-959C-85038ADB59C9}"/>
    <hyperlink ref="AF186" location="A126024150R" display="A126024150R" xr:uid="{E83B290C-AF83-459E-95B2-CDB7AB67E384}"/>
    <hyperlink ref="AF208" location="A126086358F" display="A126086358F" xr:uid="{0462B646-B0B3-40F2-9BBD-23B0B064E7D8}"/>
    <hyperlink ref="AF230" location="A126055254K" display="A126055254K" xr:uid="{C407EAA9-E8E6-4E01-9B67-F42230B9327A}"/>
    <hyperlink ref="AG186" location="A126022854A" display="A126022854A" xr:uid="{086E41D6-B4CF-4880-A01F-854807B682B3}"/>
    <hyperlink ref="AG208" location="A126085062A" display="A126085062A" xr:uid="{C0963F6B-2008-43B1-A010-82E6F41D20EB}"/>
    <hyperlink ref="AG230" location="A126053958W" display="A126053958W" xr:uid="{98962B7A-7AFA-439F-A8C1-533B31E00A47}"/>
    <hyperlink ref="AI187" location="A126022258F" display="A126022258F" xr:uid="{22EF4B71-1D8E-46DD-B54A-DE978BA86677}"/>
    <hyperlink ref="AI209" location="A126084466C" display="A126084466C" xr:uid="{5EF22EC5-38B0-4D88-A8EC-2289A114050E}"/>
    <hyperlink ref="AI231" location="A126053362J" display="A126053362J" xr:uid="{42065D68-1081-4F2B-B4A2-D4517E3FE5B8}"/>
    <hyperlink ref="AE187" location="A126026794J" display="A126026794J" xr:uid="{EFA962DA-8353-4F48-A98C-09ABDC95D8A9}"/>
    <hyperlink ref="AE209" location="A126089002W" display="A126089002W" xr:uid="{647CBB20-A0DC-40BD-9A9C-27B3D1C446F5}"/>
    <hyperlink ref="AE231" location="A126057898C" display="A126057898C" xr:uid="{D91F5CFF-8FB5-43B0-B932-237BBBC85DA9}"/>
    <hyperlink ref="AB187" location="A126025498W" display="A126025498W" xr:uid="{FE9EA649-9A9D-43E1-BC5F-C5E0A2168C3C}"/>
    <hyperlink ref="AB209" location="A126087706J" display="A126087706J" xr:uid="{2EA02A79-1219-40A1-A805-AB904985563E}"/>
    <hyperlink ref="AB231" location="A126056602L" display="A126056602L" xr:uid="{0EA5DD22-E233-488A-9DE0-43C07106B10A}"/>
    <hyperlink ref="AC187" location="A126023554T" display="A126023554T" xr:uid="{72773DD2-BDF8-4EFB-8313-60A6D2E2F240}"/>
    <hyperlink ref="AC209" location="A126085762R" display="A126085762R" xr:uid="{CD0205FD-8A3C-4F75-9367-08504E2F260F}"/>
    <hyperlink ref="AC231" location="A126054658L" display="A126054658L" xr:uid="{D4744519-7CCF-4000-B975-0C6C9E9C8730}"/>
    <hyperlink ref="AD187" location="A126026146K" display="A126026146K" xr:uid="{23FC2C73-D285-4A83-813E-8BDF4242FE35}"/>
    <hyperlink ref="AD209" location="A126088354J" display="A126088354J" xr:uid="{D0399847-6B83-4F20-A7FA-A86AFBFBE62D}"/>
    <hyperlink ref="AD231" location="A126057250L" display="A126057250L" xr:uid="{007AEDDD-A6C6-412A-AF92-A8FE83C61778}"/>
    <hyperlink ref="AH187" location="A126024850C" display="A126024850C" xr:uid="{3FB00C93-5989-4F88-85EA-A1C1D20FCE95}"/>
    <hyperlink ref="AH209" location="A126087058W" display="A126087058W" xr:uid="{C2412C8F-2BA2-4231-961F-0CAFAE5CB9D3}"/>
    <hyperlink ref="AH231" location="A126055954X" display="A126055954X" xr:uid="{67769BD8-1475-4758-8CB9-7C616D93BC6A}"/>
    <hyperlink ref="AF187" location="A126024202F" display="A126024202F" xr:uid="{963FDDBF-3670-4CEA-AC59-E44BE6B1CCAA}"/>
    <hyperlink ref="AF209" location="A126086410C" display="A126086410C" xr:uid="{6EE94FA6-3472-4451-95F1-3240B2D6C090}"/>
    <hyperlink ref="AF231" location="A126055306A" display="A126055306A" xr:uid="{10F1200D-A4C9-4BCC-A9BB-6D36C177AAAB}"/>
    <hyperlink ref="AG187" location="A126022906T" display="A126022906T" xr:uid="{29CB26A1-5C32-47B3-9F25-F4DB3CEF7946}"/>
    <hyperlink ref="AG209" location="A126085114T" display="A126085114T" xr:uid="{27333706-E8D7-4A7A-8233-8229E8358188}"/>
    <hyperlink ref="AG231" location="A126054010W" display="A126054010W" xr:uid="{CA967A5E-7D96-4A54-9168-C92894E2A8F8}"/>
    <hyperlink ref="AI188" location="A126022242L" display="A126022242L" xr:uid="{79CF9DE5-35D3-4040-AA20-81FEA0BE3A05}"/>
    <hyperlink ref="AI210" location="A126084450K" display="A126084450K" xr:uid="{059E1AE8-7AD0-4F16-8DAF-962C41905831}"/>
    <hyperlink ref="AI232" location="A126053346J" display="A126053346J" xr:uid="{D524FDD9-A368-4C06-8E88-EA373BA05679}"/>
    <hyperlink ref="AE188" location="A126026778J" display="A126026778J" xr:uid="{B377C178-453C-4856-A846-C211589D7ABD}"/>
    <hyperlink ref="AE210" location="A126088986F" display="A126088986F" xr:uid="{761F7112-E7EF-4777-8E5B-DD6CDFC98EE8}"/>
    <hyperlink ref="AE232" location="A126057882K" display="A126057882K" xr:uid="{68DA55CA-D5A7-4388-84B6-523DCB7C5254}"/>
    <hyperlink ref="AB188" location="A126025482C" display="A126025482C" xr:uid="{B21D36D1-81B3-445C-B097-82A067DC9F34}"/>
    <hyperlink ref="AB210" location="A126087690A" display="A126087690A" xr:uid="{94D2A886-0AE4-40CE-BC4C-FE1AD7F9E4EF}"/>
    <hyperlink ref="AB232" location="A126056586X" display="A126056586X" xr:uid="{13AC8E62-F4AC-40B4-B58E-FFA1AC71B002}"/>
    <hyperlink ref="AC188" location="A126023538T" display="A126023538T" xr:uid="{DD4D7F72-4EF3-4A63-A6D6-3CF37B98983B}"/>
    <hyperlink ref="AC210" location="A126085746R" display="A126085746R" xr:uid="{2E065CB2-5E0A-419F-A375-14B4B85A1289}"/>
    <hyperlink ref="AC232" location="A126054642V" display="A126054642V" xr:uid="{B2F17A80-3868-4BCC-ACE3-6C36767DD0DA}"/>
    <hyperlink ref="AH188" location="A126024834C" display="A126024834C" xr:uid="{0EE74900-844B-48BB-ACC7-1F5B7EE0F5F6}"/>
    <hyperlink ref="AH210" location="A126087042C" display="A126087042C" xr:uid="{5F064B6E-1528-4826-8AAE-8CB368CC2DE8}"/>
    <hyperlink ref="AH232" location="A126055938X" display="A126055938X" xr:uid="{7F32AA63-29E4-48EB-9B94-62D73C5A6300}"/>
    <hyperlink ref="AF188" location="A126024186T" display="A126024186T" xr:uid="{0EA3E4DF-008E-434B-AE2B-4C5725F39C4E}"/>
    <hyperlink ref="AF210" location="A126086394R" display="A126086394R" xr:uid="{01A6CB03-1408-4271-B517-E0619785D5AF}"/>
    <hyperlink ref="AF232" location="A126055290V" display="A126055290V" xr:uid="{983D9646-2B68-4656-B033-DC6FDAD0B78F}"/>
    <hyperlink ref="AI190" location="A126022262W" display="A126022262W" xr:uid="{C065CA42-1E5B-4013-AB5C-0FA67DF43D56}"/>
    <hyperlink ref="AI212" location="A126084470V" display="A126084470V" xr:uid="{4A55CFC9-1846-4A84-8D2E-ACA6A03FFD5F}"/>
    <hyperlink ref="AI234" location="A126053366T" display="A126053366T" xr:uid="{B267C3A1-5A90-4560-8FA2-3844C7E04553}"/>
    <hyperlink ref="AE190" location="A126026798T" display="A126026798T" xr:uid="{B955FBE1-AB3B-4A17-97BA-EE326AC0EB00}"/>
    <hyperlink ref="AE212" location="A126089006F" display="A126089006F" xr:uid="{AC109408-E10F-44F2-9734-2FCC8528D058}"/>
    <hyperlink ref="AE234" location="A126057902J" display="A126057902J" xr:uid="{4A26FFBF-540C-461C-BDE6-EF7B6A4DD815}"/>
    <hyperlink ref="AB190" location="A126025502A" display="A126025502A" xr:uid="{5473EBC1-A9DF-4639-8CA4-1509071EBFD0}"/>
    <hyperlink ref="AB212" location="A126087710X" display="A126087710X" xr:uid="{F4183977-7802-4CBF-9206-487A6FFB67AD}"/>
    <hyperlink ref="AB234" location="A126056606W" display="A126056606W" xr:uid="{2CCD3813-B2D5-4751-ACD2-4AD768B8F002}"/>
    <hyperlink ref="AC190" location="A126023558A" display="A126023558A" xr:uid="{66A03E42-C8DD-41B8-A803-0C35D492EEC7}"/>
    <hyperlink ref="AC212" location="A126085766X" display="A126085766X" xr:uid="{F8DCBA61-898C-4ED0-886E-290D446FA171}"/>
    <hyperlink ref="AC234" location="A126054662C" display="A126054662C" xr:uid="{CC290CB8-CBAF-49FC-AA81-BB538E2A172D}"/>
    <hyperlink ref="AD190" location="A126026150A" display="A126026150A" xr:uid="{8A0A0DFD-0D3E-4109-ABD2-5DC88359E53D}"/>
    <hyperlink ref="AD212" location="A126088358T" display="A126088358T" xr:uid="{379BA33B-FF9F-4E96-92E9-B194389C1CB1}"/>
    <hyperlink ref="AD234" location="A126057254W" display="A126057254W" xr:uid="{225D17FC-A02D-48F9-91A9-72194C2CE747}"/>
    <hyperlink ref="AH190" location="A126024854L" display="A126024854L" xr:uid="{5D28A41D-A31F-4194-BBF4-90ABB3D79EE3}"/>
    <hyperlink ref="AH212" location="A126087062L" display="A126087062L" xr:uid="{4BEDD3A8-A4BF-4B6C-8F1A-68B157B3F7BA}"/>
    <hyperlink ref="AH234" location="A126055958J" display="A126055958J" xr:uid="{76EB0A8E-AA60-4D50-8A17-289BED865B2B}"/>
    <hyperlink ref="AF190" location="A126024206R" display="A126024206R" xr:uid="{1C3C4E6D-87B5-4786-9FE2-207B096A6F41}"/>
    <hyperlink ref="AF212" location="A126086414L" display="A126086414L" xr:uid="{AD5F3996-7F4D-4FB0-A05A-14F35E02D7FC}"/>
    <hyperlink ref="AF234" location="A126055310T" display="A126055310T" xr:uid="{72D91267-380D-489E-9709-1B1C8834BF2F}"/>
    <hyperlink ref="AG190" location="A126022910J" display="A126022910J" xr:uid="{FFCB09A1-C579-4374-877D-16ECC41C97EB}"/>
    <hyperlink ref="AG212" location="A126085118A" display="A126085118A" xr:uid="{3BCA418F-DE2E-46AC-A741-84B292B3B52E}"/>
    <hyperlink ref="AG234" location="A126054014F" display="A126054014F" xr:uid="{3A3DF2E8-4F68-41C1-ACE4-9205D7D54196}"/>
    <hyperlink ref="AI191" location="A126022210V" display="A126022210V" xr:uid="{F941FB37-CCEE-4044-B59E-6875E05AF880}"/>
    <hyperlink ref="AI213" location="A126084418K" display="A126084418K" xr:uid="{52506224-C855-420A-A665-621F11002DAC}"/>
    <hyperlink ref="AI235" location="A126053314R" display="A126053314R" xr:uid="{5562D539-5157-4C56-B3C1-2B91BEDA4CC8}"/>
    <hyperlink ref="AE191" location="A126026746R" display="A126026746R" xr:uid="{332A268A-C81E-4B84-A1F6-91086237BBDD}"/>
    <hyperlink ref="AE213" location="A126088954L" display="A126088954L" xr:uid="{0047619E-9C2E-4B16-9494-C0C548C9C162}"/>
    <hyperlink ref="AE235" location="A126057850T" display="A126057850T" xr:uid="{EE010BF5-D475-45FA-A109-2553BFA062E8}"/>
    <hyperlink ref="AB191" location="A126025450K" display="A126025450K" xr:uid="{F768B231-A7FC-4D48-91D7-B04E7FE4002B}"/>
    <hyperlink ref="AB213" location="A126087658A" display="A126087658A" xr:uid="{6A5EEC29-113F-437D-B5AC-DAA764DF108E}"/>
    <hyperlink ref="AB235" location="A126056554F" display="A126056554F" xr:uid="{B23BB90B-34C0-4B06-B999-52A2CEC823BF}"/>
    <hyperlink ref="AC191" location="A126023506X" display="A126023506X" xr:uid="{7A335CDC-2523-46AF-B12E-2FF2BAFE75E4}"/>
    <hyperlink ref="AC213" location="A126085714W" display="A126085714W" xr:uid="{B6A00168-B6B7-4562-BB17-D5FECACFB7C9}"/>
    <hyperlink ref="AC235" location="A126054610A" display="A126054610A" xr:uid="{BD13C89E-CAB7-4D7B-B785-204FCAE137A4}"/>
    <hyperlink ref="AD191" location="A126026098C" display="A126026098C" xr:uid="{58C63CC3-74C4-4198-8438-B42FF404D89A}"/>
    <hyperlink ref="AD213" location="A126088306R" display="A126088306R" xr:uid="{5732B8A7-A493-4574-803D-32E1069EA5D3}"/>
    <hyperlink ref="AD235" location="A126057202V" display="A126057202V" xr:uid="{649E4207-E1FE-4B99-B386-515279A7F7C3}"/>
    <hyperlink ref="AH191" location="A126024802K" display="A126024802K" xr:uid="{175A4A33-4CE8-4F9B-8107-F87B50C81585}"/>
    <hyperlink ref="AH213" location="A126087010K" display="A126087010K" xr:uid="{82605CE8-9FCC-4239-AF02-7F353D45AC23}"/>
    <hyperlink ref="AH235" location="A126055906F" display="A126055906F" xr:uid="{187D0CCE-1FBF-4228-A500-5C59AFFEFCB4}"/>
    <hyperlink ref="AF191" location="A126024154X" display="A126024154X" xr:uid="{D1135D73-7DE5-4B79-BE96-C2AF67BAECB8}"/>
    <hyperlink ref="AF213" location="A126086362W" display="A126086362W" xr:uid="{A8A6A559-5EBE-4A88-8D30-2340568AB0BC}"/>
    <hyperlink ref="AF235" location="A126055258V" display="A126055258V" xr:uid="{D93D9FB5-F7A6-4E5B-BD45-612E215F0EB8}"/>
    <hyperlink ref="AG191" location="A126022858K" display="A126022858K" xr:uid="{E71B2919-919A-4A1A-929D-85FCD9388DB9}"/>
    <hyperlink ref="AG213" location="A126085066K" display="A126085066K" xr:uid="{E3A3F3A4-F6AF-402B-A484-E2B07D62107D}"/>
    <hyperlink ref="AG235" location="A126053962L" display="A126053962L" xr:uid="{7D8C9D55-2E6B-4A63-888F-70936C59921B}"/>
    <hyperlink ref="AI192" location="A126022194F" display="A126022194F" xr:uid="{7859625D-CD7B-4364-A1C1-9DFE4CC979D1}"/>
    <hyperlink ref="AI214" location="A126084402T" display="A126084402T" xr:uid="{4436F5E3-58A3-4D12-94B6-64CCA1CD50F7}"/>
    <hyperlink ref="AI236" location="A126053298A" display="A126053298A" xr:uid="{EC66A9B8-EB35-4375-8BC3-909BCF01AFA9}"/>
    <hyperlink ref="AE192" location="A126026730W" display="A126026730W" xr:uid="{AF707D13-A58A-4C41-B8C1-F3EBFCB0D013}"/>
    <hyperlink ref="AE214" location="A126088938L" display="A126088938L" xr:uid="{B2BF19A9-A905-43F0-B3E6-344D68728C94}"/>
    <hyperlink ref="AE236" location="A126057834T" display="A126057834T" xr:uid="{5823AC38-3411-4483-BE87-1FBE1F986372}"/>
    <hyperlink ref="AB192" location="A126025434K" display="A126025434K" xr:uid="{2838C4D0-EB6F-4377-979D-D24149CE7C1E}"/>
    <hyperlink ref="AB214" location="A126087642J" display="A126087642J" xr:uid="{7D6CB65F-53D1-4EE8-8E01-207CD07C4F41}"/>
    <hyperlink ref="AB236" location="A126056538F" display="A126056538F" xr:uid="{B0829C68-EA98-4BAE-A314-A579A80684CB}"/>
    <hyperlink ref="AC192" location="A126023490T" display="A126023490T" xr:uid="{30CF8657-421D-4382-B8DA-0AB28D4091D7}"/>
    <hyperlink ref="AC214" location="A126085698J" display="A126085698J" xr:uid="{673DB3C1-3C21-4D7E-B566-3B5517A0B3B6}"/>
    <hyperlink ref="AC236" location="A126054594L" display="A126054594L" xr:uid="{83793BB0-B3AE-4E2D-B38C-F851A86E95D2}"/>
    <hyperlink ref="AD192" location="A126026082K" display="A126026082K" xr:uid="{8E5AC15E-BF63-4095-8CB7-0EE62B322550}"/>
    <hyperlink ref="AD214" location="A126088290J" display="A126088290J" xr:uid="{C69E9AFA-8F20-4E5F-B082-EC9631D9637D}"/>
    <hyperlink ref="AD236" location="A126057186F" display="A126057186F" xr:uid="{571BD540-8995-4D25-A179-53CECE826357}"/>
    <hyperlink ref="AH192" location="A126024786W" display="A126024786W" xr:uid="{785F207A-413D-4BD8-80B7-5072BBBA4DED}"/>
    <hyperlink ref="AH214" location="A126086994V" display="A126086994V" xr:uid="{BBBE7913-556E-4A0D-AFD9-865CB50E3323}"/>
    <hyperlink ref="AH236" location="A126055890X" display="A126055890X" xr:uid="{A43821E8-FB28-4F6E-AC0E-326E73161C23}"/>
    <hyperlink ref="AF192" location="A126024138X" display="A126024138X" xr:uid="{72215269-D213-47DA-BB39-BF4202F65AB4}"/>
    <hyperlink ref="AF214" location="A126086346W" display="A126086346W" xr:uid="{C1C79DEC-5274-4389-996B-8480AF8A1E67}"/>
    <hyperlink ref="AF236" location="A126055242A" display="A126055242A" xr:uid="{535C022B-72CC-46E9-BE5F-099365639B9B}"/>
    <hyperlink ref="AG192" location="A126022842T" display="A126022842T" xr:uid="{2F5A532D-E6D0-4DC4-AD2A-89F584218CA1}"/>
    <hyperlink ref="AG214" location="A126085050T" display="A126085050T" xr:uid="{5A95E322-DC70-4A47-9091-588B9E654E4C}"/>
    <hyperlink ref="AG236" location="A126053946L" display="A126053946L" xr:uid="{4B144218-E6E5-429F-82AB-98D0B79E87C6}"/>
    <hyperlink ref="AI193" location="A126022198R" display="A126022198R" xr:uid="{E357B589-44B6-4349-8DEC-A7E70C1E4051}"/>
    <hyperlink ref="AI215" location="A126084406A" display="A126084406A" xr:uid="{9B4C159D-61AA-4A73-9189-29B0EE0A0069}"/>
    <hyperlink ref="AI237" location="A126053302F" display="A126053302F" xr:uid="{D70FC80C-3655-486B-8622-4F9508AFBEEC}"/>
    <hyperlink ref="AE193" location="A126026734F" display="A126026734F" xr:uid="{5DD00EEC-C4B6-4519-A32F-3899E643D4FA}"/>
    <hyperlink ref="AE215" location="A126088942C" display="A126088942C" xr:uid="{947432A1-5C8C-46D1-B00E-14013EFD596B}"/>
    <hyperlink ref="AE237" location="A126057838A" display="A126057838A" xr:uid="{74578BEA-CC3A-4061-BC18-931156E634B1}"/>
    <hyperlink ref="AB193" location="A126025438V" display="A126025438V" xr:uid="{807AC96D-0EB4-4A3E-AF61-8A8936DE2AB6}"/>
    <hyperlink ref="AB215" location="A126087646T" display="A126087646T" xr:uid="{087F9AFC-7B04-4B2D-8E88-645BA170C6CC}"/>
    <hyperlink ref="AB237" location="A126056542W" display="A126056542W" xr:uid="{7425FBE9-8666-4569-989F-7A9B49CA4D74}"/>
    <hyperlink ref="AC193" location="A126023494A" display="A126023494A" xr:uid="{F7228AC3-7BDE-4C0E-8F71-6EE47CABBCBC}"/>
    <hyperlink ref="AC215" location="A126085702L" display="A126085702L" xr:uid="{84DAD725-79F1-45CD-B5FD-E2A343E6D31A}"/>
    <hyperlink ref="AC237" location="A126054598W" display="A126054598W" xr:uid="{226C1926-2317-4AF4-9633-2EFDA3A8E42F}"/>
    <hyperlink ref="AD193" location="A126026086V" display="A126026086V" xr:uid="{6ACF3B3B-3A48-44C7-880E-A604D567356C}"/>
    <hyperlink ref="AD215" location="A126088294T" display="A126088294T" xr:uid="{03767DB1-8A77-48E3-BF96-B91F9932496B}"/>
    <hyperlink ref="AD237" location="A126057190W" display="A126057190W" xr:uid="{5D9F87B8-7C11-43E6-9A33-2EA356595130}"/>
    <hyperlink ref="AH193" location="A126024790L" display="A126024790L" xr:uid="{D1096894-9E4B-4D88-AC26-DB1A34367EAD}"/>
    <hyperlink ref="AH215" location="A126086998C" display="A126086998C" xr:uid="{A597E78C-ABB1-452F-87D3-9566013528DD}"/>
    <hyperlink ref="AH237" location="A126055894J" display="A126055894J" xr:uid="{5CB57A06-C87A-45DE-AB36-2EA216BA16DF}"/>
    <hyperlink ref="AF193" location="A126024142R" display="A126024142R" xr:uid="{214F96AB-5F7A-4ADE-A48B-8BF988ED5C30}"/>
    <hyperlink ref="AF215" location="A126086350L" display="A126086350L" xr:uid="{97C0579B-B6B8-4CA1-970F-E5DB63170E73}"/>
    <hyperlink ref="AF237" location="A126055246K" display="A126055246K" xr:uid="{27ED6C24-6E62-4B5C-946E-B89328018DED}"/>
    <hyperlink ref="AG193" location="A126022846A" display="A126022846A" xr:uid="{8F75B0E9-ECC9-469B-A771-05046C83D13A}"/>
    <hyperlink ref="AG215" location="A126085054A" display="A126085054A" xr:uid="{ED4B0561-6B9A-4266-B13F-42879107E20D}"/>
    <hyperlink ref="AG237" location="A126053950C" display="A126053950C" xr:uid="{79FF0093-557D-4BFF-9D7A-D8FF7A95712D}"/>
    <hyperlink ref="AI194" location="A126022226L" display="A126022226L" xr:uid="{57BA5F18-D83E-462F-BDA1-E5B20A0AD153}"/>
    <hyperlink ref="AI216" location="A126084434K" display="A126084434K" xr:uid="{D0C4C83B-4E9E-4E4E-898B-BB17197C6B34}"/>
    <hyperlink ref="AI238" location="A126053330R" display="A126053330R" xr:uid="{7E9E12E5-E76E-44E1-8B98-2E0A0F320419}"/>
    <hyperlink ref="AE194" location="A126026762R" display="A126026762R" xr:uid="{5E15903C-3198-45D5-9506-3D3B6B0685F3}"/>
    <hyperlink ref="AE216" location="A126088970L" display="A126088970L" xr:uid="{1EA023CE-E2F0-4712-BD0A-149E391831AD}"/>
    <hyperlink ref="AE238" location="A126057866K" display="A126057866K" xr:uid="{47825823-FDA3-476F-81DF-B535FE206BC1}"/>
    <hyperlink ref="AB194" location="A126025466C" display="A126025466C" xr:uid="{8CB232DC-D87C-4B2B-801B-C36C0A5680C9}"/>
    <hyperlink ref="AB216" location="A126087674A" display="A126087674A" xr:uid="{293A2832-689A-40BD-9C48-19D9BA122F60}"/>
    <hyperlink ref="AB238" location="A126056570F" display="A126056570F" xr:uid="{CA6719DB-98FD-4E9F-916E-3FBE7DC969ED}"/>
    <hyperlink ref="AC194" location="A126023522X" display="A126023522X" xr:uid="{98E59676-8B89-4EDA-87CE-B7813208E7DA}"/>
    <hyperlink ref="AC216" location="A126085730W" display="A126085730W" xr:uid="{CA55119E-1A9D-42CC-86A4-0FBBC8CA792B}"/>
    <hyperlink ref="AC238" location="A126054626V" display="A126054626V" xr:uid="{CA2BB1C4-A593-4D88-8386-49AE35741A35}"/>
    <hyperlink ref="AD194" location="A126026114T" display="A126026114T" xr:uid="{3898E5A3-3280-4EA0-8929-F1C57133468F}"/>
    <hyperlink ref="AD216" location="A126088322R" display="A126088322R" xr:uid="{96C53FEF-44CC-4B52-AD2F-4DE150C08FC3}"/>
    <hyperlink ref="AD238" location="A126057218L" display="A126057218L" xr:uid="{A8BDE366-4102-45E3-9966-B161757BC45A}"/>
    <hyperlink ref="AH194" location="A126024818C" display="A126024818C" xr:uid="{A54E5395-2032-49FC-AC4C-69ED8DCBFDCA}"/>
    <hyperlink ref="AH216" location="A126087026C" display="A126087026C" xr:uid="{2385F79D-503A-4334-93F0-5993EBD299E9}"/>
    <hyperlink ref="AH238" location="A126055922F" display="A126055922F" xr:uid="{3679A1F3-DD11-4F5C-9B32-5681D5BCA66E}"/>
    <hyperlink ref="AF194" location="A126024170X" display="A126024170X" xr:uid="{00C18550-74A0-46A4-BC16-97D318C34382}"/>
    <hyperlink ref="AF216" location="A126086378R" display="A126086378R" xr:uid="{24D571B2-01A7-4F33-939C-EB6F7FF7FEF2}"/>
    <hyperlink ref="AF238" location="A126055274V" display="A126055274V" xr:uid="{5621FCD2-5330-4214-A789-FF6F8219E383}"/>
    <hyperlink ref="AG194" location="A126022874K" display="A126022874K" xr:uid="{E2FFE95E-2016-4803-9A37-60D90F93E162}"/>
    <hyperlink ref="AG216" location="A126085082K" display="A126085082K" xr:uid="{AE803CF6-C2AF-4985-818A-2F58EF684E8D}"/>
    <hyperlink ref="AG238" location="A126053978F" display="A126053978F" xr:uid="{21269A56-1F2D-4CA7-9584-AF9A4F27C8C6}"/>
    <hyperlink ref="AI195" location="A126022202V" display="A126022202V" xr:uid="{7BA01595-405F-4FAB-B0F6-73912D5A507B}"/>
    <hyperlink ref="AI217" location="A126084410T" display="A126084410T" xr:uid="{CA2B1B2D-859D-4DDF-BA8D-5DF142B6FAE1}"/>
    <hyperlink ref="AI239" location="A126053306R" display="A126053306R" xr:uid="{8570C15C-71BE-474D-85FF-794D961BB5CE}"/>
    <hyperlink ref="AE195" location="A126026738R" display="A126026738R" xr:uid="{763A82F5-DE7E-4B1C-ADFF-300AB855CB3C}"/>
    <hyperlink ref="AE217" location="A126088946L" display="A126088946L" xr:uid="{667B5E85-5674-43B2-A41F-1FCF481B0D54}"/>
    <hyperlink ref="AE239" location="A126057842T" display="A126057842T" xr:uid="{71FB000B-D657-455C-A9F5-F0A033AF0AE8}"/>
    <hyperlink ref="AB195" location="A126025442K" display="A126025442K" xr:uid="{73C16AB4-BE84-4EF4-B119-E7FFB5E70BD4}"/>
    <hyperlink ref="AB217" location="A126087650J" display="A126087650J" xr:uid="{7EF7E71F-B19F-42F8-9583-8FA1D84E903B}"/>
    <hyperlink ref="AB239" location="A126056546F" display="A126056546F" xr:uid="{ABD49525-85B9-4EED-A583-51DD7887BADF}"/>
    <hyperlink ref="AC195" location="A126023498K" display="A126023498K" xr:uid="{F8B445D0-5035-4AF6-812A-34AAAC488F2D}"/>
    <hyperlink ref="AC217" location="A126085706W" display="A126085706W" xr:uid="{F9872A99-DA10-4BBB-BD86-E4DC7B91B333}"/>
    <hyperlink ref="AC239" location="A126054602A" display="A126054602A" xr:uid="{8EE85E47-5DE2-4D29-AA23-92CDBD1D2F4F}"/>
    <hyperlink ref="AD195" location="A126026090K" display="A126026090K" xr:uid="{DD35FCDE-C489-4254-8BCA-D5088B8ACEE8}"/>
    <hyperlink ref="AD217" location="A126088298A" display="A126088298A" xr:uid="{2FE524CE-E56A-4999-A8D4-24FAB376E079}"/>
    <hyperlink ref="AD239" location="A126057194F" display="A126057194F" xr:uid="{3DFC1379-A93E-419A-BFA0-0795B9F57145}"/>
    <hyperlink ref="AH195" location="A126024794W" display="A126024794W" xr:uid="{4A77E383-D68F-4569-BAE1-18F49F95D116}"/>
    <hyperlink ref="AH217" location="A126087002K" display="A126087002K" xr:uid="{49B116C6-F02C-4C7B-B8CD-17C738D08088}"/>
    <hyperlink ref="AH239" location="A126055898T" display="A126055898T" xr:uid="{1C50E169-9F27-4036-887E-F9C2EAFF16BC}"/>
    <hyperlink ref="AF195" location="A126024146X" display="A126024146X" xr:uid="{6E8F7C5F-A4CF-4464-AE2D-19FD6714BB46}"/>
    <hyperlink ref="AF217" location="A126086354W" display="A126086354W" xr:uid="{F711A5B5-22D3-4A3E-BCD4-FCB16571EB0F}"/>
    <hyperlink ref="AF239" location="A126055250A" display="A126055250A" xr:uid="{E9891863-B0E6-46A3-9861-43A2561B845B}"/>
    <hyperlink ref="AG195" location="A126022850T" display="A126022850T" xr:uid="{BB34F094-8D5A-4343-AD95-F689A5A18811}"/>
    <hyperlink ref="AG217" location="A126085058K" display="A126085058K" xr:uid="{10607F7A-C0BD-4067-B7D5-9B2580E90ADB}"/>
    <hyperlink ref="AG239" location="A126053954L" display="A126053954L" xr:uid="{451E2E21-3A54-463E-8627-0E2F0C72FF92}"/>
    <hyperlink ref="AI196" location="A126022230C" display="A126022230C" xr:uid="{72A9A76A-9047-4FE4-8BF4-68E9FD820BBA}"/>
    <hyperlink ref="AI218" location="A126084438V" display="A126084438V" xr:uid="{33FC21C0-03F0-4BD6-BDA3-4CB5CDCC6C89}"/>
    <hyperlink ref="AI240" location="A126053334X" display="A126053334X" xr:uid="{A48070EF-288F-4926-ADD0-7AE534D8D73F}"/>
    <hyperlink ref="AE196" location="A126026766X" display="A126026766X" xr:uid="{E312FC15-3611-4612-8237-B1C24952CBCE}"/>
    <hyperlink ref="AE218" location="A126088974W" display="A126088974W" xr:uid="{8305B632-8CD2-45F8-9DA1-782891AE6811}"/>
    <hyperlink ref="AE240" location="A126057870A" display="A126057870A" xr:uid="{A5A1DFAA-A425-43F6-A9C9-9FD6B26D0F51}"/>
    <hyperlink ref="AB196" location="A126025470V" display="A126025470V" xr:uid="{9715664B-DC05-4245-865E-8276F01432CB}"/>
    <hyperlink ref="AB218" location="A126087678K" display="A126087678K" xr:uid="{E281BA3D-666F-4EC0-8AA0-7398DF4A205F}"/>
    <hyperlink ref="AB240" location="A126056574R" display="A126056574R" xr:uid="{5C19C79C-9A8D-487C-B7A1-E75BE03D698D}"/>
    <hyperlink ref="AC196" location="A126023526J" display="A126023526J" xr:uid="{1BDC3FA7-7B69-493A-8EC0-FF8B3817C8B6}"/>
    <hyperlink ref="AC218" location="A126085734F" display="A126085734F" xr:uid="{3D5473E4-BA04-43CB-B2FA-86BA2EF56E88}"/>
    <hyperlink ref="AC240" location="A126054630K" display="A126054630K" xr:uid="{0073B7BF-14F8-49E3-AAC2-E6B5A024659A}"/>
    <hyperlink ref="AD196" location="A126026118A" display="A126026118A" xr:uid="{0F6B988C-EA88-4449-917B-67B2058E978F}"/>
    <hyperlink ref="AD218" location="A126088326X" display="A126088326X" xr:uid="{E1D7962A-DA31-49B6-87F8-1CF37AF5197B}"/>
    <hyperlink ref="AD240" location="A126057222C" display="A126057222C" xr:uid="{F2321A10-F986-4482-9C4A-DDFA92A8C39D}"/>
    <hyperlink ref="AH196" location="A126024822V" display="A126024822V" xr:uid="{F0B903C3-A0DA-41E4-B4FF-EAFE13F34AA6}"/>
    <hyperlink ref="AH218" location="A126087030V" display="A126087030V" xr:uid="{A3ACD77D-6375-40A4-A81A-EAB2BF2B9179}"/>
    <hyperlink ref="AH240" location="A126055926R" display="A126055926R" xr:uid="{046D6542-9486-4161-BDC7-DD515A8B30B7}"/>
    <hyperlink ref="AF196" location="A126024174J" display="A126024174J" xr:uid="{617AEB3F-6AED-4C27-8791-BED0521E820F}"/>
    <hyperlink ref="AF218" location="A126086382F" display="A126086382F" xr:uid="{0708A6BF-672A-4F02-A97E-6CA5CBA6AF0E}"/>
    <hyperlink ref="AF240" location="A126055278C" display="A126055278C" xr:uid="{5A10C943-1A1A-4C5D-84D7-D0FA88E77E73}"/>
    <hyperlink ref="AG196" location="A126022878V" display="A126022878V" xr:uid="{08D4DC8E-F238-4977-817B-C016E819935C}"/>
    <hyperlink ref="AG218" location="A126085086V" display="A126085086V" xr:uid="{D360187D-5160-4AF6-9698-9066F41EEB8D}"/>
    <hyperlink ref="AG240" location="A126053982W" display="A126053982W" xr:uid="{5BB8CF2B-4C2E-4148-8905-86ABFC38B37C}"/>
    <hyperlink ref="AQ197" location="A126027418W" display="A126027418W" xr:uid="{A7BC3AA5-1B65-44F2-A75F-6F7B7FF0684F}"/>
    <hyperlink ref="AQ219" location="A126089626V" display="A126089626V" xr:uid="{000A6FB7-7E9C-4DED-B1BD-3EC30968DD86}"/>
    <hyperlink ref="AQ241" location="A126058522X" display="A126058522X" xr:uid="{EE2D3B1B-3D5B-4BC3-A367-A07C3218ACB1}"/>
    <hyperlink ref="AM197" location="A126031954C" display="A126031954C" xr:uid="{047E2CA9-25C4-4780-BCAF-19E038A5580F}"/>
    <hyperlink ref="AM219" location="A126094162C" display="A126094162C" xr:uid="{F7BBA5B6-961B-4087-BC93-85F5629FCE35}"/>
    <hyperlink ref="AM241" location="A126063058A" display="A126063058A" xr:uid="{12FA6043-E470-413A-B71A-0384738DBAF9}"/>
    <hyperlink ref="AJ197" location="A126030658T" display="A126030658T" xr:uid="{F1B70491-835A-4975-B50E-845B5124F6D6}"/>
    <hyperlink ref="AJ219" location="A126092866R" display="A126092866R" xr:uid="{4C4FF5F2-BAC8-480E-938D-BC375C7963AD}"/>
    <hyperlink ref="AJ241" location="A126061762V" display="A126061762V" xr:uid="{BD1FDBDA-A6C6-4004-ABA1-3E0AABE8C64F}"/>
    <hyperlink ref="AK197" location="A126028714J" display="A126028714J" xr:uid="{A7C9266B-581B-4D43-8F64-6322612F516D}"/>
    <hyperlink ref="AK219" location="A126090922K" display="A126090922K" xr:uid="{A9641835-3A3F-4B74-92BB-54B5A9798D3C}"/>
    <hyperlink ref="AK241" location="A126059818C" display="A126059818C" xr:uid="{AB35B703-CB97-48B0-B1DC-19E4053F81AF}"/>
    <hyperlink ref="AL197" location="A126031306F" display="A126031306F" xr:uid="{9BB686B8-8863-4707-86A0-4AE06AE2A4FF}"/>
    <hyperlink ref="AL219" location="A126093514C" display="A126093514C" xr:uid="{8F603B6F-B1B9-4E8E-AC0B-CD5030CF3F1F}"/>
    <hyperlink ref="AL241" location="A126062410J" display="A126062410J" xr:uid="{5136DB02-319D-4872-AD79-333898A254B6}"/>
    <hyperlink ref="AP197" location="A126030010A" display="A126030010A" xr:uid="{89F0E761-67EA-4CF9-8476-7135E8156F6B}"/>
    <hyperlink ref="AP219" location="A126092218T" display="A126092218T" xr:uid="{717CC160-17F7-4424-BF1E-A84643EBB736}"/>
    <hyperlink ref="AP241" location="A126061114W" display="A126061114W" xr:uid="{2AA46357-DB95-4B60-8F0C-59BE07CCC75F}"/>
    <hyperlink ref="AN197" location="A126029362J" display="A126029362J" xr:uid="{68E1F286-9030-41D1-8520-F49515ACD528}"/>
    <hyperlink ref="AN219" location="A126091570K" display="A126091570K" xr:uid="{45F97E1C-86B4-411A-AA55-A8324CFE19A7}"/>
    <hyperlink ref="AN241" location="A126060466J" display="A126060466J" xr:uid="{7A3263D6-433E-4F25-8E2A-2D4BE51FFE0D}"/>
    <hyperlink ref="AO197" location="A126028066W" display="A126028066W" xr:uid="{A559957E-85F1-487D-A063-425FECEABEB1}"/>
    <hyperlink ref="AO219" location="A126090274X" display="A126090274X" xr:uid="{1611EB7F-44F8-4C07-8362-A8165E5CC886}"/>
    <hyperlink ref="AO241" location="A126059170X" display="A126059170X" xr:uid="{36CF8C46-FE3E-45D6-B529-DCE58220949E}"/>
    <hyperlink ref="AQ178" location="A126027430L" display="A126027430L" xr:uid="{0C4DF3E4-76E2-4B0C-8D31-6C7180010FC9}"/>
    <hyperlink ref="AQ200" location="A126089638C" display="A126089638C" xr:uid="{E7356E0C-ED6B-4CD7-AC99-BAAC26A25E04}"/>
    <hyperlink ref="AQ222" location="A126058534J" display="A126058534J" xr:uid="{66988702-30BE-4301-B338-D0DFE85D270C}"/>
    <hyperlink ref="AM178" location="A126031966L" display="A126031966L" xr:uid="{D9BC0F45-C1DF-4822-AE69-00BFBB7A6520}"/>
    <hyperlink ref="AM200" location="A126094174L" display="A126094174L" xr:uid="{62C40869-EBAA-4B37-B121-9E22CC4AE404}"/>
    <hyperlink ref="AM222" location="A126063070T" display="A126063070T" xr:uid="{64CCC1D1-0E92-4F5E-AFF7-FC146247962B}"/>
    <hyperlink ref="AJ178" location="A126030670J" display="A126030670J" xr:uid="{E5AC9E32-F7A2-4CFE-B616-A91AA2D314AB}"/>
    <hyperlink ref="AJ200" location="A126092878X" display="A126092878X" xr:uid="{E1FB0FC8-1A2D-4AB8-88FF-A012B67BD3C2}"/>
    <hyperlink ref="AJ222" location="A126061774C" display="A126061774C" xr:uid="{F0C476BF-158A-4151-9817-747FA50D83F6}"/>
    <hyperlink ref="AK178" location="A126028726T" display="A126028726T" xr:uid="{DB7A05B8-B2D4-4994-A5EB-C820849A6727}"/>
    <hyperlink ref="AK200" location="A126090934V" display="A126090934V" xr:uid="{7B5C5B6C-C985-426B-A320-72868AA8B806}"/>
    <hyperlink ref="AK222" location="A126059830V" display="A126059830V" xr:uid="{C5B95FC6-7255-4F09-8C61-F58306249BFD}"/>
    <hyperlink ref="AL178" location="A126031318R" display="A126031318R" xr:uid="{9431654C-FE6E-4173-973C-745B80C1F212}"/>
    <hyperlink ref="AL200" location="A126093526L" display="A126093526L" xr:uid="{77DE86D4-DA00-4BB3-92D1-47DB065DA89D}"/>
    <hyperlink ref="AL222" location="A126062422T" display="A126062422T" xr:uid="{62C2A0A3-85D2-4B11-BC15-234331D879D7}"/>
    <hyperlink ref="AP178" location="A126030022K" display="A126030022K" xr:uid="{F91A291C-1277-478D-BCA8-B919586BDED4}"/>
    <hyperlink ref="AP200" location="A126092230J" display="A126092230J" xr:uid="{F970B638-2ADA-415F-8D3C-D011D556ADC5}"/>
    <hyperlink ref="AP222" location="A126061126F" display="A126061126F" xr:uid="{133BFDCA-5E18-4AE5-8956-5240ABCD1FD2}"/>
    <hyperlink ref="AN178" location="A126029374T" display="A126029374T" xr:uid="{C00D6892-ABA5-4776-BEBA-8AF04211E2CD}"/>
    <hyperlink ref="AN200" location="A126091582V" display="A126091582V" xr:uid="{8107446C-0A23-4E4D-8C63-EAC018E49B01}"/>
    <hyperlink ref="AN222" location="A126060478T" display="A126060478T" xr:uid="{D70529CE-B02B-475A-91EC-F030AFFD2D0A}"/>
    <hyperlink ref="AO178" location="A126028078F" display="A126028078F" xr:uid="{5C3849FD-F116-4A28-81CB-37641FF1768F}"/>
    <hyperlink ref="AO200" location="A126090286J" display="A126090286J" xr:uid="{48BC097B-B61E-4D2D-B3CA-19A315968A74}"/>
    <hyperlink ref="AO222" location="A126059182J" display="A126059182J" xr:uid="{5118AC78-84D3-4F40-9E27-76DB351440DA}"/>
    <hyperlink ref="AQ179" location="A126027398X" display="A126027398X" xr:uid="{62625BB3-97A1-4E9F-ADA2-10A6F8797F53}"/>
    <hyperlink ref="AQ201" location="A126089606K" display="A126089606K" xr:uid="{DF3CB9C2-2ACE-4C9F-8D7D-3F211FBBE213}"/>
    <hyperlink ref="AQ223" location="A126058502R" display="A126058502R" xr:uid="{55EB1751-0C89-4312-B57A-2705508DAB95}"/>
    <hyperlink ref="AM179" location="A126031934V" display="A126031934V" xr:uid="{751B7B4F-C37F-4601-87B6-61BEAB2B9F81}"/>
    <hyperlink ref="AM201" location="A126094142V" display="A126094142V" xr:uid="{BA747D9C-2D85-459B-B8A2-670EFBE36C10}"/>
    <hyperlink ref="AM223" location="A126063038T" display="A126063038T" xr:uid="{743A7972-46AD-45AC-8C87-8F20F2E6DB2A}"/>
    <hyperlink ref="AJ179" location="A126030638J" display="A126030638J" xr:uid="{B0899F93-7972-484A-800C-687B618B49B8}"/>
    <hyperlink ref="AJ201" location="A126092846F" display="A126092846F" xr:uid="{4B6389D6-6926-4497-84B8-2AFD8C448C3B}"/>
    <hyperlink ref="AJ223" location="A126061742K" display="A126061742K" xr:uid="{CA2039B6-FC90-4F71-BB9F-544AF3235A2F}"/>
    <hyperlink ref="AK179" location="A126028694K" display="A126028694K" xr:uid="{1D3AEBCA-22CD-48BE-8EB6-2A8EE1D48AA8}"/>
    <hyperlink ref="AK201" location="A126090902A" display="A126090902A" xr:uid="{5B242C6B-6A1F-457B-8FC2-A3181A8721D8}"/>
    <hyperlink ref="AK223" location="A126059798F" display="A126059798F" xr:uid="{63ADD124-6CFC-466D-B805-35D07FABE573}"/>
    <hyperlink ref="AL179" location="A126031286J" display="A126031286J" xr:uid="{7A8D8210-E95F-404E-96E3-DD488085C85A}"/>
    <hyperlink ref="AL201" location="A126093494F" display="A126093494F" xr:uid="{970CB29E-9254-4338-80EB-3C3F95B91B28}"/>
    <hyperlink ref="AL223" location="A126062390K" display="A126062390K" xr:uid="{B80F90E8-9F54-444D-9AEA-7B15817F50BD}"/>
    <hyperlink ref="AP179" location="A126029990W" display="A126029990W" xr:uid="{7693B419-AB6E-45C0-83D1-35A70576D7BC}"/>
    <hyperlink ref="AP201" location="A126092198V" display="A126092198V" xr:uid="{BEDD13D6-766A-440B-B58A-0A7B3F852F30}"/>
    <hyperlink ref="AP223" location="A126061094X" display="A126061094X" xr:uid="{09E5CBE3-EAB3-48A8-BB9A-CA086A4AA742}"/>
    <hyperlink ref="AN179" location="A126029342X" display="A126029342X" xr:uid="{DC0A4D3E-7517-499F-8687-467E7C13E32A}"/>
    <hyperlink ref="AN201" location="A126091550A" display="A126091550A" xr:uid="{372887DD-B308-4510-A8D6-2ACF2D5A8A61}"/>
    <hyperlink ref="AN223" location="A126060446X" display="A126060446X" xr:uid="{A5D9C38F-CE7E-43B6-B8C7-4827D09CA643}"/>
    <hyperlink ref="AO179" location="A126028046L" display="A126028046L" xr:uid="{65454492-1AFB-4C5B-B97E-CDE9E8561036}"/>
    <hyperlink ref="AO201" location="A126090254R" display="A126090254R" xr:uid="{7D2E973E-A432-4CD8-8610-198D97E7F469}"/>
    <hyperlink ref="AO223" location="A126059150R" display="A126059150R" xr:uid="{7EFBD3FE-B7C9-4D7D-8073-E4901C8B3A05}"/>
    <hyperlink ref="AQ180" location="A126027434W" display="A126027434W" xr:uid="{300D4BF7-6EC9-43E6-8BA5-516520325FD3}"/>
    <hyperlink ref="AQ202" location="A126089642V" display="A126089642V" xr:uid="{04DFE712-F9CC-4A3D-B1AC-E0698BF99066}"/>
    <hyperlink ref="AQ224" location="A126058538T" display="A126058538T" xr:uid="{8593D554-1248-4D23-AC7A-5F5AFA705A28}"/>
    <hyperlink ref="AM180" location="A126031970C" display="A126031970C" xr:uid="{2721939B-A723-44F7-B32F-8213F4C86AFA}"/>
    <hyperlink ref="AM202" location="A126094178W" display="A126094178W" xr:uid="{5C228613-084E-4456-8E9A-502348E093A7}"/>
    <hyperlink ref="AM224" location="A126063074A" display="A126063074A" xr:uid="{4768A803-CBEA-49A7-A75A-1B5CC2F463B7}"/>
    <hyperlink ref="AJ180" location="A126030674T" display="A126030674T" xr:uid="{CF6E1CBF-AA3E-4D1F-9D4D-CDCF40F61D1B}"/>
    <hyperlink ref="AJ202" location="A126092882R" display="A126092882R" xr:uid="{BAC42568-34C2-4D64-AB65-FC9C7E47295A}"/>
    <hyperlink ref="AJ224" location="A126061778L" display="A126061778L" xr:uid="{977376C3-76A5-48F3-BE34-2039D34A70B1}"/>
    <hyperlink ref="AK180" location="A126028730J" display="A126028730J" xr:uid="{30E95183-46D2-4CB7-A5CD-764DEC8C5D18}"/>
    <hyperlink ref="AK202" location="A126090938C" display="A126090938C" xr:uid="{E08FCB33-37A2-42FE-A440-B447206F6849}"/>
    <hyperlink ref="AK224" location="A126059834C" display="A126059834C" xr:uid="{C39C875A-2BAE-43A4-BCB8-D65A8FC8668B}"/>
    <hyperlink ref="AL180" location="A126031322F" display="A126031322F" xr:uid="{62D03C56-B7A9-48CA-B2B1-56B0352EB54A}"/>
    <hyperlink ref="AL202" location="A126093530C" display="A126093530C" xr:uid="{487ED1E1-1825-4479-A10C-AFDF9859E52A}"/>
    <hyperlink ref="AL224" location="A126062426A" display="A126062426A" xr:uid="{A33E5147-3164-4C91-9E71-A85E7EFDE7AB}"/>
    <hyperlink ref="AP180" location="A126030026V" display="A126030026V" xr:uid="{A6064536-664C-4B39-9664-397CCA65B6E4}"/>
    <hyperlink ref="AP202" location="A126092234T" display="A126092234T" xr:uid="{70C56A65-ED72-454F-B55F-2AA3CFFBD324}"/>
    <hyperlink ref="AP224" location="A126061130W" display="A126061130W" xr:uid="{7085228E-C47B-443B-82CA-F126CED562AA}"/>
    <hyperlink ref="AN180" location="A126029378A" display="A126029378A" xr:uid="{2E03A598-F007-4CC0-96F3-66655E7EE262}"/>
    <hyperlink ref="AN202" location="A126091586C" display="A126091586C" xr:uid="{A98F73DF-3E1F-4DE9-8504-C0B36AC253C9}"/>
    <hyperlink ref="AN224" location="A126060482J" display="A126060482J" xr:uid="{C599060D-364A-461D-A9B8-C0A7DB513166}"/>
    <hyperlink ref="AO180" location="A126028082W" display="A126028082W" xr:uid="{2DC5AFF1-6A5B-4410-836F-EE19A2FE6D72}"/>
    <hyperlink ref="AO202" location="A126090290X" display="A126090290X" xr:uid="{0953BAA5-68B2-4783-A3E1-659F117D35B2}"/>
    <hyperlink ref="AO224" location="A126059186T" display="A126059186T" xr:uid="{878CA921-2176-4B80-B862-4660DA00F1C7}"/>
    <hyperlink ref="AQ182" location="A126027438F" display="A126027438F" xr:uid="{C03BF87D-9124-496B-933F-02D7F2B0A1E3}"/>
    <hyperlink ref="AQ204" location="A126089646C" display="A126089646C" xr:uid="{CD5635CA-AA6C-45CD-A03B-39EC9DCE309F}"/>
    <hyperlink ref="AQ226" location="A126058542J" display="A126058542J" xr:uid="{BD8E4F1A-74BE-40C1-BC39-BDB9914F13DB}"/>
    <hyperlink ref="AM182" location="A126031974L" display="A126031974L" xr:uid="{1D9D3842-F708-4AA0-8E99-58F0229B13EE}"/>
    <hyperlink ref="AM204" location="A126094182L" display="A126094182L" xr:uid="{1AD1255E-8E5B-4280-8B83-12009FA5B74A}"/>
    <hyperlink ref="AM226" location="A126063078K" display="A126063078K" xr:uid="{A23269D7-B035-4A33-93AB-EEE96DAA1DBA}"/>
    <hyperlink ref="AJ182" location="A126030678A" display="A126030678A" xr:uid="{C2027165-7F48-446D-8BC6-9AF25EB0F764}"/>
    <hyperlink ref="AJ204" location="A126092886X" display="A126092886X" xr:uid="{F7EA53FF-C07E-41AD-ABAF-5B45FF741C4E}"/>
    <hyperlink ref="AJ226" location="A126061782C" display="A126061782C" xr:uid="{DC5A0423-08E0-4519-9EE9-1822EFEFC769}"/>
    <hyperlink ref="AK182" location="A126028734T" display="A126028734T" xr:uid="{218CA5FA-E72E-46BB-B4EB-8F735C3D7846}"/>
    <hyperlink ref="AK204" location="A126090942V" display="A126090942V" xr:uid="{68EB1172-00AE-4929-ADCE-38D5D14F1394}"/>
    <hyperlink ref="AK226" location="A126059838L" display="A126059838L" xr:uid="{AC135802-9042-4C55-B76D-629DE41014FE}"/>
    <hyperlink ref="AL182" location="A126031326R" display="A126031326R" xr:uid="{552AC2A3-27CE-4219-AC36-E694B5B675AF}"/>
    <hyperlink ref="AL204" location="A126093534L" display="A126093534L" xr:uid="{D5A5B0E1-4AB7-40FE-B1C4-4D386204F70C}"/>
    <hyperlink ref="AL226" location="A126062430T" display="A126062430T" xr:uid="{DD92F942-9DEE-4A5D-9ECB-DE481DE0CB94}"/>
    <hyperlink ref="AP182" location="A126030030K" display="A126030030K" xr:uid="{FC5777F2-1471-4606-A0A1-3C9025EB63FB}"/>
    <hyperlink ref="AP204" location="A126092238A" display="A126092238A" xr:uid="{2378035D-5340-4FFD-994C-6D17414B88F1}"/>
    <hyperlink ref="AP226" location="A126061134F" display="A126061134F" xr:uid="{57B3D4BD-77A2-4DDB-85A1-FE863047B18A}"/>
    <hyperlink ref="AN182" location="A126029382T" display="A126029382T" xr:uid="{3C909BB4-9816-481B-A4F2-481B22FEA900}"/>
    <hyperlink ref="AN204" location="A126091590V" display="A126091590V" xr:uid="{742C3E34-210D-4D66-97DC-16835EF74D71}"/>
    <hyperlink ref="AN226" location="A126060486T" display="A126060486T" xr:uid="{2B594D72-8FC6-4FD4-924E-1069402A3930}"/>
    <hyperlink ref="AO182" location="A126028086F" display="A126028086F" xr:uid="{BFED6A86-C5B7-421B-A041-52EBDE25D37C}"/>
    <hyperlink ref="AO204" location="A126090294J" display="A126090294J" xr:uid="{C2D702B5-D4A6-4476-8F4B-BB8AFC469842}"/>
    <hyperlink ref="AO226" location="A126059190J" display="A126059190J" xr:uid="{19051BB2-4608-464D-AA70-4FCCD6523C1F}"/>
    <hyperlink ref="AQ183" location="A126027402C" display="A126027402C" xr:uid="{F2E90293-3FC7-469F-A016-B29954F2FB35}"/>
    <hyperlink ref="AQ205" location="A126089610A" display="A126089610A" xr:uid="{BACE07DF-522E-4C98-942D-76C239B0CB01}"/>
    <hyperlink ref="AQ227" location="A126058506X" display="A126058506X" xr:uid="{28F01E5E-C248-4E9A-AAD0-F59F33A6885A}"/>
    <hyperlink ref="AM183" location="A126031938C" display="A126031938C" xr:uid="{2503F2B7-9393-4D9A-BF29-8B7067F0E2D3}"/>
    <hyperlink ref="AM205" location="A126094146C" display="A126094146C" xr:uid="{1EDAB996-FFF1-4B01-85F9-7FF2B60B5399}"/>
    <hyperlink ref="AM227" location="A126063042J" display="A126063042J" xr:uid="{D0823058-B096-4468-87EA-3FF787E373FF}"/>
    <hyperlink ref="AJ183" location="A126030642X" display="A126030642X" xr:uid="{B0DB471E-CA4F-48E8-9B3F-FEC4C8990D79}"/>
    <hyperlink ref="AJ205" location="A126092850W" display="A126092850W" xr:uid="{5FDC3EE0-DE31-4EDF-A4B4-C4649972E3AE}"/>
    <hyperlink ref="AJ227" location="A126061746V" display="A126061746V" xr:uid="{738EA863-9FA1-47FB-A597-AA0DCB07C6B8}"/>
    <hyperlink ref="AK183" location="A126028698V" display="A126028698V" xr:uid="{519BAD68-29BE-4D44-934B-1A0A36BC6039}"/>
    <hyperlink ref="AK205" location="A126090906K" display="A126090906K" xr:uid="{EB6CC404-E087-4345-A55D-1805C33A8F7D}"/>
    <hyperlink ref="AK227" location="A126059802K" display="A126059802K" xr:uid="{1C587CBB-BD92-46B3-86D6-3A4567F9F0DD}"/>
    <hyperlink ref="AL183" location="A126031290X" display="A126031290X" xr:uid="{6C04D829-498F-430C-9A55-196263A2B8C4}"/>
    <hyperlink ref="AL205" location="A126093498R" display="A126093498R" xr:uid="{9EB67F5D-0D0D-4311-BA8F-9FEA3C322F41}"/>
    <hyperlink ref="AL227" location="A126062394V" display="A126062394V" xr:uid="{7FF33820-1380-4085-8AB3-5EB5E3293E5D}"/>
    <hyperlink ref="AP183" location="A126029994F" display="A126029994F" xr:uid="{F6E2B2BC-79E7-4574-BA46-919B0B30DB2C}"/>
    <hyperlink ref="AP205" location="A126092202X" display="A126092202X" xr:uid="{AB561E4B-5FE3-4088-BD56-AEBABD6E490A}"/>
    <hyperlink ref="AP227" location="A126061098J" display="A126061098J" xr:uid="{564FAA77-EE02-4892-906A-0A380B398624}"/>
    <hyperlink ref="AN183" location="A126029346J" display="A126029346J" xr:uid="{50A25CB3-D10C-4C68-A45D-0E4A7F0DE6F0}"/>
    <hyperlink ref="AN205" location="A126091554K" display="A126091554K" xr:uid="{947C129A-98BB-4F50-9D3C-FBD1AF5BD33F}"/>
    <hyperlink ref="AN227" location="A126060450R" display="A126060450R" xr:uid="{7A04EBCE-E828-4749-8194-F866214209A2}"/>
    <hyperlink ref="AO183" location="A126028050C" display="A126028050C" xr:uid="{4764D285-3C26-4CE9-8AF9-2F5D0B9CC1E5}"/>
    <hyperlink ref="AO205" location="A126090258X" display="A126090258X" xr:uid="{7FD5C24F-E85A-4090-94E6-5BF02EC5C047}"/>
    <hyperlink ref="AO227" location="A126059154X" display="A126059154X" xr:uid="{E5136B2D-80FB-4D29-8993-7587D567AE0A}"/>
    <hyperlink ref="AQ184" location="A126027406L" display="A126027406L" xr:uid="{75A292E6-3554-43A1-AE3C-0F81D5695E7A}"/>
    <hyperlink ref="AQ206" location="A126089614K" display="A126089614K" xr:uid="{A86DA272-7C0D-46A8-991C-46924FEFA610}"/>
    <hyperlink ref="AQ228" location="A126058510R" display="A126058510R" xr:uid="{B5882315-9C05-4F4F-BCE9-024BEFB275F7}"/>
    <hyperlink ref="AM184" location="A126031942V" display="A126031942V" xr:uid="{21C80B3F-B578-47D5-A484-28C64475971E}"/>
    <hyperlink ref="AM206" location="A126094150V" display="A126094150V" xr:uid="{5FF33803-62C3-410F-AE1F-10DFF1185EC5}"/>
    <hyperlink ref="AM228" location="A126063046T" display="A126063046T" xr:uid="{49488614-71C6-4759-AB5C-EB8CAD3B4C91}"/>
    <hyperlink ref="AJ184" location="A126030646J" display="A126030646J" xr:uid="{9669D55C-AC22-41AC-935F-BE53E6B70F6E}"/>
    <hyperlink ref="AJ206" location="A126092854F" display="A126092854F" xr:uid="{B7682F88-174F-4B8D-9E92-BBF357826903}"/>
    <hyperlink ref="AJ228" location="A126061750K" display="A126061750K" xr:uid="{0A9845CF-62F5-4C7D-8B6F-A9C44E6F0DA2}"/>
    <hyperlink ref="AK184" location="A126028702X" display="A126028702X" xr:uid="{10D073ED-9503-4B46-94AC-BAC10A7D290E}"/>
    <hyperlink ref="AK206" location="A126090910A" display="A126090910A" xr:uid="{DB272F10-A373-401B-B94E-2717626A71DB}"/>
    <hyperlink ref="AK228" location="A126059806V" display="A126059806V" xr:uid="{4DC7822F-38B5-419E-A78E-0A1A915CE583}"/>
    <hyperlink ref="AP184" location="A126029998R" display="A126029998R" xr:uid="{A7DBF247-DC8D-4A20-ADDF-C12311F21DDC}"/>
    <hyperlink ref="AP206" location="A126092206J" display="A126092206J" xr:uid="{986AE9AA-42EE-4F58-B6DD-0D0B28A4250A}"/>
    <hyperlink ref="AP228" location="A126061102L" display="A126061102L" xr:uid="{27285E40-BC62-4468-B245-EDE30355348B}"/>
    <hyperlink ref="AN184" location="A126029350X" display="A126029350X" xr:uid="{8DD24005-2B40-46D3-9695-848FBC6DA50B}"/>
    <hyperlink ref="AN206" location="A126091558V" display="A126091558V" xr:uid="{654CD247-5C33-423D-BAE5-1576B6787F25}"/>
    <hyperlink ref="AN228" location="A126060454X" display="A126060454X" xr:uid="{684EA399-DA59-4E38-AEF1-1FE45A87C9FD}"/>
    <hyperlink ref="AQ185" location="A126027422L" display="A126027422L" xr:uid="{791960C4-29DF-478B-9711-B42EAB013DD7}"/>
    <hyperlink ref="AQ207" location="A126089630K" display="A126089630K" xr:uid="{BDB7061C-422B-419C-9B08-21CB5D7D8C86}"/>
    <hyperlink ref="AQ229" location="A126058526J" display="A126058526J" xr:uid="{F933DF46-75B2-42A3-ADBD-C20F2C90150B}"/>
    <hyperlink ref="AM185" location="A126031958L" display="A126031958L" xr:uid="{D5E5A494-3152-43CE-853D-A3CB6F1B31CD}"/>
    <hyperlink ref="AM207" location="A126094166L" display="A126094166L" xr:uid="{5D73E202-2698-4DDC-94EE-46A93C7DA1F6}"/>
    <hyperlink ref="AM229" location="A126063062T" display="A126063062T" xr:uid="{D390BAC8-DC78-4C83-82BB-7BD12233791D}"/>
    <hyperlink ref="AJ185" location="A126030662J" display="A126030662J" xr:uid="{7B9422CA-DCCA-4731-B04E-658E5A8FB5EB}"/>
    <hyperlink ref="AJ207" location="A126092870F" display="A126092870F" xr:uid="{8F8921BF-569B-46DB-8FC6-6A22BE270FB4}"/>
    <hyperlink ref="AJ229" location="A126061766C" display="A126061766C" xr:uid="{A35A222B-4C70-46D4-8688-71ABCFEAE0FE}"/>
    <hyperlink ref="AK185" location="A126028718T" display="A126028718T" xr:uid="{90764C76-5517-4A37-AFB0-7799C9F82930}"/>
    <hyperlink ref="AK207" location="A126090926V" display="A126090926V" xr:uid="{D59FE479-7B03-4B7A-9328-3CD044B8C111}"/>
    <hyperlink ref="AK229" location="A126059822V" display="A126059822V" xr:uid="{3D2E1740-CFD8-4E4C-9339-0E69F956065A}"/>
    <hyperlink ref="AP185" location="A126030014K" display="A126030014K" xr:uid="{71C5D4A3-82F1-427B-8654-140128BB06AF}"/>
    <hyperlink ref="AP207" location="A126092222J" display="A126092222J" xr:uid="{8E00C997-E267-4EB8-B455-7CDE60F80DAC}"/>
    <hyperlink ref="AP229" location="A126061118F" display="A126061118F" xr:uid="{2A4B519E-8C1D-4D30-B770-9C7295349DD1}"/>
    <hyperlink ref="AN185" location="A126029366T" display="A126029366T" xr:uid="{6F2F10A0-B5DE-4267-B052-40EBBA702278}"/>
    <hyperlink ref="AN207" location="A126091574V" display="A126091574V" xr:uid="{6EE0F6AD-740B-4E6E-959D-CD6973C15075}"/>
    <hyperlink ref="AN229" location="A126060470X" display="A126060470X" xr:uid="{D66F097C-BD84-4C24-A779-381903599AC0}"/>
    <hyperlink ref="AQ186" location="A126027390F" display="A126027390F" xr:uid="{330C790F-8F44-4663-B6A1-9B3C9E709A4C}"/>
    <hyperlink ref="AQ208" location="A126089598W" display="A126089598W" xr:uid="{4C420C0A-B7D8-43EA-A933-FC85A2063ED9}"/>
    <hyperlink ref="AQ230" location="A126058494A" display="A126058494A" xr:uid="{00ABAF2F-2A05-4611-BE52-5DA9B7251B74}"/>
    <hyperlink ref="AM186" location="A126031926V" display="A126031926V" xr:uid="{17793ACC-1884-429C-92E8-E779208D120F}"/>
    <hyperlink ref="AM208" location="A126094134V" display="A126094134V" xr:uid="{831B77D1-52F1-44BE-8BF3-0FDC9EC2D9B4}"/>
    <hyperlink ref="AM230" location="A126063030X" display="A126063030X" xr:uid="{2C61FCAF-D190-4D64-BB10-6519E2EED8FC}"/>
    <hyperlink ref="AJ186" location="A126030630R" display="A126030630R" xr:uid="{308CC658-4CBB-423D-AB0C-451754F6D390}"/>
    <hyperlink ref="AJ208" location="A126092838F" display="A126092838F" xr:uid="{69B8F5E8-D512-4E4B-AF13-EE72FB2A57CD}"/>
    <hyperlink ref="AJ230" location="A126061734K" display="A126061734K" xr:uid="{1BD13E05-E2B0-4704-A608-879B5A78C564}"/>
    <hyperlink ref="AK186" location="A126028686K" display="A126028686K" xr:uid="{ED2149B0-3479-40AF-B1E6-384134E55CD2}"/>
    <hyperlink ref="AK208" location="A126090894L" display="A126090894L" xr:uid="{6E942436-9812-4B29-9926-6AE53BB24155}"/>
    <hyperlink ref="AK230" location="A126059790L" display="A126059790L" xr:uid="{DA855BBF-0180-4383-868E-D91ADFCCFAB0}"/>
    <hyperlink ref="AL186" location="A126031278J" display="A126031278J" xr:uid="{FCDDC945-EC5F-4A30-A717-BF2654C80402}"/>
    <hyperlink ref="AL208" location="A126093486F" display="A126093486F" xr:uid="{316A27D4-CABC-4702-935F-4F91ADE5B1A0}"/>
    <hyperlink ref="AL230" location="A126062382K" display="A126062382K" xr:uid="{BFA6E2CA-7118-49C2-B262-B52D7A5C5FB7}"/>
    <hyperlink ref="AP186" location="A126029982W" display="A126029982W" xr:uid="{9C921F0E-F69A-4643-8544-6413C39A088F}"/>
    <hyperlink ref="AP208" location="A126092190A" display="A126092190A" xr:uid="{37354540-42D5-4101-9F35-E53C0B826D87}"/>
    <hyperlink ref="AP230" location="A126061086X" display="A126061086X" xr:uid="{C9748465-5245-447D-8D95-D13A83045DE1}"/>
    <hyperlink ref="AN186" location="A126029334X" display="A126029334X" xr:uid="{CA153873-D336-4E95-9654-6D6E2CA306A5}"/>
    <hyperlink ref="AN208" location="A126091542A" display="A126091542A" xr:uid="{253A31B4-434E-4C28-BC5F-DD589CF92F59}"/>
    <hyperlink ref="AN230" location="A126060438X" display="A126060438X" xr:uid="{C058B1F0-ADFC-4B4D-B9B7-0B0AAC0E6EAA}"/>
    <hyperlink ref="AO186" location="A126028038L" display="A126028038L" xr:uid="{080AB7F3-C9B6-4F39-8192-EC0CF79DB69C}"/>
    <hyperlink ref="AO208" location="A126090246R" display="A126090246R" xr:uid="{9E13013F-A1C7-4837-8214-CEA7F8499015}"/>
    <hyperlink ref="AO230" location="A126059142R" display="A126059142R" xr:uid="{9CFEF8A1-A184-49B3-8FB8-954D4128CC51}"/>
    <hyperlink ref="AQ187" location="A126027442W" display="A126027442W" xr:uid="{128B16BF-5AF6-4177-8BDF-D4A32131478F}"/>
    <hyperlink ref="AQ209" location="A126089650V" display="A126089650V" xr:uid="{20712D3D-C3B8-45C5-B4F5-92EB905B2FBA}"/>
    <hyperlink ref="AQ231" location="A126058546T" display="A126058546T" xr:uid="{76F23418-63EB-4065-80FE-AAF44E959209}"/>
    <hyperlink ref="AM187" location="A126031978W" display="A126031978W" xr:uid="{8268B2E1-1DA8-4AB1-A4AB-999938D30129}"/>
    <hyperlink ref="AM209" location="A126094186W" display="A126094186W" xr:uid="{99849296-AA28-49CC-BE73-D6C97EAED2DB}"/>
    <hyperlink ref="AM231" location="A126063082A" display="A126063082A" xr:uid="{DB74E2C0-5AB9-4AEC-885A-3D442DC91BDB}"/>
    <hyperlink ref="AJ187" location="A126030682T" display="A126030682T" xr:uid="{94E3C4DB-D49A-41D1-A1C3-A2BCC5CA0188}"/>
    <hyperlink ref="AJ209" location="A126092890R" display="A126092890R" xr:uid="{CFCF0912-A5C7-425E-B07C-8DE980E66862}"/>
    <hyperlink ref="AJ231" location="A126061786L" display="A126061786L" xr:uid="{E8AD3DFE-DF0E-4C84-B7A6-042A2461D613}"/>
    <hyperlink ref="AK187" location="A126028738A" display="A126028738A" xr:uid="{145D8952-7B7A-47D8-A413-A1C1F79339AF}"/>
    <hyperlink ref="AK209" location="A126090946C" display="A126090946C" xr:uid="{62EA37DD-CC20-44A6-8F71-EB9ADE69BB9C}"/>
    <hyperlink ref="AK231" location="A126059842C" display="A126059842C" xr:uid="{CBAF9851-101C-41C7-BD6D-902B1FB9EF3E}"/>
    <hyperlink ref="AL187" location="A126031330F" display="A126031330F" xr:uid="{B8228D87-AE92-4FD1-AE72-AF3FAE5F546C}"/>
    <hyperlink ref="AL209" location="A126093538W" display="A126093538W" xr:uid="{AB641AFC-5BB7-448F-BDAA-91400CC9FB19}"/>
    <hyperlink ref="AL231" location="A126062434A" display="A126062434A" xr:uid="{EB3CA08D-4F35-4B7A-9F90-268F5A993757}"/>
    <hyperlink ref="AP187" location="A126030034V" display="A126030034V" xr:uid="{6B3F2FC7-2869-4019-8A7E-8038ACA75470}"/>
    <hyperlink ref="AP209" location="A126092242T" display="A126092242T" xr:uid="{00970F7A-0162-4B2E-A645-6F0175EEDF25}"/>
    <hyperlink ref="AP231" location="A126061138R" display="A126061138R" xr:uid="{0B4A64CF-BAFA-446A-BF64-E71A8F1A4D0F}"/>
    <hyperlink ref="AN187" location="A126029386A" display="A126029386A" xr:uid="{DA0233B1-57B9-41FF-B0D7-493AD46C6BD0}"/>
    <hyperlink ref="AN209" location="A126091594C" display="A126091594C" xr:uid="{4169AC92-5A76-4843-BE0E-EA03CF92CCC6}"/>
    <hyperlink ref="AN231" location="A126060490J" display="A126060490J" xr:uid="{E352D7C9-D171-43F6-9986-BB7FF28C2273}"/>
    <hyperlink ref="AO187" location="A126028090W" display="A126028090W" xr:uid="{71273985-017C-42D9-85E6-A305CB78E2A6}"/>
    <hyperlink ref="AO209" location="A126090298T" display="A126090298T" xr:uid="{65AABA44-EA04-404E-98C5-57E5722CFC89}"/>
    <hyperlink ref="AO231" location="A126059194T" display="A126059194T" xr:uid="{8AADB04C-C64B-4599-866C-C16EEE5790F0}"/>
    <hyperlink ref="AQ188" location="A126027426W" display="A126027426W" xr:uid="{1E447EF4-5F6D-4AF0-AE84-8B094AC6DC3E}"/>
    <hyperlink ref="AQ210" location="A126089634V" display="A126089634V" xr:uid="{57F27F76-A003-44CD-A26C-DC6159524B24}"/>
    <hyperlink ref="AQ232" location="A126058530X" display="A126058530X" xr:uid="{F95F3800-1064-4E95-B90E-3AA744054F18}"/>
    <hyperlink ref="AM188" location="A126031962C" display="A126031962C" xr:uid="{358A06CE-ED28-443E-93F8-5C8A301E661A}"/>
    <hyperlink ref="AM210" location="A126094170C" display="A126094170C" xr:uid="{D9F7CF84-61BA-4CEE-95FE-8DEAF3B9FCFA}"/>
    <hyperlink ref="AM232" location="A126063066A" display="A126063066A" xr:uid="{AF45C0A8-9D1A-419E-9BA4-59815248FB49}"/>
    <hyperlink ref="AJ188" location="A126030666T" display="A126030666T" xr:uid="{BFECB954-FC61-412A-BE10-4684864F696A}"/>
    <hyperlink ref="AJ210" location="A126092874R" display="A126092874R" xr:uid="{ACCEA1F8-C987-47AD-8AFA-8807DE2E54D6}"/>
    <hyperlink ref="AJ232" location="A126061770V" display="A126061770V" xr:uid="{C7477A9C-CD78-45D2-994F-033349FCE134}"/>
    <hyperlink ref="AK188" location="A126028722J" display="A126028722J" xr:uid="{6D76FEF7-0988-4295-918B-F9DC7172E819}"/>
    <hyperlink ref="AK210" location="A126090930K" display="A126090930K" xr:uid="{09005A80-5EF0-4C55-A5C8-7F2EEE8321DF}"/>
    <hyperlink ref="AK232" location="A126059826C" display="A126059826C" xr:uid="{ACE843A3-65B5-4061-AFE8-14D42E94E5FE}"/>
    <hyperlink ref="AP188" location="A126030018V" display="A126030018V" xr:uid="{98237344-9181-454C-A9F1-B8A0084D40F0}"/>
    <hyperlink ref="AP210" location="A126092226T" display="A126092226T" xr:uid="{EEE7774F-9ACC-4DE7-AED7-334C0A367ABF}"/>
    <hyperlink ref="AP232" location="A126061122W" display="A126061122W" xr:uid="{471639C0-DDC9-4DB6-8F96-E0F2EB5EC8C7}"/>
    <hyperlink ref="AN188" location="A126029370J" display="A126029370J" xr:uid="{9641C292-0ABF-4F4D-B975-1EC1E823A796}"/>
    <hyperlink ref="AN210" location="A126091578C" display="A126091578C" xr:uid="{FA823286-5992-49D0-A5D7-A3D5D86160C9}"/>
    <hyperlink ref="AN232" location="A126060474J" display="A126060474J" xr:uid="{8904A82C-5D60-4ACF-BFEF-3D364410D951}"/>
    <hyperlink ref="AQ190" location="A126027446F" display="A126027446F" xr:uid="{7620787E-111E-403F-A741-3A816F45715F}"/>
    <hyperlink ref="AQ212" location="A126089654C" display="A126089654C" xr:uid="{2672060A-E5B0-43C7-B7B1-79D79C5B71ED}"/>
    <hyperlink ref="AQ234" location="A126058550J" display="A126058550J" xr:uid="{82807172-EF21-405F-94CB-C501B8913AD7}"/>
    <hyperlink ref="AM190" location="A126031982L" display="A126031982L" xr:uid="{D7B7F134-BB9C-4B0F-A209-7C10C19397C6}"/>
    <hyperlink ref="AM212" location="A126094190L" display="A126094190L" xr:uid="{46189142-4E08-4A43-8E62-ACE0A61A7C60}"/>
    <hyperlink ref="AM234" location="A126063086K" display="A126063086K" xr:uid="{402FCA83-CFBC-4BC8-A7F0-596F26C2D4DF}"/>
    <hyperlink ref="AJ190" location="A126030686A" display="A126030686A" xr:uid="{7A08113F-7558-40BE-B9FE-BF04339B4BBA}"/>
    <hyperlink ref="AJ212" location="A126092894X" display="A126092894X" xr:uid="{D5D24AB1-C441-434E-9D3A-059841F09BE2}"/>
    <hyperlink ref="AJ234" location="A126061790C" display="A126061790C" xr:uid="{28E9E7E7-67B2-4AB8-8571-55A6B9934BB5}"/>
    <hyperlink ref="AK190" location="A126028742T" display="A126028742T" xr:uid="{E35B43FB-C795-4125-A55A-B12B55679978}"/>
    <hyperlink ref="AK212" location="A126090950V" display="A126090950V" xr:uid="{5C9E28DB-3B8F-405F-89DC-7793DAFD8389}"/>
    <hyperlink ref="AK234" location="A126059846L" display="A126059846L" xr:uid="{F4DF9B1A-0BAB-4BE1-9F00-BC3EF6F1D598}"/>
    <hyperlink ref="AL190" location="A126031334R" display="A126031334R" xr:uid="{FF19835F-2A03-418B-B981-3822BA35A7AA}"/>
    <hyperlink ref="AL212" location="A126093542L" display="A126093542L" xr:uid="{EFC90D0E-72F3-4E36-BC0D-3D18E83C9917}"/>
    <hyperlink ref="AL234" location="A126062438K" display="A126062438K" xr:uid="{0F014F55-CFA3-4A4B-A33D-D7796284488E}"/>
    <hyperlink ref="AP190" location="A126030038C" display="A126030038C" xr:uid="{08AF7F3F-F596-4C4F-B61E-C0D0D9F4F6FC}"/>
    <hyperlink ref="AP212" location="A126092246A" display="A126092246A" xr:uid="{FECF3A63-1466-4F6E-8C64-F72C51D990C0}"/>
    <hyperlink ref="AP234" location="A126061142F" display="A126061142F" xr:uid="{17994D73-147F-4F57-8450-306B537A59EA}"/>
    <hyperlink ref="AN190" location="A126029390T" display="A126029390T" xr:uid="{878EE596-7723-4809-BF82-AE26F14A4EC9}"/>
    <hyperlink ref="AN212" location="A126091598L" display="A126091598L" xr:uid="{EB7FA6A3-EA9A-477A-88C3-0B96A1882B8A}"/>
    <hyperlink ref="AN234" location="A126060494T" display="A126060494T" xr:uid="{F4A3803D-106C-4B79-A722-329EA02A46AE}"/>
    <hyperlink ref="AO190" location="A126028094F" display="A126028094F" xr:uid="{D10E151A-4AF5-4682-9115-3322DFA914E1}"/>
    <hyperlink ref="AO212" location="A126090302W" display="A126090302W" xr:uid="{0ABD6EB6-1053-41E0-80FB-C46AD0C8B097}"/>
    <hyperlink ref="AO234" location="A126059198A" display="A126059198A" xr:uid="{E5E5C36B-DD43-407A-ADFF-8162C957D69E}"/>
    <hyperlink ref="AQ191" location="A126027394R" display="A126027394R" xr:uid="{64BB644B-C86F-4B47-B3AC-F2A121F895AF}"/>
    <hyperlink ref="AQ213" location="A126089602A" display="A126089602A" xr:uid="{F73A65F4-BE0E-4D1A-B37A-2821E445064E}"/>
    <hyperlink ref="AQ235" location="A126058498K" display="A126058498K" xr:uid="{221F74E0-5927-496D-8830-A210E8B6E866}"/>
    <hyperlink ref="AM191" location="A126031930K" display="A126031930K" xr:uid="{5A7B8DD2-F16E-4C61-BDB7-243509FB1325}"/>
    <hyperlink ref="AM213" location="A126094138C" display="A126094138C" xr:uid="{87407E6A-116D-4709-BCF7-BBDAE796ACE0}"/>
    <hyperlink ref="AM235" location="A126063034J" display="A126063034J" xr:uid="{C8DF61A9-7423-4A99-A0E6-97BA028DF476}"/>
    <hyperlink ref="AJ191" location="A126030634X" display="A126030634X" xr:uid="{5137C6E5-4304-4DC2-8569-0562D5609452}"/>
    <hyperlink ref="AJ213" location="A126092842W" display="A126092842W" xr:uid="{574F5CDB-F7CF-4F2B-880D-5059E18C467E}"/>
    <hyperlink ref="AJ235" location="A126061738V" display="A126061738V" xr:uid="{34FEF738-C21C-4F2E-95B5-199A875C73B7}"/>
    <hyperlink ref="AK191" location="A126028690A" display="A126028690A" xr:uid="{C970A966-59B5-4F9B-882F-23454221ACBA}"/>
    <hyperlink ref="AK213" location="A126090898W" display="A126090898W" xr:uid="{9322B38B-C7B5-495A-A5FC-B42ED5835572}"/>
    <hyperlink ref="AK235" location="A126059794W" display="A126059794W" xr:uid="{FC3C83F7-3481-412A-9227-4E8D2444E849}"/>
    <hyperlink ref="AL191" location="A126031282X" display="A126031282X" xr:uid="{47B55D6D-A8CB-41F5-BA8F-31ED316866E6}"/>
    <hyperlink ref="AL213" location="A126093490W" display="A126093490W" xr:uid="{606C2D4E-FD96-4159-BA96-393E0FD99AEC}"/>
    <hyperlink ref="AL235" location="A126062386V" display="A126062386V" xr:uid="{F160B98F-0291-4773-813D-64BBD1FC06ED}"/>
    <hyperlink ref="AP191" location="A126029986F" display="A126029986F" xr:uid="{C92BE450-3286-4C71-9F4F-13F45A1E2C42}"/>
    <hyperlink ref="AP213" location="A126092194K" display="A126092194K" xr:uid="{0EF0FF05-D62E-4CC8-8297-08BC28D5CA1A}"/>
    <hyperlink ref="AP235" location="A126061090R" display="A126061090R" xr:uid="{496DFEF6-6499-4884-9F91-55B0C4BA5F46}"/>
    <hyperlink ref="AN191" location="A126029338J" display="A126029338J" xr:uid="{B688F22A-12D4-4894-B21A-00B0E1D246BE}"/>
    <hyperlink ref="AN213" location="A126091546K" display="A126091546K" xr:uid="{8FAC27A4-5F25-4442-B403-E8BD30E5B0FD}"/>
    <hyperlink ref="AN235" location="A126060442R" display="A126060442R" xr:uid="{B72030C5-029F-4C7F-95D9-CB56234C977B}"/>
    <hyperlink ref="AO191" location="A126028042C" display="A126028042C" xr:uid="{E05D7FDA-6C9D-4464-A061-1BE737AEF45D}"/>
    <hyperlink ref="AO213" location="A126090250F" display="A126090250F" xr:uid="{DC22D851-A395-4FAD-83E0-408927CC916B}"/>
    <hyperlink ref="AO235" location="A126059146X" display="A126059146X" xr:uid="{E5C638D1-FE8F-4617-9DA8-C0CB4E78E468}"/>
    <hyperlink ref="AQ192" location="A126027378R" display="A126027378R" xr:uid="{314E91E2-F509-4AB2-BBD8-33CEFFE79DCF}"/>
    <hyperlink ref="AQ214" location="A126089586L" display="A126089586L" xr:uid="{AE8F5DA6-333D-4828-8AB0-8C0E1BFCCBEE}"/>
    <hyperlink ref="AQ236" location="A126058482T" display="A126058482T" xr:uid="{9C0B6CAC-2B68-40EF-A745-0DA02985883C}"/>
    <hyperlink ref="AM192" location="A126031914K" display="A126031914K" xr:uid="{F81A1DA3-2B13-4DCE-AE37-0C0FD35B76A6}"/>
    <hyperlink ref="AM214" location="A126094122K" display="A126094122K" xr:uid="{A879B91E-B535-428F-BFB8-D316C15C282C}"/>
    <hyperlink ref="AM236" location="A126063018J" display="A126063018J" xr:uid="{9A96D8E3-1898-4508-88DD-EB60F7CF17A7}"/>
    <hyperlink ref="AJ192" location="A126030618X" display="A126030618X" xr:uid="{1A49C4F0-EDD4-41E3-955A-05C38DA3603C}"/>
    <hyperlink ref="AJ214" location="A126092826W" display="A126092826W" xr:uid="{4F16F3E3-9A1E-4532-A457-A2FDCF59F19F}"/>
    <hyperlink ref="AJ236" location="A126061722A" display="A126061722A" xr:uid="{A740733A-F053-40A2-A65E-C04AFF29D53B}"/>
    <hyperlink ref="AK192" location="A126028674A" display="A126028674A" xr:uid="{8C954B7A-A2C2-4ABD-A04F-FAAAEC6F79FB}"/>
    <hyperlink ref="AK214" location="A126090882C" display="A126090882C" xr:uid="{18AFD0FD-B10D-494D-8D64-EF4E37F043BE}"/>
    <hyperlink ref="AK236" location="A126059778W" display="A126059778W" xr:uid="{E1695016-94BE-4B36-BF46-A252751469BB}"/>
    <hyperlink ref="AL192" location="A126031266X" display="A126031266X" xr:uid="{1125514D-CEA2-43EE-ABB2-B4EE5B52F1E6}"/>
    <hyperlink ref="AL214" location="A126093474W" display="A126093474W" xr:uid="{84F259CB-323D-42CD-83CF-AA6B95B1F197}"/>
    <hyperlink ref="AL236" location="A126062370A" display="A126062370A" xr:uid="{3DD47429-A1F3-4589-9350-4206A444C387}"/>
    <hyperlink ref="AP192" location="A126029970L" display="A126029970L" xr:uid="{26A543A7-B22F-4C5E-A587-BB1173AD99A5}"/>
    <hyperlink ref="AP214" location="A126092178K" display="A126092178K" xr:uid="{13448701-A14A-444A-93E9-1191453DF4B3}"/>
    <hyperlink ref="AP236" location="A126061074R" display="A126061074R" xr:uid="{08FD8860-8525-4127-8388-5233A5263E2B}"/>
    <hyperlink ref="AN192" location="A126029322R" display="A126029322R" xr:uid="{EFAD4CF1-1CEA-4126-8184-91613EA3280F}"/>
    <hyperlink ref="AN214" location="A126091530T" display="A126091530T" xr:uid="{C03F71CE-F62E-4037-8BA7-C203202C9D4A}"/>
    <hyperlink ref="AN236" location="A126060426R" display="A126060426R" xr:uid="{4C142C05-2837-4248-BAC4-C079B153DE42}"/>
    <hyperlink ref="AO192" location="A126028026C" display="A126028026C" xr:uid="{F9451D53-3AA8-45D6-BB1F-648E389A8192}"/>
    <hyperlink ref="AO214" location="A126090234F" display="A126090234F" xr:uid="{2221BD7B-43EF-4B6A-A865-DB3723CCDA91}"/>
    <hyperlink ref="AO236" location="A126059130F" display="A126059130F" xr:uid="{DBB72972-C34F-45F9-8C13-5B3E0EE8677F}"/>
    <hyperlink ref="AQ193" location="A126027382F" display="A126027382F" xr:uid="{6A932EF5-FDB4-4C4C-9065-52E9BAF6BD2D}"/>
    <hyperlink ref="AQ215" location="A126089590C" display="A126089590C" xr:uid="{2FBE0D56-CD38-4ECF-B4E1-710369A89EF6}"/>
    <hyperlink ref="AQ237" location="A126058486A" display="A126058486A" xr:uid="{8650F18F-5D78-48CE-BA26-9CBDC72C49A2}"/>
    <hyperlink ref="AM193" location="A126031918V" display="A126031918V" xr:uid="{EC8CCB74-FB72-4774-B12A-B8B95F17BB01}"/>
    <hyperlink ref="AM215" location="A126094126V" display="A126094126V" xr:uid="{19CB943B-3674-4F00-A6B9-D795A9A7E552}"/>
    <hyperlink ref="AM237" location="A126063022X" display="A126063022X" xr:uid="{6C5F9B84-F467-4E57-A987-3A571E1B257A}"/>
    <hyperlink ref="AJ193" location="A126030622R" display="A126030622R" xr:uid="{A002AE33-07FD-4D75-BD9D-C5FEC725495E}"/>
    <hyperlink ref="AJ215" location="A126092830L" display="A126092830L" xr:uid="{3F2DEE59-35D3-4559-9C44-B7CB2C8AEE2E}"/>
    <hyperlink ref="AJ237" location="A126061726K" display="A126061726K" xr:uid="{94000081-DE9C-4D8E-8CDF-73BFBA641A3F}"/>
    <hyperlink ref="AK193" location="A126028678K" display="A126028678K" xr:uid="{D048D166-5653-4067-A526-0984926B715F}"/>
    <hyperlink ref="AK215" location="A126090886L" display="A126090886L" xr:uid="{DC557091-DA07-4721-BD88-231145C73EE6}"/>
    <hyperlink ref="AK237" location="A126059782L" display="A126059782L" xr:uid="{B17BA00D-9D0A-47A4-9243-798098EEE5C3}"/>
    <hyperlink ref="AL193" location="A126031270R" display="A126031270R" xr:uid="{C64F6EA8-4453-40E4-92F2-6DB98FE6BB6D}"/>
    <hyperlink ref="AL215" location="A126093478F" display="A126093478F" xr:uid="{C7CF9175-3A37-4301-A6C7-CD4626C1D0DB}"/>
    <hyperlink ref="AL237" location="A126062374K" display="A126062374K" xr:uid="{A6D46626-89BB-4B62-AED6-943AC353740B}"/>
    <hyperlink ref="AP193" location="A126029974W" display="A126029974W" xr:uid="{EFAE72C0-896A-4D3A-BAEE-1B6960D8D962}"/>
    <hyperlink ref="AP215" location="A126092182A" display="A126092182A" xr:uid="{852CA196-690F-40C0-8838-8B0F19FA1149}"/>
    <hyperlink ref="AP237" location="A126061078X" display="A126061078X" xr:uid="{5059C9F6-B04A-4A8B-8D04-2731D1C711EF}"/>
    <hyperlink ref="AN193" location="A126029326X" display="A126029326X" xr:uid="{92185FC7-0056-4E2A-A7B0-30852DF13E6D}"/>
    <hyperlink ref="AN215" location="A126091534A" display="A126091534A" xr:uid="{2EA64312-6777-44F1-A0A6-C1A7D0F55C4E}"/>
    <hyperlink ref="AN237" location="A126060430F" display="A126060430F" xr:uid="{5E6A99B9-20C7-4AAF-8C23-4387133F1174}"/>
    <hyperlink ref="AO193" location="A126028030V" display="A126028030V" xr:uid="{5756AF69-1504-44BF-AF28-2562FC4FA9F5}"/>
    <hyperlink ref="AO215" location="A126090238R" display="A126090238R" xr:uid="{BAC727C8-080C-4FC5-925A-7DF39A422F58}"/>
    <hyperlink ref="AO237" location="A126059134R" display="A126059134R" xr:uid="{C0AD2A27-2D3F-47E3-8D50-B40286E0E407}"/>
    <hyperlink ref="AQ194" location="A126027410C" display="A126027410C" xr:uid="{18E7AB4E-81D6-4064-94A5-FF1E96E43751}"/>
    <hyperlink ref="AQ216" location="A126089618V" display="A126089618V" xr:uid="{B0FDB463-DC73-4D01-BB05-86550984E757}"/>
    <hyperlink ref="AQ238" location="A126058514X" display="A126058514X" xr:uid="{A4722A4E-6EC6-4DB4-95B5-550EF052C6A0}"/>
    <hyperlink ref="AM194" location="A126031946C" display="A126031946C" xr:uid="{C416775C-7F67-41BE-983F-D15B075BD278}"/>
    <hyperlink ref="AM216" location="A126094154C" display="A126094154C" xr:uid="{93030C83-E750-4173-A963-D16D34A17D3F}"/>
    <hyperlink ref="AM238" location="A126063050J" display="A126063050J" xr:uid="{20CDA519-FAF3-47A9-914F-6E76CB74B8EA}"/>
    <hyperlink ref="AJ194" location="A126030650X" display="A126030650X" xr:uid="{EBFED10C-1D05-452E-8FCC-3D4D59C3699F}"/>
    <hyperlink ref="AJ216" location="A126092858R" display="A126092858R" xr:uid="{953A1D0E-A1A9-4B0D-8F0C-2599DAB13293}"/>
    <hyperlink ref="AJ238" location="A126061754V" display="A126061754V" xr:uid="{33B28A4F-F30F-4284-92E3-CA22771E522C}"/>
    <hyperlink ref="AK194" location="A126028706J" display="A126028706J" xr:uid="{43A7C21F-4B53-4A61-9416-964BF5C593F6}"/>
    <hyperlink ref="AK216" location="A126090914K" display="A126090914K" xr:uid="{A05788E2-2919-4C8F-BE8C-9E7C61AA57D4}"/>
    <hyperlink ref="AK238" location="A126059810K" display="A126059810K" xr:uid="{AB0BC50B-4E14-46A5-93B2-5D84F7E4C866}"/>
    <hyperlink ref="AL194" location="A126031298T" display="A126031298T" xr:uid="{6C351AAB-64B0-436F-A3EE-A5C10F61623E}"/>
    <hyperlink ref="AL216" location="A126093506C" display="A126093506C" xr:uid="{D44AFCED-A8C0-4CFC-A683-0B2981BC4E06}"/>
    <hyperlink ref="AL238" location="A126062402J" display="A126062402J" xr:uid="{F6A0159E-8421-4102-BFD7-D667F7A288F3}"/>
    <hyperlink ref="AP194" location="A126030002A" display="A126030002A" xr:uid="{06C70A46-EC38-4381-B0A4-0AD788E40A02}"/>
    <hyperlink ref="AP216" location="A126092210X" display="A126092210X" xr:uid="{918EBBD8-7EC4-402E-8BF1-8C0FF247EBB5}"/>
    <hyperlink ref="AP238" location="A126061106W" display="A126061106W" xr:uid="{DA119C8E-C46E-44FC-A1DA-3D59F1043874}"/>
    <hyperlink ref="AN194" location="A126029354J" display="A126029354J" xr:uid="{F290111A-305C-4006-BB34-33E4813B3D4B}"/>
    <hyperlink ref="AN216" location="A126091562K" display="A126091562K" xr:uid="{39151DC3-F983-43AE-A16D-0524ED70D8E7}"/>
    <hyperlink ref="AN238" location="A126060458J" display="A126060458J" xr:uid="{818A3FD4-5F19-4898-8FA5-9F93D33438AA}"/>
    <hyperlink ref="AO194" location="A126028058W" display="A126028058W" xr:uid="{DF7CF27C-3625-4595-937A-87BA761403F3}"/>
    <hyperlink ref="AO216" location="A126090266X" display="A126090266X" xr:uid="{6E44388F-E886-4E31-8C93-C25B742BA99A}"/>
    <hyperlink ref="AO238" location="A126059162X" display="A126059162X" xr:uid="{503F286F-DC24-47AC-A44A-B4F69E289224}"/>
    <hyperlink ref="AQ195" location="A126027386R" display="A126027386R" xr:uid="{438ACF3B-D5AE-4BE9-B42A-A9EAD2E10B24}"/>
    <hyperlink ref="AQ217" location="A126089594L" display="A126089594L" xr:uid="{2590F6E2-DE62-4C75-8B35-F8E3C4899FAC}"/>
    <hyperlink ref="AQ239" location="A126058490T" display="A126058490T" xr:uid="{C54445CA-9C06-48FB-9D17-2AC36584ECE2}"/>
    <hyperlink ref="AM195" location="A126031922K" display="A126031922K" xr:uid="{DFAF8A9B-BF4A-4F90-990D-99B9C93AC5C0}"/>
    <hyperlink ref="AM217" location="A126094130K" display="A126094130K" xr:uid="{F240998B-4F1D-4DE0-A092-AD9C50C15CC9}"/>
    <hyperlink ref="AM239" location="A126063026J" display="A126063026J" xr:uid="{8D123F1F-3540-422D-86E3-D960A035A8C3}"/>
    <hyperlink ref="AJ195" location="A126030626X" display="A126030626X" xr:uid="{CB8D47FF-1605-4998-A06F-FF0CAB4931FA}"/>
    <hyperlink ref="AJ217" location="A126092834W" display="A126092834W" xr:uid="{CDBB210B-1464-4F0D-8F8F-776DA6E38F50}"/>
    <hyperlink ref="AJ239" location="A126061730A" display="A126061730A" xr:uid="{9B01AE46-DCD6-4EE4-B566-3624341D5059}"/>
    <hyperlink ref="AK195" location="A126028682A" display="A126028682A" xr:uid="{3C80B5F5-EA6B-445A-8BF1-B9F39E32C176}"/>
    <hyperlink ref="AK217" location="A126090890C" display="A126090890C" xr:uid="{05BC0EB8-7942-496E-AB9B-CF42A8941C88}"/>
    <hyperlink ref="AK239" location="A126059786W" display="A126059786W" xr:uid="{630FE1C8-D80C-4887-95AC-B56D0F97DA27}"/>
    <hyperlink ref="AL195" location="A126031274X" display="A126031274X" xr:uid="{40DFECB6-E102-41C0-A360-461F6E3763EF}"/>
    <hyperlink ref="AL217" location="A126093482W" display="A126093482W" xr:uid="{2F1F754F-E8A2-4CC9-8A3C-C12BBC4E6651}"/>
    <hyperlink ref="AL239" location="A126062378V" display="A126062378V" xr:uid="{D02C1831-E539-40E1-804A-9074C05B9DD6}"/>
    <hyperlink ref="AP195" location="A126029978F" display="A126029978F" xr:uid="{4BA7F5AA-17F4-4829-947C-4A72511BA38C}"/>
    <hyperlink ref="AP217" location="A126092186K" display="A126092186K" xr:uid="{3B0C51FB-B1A7-4BE5-8B44-9FDD7685901F}"/>
    <hyperlink ref="AP239" location="A126061082R" display="A126061082R" xr:uid="{38E3884B-1028-4B45-9ACF-D5A659AAE525}"/>
    <hyperlink ref="AN195" location="A126029330R" display="A126029330R" xr:uid="{839CA851-16FB-4533-880E-58564126001F}"/>
    <hyperlink ref="AN217" location="A126091538K" display="A126091538K" xr:uid="{1BEC70A6-5340-469F-9FC2-3A77B2F5315D}"/>
    <hyperlink ref="AN239" location="A126060434R" display="A126060434R" xr:uid="{07A7071F-AC29-4556-8694-2F70CDE12CEE}"/>
    <hyperlink ref="AO195" location="A126028034C" display="A126028034C" xr:uid="{A83AB38F-FC82-4D91-9BCE-50A788F01CE9}"/>
    <hyperlink ref="AO217" location="A126090242F" display="A126090242F" xr:uid="{4DB4B810-1C90-4446-920A-5A40F9BFCD0F}"/>
    <hyperlink ref="AO239" location="A126059138X" display="A126059138X" xr:uid="{3AD76B4C-DC54-42CF-958A-6FC80B0E8B66}"/>
    <hyperlink ref="AQ196" location="A126027414L" display="A126027414L" xr:uid="{B3FF20E8-9EEB-4AE9-8691-41A0E5563E99}"/>
    <hyperlink ref="AQ218" location="A126089622K" display="A126089622K" xr:uid="{DC7376C7-F575-40AD-959F-18D522C826CC}"/>
    <hyperlink ref="AQ240" location="A126058518J" display="A126058518J" xr:uid="{CE1B1E89-AD60-4113-8622-7C6D02FFFAC6}"/>
    <hyperlink ref="AM196" location="A126031950V" display="A126031950V" xr:uid="{2B48C86E-5B48-4BD5-868D-9795C1F05BE0}"/>
    <hyperlink ref="AM218" location="A126094158L" display="A126094158L" xr:uid="{34F5D4B3-1923-4F78-91BE-F270D28F603A}"/>
    <hyperlink ref="AM240" location="A126063054T" display="A126063054T" xr:uid="{BF6B7DAE-CEE7-48BE-B89D-DA34FF3B6522}"/>
    <hyperlink ref="AJ196" location="A126030654J" display="A126030654J" xr:uid="{64FBF04F-1834-47AF-B07D-27CC80F3DC21}"/>
    <hyperlink ref="AJ218" location="A126092862F" display="A126092862F" xr:uid="{6CABBD83-D7BA-41F1-B73D-C4FF42705C87}"/>
    <hyperlink ref="AJ240" location="A126061758C" display="A126061758C" xr:uid="{A9B7D00C-C4F9-43D8-85EB-444AA6E228E4}"/>
    <hyperlink ref="AK196" location="A126028710X" display="A126028710X" xr:uid="{1E32C0DA-E587-49A7-ABD0-A146D3EAA5D2}"/>
    <hyperlink ref="AK218" location="A126090918V" display="A126090918V" xr:uid="{ACAA3D09-25E0-48BB-9DC2-E61ED2716DAB}"/>
    <hyperlink ref="AK240" location="A126059814V" display="A126059814V" xr:uid="{292A81D9-4CA1-43D8-9C5F-D5D742930A24}"/>
    <hyperlink ref="AL196" location="A126031302W" display="A126031302W" xr:uid="{4BEAB56B-C14F-41E0-A28F-EDE55C1E4DBF}"/>
    <hyperlink ref="AL218" location="A126093510V" display="A126093510V" xr:uid="{E3B7FA75-8C54-4107-8896-52E5046DEE8B}"/>
    <hyperlink ref="AL240" location="A126062406T" display="A126062406T" xr:uid="{78999B2A-E98F-4E08-A25A-4E082A85E6C7}"/>
    <hyperlink ref="AP196" location="A126030006K" display="A126030006K" xr:uid="{9E00E054-8CAD-4049-B7F8-2C2770CB0B67}"/>
    <hyperlink ref="AP218" location="A126092214J" display="A126092214J" xr:uid="{78B6D27C-74E3-4E67-B1B5-1A9A30FA7CAD}"/>
    <hyperlink ref="AP240" location="A126061110L" display="A126061110L" xr:uid="{15A120FE-1A86-4ECA-92D3-450E56491A73}"/>
    <hyperlink ref="AN196" location="A126029358T" display="A126029358T" xr:uid="{37B46655-3863-4DEB-BA3A-79D4CE06CF7D}"/>
    <hyperlink ref="AN218" location="A126091566V" display="A126091566V" xr:uid="{6B237E79-2960-4C46-B593-DCDBEF7A0322}"/>
    <hyperlink ref="AN240" location="A126060462X" display="A126060462X" xr:uid="{C688A5E0-C20C-4312-8FCA-832B545624D0}"/>
    <hyperlink ref="AO196" location="A126028062L" display="A126028062L" xr:uid="{DEC6870B-1313-4CC9-B1F0-D5BC80CD145A}"/>
    <hyperlink ref="AO218" location="A126090270R" display="A126090270R" xr:uid="{B12D3D37-AC37-4866-BB8B-F720EF54CAE4}"/>
    <hyperlink ref="AO240" location="A126059166J" display="A126059166J" xr:uid="{681B46D2-E482-4D58-9B3B-5C5A728701B9}"/>
    <hyperlink ref="AY197" location="A126011866F" display="A126011866F" xr:uid="{936BF833-19A0-4312-81C3-1EE37032AA2E}"/>
    <hyperlink ref="AY219" location="A126074074F" display="A126074074F" xr:uid="{C6A79C4C-A928-437C-BCFD-F4035603DF6D}"/>
    <hyperlink ref="AY241" location="A126042970J" display="A126042970J" xr:uid="{3FF0241E-A2BA-4112-ABF3-EF34AAB6569E}"/>
    <hyperlink ref="AU197" location="A126016402X" display="A126016402X" xr:uid="{D5773F26-4CED-45FE-8C5F-E5C533284B84}"/>
    <hyperlink ref="AU219" location="A126078610W" display="A126078610W" xr:uid="{F501E8E5-F15D-4BFD-B980-1B0F18470E1A}"/>
    <hyperlink ref="AU241" location="A126047506V" display="A126047506V" xr:uid="{99DA2EC0-42C5-44E0-A067-FBA286B6444E}"/>
    <hyperlink ref="AR197" location="A126015106L" display="A126015106L" xr:uid="{C8D98F5B-2430-4052-9998-F85D8CBD7D93}"/>
    <hyperlink ref="AR219" location="A126077314K" display="A126077314K" xr:uid="{D24D094E-707B-4659-A8A6-99FC9B072BA1}"/>
    <hyperlink ref="AR241" location="A126046210R" display="A126046210R" xr:uid="{0D683CBE-1CC8-45FB-A5A0-CBFDC69B73FC}"/>
    <hyperlink ref="AS197" location="A126013162V" display="A126013162V" xr:uid="{529A7CB6-F721-410F-9FE0-A87AB93353E8}"/>
    <hyperlink ref="AS219" location="A126075370T" display="A126075370T" xr:uid="{C09A4B70-82F4-4244-94A0-E159495184A5}"/>
    <hyperlink ref="AS241" location="A126044266R" display="A126044266R" xr:uid="{80A3E659-2EB4-4D89-A71B-61C3617F4FEE}"/>
    <hyperlink ref="AT197" location="A126015754K" display="A126015754K" xr:uid="{81418103-0608-4006-B31D-85396F4B1412}"/>
    <hyperlink ref="AT219" location="A126077962J" display="A126077962J" xr:uid="{ECF3945B-E552-4D1D-B32F-C8ED8354B745}"/>
    <hyperlink ref="AT241" location="A126046858F" display="A126046858F" xr:uid="{FBDD7A17-FCC6-43B8-96FD-BFF37D1BEE7D}"/>
    <hyperlink ref="AX197" location="A126014458X" display="A126014458X" xr:uid="{6D2C0E30-C1E1-4B87-B71C-6A358B4FD47A}"/>
    <hyperlink ref="AX219" location="A126076666W" display="A126076666W" xr:uid="{F368163A-316D-4F45-8B0B-708BB02FB467}"/>
    <hyperlink ref="AX241" location="A126045562A" display="A126045562A" xr:uid="{0A4371B6-3933-457D-A573-4CD1ACE89D13}"/>
    <hyperlink ref="AV197" location="A126013810F" display="A126013810F" xr:uid="{CEB42129-634B-4EB1-BF7F-4BE52CF3A2A3}"/>
    <hyperlink ref="AV219" location="A126076018X" display="A126076018X" xr:uid="{4DBF163B-BC25-451A-BFB8-3C828D6E6FEC}"/>
    <hyperlink ref="AV241" location="A126044914A" display="A126044914A" xr:uid="{636C0AD4-CBF5-4C9B-AB9F-84D4D08B8729}"/>
    <hyperlink ref="AW197" location="A126012514V" display="A126012514V" xr:uid="{126D5844-9F32-42E0-B6AC-D980B34B202C}"/>
    <hyperlink ref="AW219" location="A126074722T" display="A126074722T" xr:uid="{296464AC-4128-49EC-99AD-B415F42D3D62}"/>
    <hyperlink ref="AW241" location="A126043618R" display="A126043618R" xr:uid="{A9356AD5-87F8-4FFF-B39A-0524A37DC81E}"/>
    <hyperlink ref="AY178" location="A126011878R" display="A126011878R" xr:uid="{5AAA4013-0933-438C-A792-B1CE26A81D1B}"/>
    <hyperlink ref="AY200" location="A126074086R" display="A126074086R" xr:uid="{175F3ACE-C4E4-4904-B055-1E7390F7EED2}"/>
    <hyperlink ref="AY222" location="A126042982T" display="A126042982T" xr:uid="{A548EA53-704F-4896-A350-FE4A5986F70E}"/>
    <hyperlink ref="AU178" location="A126016414J" display="A126016414J" xr:uid="{E40E3144-3F5D-4C4F-866D-D47BDC395467}"/>
    <hyperlink ref="AU200" location="A126078622F" display="A126078622F" xr:uid="{2A1B9A70-F77C-490A-8398-175CDE4B248B}"/>
    <hyperlink ref="AU222" location="A126047518C" display="A126047518C" xr:uid="{7CB74402-FB4F-4275-8872-85365B2F9A54}"/>
    <hyperlink ref="AR178" location="A126015118W" display="A126015118W" xr:uid="{8F12E6B5-4B4A-45C6-B6AA-E1AE63C16BFE}"/>
    <hyperlink ref="AR200" location="A126077326V" display="A126077326V" xr:uid="{B931C5DE-1B4D-4907-92D2-0FCCAEA67D55}"/>
    <hyperlink ref="AR222" location="A126046222X" display="A126046222X" xr:uid="{566B12E7-B8A1-4B6E-8A54-CDE53799274C}"/>
    <hyperlink ref="AS178" location="A126013174C" display="A126013174C" xr:uid="{B8D7662D-EAB5-4D03-8727-B7780DBD6051}"/>
    <hyperlink ref="AS200" location="A126075382A" display="A126075382A" xr:uid="{333567B8-ECAA-4FD5-9FD4-4D0FE41E661D}"/>
    <hyperlink ref="AS222" location="A126044278X" display="A126044278X" xr:uid="{2CD1BD61-10A4-4C85-B3FC-077BB3D641A1}"/>
    <hyperlink ref="AT178" location="A126015766V" display="A126015766V" xr:uid="{332A8C2D-BDC7-4F0A-B646-F188A67472C8}"/>
    <hyperlink ref="AT200" location="A126077974T" display="A126077974T" xr:uid="{C702C9AF-31CE-46B9-84E6-529202570C64}"/>
    <hyperlink ref="AT222" location="A126046870W" display="A126046870W" xr:uid="{72A7579E-44E2-4840-9521-345586B8E843}"/>
    <hyperlink ref="AX178" location="A126014470R" display="A126014470R" xr:uid="{38D53CB8-814D-40F4-BFC5-DDE1B996DFC3}"/>
    <hyperlink ref="AX200" location="A126076678F" display="A126076678F" xr:uid="{018161BA-EA46-4DDD-9192-D1B9D9B95812}"/>
    <hyperlink ref="AX222" location="A126045574K" display="A126045574K" xr:uid="{87C07B7C-CE36-4355-81E0-8565F6AD7227}"/>
    <hyperlink ref="AV178" location="A126013822R" display="A126013822R" xr:uid="{37A04FF2-8DBA-4C22-B6A2-39C651401C61}"/>
    <hyperlink ref="AV200" location="A126076030R" display="A126076030R" xr:uid="{8112DBF6-6ED0-43B0-A5CF-41E843441FAF}"/>
    <hyperlink ref="AV222" location="A126044926K" display="A126044926K" xr:uid="{8219B777-1439-4C44-9D4F-C147F556F2D9}"/>
    <hyperlink ref="AW178" location="A126012526C" display="A126012526C" xr:uid="{AD871138-E481-4A72-B5C8-113821B62F52}"/>
    <hyperlink ref="AW200" location="A126074734A" display="A126074734A" xr:uid="{324698FD-104F-4A8F-8367-E94A8D189E05}"/>
    <hyperlink ref="AW222" location="A126043630F" display="A126043630F" xr:uid="{799A1DC0-FC1A-44AC-BAE7-A2DF8FE88FAC}"/>
    <hyperlink ref="AY179" location="A126011846W" display="A126011846W" xr:uid="{6467BF2A-51A0-49B8-8259-EC8988ECD209}"/>
    <hyperlink ref="AY201" location="A126074054W" display="A126074054W" xr:uid="{0A76898C-DB55-4DF0-8CAE-0DBB716BE13A}"/>
    <hyperlink ref="AY223" location="A126042950X" display="A126042950X" xr:uid="{76B5A8CC-6AB4-48BA-A7B3-C1E71710C042}"/>
    <hyperlink ref="AU179" location="A126016382A" display="A126016382A" xr:uid="{D6320267-52E9-4089-8AB7-BCE3FE89A104}"/>
    <hyperlink ref="AU201" location="A126078590X" display="A126078590X" xr:uid="{62BEBC5F-D26E-423B-BA56-B945281C9F15}"/>
    <hyperlink ref="AU223" location="A126047486W" display="A126047486W" xr:uid="{46EF8081-D67A-4B47-9D62-CEA38DA58519}"/>
    <hyperlink ref="AR179" location="A126015086R" display="A126015086R" xr:uid="{8FA0CCA4-65A6-49B7-9205-2C4A82801307}"/>
    <hyperlink ref="AR201" location="A126077294L" display="A126077294L" xr:uid="{A3DAB665-FA63-4129-B6E1-AFCCA874C0EB}"/>
    <hyperlink ref="AR223" location="A126046190T" display="A126046190T" xr:uid="{D9D39281-B5E8-436E-858C-59FE57C8E014}"/>
    <hyperlink ref="AS179" location="A126013142K" display="A126013142K" xr:uid="{AA0FFCFF-4FBB-455C-8DD6-7E6384C5D9DE}"/>
    <hyperlink ref="AS201" location="A126075350J" display="A126075350J" xr:uid="{12652E73-3364-4BC4-820E-03293D98607E}"/>
    <hyperlink ref="AS223" location="A126044246F" display="A126044246F" xr:uid="{5FB60ED2-DEAF-41FC-B9C6-0B9187D0B522}"/>
    <hyperlink ref="AT179" location="A126015734A" display="A126015734A" xr:uid="{0F9E62E9-BD51-41B3-90B1-32714FA66D7C}"/>
    <hyperlink ref="AT201" location="A126077942X" display="A126077942X" xr:uid="{8CF68781-AE2A-40B7-A43F-ECBFFA9E32F3}"/>
    <hyperlink ref="AT223" location="A126046838W" display="A126046838W" xr:uid="{B92BEBE5-EEA3-42FF-9D91-825F8A3B7AEB}"/>
    <hyperlink ref="AX179" location="A126014438R" display="A126014438R" xr:uid="{9F2F9629-4EA2-416B-9822-DD47E681A5C2}"/>
    <hyperlink ref="AX201" location="A126076646L" display="A126076646L" xr:uid="{F0A7694D-1208-4A2B-A03F-29D8F21CE83A}"/>
    <hyperlink ref="AX223" location="A126045542T" display="A126045542T" xr:uid="{EB2F7445-72C1-4941-8079-830285C6FDCB}"/>
    <hyperlink ref="AV179" location="A126013790J" display="A126013790J" xr:uid="{1DAC7A31-088D-4F55-9437-1728FDD0BC8A}"/>
    <hyperlink ref="AV201" location="A126075998X" display="A126075998X" xr:uid="{910BBDD2-A7C6-45BA-870C-B8CD751582B2}"/>
    <hyperlink ref="AV223" location="A126044894C" display="A126044894C" xr:uid="{98A3AAA4-2C2D-4CAE-A14D-BD7B511394C4}"/>
    <hyperlink ref="AW179" location="A126012494W" display="A126012494W" xr:uid="{00DC2197-F927-4C63-8181-9C056A2CBA7D}"/>
    <hyperlink ref="AW201" location="A126074702J" display="A126074702J" xr:uid="{39A4568E-4EF8-427D-A5BD-B638D7CA6875}"/>
    <hyperlink ref="AW223" location="A126043598T" display="A126043598T" xr:uid="{CF7648FA-7D99-4E2B-AB45-090F08FFB3E6}"/>
    <hyperlink ref="AY180" location="A126011882F" display="A126011882F" xr:uid="{7CE208EF-699C-42CB-8536-FEF1ED3EC5FC}"/>
    <hyperlink ref="AY202" location="A126074090F" display="A126074090F" xr:uid="{DEFA393D-E220-4D4C-9606-91762CFDF3DA}"/>
    <hyperlink ref="AY224" location="A126042986A" display="A126042986A" xr:uid="{4C6A25C4-5FFB-4EDD-8AB3-C9983D3636B1}"/>
    <hyperlink ref="AU180" location="A126016418T" display="A126016418T" xr:uid="{70F9A865-F632-4D4B-9781-8C8BFBBFB44E}"/>
    <hyperlink ref="AU202" location="A126078626R" display="A126078626R" xr:uid="{11DF4341-5E23-4013-B22B-EF180DEB4B83}"/>
    <hyperlink ref="AU224" location="A126047522V" display="A126047522V" xr:uid="{0E82FB1B-E991-4234-B7FC-E6E8D2693A0A}"/>
    <hyperlink ref="AR180" location="A126015122L" display="A126015122L" xr:uid="{78758D34-7ADF-4B45-A3A4-DAF54EADFB7A}"/>
    <hyperlink ref="AR202" location="A126077330K" display="A126077330K" xr:uid="{A9F5F1F7-2270-4C44-B637-F07B279A9431}"/>
    <hyperlink ref="AR224" location="A126046226J" display="A126046226J" xr:uid="{97480F9C-7F29-48D4-BE90-4FC165A20638}"/>
    <hyperlink ref="AS180" location="A126013178L" display="A126013178L" xr:uid="{E9505B34-334E-4615-B43E-94E2B577384D}"/>
    <hyperlink ref="AS202" location="A126075386K" display="A126075386K" xr:uid="{B1AC0224-327F-4C2F-B157-7378B9DDC28A}"/>
    <hyperlink ref="AS224" location="A126044282R" display="A126044282R" xr:uid="{D84A006C-DD26-46D1-B052-223315487C09}"/>
    <hyperlink ref="AT180" location="A126015770K" display="A126015770K" xr:uid="{EA874A87-F1D9-40FB-A08A-C5A524C33B94}"/>
    <hyperlink ref="AT202" location="A126077978A" display="A126077978A" xr:uid="{8B4471AA-F5C8-400D-9C76-6FB7CCF7CC01}"/>
    <hyperlink ref="AT224" location="A126046874F" display="A126046874F" xr:uid="{6CB75B4D-0BE0-4349-A8AB-12305556B622}"/>
    <hyperlink ref="AX180" location="A126014474X" display="A126014474X" xr:uid="{67958A1F-B3BF-474A-A87A-21634295BE58}"/>
    <hyperlink ref="AX202" location="A126076682W" display="A126076682W" xr:uid="{D4921668-4395-4522-A5EA-B2B4E3664118}"/>
    <hyperlink ref="AX224" location="A126045578V" display="A126045578V" xr:uid="{1CEFB0FD-D142-4C6F-BA25-8467A908C865}"/>
    <hyperlink ref="AV180" location="A126013826X" display="A126013826X" xr:uid="{7D925CB1-DD69-4702-BB30-26027AEEE759}"/>
    <hyperlink ref="AV202" location="A126076034X" display="A126076034X" xr:uid="{06EC260B-E3D6-4689-ACA6-597F0DC78DC0}"/>
    <hyperlink ref="AV224" location="A126044930A" display="A126044930A" xr:uid="{C0110139-E46B-424F-B6DA-F45A8A2D8587}"/>
    <hyperlink ref="AW180" location="A126012530V" display="A126012530V" xr:uid="{3BA6B86C-4F50-4434-AB29-D32C40B595F5}"/>
    <hyperlink ref="AW202" location="A126074738K" display="A126074738K" xr:uid="{47FEBDB2-FFDD-4721-BCFF-C1B281FEB8B6}"/>
    <hyperlink ref="AW224" location="A126043634R" display="A126043634R" xr:uid="{A8112BA5-89B6-4498-AA02-093CADB9E4F6}"/>
    <hyperlink ref="AY182" location="A126011886R" display="A126011886R" xr:uid="{9D784874-635D-4E68-8B7A-3EE7EAAF8D1F}"/>
    <hyperlink ref="AY204" location="A126074094R" display="A126074094R" xr:uid="{4A2818C1-4AA1-4A1E-95E5-EECC1F9E3977}"/>
    <hyperlink ref="AY226" location="A126042990T" display="A126042990T" xr:uid="{21219B52-9220-41A1-93DB-B12183E2922A}"/>
    <hyperlink ref="AU182" location="A126016422J" display="A126016422J" xr:uid="{4E51C043-0C35-43B4-8023-75FDBBCA27D9}"/>
    <hyperlink ref="AU204" location="A126078630F" display="A126078630F" xr:uid="{44A2369D-65EA-4897-A109-0486F02EB18D}"/>
    <hyperlink ref="AU226" location="A126047526C" display="A126047526C" xr:uid="{0D2F4251-FED3-4584-A388-16114795F356}"/>
    <hyperlink ref="AR182" location="A126015126W" display="A126015126W" xr:uid="{6C2ABC8B-0361-4EF3-B56D-467439E9BA57}"/>
    <hyperlink ref="AR204" location="A126077334V" display="A126077334V" xr:uid="{3E8A47E3-87F0-46A2-B8FC-541BAF08BA2E}"/>
    <hyperlink ref="AR226" location="A126046230X" display="A126046230X" xr:uid="{FC0A8D24-421A-4602-9E17-9A4D9CC8904D}"/>
    <hyperlink ref="AS182" location="A126013182C" display="A126013182C" xr:uid="{CA07B08D-B8EF-477A-BC3F-9982EEDACA1D}"/>
    <hyperlink ref="AS204" location="A126075390A" display="A126075390A" xr:uid="{AD629CD1-0C90-4473-894A-7AB9F4E9D92C}"/>
    <hyperlink ref="AS226" location="A126044286X" display="A126044286X" xr:uid="{A372B1A2-91CC-4F7A-8799-956ED7719C0D}"/>
    <hyperlink ref="AT182" location="A126015774V" display="A126015774V" xr:uid="{72803EEA-9798-4616-98CB-A2797042F935}"/>
    <hyperlink ref="AT204" location="A126077982T" display="A126077982T" xr:uid="{C083FDF4-C187-4F7E-A3DF-3B3527B7B992}"/>
    <hyperlink ref="AT226" location="A126046878R" display="A126046878R" xr:uid="{D55CC3F1-40F5-46B9-B405-657BA3566BF0}"/>
    <hyperlink ref="AX182" location="A126014478J" display="A126014478J" xr:uid="{148304F5-F8E2-4526-ABFF-D91D3D1474D8}"/>
    <hyperlink ref="AX204" location="A126076686F" display="A126076686F" xr:uid="{1B700F75-5EAF-4E93-AC47-1A1CE1287B0D}"/>
    <hyperlink ref="AX226" location="A126045582K" display="A126045582K" xr:uid="{1EA465A4-99A1-4838-BCA5-A02D37CB00BD}"/>
    <hyperlink ref="AV182" location="A126013830R" display="A126013830R" xr:uid="{2B5E1F0A-67FD-4D38-899F-3A56B9F985B0}"/>
    <hyperlink ref="AV204" location="A126076038J" display="A126076038J" xr:uid="{BC1292F8-9169-4DEA-950F-4E7571BA090F}"/>
    <hyperlink ref="AV226" location="A126044934K" display="A126044934K" xr:uid="{999064E7-8424-4AD0-91A6-751428855933}"/>
    <hyperlink ref="AW182" location="A126012534C" display="A126012534C" xr:uid="{4176EE04-A6C1-4966-AAFE-763B4290F5FE}"/>
    <hyperlink ref="AW204" location="A126074742A" display="A126074742A" xr:uid="{5CAA9E49-000F-49E3-AB00-471D0EC435BB}"/>
    <hyperlink ref="AW226" location="A126043638X" display="A126043638X" xr:uid="{BF14AE84-0312-441D-8A30-4D78F66DDC7E}"/>
    <hyperlink ref="AY183" location="A126011850L" display="A126011850L" xr:uid="{77A1DAC7-F4BD-435F-9EDB-1C188E139751}"/>
    <hyperlink ref="AY205" location="A126074058F" display="A126074058F" xr:uid="{DBD349B1-C447-48DB-824B-C0AF05A8CBF0}"/>
    <hyperlink ref="AY227" location="A126042954J" display="A126042954J" xr:uid="{52B05463-E0E5-4D3C-AF9A-7197090C8746}"/>
    <hyperlink ref="AU183" location="A126016386K" display="A126016386K" xr:uid="{7B356190-1DA0-4FC4-BB34-8C3EACEE60E1}"/>
    <hyperlink ref="AU205" location="A126078594J" display="A126078594J" xr:uid="{B3C44D30-B6D3-4A56-9A56-DF0E7E2E2F3B}"/>
    <hyperlink ref="AU227" location="A126047490L" display="A126047490L" xr:uid="{4C9C7D78-8666-4866-91F3-DBEAD25FF3F4}"/>
    <hyperlink ref="AR183" location="A126015090F" display="A126015090F" xr:uid="{AF7215AA-06B0-48B7-B72E-CFE54B22247D}"/>
    <hyperlink ref="AR205" location="A126077298W" display="A126077298W" xr:uid="{0F4CC828-5DAA-411B-BA7A-A837C1F2C92D}"/>
    <hyperlink ref="AR227" location="A126046194A" display="A126046194A" xr:uid="{296FFDE9-CAA1-4D5C-9261-E803BBD70065}"/>
    <hyperlink ref="AS183" location="A126013146V" display="A126013146V" xr:uid="{699E7BBA-A468-48B7-ABE7-CB2D7235FA78}"/>
    <hyperlink ref="AS205" location="A126075354T" display="A126075354T" xr:uid="{CF8E72CB-4088-44C6-A28D-DD0498482D23}"/>
    <hyperlink ref="AS227" location="A126044250W" display="A126044250W" xr:uid="{1590CE46-0459-4C59-B73C-F9FC97087A53}"/>
    <hyperlink ref="AT183" location="A126015738K" display="A126015738K" xr:uid="{FBBFF0E0-4521-4D38-873F-C03A26F92714}"/>
    <hyperlink ref="AT205" location="A126077946J" display="A126077946J" xr:uid="{0EA9080F-540E-427C-AAB6-A49BB3FF5D82}"/>
    <hyperlink ref="AT227" location="A126046842L" display="A126046842L" xr:uid="{304BA3EA-4F11-478C-8A80-79A9506ECEDA}"/>
    <hyperlink ref="AX183" location="A126014442F" display="A126014442F" xr:uid="{55209CAF-6B84-4611-B863-9CDE8629B6FE}"/>
    <hyperlink ref="AX205" location="A126076650C" display="A126076650C" xr:uid="{DD4A54D7-E4C0-45EF-8007-84661051CC62}"/>
    <hyperlink ref="AX227" location="A126045546A" display="A126045546A" xr:uid="{1816BC4F-AF75-4D0D-877E-0D8C0AD69126}"/>
    <hyperlink ref="AV183" location="A126013794T" display="A126013794T" xr:uid="{62BB640C-6102-4200-9E27-F88ECDDA3566}"/>
    <hyperlink ref="AV205" location="A126076002F" display="A126076002F" xr:uid="{CEE568BC-799B-4BAC-A540-DD9765B37E0D}"/>
    <hyperlink ref="AV227" location="A126044898L" display="A126044898L" xr:uid="{7092E1D9-34F1-436F-9C05-975CE2E88359}"/>
    <hyperlink ref="AW183" location="A126012498F" display="A126012498F" xr:uid="{637C65F5-EEB9-42BD-ACA9-6282F650BE2D}"/>
    <hyperlink ref="AW205" location="A126074706T" display="A126074706T" xr:uid="{F9908B06-3ED1-4614-BC55-0F27F77BFA4B}"/>
    <hyperlink ref="AW227" location="A126043602W" display="A126043602W" xr:uid="{822C0994-12B8-4772-9A84-BF1CCEFE8B61}"/>
    <hyperlink ref="AY184" location="A126011854W" display="A126011854W" xr:uid="{D62DD9B8-9EFC-4D7A-A500-4FE9D93D030D}"/>
    <hyperlink ref="AY206" location="A126074062W" display="A126074062W" xr:uid="{25573CC2-CC6F-4040-AEF0-87238B6B9B37}"/>
    <hyperlink ref="AY228" location="A126042958T" display="A126042958T" xr:uid="{90050EB2-8FC1-4DFF-ADC4-384E3D18CAB9}"/>
    <hyperlink ref="AU184" location="A126016390A" display="A126016390A" xr:uid="{596970DB-2D88-446B-AD6E-EBF351333C36}"/>
    <hyperlink ref="AU206" location="A126078598T" display="A126078598T" xr:uid="{C2415DD5-9FFE-41B8-BA95-38B9C217CDFF}"/>
    <hyperlink ref="AU228" location="A126047494W" display="A126047494W" xr:uid="{9F7F6364-45A7-469A-A5F2-FBCBF0A2F863}"/>
    <hyperlink ref="AR184" location="A126015094R" display="A126015094R" xr:uid="{4860EDE0-54AB-4C8D-9D00-D196B8DDC465}"/>
    <hyperlink ref="AR206" location="A126077302A" display="A126077302A" xr:uid="{59C5D808-66F4-4707-9A9B-81CE4CA6C637}"/>
    <hyperlink ref="AR228" location="A126046198K" display="A126046198K" xr:uid="{212D36A1-5E74-4082-AEA3-2838C3295200}"/>
    <hyperlink ref="AS184" location="A126013150K" display="A126013150K" xr:uid="{3110EFD1-61E2-47D7-8286-F70CFE8EB3F5}"/>
    <hyperlink ref="AS206" location="A126075358A" display="A126075358A" xr:uid="{0F41C799-0508-4813-8A24-BA21A0AC6772}"/>
    <hyperlink ref="AS228" location="A126044254F" display="A126044254F" xr:uid="{23EF4C66-8956-4A56-ACFD-7D7A9BE26C75}"/>
    <hyperlink ref="AX184" location="A126014446R" display="A126014446R" xr:uid="{B89AD727-08B5-4BA7-BCE6-1D35DB6C80CA}"/>
    <hyperlink ref="AX206" location="A126076654L" display="A126076654L" xr:uid="{22945C68-04EA-44DD-BD48-DEEDB55678DF}"/>
    <hyperlink ref="AX228" location="A126045550T" display="A126045550T" xr:uid="{E9DC05C0-145E-459D-BE5F-EB45767213E8}"/>
    <hyperlink ref="AV184" location="A126013798A" display="A126013798A" xr:uid="{54CEEF4B-9284-446C-BC97-67804594A7D4}"/>
    <hyperlink ref="AV206" location="A126076006R" display="A126076006R" xr:uid="{EC010639-5B93-45CF-8828-6A6E2281A51C}"/>
    <hyperlink ref="AV228" location="A126044902T" display="A126044902T" xr:uid="{38C80E9F-894E-4681-A54F-7C0CB7319779}"/>
    <hyperlink ref="AY185" location="A126011870W" display="A126011870W" xr:uid="{DB316744-CA49-4029-99B3-2C4293B37713}"/>
    <hyperlink ref="AY207" location="A126074078R" display="A126074078R" xr:uid="{AAC96CC2-A1EE-40D1-B055-6598EE6127CC}"/>
    <hyperlink ref="AY229" location="A126042974T" display="A126042974T" xr:uid="{D1E63040-C8CE-4C31-A066-27D30E5524BB}"/>
    <hyperlink ref="AU185" location="A126016406J" display="A126016406J" xr:uid="{812E98CA-C7BC-46A9-8703-61827687520F}"/>
    <hyperlink ref="AU207" location="A126078614F" display="A126078614F" xr:uid="{FE038B2D-116E-4EA5-9DDE-423256F21B26}"/>
    <hyperlink ref="AU229" location="A126047510K" display="A126047510K" xr:uid="{A8D273B9-E930-4284-9685-7BD47CCA66B9}"/>
    <hyperlink ref="AR185" location="A126015110C" display="A126015110C" xr:uid="{9609647A-C835-4D94-A00F-97EDD9A885DE}"/>
    <hyperlink ref="AR207" location="A126077318V" display="A126077318V" xr:uid="{5C7C12ED-88D0-42C7-8E65-B92E7DA21E13}"/>
    <hyperlink ref="AR229" location="A126046214X" display="A126046214X" xr:uid="{1C5571C6-5770-4DC0-8DB9-AFDE50A90536}"/>
    <hyperlink ref="AS185" location="A126013166C" display="A126013166C" xr:uid="{18C18008-90E1-4DFA-99AF-87C69AF700ED}"/>
    <hyperlink ref="AS207" location="A126075374A" display="A126075374A" xr:uid="{24E40A03-51C1-40D2-954D-9860D68FF37A}"/>
    <hyperlink ref="AS229" location="A126044270F" display="A126044270F" xr:uid="{F03B93EE-BA9A-4770-ADB7-7D5CDD9FED79}"/>
    <hyperlink ref="AX185" location="A126014462R" display="A126014462R" xr:uid="{515CACE9-C551-45C1-BA06-4E084563D830}"/>
    <hyperlink ref="AX207" location="A126076670L" display="A126076670L" xr:uid="{AC3096A4-2A4D-44A7-8DF7-D6F190981B09}"/>
    <hyperlink ref="AX229" location="A126045566K" display="A126045566K" xr:uid="{98FE367B-1AB0-4286-B634-C6F31161F1EA}"/>
    <hyperlink ref="AV185" location="A126013814R" display="A126013814R" xr:uid="{83E8DD2E-0E20-470C-BE82-26459E5C7A95}"/>
    <hyperlink ref="AV207" location="A126076022R" display="A126076022R" xr:uid="{A25B93DB-5578-482D-8364-A6AD404C195B}"/>
    <hyperlink ref="AV229" location="A126044918K" display="A126044918K" xr:uid="{CB8316D3-E95D-4961-A44E-4B1981C724ED}"/>
    <hyperlink ref="AY186" location="A126011838W" display="A126011838W" xr:uid="{FD3A9026-A447-419E-B515-A8AB5C64BA51}"/>
    <hyperlink ref="AY208" location="A126074046W" display="A126074046W" xr:uid="{0FE4E0AF-8FEC-4B05-917E-5778041577FA}"/>
    <hyperlink ref="AY230" location="A126042942X" display="A126042942X" xr:uid="{982EDDA5-56D1-4778-B85B-39D71C322C20}"/>
    <hyperlink ref="AU186" location="A126016374A" display="A126016374A" xr:uid="{09683026-6B02-4991-8B44-A426756F7A32}"/>
    <hyperlink ref="AU208" location="A126078582X" display="A126078582X" xr:uid="{6B21FA3F-0210-4218-B25E-26889F9396AB}"/>
    <hyperlink ref="AU230" location="A126047478W" display="A126047478W" xr:uid="{2FD3A66D-7279-4614-BCB1-B3F2CAA8B925}"/>
    <hyperlink ref="AR186" location="A126015078R" display="A126015078R" xr:uid="{5227D970-BF49-467F-A9F3-52B9C4DBA242}"/>
    <hyperlink ref="AR208" location="A126077286L" display="A126077286L" xr:uid="{4149AE3F-11FA-4A03-8AD6-80E97ED8750B}"/>
    <hyperlink ref="AR230" location="A126046182T" display="A126046182T" xr:uid="{2C9889B3-6872-40E5-8B2B-59A0EF0ADA9C}"/>
    <hyperlink ref="AS186" location="A126013134K" display="A126013134K" xr:uid="{BD853EB6-932A-4001-A4E3-6DB4081EBD7C}"/>
    <hyperlink ref="AS208" location="A126075342J" display="A126075342J" xr:uid="{3E966819-9E17-440B-8426-BA36C314294B}"/>
    <hyperlink ref="AS230" location="A126044238F" display="A126044238F" xr:uid="{6489D00B-C094-437D-BD70-2D3BADFB4C63}"/>
    <hyperlink ref="AT186" location="A126015726A" display="A126015726A" xr:uid="{9EAFE5A3-BC79-46C9-9E91-5CBEF8FB4D7E}"/>
    <hyperlink ref="AT208" location="A126077934X" display="A126077934X" xr:uid="{58A663F5-03E1-4CCC-BD0C-7832049346F9}"/>
    <hyperlink ref="AT230" location="A126046830C" display="A126046830C" xr:uid="{824CFB69-C4D6-4847-AEF3-0691898E73BB}"/>
    <hyperlink ref="AX186" location="A126014430W" display="A126014430W" xr:uid="{78D018F2-5AEB-4ED6-8FBE-F67AA8220655}"/>
    <hyperlink ref="AX208" location="A126076638L" display="A126076638L" xr:uid="{BE105A91-D3E9-48BB-9FE8-8D49EBF465E4}"/>
    <hyperlink ref="AX230" location="A126045534T" display="A126045534T" xr:uid="{23D17E47-FFE4-489B-B886-56BB59B68F1E}"/>
    <hyperlink ref="AV186" location="A126013782J" display="A126013782J" xr:uid="{9CDA25A6-01D4-4ED4-8EA0-D39A3300DF4F}"/>
    <hyperlink ref="AV208" location="A126075990F" display="A126075990F" xr:uid="{123D7694-A76F-42E8-A4B0-9BCDE3573197}"/>
    <hyperlink ref="AV230" location="A126044886C" display="A126044886C" xr:uid="{32DB0C9E-5DD1-4139-A4F0-AD86D3C29002}"/>
    <hyperlink ref="AW186" location="A126012486W" display="A126012486W" xr:uid="{436B2A03-CBC4-404C-8438-B5E1C9A546E5}"/>
    <hyperlink ref="AW208" location="A126074694V" display="A126074694V" xr:uid="{14F59935-7C3F-4ACD-AEDA-22A64D97F3D6}"/>
    <hyperlink ref="AW230" location="A126043590X" display="A126043590X" xr:uid="{2F5BEB71-3FA5-43F9-9661-BE313BEAF6B7}"/>
    <hyperlink ref="AY187" location="A126011890F" display="A126011890F" xr:uid="{504C1F92-78F7-41A7-9231-027626AEF474}"/>
    <hyperlink ref="AY209" location="A126074098X" display="A126074098X" xr:uid="{7BF971F0-3DF9-4471-8635-A6166BF576CA}"/>
    <hyperlink ref="AY231" location="A126042994A" display="A126042994A" xr:uid="{297A2B77-C02D-4A82-817B-C98E2DC56994}"/>
    <hyperlink ref="AU187" location="A126016426T" display="A126016426T" xr:uid="{E386C02A-B47F-4535-9A8B-DA1456A324FE}"/>
    <hyperlink ref="AU209" location="A126078634R" display="A126078634R" xr:uid="{025EA58D-1C88-47B0-9A44-06EDC249F31B}"/>
    <hyperlink ref="AU231" location="A126047530V" display="A126047530V" xr:uid="{8E862379-E7B4-4DCD-96D7-A55BB2174366}"/>
    <hyperlink ref="AR187" location="A126015130L" display="A126015130L" xr:uid="{D10F8189-8DBD-49A0-A128-7717889F9A05}"/>
    <hyperlink ref="AR209" location="A126077338C" display="A126077338C" xr:uid="{6F451558-DD9A-4D11-9B1A-0D57C3F6E8EB}"/>
    <hyperlink ref="AR231" location="A126046234J" display="A126046234J" xr:uid="{D8993D63-0D7E-4731-BD91-3BC4CA04D4EB}"/>
    <hyperlink ref="AS187" location="A126013186L" display="A126013186L" xr:uid="{EA337271-65E6-458D-A8A2-AEB699B72CD0}"/>
    <hyperlink ref="AS209" location="A126075394K" display="A126075394K" xr:uid="{F8CC10B3-ADB2-4421-9CB5-F9167925BBD7}"/>
    <hyperlink ref="AS231" location="A126044290R" display="A126044290R" xr:uid="{EC6A5393-82F6-4FBA-9B1C-70E2D9E161A5}"/>
    <hyperlink ref="AT187" location="A126015778C" display="A126015778C" xr:uid="{B4025B4B-6536-45D4-9AB4-44489A94B07F}"/>
    <hyperlink ref="AT209" location="A126077986A" display="A126077986A" xr:uid="{21E58D91-EF78-4BC5-BEE3-6568030D6A68}"/>
    <hyperlink ref="AT231" location="A126046882F" display="A126046882F" xr:uid="{D7DE5007-B0FC-418B-BB60-F321916E0E82}"/>
    <hyperlink ref="AX187" location="A126014482X" display="A126014482X" xr:uid="{90766B10-FCB3-489A-8B71-AC827B925324}"/>
    <hyperlink ref="AX209" location="A126076690W" display="A126076690W" xr:uid="{FDC460E6-93E7-4765-9F80-114A91671040}"/>
    <hyperlink ref="AX231" location="A126045586V" display="A126045586V" xr:uid="{C4184327-AE8F-4DC7-9074-5F0ED951DEC6}"/>
    <hyperlink ref="AV187" location="A126013834X" display="A126013834X" xr:uid="{F2AD1BE8-C6C4-4994-BE0D-42A56D3B5A2D}"/>
    <hyperlink ref="AV209" location="A126076042X" display="A126076042X" xr:uid="{A3347BD6-30A7-468C-9C38-9F5846E3FB47}"/>
    <hyperlink ref="AV231" location="A126044938V" display="A126044938V" xr:uid="{3FC58C71-F302-4774-811E-05FB2E4E2A26}"/>
    <hyperlink ref="AW187" location="A126012538L" display="A126012538L" xr:uid="{37341E55-87DA-42C7-B4E5-06D3F1752933}"/>
    <hyperlink ref="AW209" location="A126074746K" display="A126074746K" xr:uid="{A9C13EBE-31FD-466A-BBCF-0D7FC3DEC13C}"/>
    <hyperlink ref="AW231" location="A126043642R" display="A126043642R" xr:uid="{9DEF2B95-ED1F-40F6-BB83-303FBA966A85}"/>
    <hyperlink ref="AY188" location="A126011874F" display="A126011874F" xr:uid="{6BBE6BC3-3CE1-43DF-899A-23F912BA321E}"/>
    <hyperlink ref="AY210" location="A126074082F" display="A126074082F" xr:uid="{442DBAF5-B2BB-472F-A7DC-0BCD5AE6E679}"/>
    <hyperlink ref="AY232" location="A126042978A" display="A126042978A" xr:uid="{6C2B1365-EBBD-479A-8734-61D1F99B0E19}"/>
    <hyperlink ref="AU188" location="A126016410X" display="A126016410X" xr:uid="{D6179180-120B-4D31-A4A3-E7017661DF88}"/>
    <hyperlink ref="AU210" location="A126078618R" display="A126078618R" xr:uid="{52905416-1C8D-4310-8BEB-51E9CCE8FBD0}"/>
    <hyperlink ref="AU232" location="A126047514V" display="A126047514V" xr:uid="{A200F635-3410-474F-AE61-797EB875A2D7}"/>
    <hyperlink ref="AR188" location="A126015114L" display="A126015114L" xr:uid="{D3F7B7FB-E135-4DA5-9FCD-1232ECE434D9}"/>
    <hyperlink ref="AR210" location="A126077322K" display="A126077322K" xr:uid="{C888C092-7B31-4766-A5A7-F1DC86F1ACDB}"/>
    <hyperlink ref="AR232" location="A126046218J" display="A126046218J" xr:uid="{E3CA47DE-02A9-4D90-97DA-E4940BF26362}"/>
    <hyperlink ref="AS188" location="A126013170V" display="A126013170V" xr:uid="{129ECBF5-8DAF-4C67-A07A-B3C133D09E41}"/>
    <hyperlink ref="AS210" location="A126075378K" display="A126075378K" xr:uid="{3DE74560-21FA-4669-B73F-84EB001EA7DC}"/>
    <hyperlink ref="AS232" location="A126044274R" display="A126044274R" xr:uid="{2D77A042-5C02-4EBB-95F2-CA01E0E507C2}"/>
    <hyperlink ref="AX188" location="A126014466X" display="A126014466X" xr:uid="{B427E122-A242-43FA-8E45-0CA186F69B41}"/>
    <hyperlink ref="AX210" location="A126076674W" display="A126076674W" xr:uid="{E41A4E9F-FB99-4FCD-B604-5539D125A1E7}"/>
    <hyperlink ref="AX232" location="A126045570A" display="A126045570A" xr:uid="{81757FED-8AA5-4411-AF1D-B55749D3FEA7}"/>
    <hyperlink ref="AV188" location="A126013818X" display="A126013818X" xr:uid="{03D916E5-87C9-4416-A399-123B36698C4C}"/>
    <hyperlink ref="AV210" location="A126076026X" display="A126076026X" xr:uid="{0DD5AEBF-683F-49F1-85CD-AADD30F00938}"/>
    <hyperlink ref="AV232" location="A126044922A" display="A126044922A" xr:uid="{808DBBB5-7601-4685-BE04-583B4B1FCA41}"/>
    <hyperlink ref="AY190" location="A126011894R" display="A126011894R" xr:uid="{B0189809-6DFE-494E-8E2B-9488B66243E8}"/>
    <hyperlink ref="AY212" location="A126074102C" display="A126074102C" xr:uid="{91DFE30A-2C70-4B04-9FAB-9FB3B4111FA0}"/>
    <hyperlink ref="AY234" location="A126042998K" display="A126042998K" xr:uid="{AED8E72E-D470-47F2-B892-E4BCC71AB866}"/>
    <hyperlink ref="AU190" location="A126016430J" display="A126016430J" xr:uid="{27DAB80B-E5D6-41B7-A264-37FDEF3A4FAD}"/>
    <hyperlink ref="AU212" location="A126078638X" display="A126078638X" xr:uid="{032C1111-DE2A-4728-96BC-B7C3FFBC62A6}"/>
    <hyperlink ref="AU234" location="A126047534C" display="A126047534C" xr:uid="{3EB9945A-B231-4639-8576-C9C0CBD7E7CF}"/>
    <hyperlink ref="AR190" location="A126015134W" display="A126015134W" xr:uid="{E1B66422-B402-45E6-B256-3BD9D7CD55B0}"/>
    <hyperlink ref="AR212" location="A126077342V" display="A126077342V" xr:uid="{89619705-5F9E-4727-974C-241DB33A62BD}"/>
    <hyperlink ref="AR234" location="A126046238T" display="A126046238T" xr:uid="{7A949DAD-43D7-46BC-BAE3-241F3EB3351F}"/>
    <hyperlink ref="AS190" location="A126013190C" display="A126013190C" xr:uid="{5B7B6262-C169-4654-89BA-AA194ED54899}"/>
    <hyperlink ref="AS212" location="A126075398V" display="A126075398V" xr:uid="{A8D0A69B-A01D-4F4E-9C02-C691FFC65A8E}"/>
    <hyperlink ref="AS234" location="A126044294X" display="A126044294X" xr:uid="{8C0123D3-1118-4FE2-BAB9-F5B3F745A29A}"/>
    <hyperlink ref="AT190" location="A126015782V" display="A126015782V" xr:uid="{6AF95778-4319-4358-9297-D6E64FB85DC8}"/>
    <hyperlink ref="AT212" location="A126077990T" display="A126077990T" xr:uid="{B83D62FC-C223-4C94-AE3E-AA3712423B78}"/>
    <hyperlink ref="AT234" location="A126046886R" display="A126046886R" xr:uid="{978BA1EB-C907-4769-902B-AACD40EB9589}"/>
    <hyperlink ref="AX190" location="A126014486J" display="A126014486J" xr:uid="{63B1884C-17DC-42A3-B8A2-53B5F5255883}"/>
    <hyperlink ref="AX212" location="A126076694F" display="A126076694F" xr:uid="{8807B068-5BCE-483C-92C2-D1312E512E73}"/>
    <hyperlink ref="AX234" location="A126045590K" display="A126045590K" xr:uid="{7170D49E-D769-4BCF-B407-A9281E6D4C19}"/>
    <hyperlink ref="AV190" location="A126013838J" display="A126013838J" xr:uid="{4D8431DC-F460-45ED-86E5-201626D5CC19}"/>
    <hyperlink ref="AV212" location="A126076046J" display="A126076046J" xr:uid="{B2E73A61-2014-4AEC-89EA-4F36BC1DD834}"/>
    <hyperlink ref="AV234" location="A126044942K" display="A126044942K" xr:uid="{850F7911-FDF4-42E6-BB5A-6F9C593BBB9B}"/>
    <hyperlink ref="AW190" location="A126012542C" display="A126012542C" xr:uid="{603BE287-88B2-48D2-AEFB-BED77D58FE9B}"/>
    <hyperlink ref="AW212" location="A126074750A" display="A126074750A" xr:uid="{A79C1F08-4EE7-4D1A-BC29-0243683595EB}"/>
    <hyperlink ref="AW234" location="A126043646X" display="A126043646X" xr:uid="{2CC51B4D-B0A8-4E6C-92DF-B2CD815044A4}"/>
    <hyperlink ref="AY191" location="A126011842L" display="A126011842L" xr:uid="{3DB98D19-88BA-4001-B76B-06E7C0CBD1DE}"/>
    <hyperlink ref="AY213" location="A126074050L" display="A126074050L" xr:uid="{DCABAF3E-B68A-4087-A92D-09DE0128DAA3}"/>
    <hyperlink ref="AY235" location="A126042946J" display="A126042946J" xr:uid="{C038DCD9-76E5-440D-9DAE-4308A120AEAC}"/>
    <hyperlink ref="AU191" location="A126016378K" display="A126016378K" xr:uid="{3DF7BFCE-D50D-40A4-A209-2462E0700AD1}"/>
    <hyperlink ref="AU213" location="A126078586J" display="A126078586J" xr:uid="{F4084218-3FC4-4A26-9C24-8CDEEC51A245}"/>
    <hyperlink ref="AU235" location="A126047482L" display="A126047482L" xr:uid="{B516A928-165D-44AF-8FBE-E307B3BC6BA1}"/>
    <hyperlink ref="AR191" location="A126015082F" display="A126015082F" xr:uid="{6C394BE1-C31D-4C92-B14D-235A0E1A299A}"/>
    <hyperlink ref="AR213" location="A126077290C" display="A126077290C" xr:uid="{B6EFD778-1476-43C4-94BE-8C892152230A}"/>
    <hyperlink ref="AR235" location="A126046186A" display="A126046186A" xr:uid="{9DC6248A-56A8-470E-AE99-BF574C98E048}"/>
    <hyperlink ref="AS191" location="A126013138V" display="A126013138V" xr:uid="{8D46D3E8-56C1-4776-B19B-CE1C56E1391A}"/>
    <hyperlink ref="AS213" location="A126075346T" display="A126075346T" xr:uid="{B6905A8E-5AC7-4D34-A125-039BC8293E76}"/>
    <hyperlink ref="AS235" location="A126044242W" display="A126044242W" xr:uid="{3295F525-4436-43A1-A578-9A340BA72604}"/>
    <hyperlink ref="AT191" location="A126015730T" display="A126015730T" xr:uid="{6D64989F-4B95-4690-A1C4-7649FFABC3B1}"/>
    <hyperlink ref="AT213" location="A126077938J" display="A126077938J" xr:uid="{A9AE1398-C766-4485-948B-56B060E84ABF}"/>
    <hyperlink ref="AT235" location="A126046834L" display="A126046834L" xr:uid="{E41D2EEC-66B5-439F-A53B-906E89EBA615}"/>
    <hyperlink ref="AX191" location="A126014434F" display="A126014434F" xr:uid="{A54C2A35-2E03-4F38-A2A2-34060D617785}"/>
    <hyperlink ref="AX213" location="A126076642C" display="A126076642C" xr:uid="{77D266F0-E51F-46DF-BC98-1E1F8A90B707}"/>
    <hyperlink ref="AX235" location="A126045538A" display="A126045538A" xr:uid="{6DB95852-1D96-40E5-B9A3-E2FBE7D0657E}"/>
    <hyperlink ref="AV191" location="A126013786T" display="A126013786T" xr:uid="{129DB61A-EF92-418F-AC8A-A4F34D44569D}"/>
    <hyperlink ref="AV213" location="A126075994R" display="A126075994R" xr:uid="{DE1A1B4D-EC3D-49DA-8FDA-7F50876E4F95}"/>
    <hyperlink ref="AV235" location="A126044890V" display="A126044890V" xr:uid="{F80567ED-85FD-4457-89AA-30C2F50D5023}"/>
    <hyperlink ref="AW191" location="A126012490L" display="A126012490L" xr:uid="{0555AB48-2C74-4C78-AF47-91817E432A45}"/>
    <hyperlink ref="AW213" location="A126074698C" display="A126074698C" xr:uid="{1D9B3424-0873-4DA2-813D-1ACF57AF63F9}"/>
    <hyperlink ref="AW235" location="A126043594J" display="A126043594J" xr:uid="{B58D0FB0-2D65-4775-A5A5-2D854B96C9AD}"/>
    <hyperlink ref="AY192" location="A126011826L" display="A126011826L" xr:uid="{59D7C92A-CA82-4E95-8D53-7E9551662327}"/>
    <hyperlink ref="AY214" location="A126074034L" display="A126074034L" xr:uid="{3CCF0DAD-0C14-403A-9545-C882BD4368CD}"/>
    <hyperlink ref="AY236" location="A126042930R" display="A126042930R" xr:uid="{F507309F-3509-4575-A74E-A024EF92788C}"/>
    <hyperlink ref="AU192" location="A126016362T" display="A126016362T" xr:uid="{4AA28AFB-3369-4870-98B9-17C9F8AA458C}"/>
    <hyperlink ref="AU214" location="A126078570R" display="A126078570R" xr:uid="{D9F07951-365D-4BB5-95E1-C4AA386A9C27}"/>
    <hyperlink ref="AU236" location="A126047466L" display="A126047466L" xr:uid="{87B7BE79-AE68-415F-BB0B-A738564EC658}"/>
    <hyperlink ref="AR192" location="A126015066F" display="A126015066F" xr:uid="{8148F983-478E-47E7-B67A-CED105A2FD3D}"/>
    <hyperlink ref="AR214" location="A126077274C" display="A126077274C" xr:uid="{3919D672-B69E-4877-83FD-C7976BBEEE53}"/>
    <hyperlink ref="AR236" location="A126046170J" display="A126046170J" xr:uid="{9B13C772-65E2-4323-A8FB-362ADD75640E}"/>
    <hyperlink ref="AS192" location="A126013122A" display="A126013122A" xr:uid="{7F554208-F468-429E-A9D6-EF389FE3A92A}"/>
    <hyperlink ref="AS214" location="A126075330X" display="A126075330X" xr:uid="{C9C322F2-6B51-4796-8EE2-C1CD5B0F239D}"/>
    <hyperlink ref="AS236" location="A126044226W" display="A126044226W" xr:uid="{D2197695-D0B9-4A5F-A943-0C947F514543}"/>
    <hyperlink ref="AT192" location="A126015714T" display="A126015714T" xr:uid="{13ECD4A1-EA49-43F0-920B-082E4B0C59C0}"/>
    <hyperlink ref="AT214" location="A126077922R" display="A126077922R" xr:uid="{CE761EE7-7EC7-4059-A31A-A82CFCE372ED}"/>
    <hyperlink ref="AT236" location="A126046818L" display="A126046818L" xr:uid="{D1B61E58-F42E-4A5C-9643-9A6B4ADDEC41}"/>
    <hyperlink ref="AX192" location="A126014418F" display="A126014418F" xr:uid="{66D80DCA-9CD8-4FBC-92C5-47EB73384A27}"/>
    <hyperlink ref="AX214" location="A126076626C" display="A126076626C" xr:uid="{5A6DDDBD-9D72-4A81-80FC-2492A6F2CD17}"/>
    <hyperlink ref="AX236" location="A126045522J" display="A126045522J" xr:uid="{C1500128-DDDB-4D38-96D4-867DF6E2D4F7}"/>
    <hyperlink ref="AV192" location="A126013770X" display="A126013770X" xr:uid="{4DECDB97-7D71-4FAA-8C9A-F7646DEA0209}"/>
    <hyperlink ref="AV214" location="A126075978R" display="A126075978R" xr:uid="{256232B9-C4FD-406F-97FC-DE8641BF51D5}"/>
    <hyperlink ref="AV236" location="A126044874V" display="A126044874V" xr:uid="{8ACA6E3C-0C07-46AA-8D6F-A39AA22C6B96}"/>
    <hyperlink ref="AW192" location="A126012474L" display="A126012474L" xr:uid="{4C366AC4-380A-4A96-BBC9-CD9C04DFD120}"/>
    <hyperlink ref="AW214" location="A126074682K" display="A126074682K" xr:uid="{C448E78D-D798-4EC4-BA99-1576EA0472B1}"/>
    <hyperlink ref="AW236" location="A126043578J" display="A126043578J" xr:uid="{F521E33D-CD67-4954-AC03-DA9F24C5778B}"/>
    <hyperlink ref="AY193" location="A126011830C" display="A126011830C" xr:uid="{FD12D5A8-26DC-4C76-8E0E-9B3AA5150371}"/>
    <hyperlink ref="AY215" location="A126074038W" display="A126074038W" xr:uid="{BC75CB42-CFB3-47C4-94DF-B3FD8D72ECFE}"/>
    <hyperlink ref="AY237" location="A126042934X" display="A126042934X" xr:uid="{591FE91E-4434-45CA-A4B4-6A2EF8FB603A}"/>
    <hyperlink ref="AU193" location="A126016366A" display="A126016366A" xr:uid="{39FD7EF6-BC40-4373-8111-3E98AC28119D}"/>
    <hyperlink ref="AU215" location="A126078574X" display="A126078574X" xr:uid="{20EB1F95-C997-44F6-B854-25C1A13A19E8}"/>
    <hyperlink ref="AU237" location="A126047470C" display="A126047470C" xr:uid="{2DF9046A-9738-4ECA-B63B-177EE534E391}"/>
    <hyperlink ref="AR193" location="A126015070W" display="A126015070W" xr:uid="{B89384C0-E9B4-4A5A-9286-1DDB23F77B4A}"/>
    <hyperlink ref="AR215" location="A126077278L" display="A126077278L" xr:uid="{01B422D7-F415-4EA3-8351-AE7C7DC3155F}"/>
    <hyperlink ref="AR237" location="A126046174T" display="A126046174T" xr:uid="{ED0BAEA3-B56E-46F5-8B03-8EF991E1018B}"/>
    <hyperlink ref="AS193" location="A126013126K" display="A126013126K" xr:uid="{0A690D22-4F60-44FB-902F-53B25D9017E1}"/>
    <hyperlink ref="AS215" location="A126075334J" display="A126075334J" xr:uid="{1CC06865-479A-40DB-ABEF-4104B97958CC}"/>
    <hyperlink ref="AS237" location="A126044230L" display="A126044230L" xr:uid="{899673BA-727B-4B7F-8D95-DF5123E0D67A}"/>
    <hyperlink ref="AT193" location="A126015718A" display="A126015718A" xr:uid="{16F38EC2-EB85-4E6F-A05B-7C1DBE952F10}"/>
    <hyperlink ref="AT215" location="A126077926X" display="A126077926X" xr:uid="{A0EF12CE-9F68-4F95-AAC3-9B0359A8A31F}"/>
    <hyperlink ref="AT237" location="A126046822C" display="A126046822C" xr:uid="{A7B338F2-10D1-44D2-AAF7-6DF9C138784C}"/>
    <hyperlink ref="AX193" location="A126014422W" display="A126014422W" xr:uid="{5FFF9F8A-C84B-4A69-8384-621FF2002916}"/>
    <hyperlink ref="AX215" location="A126076630V" display="A126076630V" xr:uid="{0B98F40C-D23F-4C63-9F9C-4AFC8F5FB5DF}"/>
    <hyperlink ref="AX237" location="A126045526T" display="A126045526T" xr:uid="{479AE10E-2C20-4EF3-BF9A-2A7A20FE94F8}"/>
    <hyperlink ref="AV193" location="A126013774J" display="A126013774J" xr:uid="{C477AD41-0111-4EC6-B9F0-656A2F90A224}"/>
    <hyperlink ref="AV215" location="A126075982F" display="A126075982F" xr:uid="{597E82E4-0310-40F7-9D60-503898106E3D}"/>
    <hyperlink ref="AV237" location="A126044878C" display="A126044878C" xr:uid="{D70759C5-69D7-4F6B-BCAB-25B3E4F4D0A1}"/>
    <hyperlink ref="AW193" location="A126012478W" display="A126012478W" xr:uid="{1382BFF7-4460-4598-A3F0-F60CAF0D954B}"/>
    <hyperlink ref="AW215" location="A126074686V" display="A126074686V" xr:uid="{5D3200B9-DABB-4823-B85B-EC662A6CAFBD}"/>
    <hyperlink ref="AW237" location="A126043582X" display="A126043582X" xr:uid="{84A4A522-D853-4C56-B4A0-E1E129E08C29}"/>
    <hyperlink ref="AY194" location="A126011858F" display="A126011858F" xr:uid="{66C7F67B-D54A-4B3A-93A7-3E6DF0B4EC74}"/>
    <hyperlink ref="AY216" location="A126074066F" display="A126074066F" xr:uid="{CF5C1AC3-7D81-4DDD-AE94-E24A6CDF2B74}"/>
    <hyperlink ref="AY238" location="A126042962J" display="A126042962J" xr:uid="{E3A760F2-06C5-4272-BE9D-23A1866AF60A}"/>
    <hyperlink ref="AU194" location="A126016394K" display="A126016394K" xr:uid="{350F57DC-0506-41F0-A799-923D2032DCF8}"/>
    <hyperlink ref="AU216" location="A126078602W" display="A126078602W" xr:uid="{2CEBD6AA-1A02-4CA6-92C6-A46F9E4E9498}"/>
    <hyperlink ref="AU238" location="A126047498F" display="A126047498F" xr:uid="{4DFF2B32-2C97-4A44-AA2B-AFF0C4FBD0D9}"/>
    <hyperlink ref="AR194" location="A126015098X" display="A126015098X" xr:uid="{B6E66FC4-9677-472C-96FF-97A9A4D03225}"/>
    <hyperlink ref="AR216" location="A126077306K" display="A126077306K" xr:uid="{0B72669A-439A-445C-9666-34241ADC37A9}"/>
    <hyperlink ref="AR238" location="A126046202R" display="A126046202R" xr:uid="{5EB5B120-F18E-4B9E-B164-C014BC57AF71}"/>
    <hyperlink ref="AS194" location="A126013154V" display="A126013154V" xr:uid="{5DC2251A-1A86-4542-9CDB-44F704438C1A}"/>
    <hyperlink ref="AS216" location="A126075362T" display="A126075362T" xr:uid="{993208EE-3245-4257-8A38-E2CC123DBAC2}"/>
    <hyperlink ref="AS238" location="A126044258R" display="A126044258R" xr:uid="{B60F4BE8-2813-47F1-AFD3-D98A840BD78E}"/>
    <hyperlink ref="AT194" location="A126015746K" display="A126015746K" xr:uid="{CAE6E1D0-EAC8-437F-BD88-5F8FEBC19D8F}"/>
    <hyperlink ref="AT216" location="A126077954J" display="A126077954J" xr:uid="{EDAB6A73-464B-4351-9624-49687B2B8761}"/>
    <hyperlink ref="AT238" location="A126046850L" display="A126046850L" xr:uid="{E7169D7B-8050-4CFD-9B9C-6D53F9603CCB}"/>
    <hyperlink ref="AX194" location="A126014450F" display="A126014450F" xr:uid="{614A71EE-8DE9-4AB6-89F3-05617F325357}"/>
    <hyperlink ref="AX216" location="A126076658W" display="A126076658W" xr:uid="{C5B21454-95AE-4E0A-9A80-0DD172649969}"/>
    <hyperlink ref="AX238" location="A126045554A" display="A126045554A" xr:uid="{32B41780-D089-4899-8D3B-BC432D8B8812}"/>
    <hyperlink ref="AV194" location="A126013802F" display="A126013802F" xr:uid="{6F5FEEA5-86B4-459D-84C0-C68CFDEA4489}"/>
    <hyperlink ref="AV216" location="A126076010F" display="A126076010F" xr:uid="{670792BB-4401-4504-9E51-19397D1ADD42}"/>
    <hyperlink ref="AV238" location="A126044906A" display="A126044906A" xr:uid="{EB59772C-BD80-4707-8CA9-F2CFE6898162}"/>
    <hyperlink ref="AW194" location="A126012506V" display="A126012506V" xr:uid="{E0DD45C0-C8D9-45CB-96B9-0A0BE7BD2148}"/>
    <hyperlink ref="AW216" location="A126074714T" display="A126074714T" xr:uid="{9A980742-4F33-43DD-9139-95311EBDE31F}"/>
    <hyperlink ref="AW238" location="A126043610W" display="A126043610W" xr:uid="{1B646D3D-6A8E-4CDF-BB3A-F2A8A1E0E5D2}"/>
    <hyperlink ref="AY195" location="A126011834L" display="A126011834L" xr:uid="{275AF6A2-155D-4845-96AB-21A8B1F5DB33}"/>
    <hyperlink ref="AY217" location="A126074042L" display="A126074042L" xr:uid="{C33B7507-E754-4BF3-94FE-4223CFFA9B90}"/>
    <hyperlink ref="AY239" location="A126042938J" display="A126042938J" xr:uid="{8453CFAD-2AFC-4771-99B8-F5054FA09CC6}"/>
    <hyperlink ref="AU195" location="A126016370T" display="A126016370T" xr:uid="{A5B67D93-F916-4F79-8073-4BB3D86BC966}"/>
    <hyperlink ref="AU217" location="A126078578J" display="A126078578J" xr:uid="{337AE8D8-54C4-4222-8EB9-48EFA35B4CF0}"/>
    <hyperlink ref="AU239" location="A126047474L" display="A126047474L" xr:uid="{8C9F464B-650B-4F0E-B6A2-D8166F0D814E}"/>
    <hyperlink ref="AR195" location="A126015074F" display="A126015074F" xr:uid="{9C188CF5-051A-41B0-9B72-2E7DDFD8E204}"/>
    <hyperlink ref="AR217" location="A126077282C" display="A126077282C" xr:uid="{5C2CB5D1-DD81-4176-8A11-BB7770ECD467}"/>
    <hyperlink ref="AR239" location="A126046178A" display="A126046178A" xr:uid="{B913157C-9660-4B08-8321-3A9B1E9B4541}"/>
    <hyperlink ref="AS195" location="A126013130A" display="A126013130A" xr:uid="{6171AE86-00AF-4425-A198-615FA19EA0C7}"/>
    <hyperlink ref="AS217" location="A126075338T" display="A126075338T" xr:uid="{7C4098EF-FE49-4F60-A753-91AF5379E989}"/>
    <hyperlink ref="AS239" location="A126044234W" display="A126044234W" xr:uid="{FD7CF75C-DE5E-4222-BFD8-BCE11E5756D9}"/>
    <hyperlink ref="AT195" location="A126015722T" display="A126015722T" xr:uid="{82EB9B4C-A11A-44EF-B106-079AC7D703B0}"/>
    <hyperlink ref="AT217" location="A126077930R" display="A126077930R" xr:uid="{1150E018-828D-4DDA-8307-354882287F32}"/>
    <hyperlink ref="AT239" location="A126046826L" display="A126046826L" xr:uid="{2C3DF405-FDF7-4D1A-A573-14E38D69B6DA}"/>
    <hyperlink ref="AX195" location="A126014426F" display="A126014426F" xr:uid="{0C1FC024-8F50-4671-97BF-6F7729645805}"/>
    <hyperlink ref="AX217" location="A126076634C" display="A126076634C" xr:uid="{69B33802-EABB-473F-974C-B707971FDB4F}"/>
    <hyperlink ref="AX239" location="A126045530J" display="A126045530J" xr:uid="{21BDA3E6-FA9E-46E3-9E45-F8A04A639CF4}"/>
    <hyperlink ref="AV195" location="A126013778T" display="A126013778T" xr:uid="{9091ADEE-A2D1-4231-B719-9840B1B7A8DA}"/>
    <hyperlink ref="AV217" location="A126075986R" display="A126075986R" xr:uid="{FB15F2B6-0B72-4646-98B6-2D77DCF5B843}"/>
    <hyperlink ref="AV239" location="A126044882V" display="A126044882V" xr:uid="{4A986D03-0741-4EF8-98C1-8911C4771673}"/>
    <hyperlink ref="AW195" location="A126012482L" display="A126012482L" xr:uid="{B57518A3-87B3-434F-85F4-FFCBCC286670}"/>
    <hyperlink ref="AW217" location="A126074690K" display="A126074690K" xr:uid="{603EDA5D-9649-4E02-956D-56ECB62B7806}"/>
    <hyperlink ref="AW239" location="A126043586J" display="A126043586J" xr:uid="{714A2853-8F3F-479E-9CA2-0893BC175105}"/>
    <hyperlink ref="AY196" location="A126011862W" display="A126011862W" xr:uid="{E32ACAD8-324A-42E7-A49F-4953411BD22B}"/>
    <hyperlink ref="AY218" location="A126074070W" display="A126074070W" xr:uid="{51ACED5C-413C-4E0B-8F69-D47702FEFF97}"/>
    <hyperlink ref="AY240" location="A126042966T" display="A126042966T" xr:uid="{ED8A04C3-769E-4917-B19A-5DEBE17B1067}"/>
    <hyperlink ref="AU196" location="A126016398V" display="A126016398V" xr:uid="{819EFB1B-2837-4C95-BCB3-3785E32405B2}"/>
    <hyperlink ref="AU218" location="A126078606F" display="A126078606F" xr:uid="{059DD6B1-8121-4DEF-9411-5E5E15DD8799}"/>
    <hyperlink ref="AU240" location="A126047502K" display="A126047502K" xr:uid="{89742E74-B3E3-4BD0-A7E1-F9543CE81250}"/>
    <hyperlink ref="AR196" location="A126015102C" display="A126015102C" xr:uid="{A0E330A3-17AF-4475-9C0C-2ACCC5337D0E}"/>
    <hyperlink ref="AR218" location="A126077310A" display="A126077310A" xr:uid="{004EF2F2-4455-4823-9E96-04625BBC7C08}"/>
    <hyperlink ref="AR240" location="A126046206X" display="A126046206X" xr:uid="{0004A42A-9A08-4CEC-867E-DA90DA23809C}"/>
    <hyperlink ref="AS196" location="A126013158C" display="A126013158C" xr:uid="{20E8138D-F0A9-4F25-98B2-B96844153358}"/>
    <hyperlink ref="AS218" location="A126075366A" display="A126075366A" xr:uid="{7CDD9ED2-CD35-4F67-9B9D-0730074FCAA0}"/>
    <hyperlink ref="AS240" location="A126044262F" display="A126044262F" xr:uid="{81198B2E-A7A1-479B-BB53-9AB80A9E0A1B}"/>
    <hyperlink ref="AT196" location="A126015750A" display="A126015750A" xr:uid="{DDCB3EA8-2BC7-4F51-BAC2-573B011B2B9E}"/>
    <hyperlink ref="AT218" location="A126077958T" display="A126077958T" xr:uid="{F522D319-3CC1-4DB2-9A18-984D5ABC8FBD}"/>
    <hyperlink ref="AT240" location="A126046854W" display="A126046854W" xr:uid="{883F32F7-078B-4289-85E5-C48F704BE65A}"/>
    <hyperlink ref="AX196" location="A126014454R" display="A126014454R" xr:uid="{30B2920A-E76B-4D76-8DBB-EE62AEB59F8C}"/>
    <hyperlink ref="AX218" location="A126076662L" display="A126076662L" xr:uid="{8655E57F-DC0E-4104-8594-BB2B8F577680}"/>
    <hyperlink ref="AX240" location="A126045558K" display="A126045558K" xr:uid="{77C81941-49E9-4EA2-B786-BC8D69E0E925}"/>
    <hyperlink ref="AV196" location="A126013806R" display="A126013806R" xr:uid="{FEC7C043-5325-41F5-81CB-791E8441EB57}"/>
    <hyperlink ref="AV218" location="A126076014R" display="A126076014R" xr:uid="{A4EE4AAE-9374-4C57-A3A8-DC9E5A899BA8}"/>
    <hyperlink ref="AV240" location="A126044910T" display="A126044910T" xr:uid="{2C79D69C-AF13-459D-AEB2-00A04274A458}"/>
    <hyperlink ref="AW196" location="A126012510K" display="A126012510K" xr:uid="{6E9D75E3-5640-4188-9799-7E956842DE75}"/>
    <hyperlink ref="AW218" location="A126074718A" display="A126074718A" xr:uid="{74634771-2810-4FF5-A134-CF7D3E4DCF4A}"/>
    <hyperlink ref="AW240" location="A126043614F" display="A126043614F" xr:uid="{AECAD912-5A77-4CC0-9D51-0085A5C3C180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49.94</v>
      </c>
      <c r="C11" s="9">
        <v>26.111999999999998</v>
      </c>
      <c r="D11" s="9">
        <v>23.827999999999999</v>
      </c>
      <c r="E11" s="9">
        <v>35.381999999999998</v>
      </c>
      <c r="F11" s="9">
        <v>18.869</v>
      </c>
      <c r="G11" s="9">
        <v>16.513000000000002</v>
      </c>
      <c r="H11" s="9">
        <v>30.135999999999999</v>
      </c>
      <c r="I11" s="9">
        <v>15.718999999999999</v>
      </c>
      <c r="J11" s="9">
        <v>14.417</v>
      </c>
      <c r="K11" s="9">
        <v>5.2460000000000004</v>
      </c>
      <c r="L11" s="9">
        <v>3.15</v>
      </c>
      <c r="M11" s="9">
        <v>2.0960000000000001</v>
      </c>
      <c r="N11" s="9">
        <v>0</v>
      </c>
      <c r="O11" s="9">
        <v>0</v>
      </c>
      <c r="P11" s="9">
        <v>0</v>
      </c>
      <c r="Q11" s="9">
        <v>14.558</v>
      </c>
      <c r="R11" s="9">
        <v>7.2430000000000003</v>
      </c>
      <c r="S11" s="9">
        <v>7.3150000000000004</v>
      </c>
      <c r="T11" s="9">
        <v>14.002000000000001</v>
      </c>
      <c r="U11" s="9">
        <v>6.9969999999999999</v>
      </c>
      <c r="V11" s="9">
        <v>7.0049999999999999</v>
      </c>
      <c r="W11" s="9">
        <v>0.55600000000000005</v>
      </c>
      <c r="X11" s="9">
        <v>0.246</v>
      </c>
      <c r="Y11" s="9">
        <v>0.31</v>
      </c>
      <c r="Z11" s="9">
        <v>7.4710000000000001</v>
      </c>
      <c r="AA11" s="9">
        <v>4.4489999999999998</v>
      </c>
      <c r="AB11" s="9">
        <v>3.0219999999999998</v>
      </c>
      <c r="AC11" s="9">
        <v>5.9429999999999996</v>
      </c>
      <c r="AD11" s="9">
        <v>4.1779999999999999</v>
      </c>
      <c r="AE11" s="9">
        <v>1.7649999999999999</v>
      </c>
      <c r="AF11" s="9">
        <v>4.298</v>
      </c>
      <c r="AG11" s="9">
        <v>3.0419999999999998</v>
      </c>
      <c r="AH11" s="9">
        <v>1.2569999999999999</v>
      </c>
      <c r="AI11" s="9">
        <v>0.79400000000000004</v>
      </c>
      <c r="AJ11" s="9">
        <v>0.28499999999999998</v>
      </c>
      <c r="AK11" s="9">
        <v>0.50900000000000001</v>
      </c>
      <c r="AL11" s="9">
        <v>0.85099999999999998</v>
      </c>
      <c r="AM11" s="9">
        <v>0.85099999999999998</v>
      </c>
      <c r="AN11" s="9">
        <v>0</v>
      </c>
      <c r="AO11" s="9">
        <v>1.528</v>
      </c>
      <c r="AP11" s="9">
        <v>0.27100000000000002</v>
      </c>
      <c r="AQ11" s="9">
        <v>1.2569999999999999</v>
      </c>
      <c r="AR11" s="9">
        <v>0.26</v>
      </c>
      <c r="AS11" s="9">
        <v>0</v>
      </c>
      <c r="AT11" s="9">
        <v>0.26</v>
      </c>
      <c r="AU11" s="9">
        <v>1.268</v>
      </c>
      <c r="AV11" s="9">
        <v>0.27100000000000002</v>
      </c>
      <c r="AW11" s="9">
        <v>0.997</v>
      </c>
      <c r="AX11" s="9">
        <v>1.484</v>
      </c>
      <c r="AY11" s="9">
        <v>0.67300000000000004</v>
      </c>
      <c r="AZ11" s="9">
        <v>0.81100000000000005</v>
      </c>
      <c r="BA11" s="9">
        <v>1.2769999999999999</v>
      </c>
      <c r="BB11" s="9">
        <v>0.46600000000000003</v>
      </c>
      <c r="BC11" s="9">
        <v>0.81100000000000005</v>
      </c>
      <c r="BD11" s="9">
        <v>1.0129999999999999</v>
      </c>
      <c r="BE11" s="9">
        <v>0.46600000000000003</v>
      </c>
      <c r="BF11" s="9">
        <v>0.54600000000000004</v>
      </c>
      <c r="BG11" s="9">
        <v>0.26500000000000001</v>
      </c>
      <c r="BH11" s="9">
        <v>0</v>
      </c>
      <c r="BI11" s="9">
        <v>0.26500000000000001</v>
      </c>
      <c r="BJ11" s="9">
        <v>0</v>
      </c>
      <c r="BK11" s="9">
        <v>0</v>
      </c>
      <c r="BL11" s="9">
        <v>0</v>
      </c>
      <c r="BM11" s="9">
        <v>0.20699999999999999</v>
      </c>
      <c r="BN11" s="9">
        <v>0.20699999999999999</v>
      </c>
      <c r="BO11" s="9">
        <v>0</v>
      </c>
      <c r="BP11" s="9">
        <v>0.20699999999999999</v>
      </c>
      <c r="BQ11" s="9">
        <v>0.20699999999999999</v>
      </c>
      <c r="BR11" s="9">
        <v>0</v>
      </c>
      <c r="BS11" s="9">
        <v>0</v>
      </c>
      <c r="BT11" s="9">
        <v>0</v>
      </c>
      <c r="BU11" s="9">
        <v>0</v>
      </c>
      <c r="BV11" s="9">
        <v>48.796999999999997</v>
      </c>
      <c r="BW11" s="9">
        <v>25.879000000000001</v>
      </c>
      <c r="BX11" s="9">
        <v>22.917999999999999</v>
      </c>
      <c r="BY11" s="9">
        <v>36.972000000000001</v>
      </c>
      <c r="BZ11" s="9">
        <v>20.652000000000001</v>
      </c>
      <c r="CA11" s="9">
        <v>16.32</v>
      </c>
      <c r="CB11" s="9">
        <v>29.815999999999999</v>
      </c>
      <c r="CC11" s="9">
        <v>16.366</v>
      </c>
      <c r="CD11" s="9">
        <v>13.45</v>
      </c>
      <c r="CE11" s="9">
        <v>6.3049999999999997</v>
      </c>
      <c r="CF11" s="9">
        <v>3.4350000000000001</v>
      </c>
      <c r="CG11" s="9">
        <v>2.87</v>
      </c>
      <c r="CH11" s="9">
        <v>0.85099999999999998</v>
      </c>
      <c r="CI11" s="9">
        <v>0.85099999999999998</v>
      </c>
      <c r="CJ11" s="9">
        <v>0</v>
      </c>
      <c r="CK11" s="9">
        <v>11.824999999999999</v>
      </c>
      <c r="CL11" s="9">
        <v>5.2270000000000003</v>
      </c>
      <c r="CM11" s="9">
        <v>6.5979999999999999</v>
      </c>
      <c r="CN11" s="9">
        <v>10.000999999999999</v>
      </c>
      <c r="CO11" s="9">
        <v>4.71</v>
      </c>
      <c r="CP11" s="9">
        <v>5.2910000000000004</v>
      </c>
      <c r="CQ11" s="9">
        <v>1.8240000000000001</v>
      </c>
      <c r="CR11" s="9">
        <v>0.51700000000000002</v>
      </c>
      <c r="CS11" s="9">
        <v>1.3069999999999999</v>
      </c>
      <c r="CT11" s="9">
        <v>8.6329999999999991</v>
      </c>
      <c r="CU11" s="9">
        <v>4.944</v>
      </c>
      <c r="CV11" s="9">
        <v>3.69</v>
      </c>
      <c r="CW11" s="9">
        <v>6.0780000000000003</v>
      </c>
      <c r="CX11" s="9">
        <v>4.0919999999999996</v>
      </c>
      <c r="CY11" s="9">
        <v>1.9850000000000001</v>
      </c>
      <c r="CZ11" s="9">
        <v>4.4329999999999998</v>
      </c>
      <c r="DA11" s="9">
        <v>2.956</v>
      </c>
      <c r="DB11" s="9">
        <v>1.4770000000000001</v>
      </c>
      <c r="DC11" s="9">
        <v>0.79400000000000004</v>
      </c>
      <c r="DD11" s="9">
        <v>0.28499999999999998</v>
      </c>
      <c r="DE11" s="9">
        <v>0.50900000000000001</v>
      </c>
      <c r="DF11" s="9">
        <v>0.85099999999999998</v>
      </c>
      <c r="DG11" s="9">
        <v>0.85099999999999998</v>
      </c>
      <c r="DH11" s="9">
        <v>0</v>
      </c>
      <c r="DI11" s="9">
        <v>2.556</v>
      </c>
      <c r="DJ11" s="9">
        <v>0.85199999999999998</v>
      </c>
      <c r="DK11" s="9">
        <v>1.704</v>
      </c>
      <c r="DL11" s="9">
        <v>0.73199999999999998</v>
      </c>
      <c r="DM11" s="9">
        <v>0.33500000000000002</v>
      </c>
      <c r="DN11" s="9">
        <v>0.39700000000000002</v>
      </c>
      <c r="DO11" s="9">
        <v>1.8240000000000001</v>
      </c>
      <c r="DP11" s="9">
        <v>0.51700000000000002</v>
      </c>
      <c r="DQ11" s="9">
        <v>1.3069999999999999</v>
      </c>
      <c r="DR11" s="9">
        <v>26.855</v>
      </c>
      <c r="DS11" s="9">
        <v>14.388999999999999</v>
      </c>
      <c r="DT11" s="9">
        <v>12.465</v>
      </c>
      <c r="DU11" s="9">
        <v>20.393999999999998</v>
      </c>
      <c r="DV11" s="9">
        <v>11.166</v>
      </c>
      <c r="DW11" s="9">
        <v>9.2279999999999998</v>
      </c>
      <c r="DX11" s="9">
        <v>15.909000000000001</v>
      </c>
      <c r="DY11" s="9">
        <v>8.7040000000000006</v>
      </c>
      <c r="DZ11" s="9">
        <v>7.2050000000000001</v>
      </c>
      <c r="EA11" s="9">
        <v>4.4850000000000003</v>
      </c>
      <c r="EB11" s="9">
        <v>2.4620000000000002</v>
      </c>
      <c r="EC11" s="9">
        <v>2.0230000000000001</v>
      </c>
      <c r="ED11" s="9">
        <v>6.4610000000000003</v>
      </c>
      <c r="EE11" s="9">
        <v>3.2229999999999999</v>
      </c>
      <c r="EF11" s="9">
        <v>3.2370000000000001</v>
      </c>
      <c r="EG11" s="9">
        <v>6.4610000000000003</v>
      </c>
      <c r="EH11" s="9">
        <v>3.2229999999999999</v>
      </c>
      <c r="EI11" s="9">
        <v>3.2370000000000001</v>
      </c>
      <c r="EJ11" s="9">
        <v>13.308999999999999</v>
      </c>
      <c r="EK11" s="9">
        <v>6.5460000000000003</v>
      </c>
      <c r="EL11" s="9">
        <v>6.7629999999999999</v>
      </c>
      <c r="EM11" s="9">
        <v>10.5</v>
      </c>
      <c r="EN11" s="9">
        <v>5.3940000000000001</v>
      </c>
      <c r="EO11" s="9">
        <v>5.1059999999999999</v>
      </c>
      <c r="EP11" s="9">
        <v>9.4749999999999996</v>
      </c>
      <c r="EQ11" s="9">
        <v>4.7060000000000004</v>
      </c>
      <c r="ER11" s="9">
        <v>4.7679999999999998</v>
      </c>
      <c r="ES11" s="9">
        <v>1.0249999999999999</v>
      </c>
      <c r="ET11" s="9">
        <v>0.68799999999999994</v>
      </c>
      <c r="EU11" s="9">
        <v>0.33800000000000002</v>
      </c>
      <c r="EV11" s="9">
        <v>2.8090000000000002</v>
      </c>
      <c r="EW11" s="9">
        <v>1.1519999999999999</v>
      </c>
      <c r="EX11" s="9">
        <v>1.657</v>
      </c>
      <c r="EY11" s="9">
        <v>2.8090000000000002</v>
      </c>
      <c r="EZ11" s="9">
        <v>1.1519999999999999</v>
      </c>
      <c r="FA11" s="9">
        <v>1.657</v>
      </c>
      <c r="FB11" s="9">
        <v>10.098000000000001</v>
      </c>
      <c r="FC11" s="9">
        <v>5.3550000000000004</v>
      </c>
      <c r="FD11" s="9">
        <v>4.7430000000000003</v>
      </c>
      <c r="FE11" s="9">
        <v>5.6310000000000002</v>
      </c>
      <c r="FF11" s="9">
        <v>2.8610000000000002</v>
      </c>
      <c r="FG11" s="9">
        <v>2.7690000000000001</v>
      </c>
      <c r="FH11" s="9">
        <v>5.6310000000000002</v>
      </c>
      <c r="FI11" s="9">
        <v>2.8610000000000002</v>
      </c>
      <c r="FJ11" s="9">
        <v>2.7690000000000001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4.468</v>
      </c>
      <c r="FR11" s="9">
        <v>2.4940000000000002</v>
      </c>
      <c r="FS11" s="9">
        <v>1.9730000000000001</v>
      </c>
      <c r="FT11" s="9">
        <v>4.468</v>
      </c>
      <c r="FU11" s="9">
        <v>2.4940000000000002</v>
      </c>
      <c r="FV11" s="9">
        <v>1.9730000000000001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10.098000000000001</v>
      </c>
      <c r="GY11" s="9">
        <v>5.3550000000000004</v>
      </c>
      <c r="GZ11" s="9">
        <v>4.7430000000000003</v>
      </c>
      <c r="HA11" s="9">
        <v>5.6310000000000002</v>
      </c>
      <c r="HB11" s="9">
        <v>2.8610000000000002</v>
      </c>
      <c r="HC11" s="9">
        <v>2.7690000000000001</v>
      </c>
      <c r="HD11" s="9">
        <v>5.6310000000000002</v>
      </c>
      <c r="HE11" s="9">
        <v>2.8610000000000002</v>
      </c>
      <c r="HF11" s="9">
        <v>2.7690000000000001</v>
      </c>
      <c r="HG11" s="9">
        <v>0</v>
      </c>
      <c r="HH11" s="9">
        <v>0</v>
      </c>
      <c r="HI11" s="9">
        <v>0</v>
      </c>
      <c r="HJ11" s="9">
        <v>4.468</v>
      </c>
      <c r="HK11" s="9">
        <v>2.4940000000000002</v>
      </c>
      <c r="HL11" s="9">
        <v>1.9730000000000001</v>
      </c>
      <c r="HM11" s="9">
        <v>4.468</v>
      </c>
      <c r="HN11" s="9">
        <v>2.4940000000000002</v>
      </c>
      <c r="HO11" s="9">
        <v>1.9730000000000001</v>
      </c>
      <c r="HP11" s="9">
        <v>42.198</v>
      </c>
      <c r="HQ11" s="9">
        <v>23.045000000000002</v>
      </c>
      <c r="HR11" s="9">
        <v>19.152999999999999</v>
      </c>
      <c r="HS11" s="9">
        <v>28.82</v>
      </c>
      <c r="HT11" s="9">
        <v>16.863</v>
      </c>
      <c r="HU11" s="9">
        <v>11.957000000000001</v>
      </c>
      <c r="HV11" s="9">
        <v>22.745999999999999</v>
      </c>
      <c r="HW11" s="9">
        <v>13.265000000000001</v>
      </c>
      <c r="HX11" s="9">
        <v>9.48</v>
      </c>
      <c r="HY11" s="9">
        <v>5.2240000000000002</v>
      </c>
      <c r="HZ11" s="9">
        <v>2.7469999999999999</v>
      </c>
      <c r="IA11" s="9">
        <v>2.4769999999999999</v>
      </c>
      <c r="IB11" s="9">
        <v>0.85099999999999998</v>
      </c>
      <c r="IC11" s="9">
        <v>0.85099999999999998</v>
      </c>
      <c r="ID11" s="9">
        <v>0</v>
      </c>
      <c r="IE11" s="9">
        <v>13.378</v>
      </c>
      <c r="IF11" s="9">
        <v>6.1820000000000004</v>
      </c>
      <c r="IG11" s="9">
        <v>7.1959999999999997</v>
      </c>
      <c r="IH11" s="9">
        <v>11.554</v>
      </c>
      <c r="II11" s="9">
        <v>5.665</v>
      </c>
      <c r="IJ11" s="9">
        <v>5.8890000000000002</v>
      </c>
      <c r="IK11" s="9">
        <v>1.8240000000000001</v>
      </c>
      <c r="IL11" s="9">
        <v>0.51700000000000002</v>
      </c>
      <c r="IM11" s="9">
        <v>1.3069999999999999</v>
      </c>
      <c r="IN11" s="9">
        <v>10.648</v>
      </c>
      <c r="IO11" s="9">
        <v>5.31</v>
      </c>
      <c r="IP11" s="9">
        <v>5.3380000000000001</v>
      </c>
      <c r="IQ11" s="9">
        <v>6.2779999999999996</v>
      </c>
    </row>
    <row r="12" spans="1:251">
      <c r="A12" s="10">
        <v>42401</v>
      </c>
      <c r="B12" s="9">
        <v>53.944000000000003</v>
      </c>
      <c r="C12" s="9">
        <v>30.28</v>
      </c>
      <c r="D12" s="9">
        <v>23.664000000000001</v>
      </c>
      <c r="E12" s="9">
        <v>40.1</v>
      </c>
      <c r="F12" s="9">
        <v>24.619</v>
      </c>
      <c r="G12" s="9">
        <v>15.481999999999999</v>
      </c>
      <c r="H12" s="9">
        <v>36.331000000000003</v>
      </c>
      <c r="I12" s="9">
        <v>21.908000000000001</v>
      </c>
      <c r="J12" s="9">
        <v>14.423</v>
      </c>
      <c r="K12" s="9">
        <v>3.5049999999999999</v>
      </c>
      <c r="L12" s="9">
        <v>2.4460000000000002</v>
      </c>
      <c r="M12" s="9">
        <v>1.0589999999999999</v>
      </c>
      <c r="N12" s="9">
        <v>0.26400000000000001</v>
      </c>
      <c r="O12" s="9">
        <v>0.26400000000000001</v>
      </c>
      <c r="P12" s="9">
        <v>0</v>
      </c>
      <c r="Q12" s="9">
        <v>13.843</v>
      </c>
      <c r="R12" s="9">
        <v>5.6609999999999996</v>
      </c>
      <c r="S12" s="9">
        <v>8.1829999999999998</v>
      </c>
      <c r="T12" s="9">
        <v>13.137</v>
      </c>
      <c r="U12" s="9">
        <v>5.141</v>
      </c>
      <c r="V12" s="9">
        <v>7.9960000000000004</v>
      </c>
      <c r="W12" s="9">
        <v>0.70699999999999996</v>
      </c>
      <c r="X12" s="9">
        <v>0.52</v>
      </c>
      <c r="Y12" s="9">
        <v>0.187</v>
      </c>
      <c r="Z12" s="9">
        <v>5.3840000000000003</v>
      </c>
      <c r="AA12" s="9">
        <v>2.4060000000000001</v>
      </c>
      <c r="AB12" s="9">
        <v>2.9780000000000002</v>
      </c>
      <c r="AC12" s="9">
        <v>3.1309999999999998</v>
      </c>
      <c r="AD12" s="9">
        <v>1.762</v>
      </c>
      <c r="AE12" s="9">
        <v>1.37</v>
      </c>
      <c r="AF12" s="9">
        <v>2.1389999999999998</v>
      </c>
      <c r="AG12" s="9">
        <v>0.99299999999999999</v>
      </c>
      <c r="AH12" s="9">
        <v>1.1459999999999999</v>
      </c>
      <c r="AI12" s="9">
        <v>0</v>
      </c>
      <c r="AJ12" s="9">
        <v>0</v>
      </c>
      <c r="AK12" s="9">
        <v>0</v>
      </c>
      <c r="AL12" s="9">
        <v>0.99199999999999999</v>
      </c>
      <c r="AM12" s="9">
        <v>0.76900000000000002</v>
      </c>
      <c r="AN12" s="9">
        <v>0.224</v>
      </c>
      <c r="AO12" s="9">
        <v>2.2519999999999998</v>
      </c>
      <c r="AP12" s="9">
        <v>0.64400000000000002</v>
      </c>
      <c r="AQ12" s="9">
        <v>1.6080000000000001</v>
      </c>
      <c r="AR12" s="9">
        <v>0.78300000000000003</v>
      </c>
      <c r="AS12" s="9">
        <v>0.26600000000000001</v>
      </c>
      <c r="AT12" s="9">
        <v>0.51600000000000001</v>
      </c>
      <c r="AU12" s="9">
        <v>1.47</v>
      </c>
      <c r="AV12" s="9">
        <v>0.378</v>
      </c>
      <c r="AW12" s="9">
        <v>1.0920000000000001</v>
      </c>
      <c r="AX12" s="9">
        <v>0.94199999999999995</v>
      </c>
      <c r="AY12" s="9">
        <v>0</v>
      </c>
      <c r="AZ12" s="9">
        <v>0.94199999999999995</v>
      </c>
      <c r="BA12" s="9">
        <v>0.53100000000000003</v>
      </c>
      <c r="BB12" s="9">
        <v>0</v>
      </c>
      <c r="BC12" s="9">
        <v>0.53100000000000003</v>
      </c>
      <c r="BD12" s="9">
        <v>0.53100000000000003</v>
      </c>
      <c r="BE12" s="9">
        <v>0</v>
      </c>
      <c r="BF12" s="9">
        <v>0.53100000000000003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0.41</v>
      </c>
      <c r="BN12" s="9">
        <v>0</v>
      </c>
      <c r="BO12" s="9">
        <v>0.41</v>
      </c>
      <c r="BP12" s="9">
        <v>0.41</v>
      </c>
      <c r="BQ12" s="9">
        <v>0</v>
      </c>
      <c r="BR12" s="9">
        <v>0.41</v>
      </c>
      <c r="BS12" s="9">
        <v>0</v>
      </c>
      <c r="BT12" s="9">
        <v>0</v>
      </c>
      <c r="BU12" s="9">
        <v>0</v>
      </c>
      <c r="BV12" s="9">
        <v>51.951000000000001</v>
      </c>
      <c r="BW12" s="9">
        <v>28.849</v>
      </c>
      <c r="BX12" s="9">
        <v>23.103000000000002</v>
      </c>
      <c r="BY12" s="9">
        <v>40.212000000000003</v>
      </c>
      <c r="BZ12" s="9">
        <v>24.94</v>
      </c>
      <c r="CA12" s="9">
        <v>15.272</v>
      </c>
      <c r="CB12" s="9">
        <v>35.965000000000003</v>
      </c>
      <c r="CC12" s="9">
        <v>21.745000000000001</v>
      </c>
      <c r="CD12" s="9">
        <v>14.22</v>
      </c>
      <c r="CE12" s="9">
        <v>3.2749999999999999</v>
      </c>
      <c r="CF12" s="9">
        <v>2.4460000000000002</v>
      </c>
      <c r="CG12" s="9">
        <v>0.82899999999999996</v>
      </c>
      <c r="CH12" s="9">
        <v>0.97199999999999998</v>
      </c>
      <c r="CI12" s="9">
        <v>0.749</v>
      </c>
      <c r="CJ12" s="9">
        <v>0.224</v>
      </c>
      <c r="CK12" s="9">
        <v>11.739000000000001</v>
      </c>
      <c r="CL12" s="9">
        <v>3.9089999999999998</v>
      </c>
      <c r="CM12" s="9">
        <v>7.83</v>
      </c>
      <c r="CN12" s="9">
        <v>9.5630000000000006</v>
      </c>
      <c r="CO12" s="9">
        <v>3.0110000000000001</v>
      </c>
      <c r="CP12" s="9">
        <v>6.5510000000000002</v>
      </c>
      <c r="CQ12" s="9">
        <v>2.177</v>
      </c>
      <c r="CR12" s="9">
        <v>0.89800000000000002</v>
      </c>
      <c r="CS12" s="9">
        <v>1.2789999999999999</v>
      </c>
      <c r="CT12" s="9">
        <v>5.3460000000000001</v>
      </c>
      <c r="CU12" s="9">
        <v>2.823</v>
      </c>
      <c r="CV12" s="9">
        <v>2.5230000000000001</v>
      </c>
      <c r="CW12" s="9">
        <v>2.4409999999999998</v>
      </c>
      <c r="CX12" s="9">
        <v>1.6579999999999999</v>
      </c>
      <c r="CY12" s="9">
        <v>0.78200000000000003</v>
      </c>
      <c r="CZ12" s="9">
        <v>1.232</v>
      </c>
      <c r="DA12" s="9">
        <v>0.67400000000000004</v>
      </c>
      <c r="DB12" s="9">
        <v>0.55800000000000005</v>
      </c>
      <c r="DC12" s="9">
        <v>0.23599999999999999</v>
      </c>
      <c r="DD12" s="9">
        <v>0.23599999999999999</v>
      </c>
      <c r="DE12" s="9">
        <v>0</v>
      </c>
      <c r="DF12" s="9">
        <v>0.97199999999999998</v>
      </c>
      <c r="DG12" s="9">
        <v>0.749</v>
      </c>
      <c r="DH12" s="9">
        <v>0.224</v>
      </c>
      <c r="DI12" s="9">
        <v>2.9049999999999998</v>
      </c>
      <c r="DJ12" s="9">
        <v>1.1639999999999999</v>
      </c>
      <c r="DK12" s="9">
        <v>1.7410000000000001</v>
      </c>
      <c r="DL12" s="9">
        <v>0.72899999999999998</v>
      </c>
      <c r="DM12" s="9">
        <v>0.26600000000000001</v>
      </c>
      <c r="DN12" s="9">
        <v>0.46200000000000002</v>
      </c>
      <c r="DO12" s="9">
        <v>2.177</v>
      </c>
      <c r="DP12" s="9">
        <v>0.89800000000000002</v>
      </c>
      <c r="DQ12" s="9">
        <v>1.2789999999999999</v>
      </c>
      <c r="DR12" s="9">
        <v>33.356000000000002</v>
      </c>
      <c r="DS12" s="9">
        <v>19.07</v>
      </c>
      <c r="DT12" s="9">
        <v>14.286</v>
      </c>
      <c r="DU12" s="9">
        <v>27.146000000000001</v>
      </c>
      <c r="DV12" s="9">
        <v>17.013000000000002</v>
      </c>
      <c r="DW12" s="9">
        <v>10.132999999999999</v>
      </c>
      <c r="DX12" s="9">
        <v>25.527999999999999</v>
      </c>
      <c r="DY12" s="9">
        <v>15.663</v>
      </c>
      <c r="DZ12" s="9">
        <v>9.8650000000000002</v>
      </c>
      <c r="EA12" s="9">
        <v>1.6180000000000001</v>
      </c>
      <c r="EB12" s="9">
        <v>1.35</v>
      </c>
      <c r="EC12" s="9">
        <v>0.26800000000000002</v>
      </c>
      <c r="ED12" s="9">
        <v>6.21</v>
      </c>
      <c r="EE12" s="9">
        <v>2.0569999999999999</v>
      </c>
      <c r="EF12" s="9">
        <v>4.1529999999999996</v>
      </c>
      <c r="EG12" s="9">
        <v>6.21</v>
      </c>
      <c r="EH12" s="9">
        <v>2.0569999999999999</v>
      </c>
      <c r="EI12" s="9">
        <v>4.1529999999999996</v>
      </c>
      <c r="EJ12" s="9">
        <v>13.25</v>
      </c>
      <c r="EK12" s="9">
        <v>6.9560000000000004</v>
      </c>
      <c r="EL12" s="9">
        <v>6.2939999999999996</v>
      </c>
      <c r="EM12" s="9">
        <v>10.625999999999999</v>
      </c>
      <c r="EN12" s="9">
        <v>6.2679999999999998</v>
      </c>
      <c r="EO12" s="9">
        <v>4.3570000000000002</v>
      </c>
      <c r="EP12" s="9">
        <v>9.2050000000000001</v>
      </c>
      <c r="EQ12" s="9">
        <v>5.4080000000000004</v>
      </c>
      <c r="ER12" s="9">
        <v>3.7970000000000002</v>
      </c>
      <c r="ES12" s="9">
        <v>1.421</v>
      </c>
      <c r="ET12" s="9">
        <v>0.86</v>
      </c>
      <c r="EU12" s="9">
        <v>0.56100000000000005</v>
      </c>
      <c r="EV12" s="9">
        <v>2.6240000000000001</v>
      </c>
      <c r="EW12" s="9">
        <v>0.68700000000000006</v>
      </c>
      <c r="EX12" s="9">
        <v>1.9359999999999999</v>
      </c>
      <c r="EY12" s="9">
        <v>2.6240000000000001</v>
      </c>
      <c r="EZ12" s="9">
        <v>0.68700000000000006</v>
      </c>
      <c r="FA12" s="9">
        <v>1.9359999999999999</v>
      </c>
      <c r="FB12" s="9">
        <v>8.3179999999999996</v>
      </c>
      <c r="FC12" s="9">
        <v>3.8370000000000002</v>
      </c>
      <c r="FD12" s="9">
        <v>4.4809999999999999</v>
      </c>
      <c r="FE12" s="9">
        <v>3.5510000000000002</v>
      </c>
      <c r="FF12" s="9">
        <v>1.4410000000000001</v>
      </c>
      <c r="FG12" s="9">
        <v>2.11</v>
      </c>
      <c r="FH12" s="9">
        <v>3.0369999999999999</v>
      </c>
      <c r="FI12" s="9">
        <v>1.157</v>
      </c>
      <c r="FJ12" s="9">
        <v>1.88</v>
      </c>
      <c r="FK12" s="9">
        <v>0.23</v>
      </c>
      <c r="FL12" s="9">
        <v>0</v>
      </c>
      <c r="FM12" s="9">
        <v>0.23</v>
      </c>
      <c r="FN12" s="9">
        <v>0.28399999999999997</v>
      </c>
      <c r="FO12" s="9">
        <v>0.28399999999999997</v>
      </c>
      <c r="FP12" s="9">
        <v>0</v>
      </c>
      <c r="FQ12" s="9">
        <v>4.7670000000000003</v>
      </c>
      <c r="FR12" s="9">
        <v>2.3959999999999999</v>
      </c>
      <c r="FS12" s="9">
        <v>2.371</v>
      </c>
      <c r="FT12" s="9">
        <v>4.7670000000000003</v>
      </c>
      <c r="FU12" s="9">
        <v>2.3959999999999999</v>
      </c>
      <c r="FV12" s="9">
        <v>2.371</v>
      </c>
      <c r="FW12" s="9">
        <v>0</v>
      </c>
      <c r="FX12" s="9">
        <v>0</v>
      </c>
      <c r="FY12" s="9">
        <v>0</v>
      </c>
      <c r="FZ12" s="9">
        <v>0.52500000000000002</v>
      </c>
      <c r="GA12" s="9">
        <v>0.28399999999999997</v>
      </c>
      <c r="GB12" s="9">
        <v>0.24099999999999999</v>
      </c>
      <c r="GC12" s="9">
        <v>0.28399999999999997</v>
      </c>
      <c r="GD12" s="9">
        <v>0.28399999999999997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0.28399999999999997</v>
      </c>
      <c r="GM12" s="9">
        <v>0.28399999999999997</v>
      </c>
      <c r="GN12" s="9">
        <v>0</v>
      </c>
      <c r="GO12" s="9">
        <v>0.24099999999999999</v>
      </c>
      <c r="GP12" s="9">
        <v>0</v>
      </c>
      <c r="GQ12" s="9">
        <v>0.24099999999999999</v>
      </c>
      <c r="GR12" s="9">
        <v>0.24099999999999999</v>
      </c>
      <c r="GS12" s="9">
        <v>0</v>
      </c>
      <c r="GT12" s="9">
        <v>0.24099999999999999</v>
      </c>
      <c r="GU12" s="9">
        <v>0</v>
      </c>
      <c r="GV12" s="9">
        <v>0</v>
      </c>
      <c r="GW12" s="9">
        <v>0</v>
      </c>
      <c r="GX12" s="9">
        <v>7.7930000000000001</v>
      </c>
      <c r="GY12" s="9">
        <v>3.5529999999999999</v>
      </c>
      <c r="GZ12" s="9">
        <v>4.24</v>
      </c>
      <c r="HA12" s="9">
        <v>3.2669999999999999</v>
      </c>
      <c r="HB12" s="9">
        <v>1.157</v>
      </c>
      <c r="HC12" s="9">
        <v>2.11</v>
      </c>
      <c r="HD12" s="9">
        <v>3.0369999999999999</v>
      </c>
      <c r="HE12" s="9">
        <v>1.157</v>
      </c>
      <c r="HF12" s="9">
        <v>1.88</v>
      </c>
      <c r="HG12" s="9">
        <v>0.23</v>
      </c>
      <c r="HH12" s="9">
        <v>0</v>
      </c>
      <c r="HI12" s="9">
        <v>0.23</v>
      </c>
      <c r="HJ12" s="9">
        <v>4.5259999999999998</v>
      </c>
      <c r="HK12" s="9">
        <v>2.3959999999999999</v>
      </c>
      <c r="HL12" s="9">
        <v>2.13</v>
      </c>
      <c r="HM12" s="9">
        <v>4.5259999999999998</v>
      </c>
      <c r="HN12" s="9">
        <v>2.3959999999999999</v>
      </c>
      <c r="HO12" s="9">
        <v>2.13</v>
      </c>
      <c r="HP12" s="9">
        <v>44.087000000000003</v>
      </c>
      <c r="HQ12" s="9">
        <v>23.193000000000001</v>
      </c>
      <c r="HR12" s="9">
        <v>20.895</v>
      </c>
      <c r="HS12" s="9">
        <v>30.244</v>
      </c>
      <c r="HT12" s="9">
        <v>18.321000000000002</v>
      </c>
      <c r="HU12" s="9">
        <v>11.923</v>
      </c>
      <c r="HV12" s="9">
        <v>26.646000000000001</v>
      </c>
      <c r="HW12" s="9">
        <v>15.702</v>
      </c>
      <c r="HX12" s="9">
        <v>10.944000000000001</v>
      </c>
      <c r="HY12" s="9">
        <v>2.3410000000000002</v>
      </c>
      <c r="HZ12" s="9">
        <v>1.5860000000000001</v>
      </c>
      <c r="IA12" s="9">
        <v>0.755</v>
      </c>
      <c r="IB12" s="9">
        <v>1.2569999999999999</v>
      </c>
      <c r="IC12" s="9">
        <v>1.0329999999999999</v>
      </c>
      <c r="ID12" s="9">
        <v>0.224</v>
      </c>
      <c r="IE12" s="9">
        <v>13.843999999999999</v>
      </c>
      <c r="IF12" s="9">
        <v>4.8719999999999999</v>
      </c>
      <c r="IG12" s="9">
        <v>8.9719999999999995</v>
      </c>
      <c r="IH12" s="9">
        <v>11.667</v>
      </c>
      <c r="II12" s="9">
        <v>3.9740000000000002</v>
      </c>
      <c r="IJ12" s="9">
        <v>7.6929999999999996</v>
      </c>
      <c r="IK12" s="9">
        <v>2.177</v>
      </c>
      <c r="IL12" s="9">
        <v>0.89800000000000002</v>
      </c>
      <c r="IM12" s="9">
        <v>1.2789999999999999</v>
      </c>
      <c r="IN12" s="9">
        <v>9.0540000000000003</v>
      </c>
      <c r="IO12" s="9">
        <v>3.738</v>
      </c>
      <c r="IP12" s="9">
        <v>5.3159999999999998</v>
      </c>
      <c r="IQ12" s="9">
        <v>4.3890000000000002</v>
      </c>
    </row>
    <row r="13" spans="1:251">
      <c r="A13" s="10">
        <v>42767</v>
      </c>
      <c r="B13" s="9">
        <v>52.713000000000001</v>
      </c>
      <c r="C13" s="9">
        <v>28.484999999999999</v>
      </c>
      <c r="D13" s="9">
        <v>24.228000000000002</v>
      </c>
      <c r="E13" s="9">
        <v>37.834000000000003</v>
      </c>
      <c r="F13" s="9">
        <v>20.585999999999999</v>
      </c>
      <c r="G13" s="9">
        <v>17.247</v>
      </c>
      <c r="H13" s="9">
        <v>34.392000000000003</v>
      </c>
      <c r="I13" s="9">
        <v>18.763999999999999</v>
      </c>
      <c r="J13" s="9">
        <v>15.628</v>
      </c>
      <c r="K13" s="9">
        <v>3.1989999999999998</v>
      </c>
      <c r="L13" s="9">
        <v>1.8220000000000001</v>
      </c>
      <c r="M13" s="9">
        <v>1.377</v>
      </c>
      <c r="N13" s="9">
        <v>0.24199999999999999</v>
      </c>
      <c r="O13" s="9">
        <v>0</v>
      </c>
      <c r="P13" s="9">
        <v>0.24199999999999999</v>
      </c>
      <c r="Q13" s="9">
        <v>14.879</v>
      </c>
      <c r="R13" s="9">
        <v>7.8979999999999997</v>
      </c>
      <c r="S13" s="9">
        <v>6.9809999999999999</v>
      </c>
      <c r="T13" s="9">
        <v>14.29</v>
      </c>
      <c r="U13" s="9">
        <v>7.6159999999999997</v>
      </c>
      <c r="V13" s="9">
        <v>6.673</v>
      </c>
      <c r="W13" s="9">
        <v>0.59</v>
      </c>
      <c r="X13" s="9">
        <v>0.28199999999999997</v>
      </c>
      <c r="Y13" s="9">
        <v>0.308</v>
      </c>
      <c r="Z13" s="9">
        <v>4.9539999999999997</v>
      </c>
      <c r="AA13" s="9">
        <v>2.5840000000000001</v>
      </c>
      <c r="AB13" s="9">
        <v>2.37</v>
      </c>
      <c r="AC13" s="9">
        <v>3.601</v>
      </c>
      <c r="AD13" s="9">
        <v>2.3210000000000002</v>
      </c>
      <c r="AE13" s="9">
        <v>1.2809999999999999</v>
      </c>
      <c r="AF13" s="9">
        <v>2.14</v>
      </c>
      <c r="AG13" s="9">
        <v>1.101</v>
      </c>
      <c r="AH13" s="9">
        <v>1.0389999999999999</v>
      </c>
      <c r="AI13" s="9">
        <v>0.70699999999999996</v>
      </c>
      <c r="AJ13" s="9">
        <v>0.70699999999999996</v>
      </c>
      <c r="AK13" s="9">
        <v>0</v>
      </c>
      <c r="AL13" s="9">
        <v>0.755</v>
      </c>
      <c r="AM13" s="9">
        <v>0.51300000000000001</v>
      </c>
      <c r="AN13" s="9">
        <v>0.24199999999999999</v>
      </c>
      <c r="AO13" s="9">
        <v>1.3520000000000001</v>
      </c>
      <c r="AP13" s="9">
        <v>0.26300000000000001</v>
      </c>
      <c r="AQ13" s="9">
        <v>1.089</v>
      </c>
      <c r="AR13" s="9">
        <v>0.53600000000000003</v>
      </c>
      <c r="AS13" s="9">
        <v>0.26300000000000001</v>
      </c>
      <c r="AT13" s="9">
        <v>0.27300000000000002</v>
      </c>
      <c r="AU13" s="9">
        <v>0.81599999999999995</v>
      </c>
      <c r="AV13" s="9">
        <v>0</v>
      </c>
      <c r="AW13" s="9">
        <v>0.81599999999999995</v>
      </c>
      <c r="AX13" s="9">
        <v>1.304</v>
      </c>
      <c r="AY13" s="9">
        <v>0.79100000000000004</v>
      </c>
      <c r="AZ13" s="9">
        <v>0.51300000000000001</v>
      </c>
      <c r="BA13" s="9">
        <v>1.032</v>
      </c>
      <c r="BB13" s="9">
        <v>0.79100000000000004</v>
      </c>
      <c r="BC13" s="9">
        <v>0.24099999999999999</v>
      </c>
      <c r="BD13" s="9">
        <v>0.79200000000000004</v>
      </c>
      <c r="BE13" s="9">
        <v>0.55100000000000005</v>
      </c>
      <c r="BF13" s="9">
        <v>0.24099999999999999</v>
      </c>
      <c r="BG13" s="9">
        <v>0.24</v>
      </c>
      <c r="BH13" s="9">
        <v>0.24</v>
      </c>
      <c r="BI13" s="9">
        <v>0</v>
      </c>
      <c r="BJ13" s="9">
        <v>0</v>
      </c>
      <c r="BK13" s="9">
        <v>0</v>
      </c>
      <c r="BL13" s="9">
        <v>0</v>
      </c>
      <c r="BM13" s="9">
        <v>0.27300000000000002</v>
      </c>
      <c r="BN13" s="9">
        <v>0</v>
      </c>
      <c r="BO13" s="9">
        <v>0.27300000000000002</v>
      </c>
      <c r="BP13" s="9">
        <v>0.27300000000000002</v>
      </c>
      <c r="BQ13" s="9">
        <v>0</v>
      </c>
      <c r="BR13" s="9">
        <v>0.27300000000000002</v>
      </c>
      <c r="BS13" s="9">
        <v>0</v>
      </c>
      <c r="BT13" s="9">
        <v>0</v>
      </c>
      <c r="BU13" s="9">
        <v>0</v>
      </c>
      <c r="BV13" s="9">
        <v>46.125</v>
      </c>
      <c r="BW13" s="9">
        <v>25.077999999999999</v>
      </c>
      <c r="BX13" s="9">
        <v>21.047000000000001</v>
      </c>
      <c r="BY13" s="9">
        <v>35.335000000000001</v>
      </c>
      <c r="BZ13" s="9">
        <v>20.498000000000001</v>
      </c>
      <c r="CA13" s="9">
        <v>14.837</v>
      </c>
      <c r="CB13" s="9">
        <v>30.606000000000002</v>
      </c>
      <c r="CC13" s="9">
        <v>17.216000000000001</v>
      </c>
      <c r="CD13" s="9">
        <v>13.391</v>
      </c>
      <c r="CE13" s="9">
        <v>3.7320000000000002</v>
      </c>
      <c r="CF13" s="9">
        <v>2.7690000000000001</v>
      </c>
      <c r="CG13" s="9">
        <v>0.96299999999999997</v>
      </c>
      <c r="CH13" s="9">
        <v>0.997</v>
      </c>
      <c r="CI13" s="9">
        <v>0.51300000000000001</v>
      </c>
      <c r="CJ13" s="9">
        <v>0.48299999999999998</v>
      </c>
      <c r="CK13" s="9">
        <v>10.79</v>
      </c>
      <c r="CL13" s="9">
        <v>4.58</v>
      </c>
      <c r="CM13" s="9">
        <v>6.21</v>
      </c>
      <c r="CN13" s="9">
        <v>9.3840000000000003</v>
      </c>
      <c r="CO13" s="9">
        <v>4.298</v>
      </c>
      <c r="CP13" s="9">
        <v>5.0860000000000003</v>
      </c>
      <c r="CQ13" s="9">
        <v>1.4059999999999999</v>
      </c>
      <c r="CR13" s="9">
        <v>0.28199999999999997</v>
      </c>
      <c r="CS13" s="9">
        <v>1.1240000000000001</v>
      </c>
      <c r="CT13" s="9">
        <v>5.9009999999999998</v>
      </c>
      <c r="CU13" s="9">
        <v>3.0579999999999998</v>
      </c>
      <c r="CV13" s="9">
        <v>2.843</v>
      </c>
      <c r="CW13" s="9">
        <v>3.625</v>
      </c>
      <c r="CX13" s="9">
        <v>2.1779999999999999</v>
      </c>
      <c r="CY13" s="9">
        <v>1.4470000000000001</v>
      </c>
      <c r="CZ13" s="9">
        <v>2.3879999999999999</v>
      </c>
      <c r="DA13" s="9">
        <v>1.425</v>
      </c>
      <c r="DB13" s="9">
        <v>0.96299999999999997</v>
      </c>
      <c r="DC13" s="9">
        <v>0.24</v>
      </c>
      <c r="DD13" s="9">
        <v>0.24</v>
      </c>
      <c r="DE13" s="9">
        <v>0</v>
      </c>
      <c r="DF13" s="9">
        <v>0.997</v>
      </c>
      <c r="DG13" s="9">
        <v>0.51300000000000001</v>
      </c>
      <c r="DH13" s="9">
        <v>0.48299999999999998</v>
      </c>
      <c r="DI13" s="9">
        <v>2.2770000000000001</v>
      </c>
      <c r="DJ13" s="9">
        <v>0.88</v>
      </c>
      <c r="DK13" s="9">
        <v>1.397</v>
      </c>
      <c r="DL13" s="9">
        <v>0.871</v>
      </c>
      <c r="DM13" s="9">
        <v>0.59799999999999998</v>
      </c>
      <c r="DN13" s="9">
        <v>0.27300000000000002</v>
      </c>
      <c r="DO13" s="9">
        <v>1.4059999999999999</v>
      </c>
      <c r="DP13" s="9">
        <v>0.28199999999999997</v>
      </c>
      <c r="DQ13" s="9">
        <v>1.1240000000000001</v>
      </c>
      <c r="DR13" s="9">
        <v>26.07</v>
      </c>
      <c r="DS13" s="9">
        <v>14.661</v>
      </c>
      <c r="DT13" s="9">
        <v>11.407999999999999</v>
      </c>
      <c r="DU13" s="9">
        <v>21.148</v>
      </c>
      <c r="DV13" s="9">
        <v>12.856999999999999</v>
      </c>
      <c r="DW13" s="9">
        <v>8.2919999999999998</v>
      </c>
      <c r="DX13" s="9">
        <v>18.396999999999998</v>
      </c>
      <c r="DY13" s="9">
        <v>10.808999999999999</v>
      </c>
      <c r="DZ13" s="9">
        <v>7.5880000000000001</v>
      </c>
      <c r="EA13" s="9">
        <v>2.7509999999999999</v>
      </c>
      <c r="EB13" s="9">
        <v>2.048</v>
      </c>
      <c r="EC13" s="9">
        <v>0.70299999999999996</v>
      </c>
      <c r="ED13" s="9">
        <v>4.9219999999999997</v>
      </c>
      <c r="EE13" s="9">
        <v>1.8049999999999999</v>
      </c>
      <c r="EF13" s="9">
        <v>3.117</v>
      </c>
      <c r="EG13" s="9">
        <v>4.9219999999999997</v>
      </c>
      <c r="EH13" s="9">
        <v>1.8049999999999999</v>
      </c>
      <c r="EI13" s="9">
        <v>3.117</v>
      </c>
      <c r="EJ13" s="9">
        <v>14.154</v>
      </c>
      <c r="EK13" s="9">
        <v>7.3579999999999997</v>
      </c>
      <c r="EL13" s="9">
        <v>6.7960000000000003</v>
      </c>
      <c r="EM13" s="9">
        <v>10.561999999999999</v>
      </c>
      <c r="EN13" s="9">
        <v>5.4630000000000001</v>
      </c>
      <c r="EO13" s="9">
        <v>5.0990000000000002</v>
      </c>
      <c r="EP13" s="9">
        <v>9.8209999999999997</v>
      </c>
      <c r="EQ13" s="9">
        <v>4.9820000000000002</v>
      </c>
      <c r="ER13" s="9">
        <v>4.8390000000000004</v>
      </c>
      <c r="ES13" s="9">
        <v>0.74099999999999999</v>
      </c>
      <c r="ET13" s="9">
        <v>0.48099999999999998</v>
      </c>
      <c r="EU13" s="9">
        <v>0.26</v>
      </c>
      <c r="EV13" s="9">
        <v>3.5920000000000001</v>
      </c>
      <c r="EW13" s="9">
        <v>1.895</v>
      </c>
      <c r="EX13" s="9">
        <v>1.6970000000000001</v>
      </c>
      <c r="EY13" s="9">
        <v>3.5920000000000001</v>
      </c>
      <c r="EZ13" s="9">
        <v>1.895</v>
      </c>
      <c r="FA13" s="9">
        <v>1.6970000000000001</v>
      </c>
      <c r="FB13" s="9">
        <v>12.846</v>
      </c>
      <c r="FC13" s="9">
        <v>6.782</v>
      </c>
      <c r="FD13" s="9">
        <v>6.0640000000000001</v>
      </c>
      <c r="FE13" s="9">
        <v>7.1310000000000002</v>
      </c>
      <c r="FF13" s="9">
        <v>3.2</v>
      </c>
      <c r="FG13" s="9">
        <v>3.9319999999999999</v>
      </c>
      <c r="FH13" s="9">
        <v>6.7169999999999996</v>
      </c>
      <c r="FI13" s="9">
        <v>3.2</v>
      </c>
      <c r="FJ13" s="9">
        <v>3.5169999999999999</v>
      </c>
      <c r="FK13" s="9">
        <v>0.41399999999999998</v>
      </c>
      <c r="FL13" s="9">
        <v>0</v>
      </c>
      <c r="FM13" s="9">
        <v>0.41399999999999998</v>
      </c>
      <c r="FN13" s="9">
        <v>0</v>
      </c>
      <c r="FO13" s="9">
        <v>0</v>
      </c>
      <c r="FP13" s="9">
        <v>0</v>
      </c>
      <c r="FQ13" s="9">
        <v>5.7140000000000004</v>
      </c>
      <c r="FR13" s="9">
        <v>3.5819999999999999</v>
      </c>
      <c r="FS13" s="9">
        <v>2.1320000000000001</v>
      </c>
      <c r="FT13" s="9">
        <v>5.7140000000000004</v>
      </c>
      <c r="FU13" s="9">
        <v>3.5819999999999999</v>
      </c>
      <c r="FV13" s="9">
        <v>2.1320000000000001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12.846</v>
      </c>
      <c r="GY13" s="9">
        <v>6.782</v>
      </c>
      <c r="GZ13" s="9">
        <v>6.0640000000000001</v>
      </c>
      <c r="HA13" s="9">
        <v>7.1310000000000002</v>
      </c>
      <c r="HB13" s="9">
        <v>3.2</v>
      </c>
      <c r="HC13" s="9">
        <v>3.9319999999999999</v>
      </c>
      <c r="HD13" s="9">
        <v>6.7169999999999996</v>
      </c>
      <c r="HE13" s="9">
        <v>3.2</v>
      </c>
      <c r="HF13" s="9">
        <v>3.5169999999999999</v>
      </c>
      <c r="HG13" s="9">
        <v>0.41399999999999998</v>
      </c>
      <c r="HH13" s="9">
        <v>0</v>
      </c>
      <c r="HI13" s="9">
        <v>0.41399999999999998</v>
      </c>
      <c r="HJ13" s="9">
        <v>5.7140000000000004</v>
      </c>
      <c r="HK13" s="9">
        <v>3.5819999999999999</v>
      </c>
      <c r="HL13" s="9">
        <v>2.1320000000000001</v>
      </c>
      <c r="HM13" s="9">
        <v>5.7140000000000004</v>
      </c>
      <c r="HN13" s="9">
        <v>3.5819999999999999</v>
      </c>
      <c r="HO13" s="9">
        <v>2.1320000000000001</v>
      </c>
      <c r="HP13" s="9">
        <v>41.378999999999998</v>
      </c>
      <c r="HQ13" s="9">
        <v>20.294</v>
      </c>
      <c r="HR13" s="9">
        <v>21.085000000000001</v>
      </c>
      <c r="HS13" s="9">
        <v>28.44</v>
      </c>
      <c r="HT13" s="9">
        <v>14.936999999999999</v>
      </c>
      <c r="HU13" s="9">
        <v>13.503</v>
      </c>
      <c r="HV13" s="9">
        <v>24.31</v>
      </c>
      <c r="HW13" s="9">
        <v>12.135</v>
      </c>
      <c r="HX13" s="9">
        <v>12.173999999999999</v>
      </c>
      <c r="HY13" s="9">
        <v>3.133</v>
      </c>
      <c r="HZ13" s="9">
        <v>2.2879999999999998</v>
      </c>
      <c r="IA13" s="9">
        <v>0.84499999999999997</v>
      </c>
      <c r="IB13" s="9">
        <v>0.997</v>
      </c>
      <c r="IC13" s="9">
        <v>0.51300000000000001</v>
      </c>
      <c r="ID13" s="9">
        <v>0.48299999999999998</v>
      </c>
      <c r="IE13" s="9">
        <v>12.939</v>
      </c>
      <c r="IF13" s="9">
        <v>5.3570000000000002</v>
      </c>
      <c r="IG13" s="9">
        <v>7.5819999999999999</v>
      </c>
      <c r="IH13" s="9">
        <v>11.532999999999999</v>
      </c>
      <c r="II13" s="9">
        <v>5.0750000000000002</v>
      </c>
      <c r="IJ13" s="9">
        <v>6.4580000000000002</v>
      </c>
      <c r="IK13" s="9">
        <v>1.4059999999999999</v>
      </c>
      <c r="IL13" s="9">
        <v>0.28199999999999997</v>
      </c>
      <c r="IM13" s="9">
        <v>1.1240000000000001</v>
      </c>
      <c r="IN13" s="9">
        <v>10.638999999999999</v>
      </c>
      <c r="IO13" s="9">
        <v>5.3209999999999997</v>
      </c>
      <c r="IP13" s="9">
        <v>5.3179999999999996</v>
      </c>
      <c r="IQ13" s="9">
        <v>6.8170000000000002</v>
      </c>
    </row>
    <row r="14" spans="1:251">
      <c r="A14" s="10">
        <v>43132</v>
      </c>
      <c r="B14" s="9">
        <v>47.502000000000002</v>
      </c>
      <c r="C14" s="9">
        <v>26.303000000000001</v>
      </c>
      <c r="D14" s="9">
        <v>21.199000000000002</v>
      </c>
      <c r="E14" s="9">
        <v>33.47</v>
      </c>
      <c r="F14" s="9">
        <v>19.638999999999999</v>
      </c>
      <c r="G14" s="9">
        <v>13.831</v>
      </c>
      <c r="H14" s="9">
        <v>30.725000000000001</v>
      </c>
      <c r="I14" s="9">
        <v>17.382000000000001</v>
      </c>
      <c r="J14" s="9">
        <v>13.343</v>
      </c>
      <c r="K14" s="9">
        <v>2.4860000000000002</v>
      </c>
      <c r="L14" s="9">
        <v>2.2570000000000001</v>
      </c>
      <c r="M14" s="9">
        <v>0.22900000000000001</v>
      </c>
      <c r="N14" s="9">
        <v>0.25900000000000001</v>
      </c>
      <c r="O14" s="9">
        <v>0</v>
      </c>
      <c r="P14" s="9">
        <v>0.25900000000000001</v>
      </c>
      <c r="Q14" s="9">
        <v>14.032999999999999</v>
      </c>
      <c r="R14" s="9">
        <v>6.6639999999999997</v>
      </c>
      <c r="S14" s="9">
        <v>7.3689999999999998</v>
      </c>
      <c r="T14" s="9">
        <v>13.79</v>
      </c>
      <c r="U14" s="9">
        <v>6.4210000000000003</v>
      </c>
      <c r="V14" s="9">
        <v>7.3689999999999998</v>
      </c>
      <c r="W14" s="9">
        <v>0.24299999999999999</v>
      </c>
      <c r="X14" s="9">
        <v>0.24299999999999999</v>
      </c>
      <c r="Y14" s="9">
        <v>0</v>
      </c>
      <c r="Z14" s="9">
        <v>4.0830000000000002</v>
      </c>
      <c r="AA14" s="9">
        <v>1.254</v>
      </c>
      <c r="AB14" s="9">
        <v>2.8290000000000002</v>
      </c>
      <c r="AC14" s="9">
        <v>0.56399999999999995</v>
      </c>
      <c r="AD14" s="9">
        <v>0.253</v>
      </c>
      <c r="AE14" s="9">
        <v>0.311</v>
      </c>
      <c r="AF14" s="9">
        <v>0.253</v>
      </c>
      <c r="AG14" s="9">
        <v>0.253</v>
      </c>
      <c r="AH14" s="9">
        <v>0</v>
      </c>
      <c r="AI14" s="9">
        <v>0.311</v>
      </c>
      <c r="AJ14" s="9">
        <v>0</v>
      </c>
      <c r="AK14" s="9">
        <v>0.311</v>
      </c>
      <c r="AL14" s="9">
        <v>0</v>
      </c>
      <c r="AM14" s="9">
        <v>0</v>
      </c>
      <c r="AN14" s="9">
        <v>0</v>
      </c>
      <c r="AO14" s="9">
        <v>3.5190000000000001</v>
      </c>
      <c r="AP14" s="9">
        <v>1.0009999999999999</v>
      </c>
      <c r="AQ14" s="9">
        <v>2.5169999999999999</v>
      </c>
      <c r="AR14" s="9">
        <v>2.4889999999999999</v>
      </c>
      <c r="AS14" s="9">
        <v>0.33700000000000002</v>
      </c>
      <c r="AT14" s="9">
        <v>2.1520000000000001</v>
      </c>
      <c r="AU14" s="9">
        <v>1.0289999999999999</v>
      </c>
      <c r="AV14" s="9">
        <v>0.66400000000000003</v>
      </c>
      <c r="AW14" s="9">
        <v>0.36599999999999999</v>
      </c>
      <c r="AX14" s="9">
        <v>1.4370000000000001</v>
      </c>
      <c r="AY14" s="9">
        <v>0.78500000000000003</v>
      </c>
      <c r="AZ14" s="9">
        <v>0.65200000000000002</v>
      </c>
      <c r="BA14" s="9">
        <v>1.1619999999999999</v>
      </c>
      <c r="BB14" s="9">
        <v>0.51</v>
      </c>
      <c r="BC14" s="9">
        <v>0.65200000000000002</v>
      </c>
      <c r="BD14" s="9">
        <v>0.879</v>
      </c>
      <c r="BE14" s="9">
        <v>0.22700000000000001</v>
      </c>
      <c r="BF14" s="9">
        <v>0.65200000000000002</v>
      </c>
      <c r="BG14" s="9">
        <v>0.28399999999999997</v>
      </c>
      <c r="BH14" s="9">
        <v>0.28399999999999997</v>
      </c>
      <c r="BI14" s="9">
        <v>0</v>
      </c>
      <c r="BJ14" s="9">
        <v>0</v>
      </c>
      <c r="BK14" s="9">
        <v>0</v>
      </c>
      <c r="BL14" s="9">
        <v>0</v>
      </c>
      <c r="BM14" s="9">
        <v>0.27500000000000002</v>
      </c>
      <c r="BN14" s="9">
        <v>0.27500000000000002</v>
      </c>
      <c r="BO14" s="9">
        <v>0</v>
      </c>
      <c r="BP14" s="9">
        <v>0.27500000000000002</v>
      </c>
      <c r="BQ14" s="9">
        <v>0.27500000000000002</v>
      </c>
      <c r="BR14" s="9">
        <v>0</v>
      </c>
      <c r="BS14" s="9">
        <v>0</v>
      </c>
      <c r="BT14" s="9">
        <v>0</v>
      </c>
      <c r="BU14" s="9">
        <v>0</v>
      </c>
      <c r="BV14" s="9">
        <v>42.110999999999997</v>
      </c>
      <c r="BW14" s="9">
        <v>23.902999999999999</v>
      </c>
      <c r="BX14" s="9">
        <v>18.207999999999998</v>
      </c>
      <c r="BY14" s="9">
        <v>30.457999999999998</v>
      </c>
      <c r="BZ14" s="9">
        <v>18.437000000000001</v>
      </c>
      <c r="CA14" s="9">
        <v>12.021000000000001</v>
      </c>
      <c r="CB14" s="9">
        <v>27.879000000000001</v>
      </c>
      <c r="CC14" s="9">
        <v>16.169</v>
      </c>
      <c r="CD14" s="9">
        <v>11.71</v>
      </c>
      <c r="CE14" s="9">
        <v>2.5790000000000002</v>
      </c>
      <c r="CF14" s="9">
        <v>2.2679999999999998</v>
      </c>
      <c r="CG14" s="9">
        <v>0.311</v>
      </c>
      <c r="CH14" s="9">
        <v>0</v>
      </c>
      <c r="CI14" s="9">
        <v>0</v>
      </c>
      <c r="CJ14" s="9">
        <v>0</v>
      </c>
      <c r="CK14" s="9">
        <v>11.653</v>
      </c>
      <c r="CL14" s="9">
        <v>5.4669999999999996</v>
      </c>
      <c r="CM14" s="9">
        <v>6.1870000000000003</v>
      </c>
      <c r="CN14" s="9">
        <v>10.568</v>
      </c>
      <c r="CO14" s="9">
        <v>4.5599999999999996</v>
      </c>
      <c r="CP14" s="9">
        <v>6.0069999999999997</v>
      </c>
      <c r="CQ14" s="9">
        <v>1.0860000000000001</v>
      </c>
      <c r="CR14" s="9">
        <v>0.90600000000000003</v>
      </c>
      <c r="CS14" s="9">
        <v>0.17899999999999999</v>
      </c>
      <c r="CT14" s="9">
        <v>4.4269999999999996</v>
      </c>
      <c r="CU14" s="9">
        <v>2.056</v>
      </c>
      <c r="CV14" s="9">
        <v>2.371</v>
      </c>
      <c r="CW14" s="9">
        <v>0.84799999999999998</v>
      </c>
      <c r="CX14" s="9">
        <v>0.53700000000000003</v>
      </c>
      <c r="CY14" s="9">
        <v>0.311</v>
      </c>
      <c r="CZ14" s="9">
        <v>0.253</v>
      </c>
      <c r="DA14" s="9">
        <v>0.253</v>
      </c>
      <c r="DB14" s="9">
        <v>0</v>
      </c>
      <c r="DC14" s="9">
        <v>0.59499999999999997</v>
      </c>
      <c r="DD14" s="9">
        <v>0.28399999999999997</v>
      </c>
      <c r="DE14" s="9">
        <v>0.311</v>
      </c>
      <c r="DF14" s="9">
        <v>0</v>
      </c>
      <c r="DG14" s="9">
        <v>0</v>
      </c>
      <c r="DH14" s="9">
        <v>0</v>
      </c>
      <c r="DI14" s="9">
        <v>3.5790000000000002</v>
      </c>
      <c r="DJ14" s="9">
        <v>1.5189999999999999</v>
      </c>
      <c r="DK14" s="9">
        <v>2.06</v>
      </c>
      <c r="DL14" s="9">
        <v>2.4929999999999999</v>
      </c>
      <c r="DM14" s="9">
        <v>0.61299999999999999</v>
      </c>
      <c r="DN14" s="9">
        <v>1.881</v>
      </c>
      <c r="DO14" s="9">
        <v>1.0860000000000001</v>
      </c>
      <c r="DP14" s="9">
        <v>0.90600000000000003</v>
      </c>
      <c r="DQ14" s="9">
        <v>0.17899999999999999</v>
      </c>
      <c r="DR14" s="9">
        <v>25.954999999999998</v>
      </c>
      <c r="DS14" s="9">
        <v>16.027999999999999</v>
      </c>
      <c r="DT14" s="9">
        <v>9.9269999999999996</v>
      </c>
      <c r="DU14" s="9">
        <v>20.305</v>
      </c>
      <c r="DV14" s="9">
        <v>13.186999999999999</v>
      </c>
      <c r="DW14" s="9">
        <v>7.1180000000000003</v>
      </c>
      <c r="DX14" s="9">
        <v>18.814</v>
      </c>
      <c r="DY14" s="9">
        <v>11.695</v>
      </c>
      <c r="DZ14" s="9">
        <v>7.1180000000000003</v>
      </c>
      <c r="EA14" s="9">
        <v>1.492</v>
      </c>
      <c r="EB14" s="9">
        <v>1.492</v>
      </c>
      <c r="EC14" s="9">
        <v>0</v>
      </c>
      <c r="ED14" s="9">
        <v>5.65</v>
      </c>
      <c r="EE14" s="9">
        <v>2.8410000000000002</v>
      </c>
      <c r="EF14" s="9">
        <v>2.8079999999999998</v>
      </c>
      <c r="EG14" s="9">
        <v>5.65</v>
      </c>
      <c r="EH14" s="9">
        <v>2.8410000000000002</v>
      </c>
      <c r="EI14" s="9">
        <v>2.8079999999999998</v>
      </c>
      <c r="EJ14" s="9">
        <v>11.728999999999999</v>
      </c>
      <c r="EK14" s="9">
        <v>5.819</v>
      </c>
      <c r="EL14" s="9">
        <v>5.91</v>
      </c>
      <c r="EM14" s="9">
        <v>9.3049999999999997</v>
      </c>
      <c r="EN14" s="9">
        <v>4.7130000000000001</v>
      </c>
      <c r="EO14" s="9">
        <v>4.5919999999999996</v>
      </c>
      <c r="EP14" s="9">
        <v>8.8119999999999994</v>
      </c>
      <c r="EQ14" s="9">
        <v>4.22</v>
      </c>
      <c r="ER14" s="9">
        <v>4.5919999999999996</v>
      </c>
      <c r="ES14" s="9">
        <v>0.49299999999999999</v>
      </c>
      <c r="ET14" s="9">
        <v>0.49299999999999999</v>
      </c>
      <c r="EU14" s="9">
        <v>0</v>
      </c>
      <c r="EV14" s="9">
        <v>2.4249999999999998</v>
      </c>
      <c r="EW14" s="9">
        <v>1.1060000000000001</v>
      </c>
      <c r="EX14" s="9">
        <v>1.3180000000000001</v>
      </c>
      <c r="EY14" s="9">
        <v>2.4249999999999998</v>
      </c>
      <c r="EZ14" s="9">
        <v>1.1060000000000001</v>
      </c>
      <c r="FA14" s="9">
        <v>1.3180000000000001</v>
      </c>
      <c r="FB14" s="9">
        <v>10.912000000000001</v>
      </c>
      <c r="FC14" s="9">
        <v>4.4400000000000004</v>
      </c>
      <c r="FD14" s="9">
        <v>6.4720000000000004</v>
      </c>
      <c r="FE14" s="9">
        <v>4.7389999999999999</v>
      </c>
      <c r="FF14" s="9">
        <v>1.966</v>
      </c>
      <c r="FG14" s="9">
        <v>2.7730000000000001</v>
      </c>
      <c r="FH14" s="9">
        <v>3.9780000000000002</v>
      </c>
      <c r="FI14" s="9">
        <v>1.6930000000000001</v>
      </c>
      <c r="FJ14" s="9">
        <v>2.2850000000000001</v>
      </c>
      <c r="FK14" s="9">
        <v>0.502</v>
      </c>
      <c r="FL14" s="9">
        <v>0.27300000000000002</v>
      </c>
      <c r="FM14" s="9">
        <v>0.22900000000000001</v>
      </c>
      <c r="FN14" s="9">
        <v>0.25900000000000001</v>
      </c>
      <c r="FO14" s="9">
        <v>0</v>
      </c>
      <c r="FP14" s="9">
        <v>0.25900000000000001</v>
      </c>
      <c r="FQ14" s="9">
        <v>6.173</v>
      </c>
      <c r="FR14" s="9">
        <v>2.4740000000000002</v>
      </c>
      <c r="FS14" s="9">
        <v>3.6989999999999998</v>
      </c>
      <c r="FT14" s="9">
        <v>5.9870000000000001</v>
      </c>
      <c r="FU14" s="9">
        <v>2.4740000000000002</v>
      </c>
      <c r="FV14" s="9">
        <v>3.5129999999999999</v>
      </c>
      <c r="FW14" s="9">
        <v>0.186</v>
      </c>
      <c r="FX14" s="9">
        <v>0</v>
      </c>
      <c r="FY14" s="9">
        <v>0.186</v>
      </c>
      <c r="FZ14" s="9">
        <v>1.163</v>
      </c>
      <c r="GA14" s="9">
        <v>0</v>
      </c>
      <c r="GB14" s="9">
        <v>1.163</v>
      </c>
      <c r="GC14" s="9">
        <v>0.25900000000000001</v>
      </c>
      <c r="GD14" s="9">
        <v>0</v>
      </c>
      <c r="GE14" s="9">
        <v>0.25900000000000001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0.25900000000000001</v>
      </c>
      <c r="GM14" s="9">
        <v>0</v>
      </c>
      <c r="GN14" s="9">
        <v>0.25900000000000001</v>
      </c>
      <c r="GO14" s="9">
        <v>0.90400000000000003</v>
      </c>
      <c r="GP14" s="9">
        <v>0</v>
      </c>
      <c r="GQ14" s="9">
        <v>0.90400000000000003</v>
      </c>
      <c r="GR14" s="9">
        <v>0.71799999999999997</v>
      </c>
      <c r="GS14" s="9">
        <v>0</v>
      </c>
      <c r="GT14" s="9">
        <v>0.71799999999999997</v>
      </c>
      <c r="GU14" s="9">
        <v>0.186</v>
      </c>
      <c r="GV14" s="9">
        <v>0</v>
      </c>
      <c r="GW14" s="9">
        <v>0.186</v>
      </c>
      <c r="GX14" s="9">
        <v>9.7490000000000006</v>
      </c>
      <c r="GY14" s="9">
        <v>4.4400000000000004</v>
      </c>
      <c r="GZ14" s="9">
        <v>5.3090000000000002</v>
      </c>
      <c r="HA14" s="9">
        <v>4.4790000000000001</v>
      </c>
      <c r="HB14" s="9">
        <v>1.966</v>
      </c>
      <c r="HC14" s="9">
        <v>2.5129999999999999</v>
      </c>
      <c r="HD14" s="9">
        <v>3.9780000000000002</v>
      </c>
      <c r="HE14" s="9">
        <v>1.6930000000000001</v>
      </c>
      <c r="HF14" s="9">
        <v>2.2850000000000001</v>
      </c>
      <c r="HG14" s="9">
        <v>0.502</v>
      </c>
      <c r="HH14" s="9">
        <v>0.27300000000000002</v>
      </c>
      <c r="HI14" s="9">
        <v>0.22900000000000001</v>
      </c>
      <c r="HJ14" s="9">
        <v>5.2690000000000001</v>
      </c>
      <c r="HK14" s="9">
        <v>2.4740000000000002</v>
      </c>
      <c r="HL14" s="9">
        <v>2.7959999999999998</v>
      </c>
      <c r="HM14" s="9">
        <v>5.2690000000000001</v>
      </c>
      <c r="HN14" s="9">
        <v>2.4740000000000002</v>
      </c>
      <c r="HO14" s="9">
        <v>2.7959999999999998</v>
      </c>
      <c r="HP14" s="9">
        <v>39.750999999999998</v>
      </c>
      <c r="HQ14" s="9">
        <v>20.78</v>
      </c>
      <c r="HR14" s="9">
        <v>18.97</v>
      </c>
      <c r="HS14" s="9">
        <v>23.300999999999998</v>
      </c>
      <c r="HT14" s="9">
        <v>13.081</v>
      </c>
      <c r="HU14" s="9">
        <v>10.218999999999999</v>
      </c>
      <c r="HV14" s="9">
        <v>20.681000000000001</v>
      </c>
      <c r="HW14" s="9">
        <v>11.260999999999999</v>
      </c>
      <c r="HX14" s="9">
        <v>9.42</v>
      </c>
      <c r="HY14" s="9">
        <v>2.3610000000000002</v>
      </c>
      <c r="HZ14" s="9">
        <v>1.821</v>
      </c>
      <c r="IA14" s="9">
        <v>0.54</v>
      </c>
      <c r="IB14" s="9">
        <v>0.25900000000000001</v>
      </c>
      <c r="IC14" s="9">
        <v>0</v>
      </c>
      <c r="ID14" s="9">
        <v>0.25900000000000001</v>
      </c>
      <c r="IE14" s="9">
        <v>16.45</v>
      </c>
      <c r="IF14" s="9">
        <v>7.6989999999999998</v>
      </c>
      <c r="IG14" s="9">
        <v>8.7509999999999994</v>
      </c>
      <c r="IH14" s="9">
        <v>15.178000000000001</v>
      </c>
      <c r="II14" s="9">
        <v>6.7919999999999998</v>
      </c>
      <c r="IJ14" s="9">
        <v>8.3849999999999998</v>
      </c>
      <c r="IK14" s="9">
        <v>1.272</v>
      </c>
      <c r="IL14" s="9">
        <v>0.90600000000000003</v>
      </c>
      <c r="IM14" s="9">
        <v>0.36599999999999999</v>
      </c>
      <c r="IN14" s="9">
        <v>11.109</v>
      </c>
      <c r="IO14" s="9">
        <v>6.056</v>
      </c>
      <c r="IP14" s="9">
        <v>5.0529999999999999</v>
      </c>
      <c r="IQ14" s="9">
        <v>6.6390000000000002</v>
      </c>
    </row>
    <row r="15" spans="1:251">
      <c r="A15" s="10">
        <v>43497</v>
      </c>
      <c r="B15" s="9">
        <v>46.322000000000003</v>
      </c>
      <c r="C15" s="9">
        <v>25.501999999999999</v>
      </c>
      <c r="D15" s="9">
        <v>20.82</v>
      </c>
      <c r="E15" s="9">
        <v>33.363999999999997</v>
      </c>
      <c r="F15" s="9">
        <v>19.901</v>
      </c>
      <c r="G15" s="9">
        <v>13.462999999999999</v>
      </c>
      <c r="H15" s="9">
        <v>30.521999999999998</v>
      </c>
      <c r="I15" s="9">
        <v>18.041</v>
      </c>
      <c r="J15" s="9">
        <v>12.481999999999999</v>
      </c>
      <c r="K15" s="9">
        <v>2.8420000000000001</v>
      </c>
      <c r="L15" s="9">
        <v>1.861</v>
      </c>
      <c r="M15" s="9">
        <v>0.98099999999999998</v>
      </c>
      <c r="N15" s="9">
        <v>0</v>
      </c>
      <c r="O15" s="9">
        <v>0</v>
      </c>
      <c r="P15" s="9">
        <v>0</v>
      </c>
      <c r="Q15" s="9">
        <v>12.958</v>
      </c>
      <c r="R15" s="9">
        <v>5.6</v>
      </c>
      <c r="S15" s="9">
        <v>7.3579999999999997</v>
      </c>
      <c r="T15" s="9">
        <v>12.102</v>
      </c>
      <c r="U15" s="9">
        <v>5.6</v>
      </c>
      <c r="V15" s="9">
        <v>6.5019999999999998</v>
      </c>
      <c r="W15" s="9">
        <v>0.85599999999999998</v>
      </c>
      <c r="X15" s="9">
        <v>0</v>
      </c>
      <c r="Y15" s="9">
        <v>0.85599999999999998</v>
      </c>
      <c r="Z15" s="9">
        <v>5.8319999999999999</v>
      </c>
      <c r="AA15" s="9">
        <v>3.0390000000000001</v>
      </c>
      <c r="AB15" s="9">
        <v>2.794</v>
      </c>
      <c r="AC15" s="9">
        <v>3.625</v>
      </c>
      <c r="AD15" s="9">
        <v>2.044</v>
      </c>
      <c r="AE15" s="9">
        <v>1.581</v>
      </c>
      <c r="AF15" s="9">
        <v>2.742</v>
      </c>
      <c r="AG15" s="9">
        <v>1.722</v>
      </c>
      <c r="AH15" s="9">
        <v>1.02</v>
      </c>
      <c r="AI15" s="9">
        <v>0.55200000000000005</v>
      </c>
      <c r="AJ15" s="9">
        <v>0.32200000000000001</v>
      </c>
      <c r="AK15" s="9">
        <v>0.23</v>
      </c>
      <c r="AL15" s="9">
        <v>0.33100000000000002</v>
      </c>
      <c r="AM15" s="9">
        <v>0</v>
      </c>
      <c r="AN15" s="9">
        <v>0.33100000000000002</v>
      </c>
      <c r="AO15" s="9">
        <v>2.2080000000000002</v>
      </c>
      <c r="AP15" s="9">
        <v>0.995</v>
      </c>
      <c r="AQ15" s="9">
        <v>1.2130000000000001</v>
      </c>
      <c r="AR15" s="9">
        <v>1.395</v>
      </c>
      <c r="AS15" s="9">
        <v>0.71</v>
      </c>
      <c r="AT15" s="9">
        <v>0.68500000000000005</v>
      </c>
      <c r="AU15" s="9">
        <v>0.81200000000000006</v>
      </c>
      <c r="AV15" s="9">
        <v>0.28399999999999997</v>
      </c>
      <c r="AW15" s="9">
        <v>0.52800000000000002</v>
      </c>
      <c r="AX15" s="9">
        <v>1.9330000000000001</v>
      </c>
      <c r="AY15" s="9">
        <v>1.6579999999999999</v>
      </c>
      <c r="AZ15" s="9">
        <v>0.27500000000000002</v>
      </c>
      <c r="BA15" s="9">
        <v>1.31</v>
      </c>
      <c r="BB15" s="9">
        <v>1.034</v>
      </c>
      <c r="BC15" s="9">
        <v>0.27500000000000002</v>
      </c>
      <c r="BD15" s="9">
        <v>0.77100000000000002</v>
      </c>
      <c r="BE15" s="9">
        <v>0.496</v>
      </c>
      <c r="BF15" s="9">
        <v>0.27500000000000002</v>
      </c>
      <c r="BG15" s="9">
        <v>0.53900000000000003</v>
      </c>
      <c r="BH15" s="9">
        <v>0.53900000000000003</v>
      </c>
      <c r="BI15" s="9">
        <v>0</v>
      </c>
      <c r="BJ15" s="9">
        <v>0</v>
      </c>
      <c r="BK15" s="9">
        <v>0</v>
      </c>
      <c r="BL15" s="9">
        <v>0</v>
      </c>
      <c r="BM15" s="9">
        <v>0.624</v>
      </c>
      <c r="BN15" s="9">
        <v>0.624</v>
      </c>
      <c r="BO15" s="9">
        <v>0</v>
      </c>
      <c r="BP15" s="9">
        <v>0.312</v>
      </c>
      <c r="BQ15" s="9">
        <v>0.312</v>
      </c>
      <c r="BR15" s="9">
        <v>0</v>
      </c>
      <c r="BS15" s="9">
        <v>0.312</v>
      </c>
      <c r="BT15" s="9">
        <v>0.312</v>
      </c>
      <c r="BU15" s="9">
        <v>0</v>
      </c>
      <c r="BV15" s="9">
        <v>39.872999999999998</v>
      </c>
      <c r="BW15" s="9">
        <v>22.765999999999998</v>
      </c>
      <c r="BX15" s="9">
        <v>17.106999999999999</v>
      </c>
      <c r="BY15" s="9">
        <v>29.946999999999999</v>
      </c>
      <c r="BZ15" s="9">
        <v>19.344000000000001</v>
      </c>
      <c r="CA15" s="9">
        <v>10.603</v>
      </c>
      <c r="CB15" s="9">
        <v>25.684000000000001</v>
      </c>
      <c r="CC15" s="9">
        <v>16.622</v>
      </c>
      <c r="CD15" s="9">
        <v>9.0609999999999999</v>
      </c>
      <c r="CE15" s="9">
        <v>3.9329999999999998</v>
      </c>
      <c r="CF15" s="9">
        <v>2.722</v>
      </c>
      <c r="CG15" s="9">
        <v>1.2110000000000001</v>
      </c>
      <c r="CH15" s="9">
        <v>0.33100000000000002</v>
      </c>
      <c r="CI15" s="9">
        <v>0</v>
      </c>
      <c r="CJ15" s="9">
        <v>0.33100000000000002</v>
      </c>
      <c r="CK15" s="9">
        <v>9.9260000000000002</v>
      </c>
      <c r="CL15" s="9">
        <v>3.4220000000000002</v>
      </c>
      <c r="CM15" s="9">
        <v>6.5039999999999996</v>
      </c>
      <c r="CN15" s="9">
        <v>8.1349999999999998</v>
      </c>
      <c r="CO15" s="9">
        <v>2.8260000000000001</v>
      </c>
      <c r="CP15" s="9">
        <v>5.31</v>
      </c>
      <c r="CQ15" s="9">
        <v>1.79</v>
      </c>
      <c r="CR15" s="9">
        <v>0.59599999999999997</v>
      </c>
      <c r="CS15" s="9">
        <v>1.194</v>
      </c>
      <c r="CT15" s="9">
        <v>6.3769999999999998</v>
      </c>
      <c r="CU15" s="9">
        <v>3.5459999999999998</v>
      </c>
      <c r="CV15" s="9">
        <v>2.831</v>
      </c>
      <c r="CW15" s="9">
        <v>3.7290000000000001</v>
      </c>
      <c r="CX15" s="9">
        <v>2.367</v>
      </c>
      <c r="CY15" s="9">
        <v>1.361</v>
      </c>
      <c r="CZ15" s="9">
        <v>2.5339999999999998</v>
      </c>
      <c r="DA15" s="9">
        <v>1.7330000000000001</v>
      </c>
      <c r="DB15" s="9">
        <v>0.80100000000000005</v>
      </c>
      <c r="DC15" s="9">
        <v>0.86399999999999999</v>
      </c>
      <c r="DD15" s="9">
        <v>0.63400000000000001</v>
      </c>
      <c r="DE15" s="9">
        <v>0.23</v>
      </c>
      <c r="DF15" s="9">
        <v>0.33100000000000002</v>
      </c>
      <c r="DG15" s="9">
        <v>0</v>
      </c>
      <c r="DH15" s="9">
        <v>0.33100000000000002</v>
      </c>
      <c r="DI15" s="9">
        <v>2.6480000000000001</v>
      </c>
      <c r="DJ15" s="9">
        <v>1.179</v>
      </c>
      <c r="DK15" s="9">
        <v>1.4690000000000001</v>
      </c>
      <c r="DL15" s="9">
        <v>0.85799999999999998</v>
      </c>
      <c r="DM15" s="9">
        <v>0.58299999999999996</v>
      </c>
      <c r="DN15" s="9">
        <v>0.27500000000000002</v>
      </c>
      <c r="DO15" s="9">
        <v>1.79</v>
      </c>
      <c r="DP15" s="9">
        <v>0.59599999999999997</v>
      </c>
      <c r="DQ15" s="9">
        <v>1.194</v>
      </c>
      <c r="DR15" s="9">
        <v>21.009</v>
      </c>
      <c r="DS15" s="9">
        <v>11.849</v>
      </c>
      <c r="DT15" s="9">
        <v>9.16</v>
      </c>
      <c r="DU15" s="9">
        <v>15.875999999999999</v>
      </c>
      <c r="DV15" s="9">
        <v>9.8659999999999997</v>
      </c>
      <c r="DW15" s="9">
        <v>6.01</v>
      </c>
      <c r="DX15" s="9">
        <v>14.207000000000001</v>
      </c>
      <c r="DY15" s="9">
        <v>9.1780000000000008</v>
      </c>
      <c r="DZ15" s="9">
        <v>5.0289999999999999</v>
      </c>
      <c r="EA15" s="9">
        <v>1.669</v>
      </c>
      <c r="EB15" s="9">
        <v>0.68799999999999994</v>
      </c>
      <c r="EC15" s="9">
        <v>0.98099999999999998</v>
      </c>
      <c r="ED15" s="9">
        <v>5.1319999999999997</v>
      </c>
      <c r="EE15" s="9">
        <v>1.9830000000000001</v>
      </c>
      <c r="EF15" s="9">
        <v>3.15</v>
      </c>
      <c r="EG15" s="9">
        <v>5.1319999999999997</v>
      </c>
      <c r="EH15" s="9">
        <v>1.9830000000000001</v>
      </c>
      <c r="EI15" s="9">
        <v>3.15</v>
      </c>
      <c r="EJ15" s="9">
        <v>12.487</v>
      </c>
      <c r="EK15" s="9">
        <v>7.3710000000000004</v>
      </c>
      <c r="EL15" s="9">
        <v>5.117</v>
      </c>
      <c r="EM15" s="9">
        <v>10.342000000000001</v>
      </c>
      <c r="EN15" s="9">
        <v>7.11</v>
      </c>
      <c r="EO15" s="9">
        <v>3.2320000000000002</v>
      </c>
      <c r="EP15" s="9">
        <v>8.9420000000000002</v>
      </c>
      <c r="EQ15" s="9">
        <v>5.7110000000000003</v>
      </c>
      <c r="ER15" s="9">
        <v>3.2320000000000002</v>
      </c>
      <c r="ES15" s="9">
        <v>1.399</v>
      </c>
      <c r="ET15" s="9">
        <v>1.399</v>
      </c>
      <c r="EU15" s="9">
        <v>0</v>
      </c>
      <c r="EV15" s="9">
        <v>2.145</v>
      </c>
      <c r="EW15" s="9">
        <v>0.26100000000000001</v>
      </c>
      <c r="EX15" s="9">
        <v>1.885</v>
      </c>
      <c r="EY15" s="9">
        <v>2.145</v>
      </c>
      <c r="EZ15" s="9">
        <v>0.26100000000000001</v>
      </c>
      <c r="FA15" s="9">
        <v>1.885</v>
      </c>
      <c r="FB15" s="9">
        <v>14.215</v>
      </c>
      <c r="FC15" s="9">
        <v>7.4329999999999998</v>
      </c>
      <c r="FD15" s="9">
        <v>6.7830000000000004</v>
      </c>
      <c r="FE15" s="9">
        <v>8.3520000000000003</v>
      </c>
      <c r="FF15" s="9">
        <v>3.6360000000000001</v>
      </c>
      <c r="FG15" s="9">
        <v>4.7160000000000002</v>
      </c>
      <c r="FH15" s="9">
        <v>8.3520000000000003</v>
      </c>
      <c r="FI15" s="9">
        <v>3.6360000000000001</v>
      </c>
      <c r="FJ15" s="9">
        <v>4.7160000000000002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5.8639999999999999</v>
      </c>
      <c r="FR15" s="9">
        <v>3.7970000000000002</v>
      </c>
      <c r="FS15" s="9">
        <v>2.0670000000000002</v>
      </c>
      <c r="FT15" s="9">
        <v>5.6749999999999998</v>
      </c>
      <c r="FU15" s="9">
        <v>3.7970000000000002</v>
      </c>
      <c r="FV15" s="9">
        <v>1.8779999999999999</v>
      </c>
      <c r="FW15" s="9">
        <v>0.189</v>
      </c>
      <c r="FX15" s="9">
        <v>0</v>
      </c>
      <c r="FY15" s="9">
        <v>0.189</v>
      </c>
      <c r="FZ15" s="9">
        <v>1.3720000000000001</v>
      </c>
      <c r="GA15" s="9">
        <v>0.68799999999999994</v>
      </c>
      <c r="GB15" s="9">
        <v>0.68300000000000005</v>
      </c>
      <c r="GC15" s="9">
        <v>0.74299999999999999</v>
      </c>
      <c r="GD15" s="9">
        <v>0.249</v>
      </c>
      <c r="GE15" s="9">
        <v>0.495</v>
      </c>
      <c r="GF15" s="9">
        <v>0.74299999999999999</v>
      </c>
      <c r="GG15" s="9">
        <v>0.249</v>
      </c>
      <c r="GH15" s="9">
        <v>0.495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0.629</v>
      </c>
      <c r="GP15" s="9">
        <v>0.44</v>
      </c>
      <c r="GQ15" s="9">
        <v>0.189</v>
      </c>
      <c r="GR15" s="9">
        <v>0.44</v>
      </c>
      <c r="GS15" s="9">
        <v>0.44</v>
      </c>
      <c r="GT15" s="9">
        <v>0</v>
      </c>
      <c r="GU15" s="9">
        <v>0.189</v>
      </c>
      <c r="GV15" s="9">
        <v>0</v>
      </c>
      <c r="GW15" s="9">
        <v>0.189</v>
      </c>
      <c r="GX15" s="9">
        <v>12.843</v>
      </c>
      <c r="GY15" s="9">
        <v>6.7439999999999998</v>
      </c>
      <c r="GZ15" s="9">
        <v>6.0990000000000002</v>
      </c>
      <c r="HA15" s="9">
        <v>7.6079999999999997</v>
      </c>
      <c r="HB15" s="9">
        <v>3.387</v>
      </c>
      <c r="HC15" s="9">
        <v>4.2210000000000001</v>
      </c>
      <c r="HD15" s="9">
        <v>7.6079999999999997</v>
      </c>
      <c r="HE15" s="9">
        <v>3.387</v>
      </c>
      <c r="HF15" s="9">
        <v>4.2210000000000001</v>
      </c>
      <c r="HG15" s="9">
        <v>0</v>
      </c>
      <c r="HH15" s="9">
        <v>0</v>
      </c>
      <c r="HI15" s="9">
        <v>0</v>
      </c>
      <c r="HJ15" s="9">
        <v>5.2350000000000003</v>
      </c>
      <c r="HK15" s="9">
        <v>3.3570000000000002</v>
      </c>
      <c r="HL15" s="9">
        <v>1.8779999999999999</v>
      </c>
      <c r="HM15" s="9">
        <v>5.2350000000000003</v>
      </c>
      <c r="HN15" s="9">
        <v>3.3570000000000002</v>
      </c>
      <c r="HO15" s="9">
        <v>1.8779999999999999</v>
      </c>
      <c r="HP15" s="9">
        <v>38.253</v>
      </c>
      <c r="HQ15" s="9">
        <v>19.222999999999999</v>
      </c>
      <c r="HR15" s="9">
        <v>19.03</v>
      </c>
      <c r="HS15" s="9">
        <v>24.916</v>
      </c>
      <c r="HT15" s="9">
        <v>13.012</v>
      </c>
      <c r="HU15" s="9">
        <v>11.904999999999999</v>
      </c>
      <c r="HV15" s="9">
        <v>22.282</v>
      </c>
      <c r="HW15" s="9">
        <v>11.689</v>
      </c>
      <c r="HX15" s="9">
        <v>10.593</v>
      </c>
      <c r="HY15" s="9">
        <v>2.3029999999999999</v>
      </c>
      <c r="HZ15" s="9">
        <v>1.3220000000000001</v>
      </c>
      <c r="IA15" s="9">
        <v>0.98099999999999998</v>
      </c>
      <c r="IB15" s="9">
        <v>0.33100000000000002</v>
      </c>
      <c r="IC15" s="9">
        <v>0</v>
      </c>
      <c r="ID15" s="9">
        <v>0.33100000000000002</v>
      </c>
      <c r="IE15" s="9">
        <v>13.337</v>
      </c>
      <c r="IF15" s="9">
        <v>6.2119999999999997</v>
      </c>
      <c r="IG15" s="9">
        <v>7.125</v>
      </c>
      <c r="IH15" s="9">
        <v>11.356999999999999</v>
      </c>
      <c r="II15" s="9">
        <v>5.6159999999999997</v>
      </c>
      <c r="IJ15" s="9">
        <v>5.742</v>
      </c>
      <c r="IK15" s="9">
        <v>1.9790000000000001</v>
      </c>
      <c r="IL15" s="9">
        <v>0.59599999999999997</v>
      </c>
      <c r="IM15" s="9">
        <v>1.383</v>
      </c>
      <c r="IN15" s="9">
        <v>11.227</v>
      </c>
      <c r="IO15" s="9">
        <v>5.3449999999999998</v>
      </c>
      <c r="IP15" s="9">
        <v>5.883</v>
      </c>
      <c r="IQ15" s="9">
        <v>5.8220000000000001</v>
      </c>
    </row>
    <row r="16" spans="1:251">
      <c r="A16" s="10">
        <v>43862</v>
      </c>
      <c r="B16" s="9">
        <v>47.222999999999999</v>
      </c>
      <c r="C16" s="9">
        <v>27.338000000000001</v>
      </c>
      <c r="D16" s="9">
        <v>19.885000000000002</v>
      </c>
      <c r="E16" s="9">
        <v>32.308</v>
      </c>
      <c r="F16" s="9">
        <v>20.431999999999999</v>
      </c>
      <c r="G16" s="9">
        <v>11.875999999999999</v>
      </c>
      <c r="H16" s="9">
        <v>29.366</v>
      </c>
      <c r="I16" s="9">
        <v>18.423999999999999</v>
      </c>
      <c r="J16" s="9">
        <v>10.943</v>
      </c>
      <c r="K16" s="9">
        <v>2.6949999999999998</v>
      </c>
      <c r="L16" s="9">
        <v>2.008</v>
      </c>
      <c r="M16" s="9">
        <v>0.68600000000000005</v>
      </c>
      <c r="N16" s="9">
        <v>0.246</v>
      </c>
      <c r="O16" s="9">
        <v>0</v>
      </c>
      <c r="P16" s="9">
        <v>0.246</v>
      </c>
      <c r="Q16" s="9">
        <v>14.914999999999999</v>
      </c>
      <c r="R16" s="9">
        <v>6.9059999999999997</v>
      </c>
      <c r="S16" s="9">
        <v>8.0090000000000003</v>
      </c>
      <c r="T16" s="9">
        <v>14.454000000000001</v>
      </c>
      <c r="U16" s="9">
        <v>6.9059999999999997</v>
      </c>
      <c r="V16" s="9">
        <v>7.5469999999999997</v>
      </c>
      <c r="W16" s="9">
        <v>0.46200000000000002</v>
      </c>
      <c r="X16" s="9">
        <v>0</v>
      </c>
      <c r="Y16" s="9">
        <v>0.46200000000000002</v>
      </c>
      <c r="Z16" s="9">
        <v>5.1440000000000001</v>
      </c>
      <c r="AA16" s="9">
        <v>3.1520000000000001</v>
      </c>
      <c r="AB16" s="9">
        <v>1.992</v>
      </c>
      <c r="AC16" s="9">
        <v>2.7269999999999999</v>
      </c>
      <c r="AD16" s="9">
        <v>1.895</v>
      </c>
      <c r="AE16" s="9">
        <v>0.83199999999999996</v>
      </c>
      <c r="AF16" s="9">
        <v>2.4929999999999999</v>
      </c>
      <c r="AG16" s="9">
        <v>1.661</v>
      </c>
      <c r="AH16" s="9">
        <v>0.83199999999999996</v>
      </c>
      <c r="AI16" s="9">
        <v>0.23400000000000001</v>
      </c>
      <c r="AJ16" s="9">
        <v>0.23400000000000001</v>
      </c>
      <c r="AK16" s="9">
        <v>0</v>
      </c>
      <c r="AL16" s="9">
        <v>0</v>
      </c>
      <c r="AM16" s="9">
        <v>0</v>
      </c>
      <c r="AN16" s="9">
        <v>0</v>
      </c>
      <c r="AO16" s="9">
        <v>2.4169999999999998</v>
      </c>
      <c r="AP16" s="9">
        <v>1.2569999999999999</v>
      </c>
      <c r="AQ16" s="9">
        <v>1.1599999999999999</v>
      </c>
      <c r="AR16" s="9">
        <v>0.81200000000000006</v>
      </c>
      <c r="AS16" s="9">
        <v>0.57999999999999996</v>
      </c>
      <c r="AT16" s="9">
        <v>0.23100000000000001</v>
      </c>
      <c r="AU16" s="9">
        <v>1.605</v>
      </c>
      <c r="AV16" s="9">
        <v>0.67700000000000005</v>
      </c>
      <c r="AW16" s="9">
        <v>0.92900000000000005</v>
      </c>
      <c r="AX16" s="9">
        <v>3.125</v>
      </c>
      <c r="AY16" s="9">
        <v>1.1299999999999999</v>
      </c>
      <c r="AZ16" s="9">
        <v>1.9950000000000001</v>
      </c>
      <c r="BA16" s="9">
        <v>2.3780000000000001</v>
      </c>
      <c r="BB16" s="9">
        <v>0.84299999999999997</v>
      </c>
      <c r="BC16" s="9">
        <v>1.536</v>
      </c>
      <c r="BD16" s="9">
        <v>1.581</v>
      </c>
      <c r="BE16" s="9">
        <v>0.59399999999999997</v>
      </c>
      <c r="BF16" s="9">
        <v>0.98699999999999999</v>
      </c>
      <c r="BG16" s="9">
        <v>0.79700000000000004</v>
      </c>
      <c r="BH16" s="9">
        <v>0.249</v>
      </c>
      <c r="BI16" s="9">
        <v>0.54800000000000004</v>
      </c>
      <c r="BJ16" s="9">
        <v>0</v>
      </c>
      <c r="BK16" s="9">
        <v>0</v>
      </c>
      <c r="BL16" s="9">
        <v>0</v>
      </c>
      <c r="BM16" s="9">
        <v>0.747</v>
      </c>
      <c r="BN16" s="9">
        <v>0.28799999999999998</v>
      </c>
      <c r="BO16" s="9">
        <v>0.45900000000000002</v>
      </c>
      <c r="BP16" s="9">
        <v>0.747</v>
      </c>
      <c r="BQ16" s="9">
        <v>0.28799999999999998</v>
      </c>
      <c r="BR16" s="9">
        <v>0.45900000000000002</v>
      </c>
      <c r="BS16" s="9">
        <v>0</v>
      </c>
      <c r="BT16" s="9">
        <v>0</v>
      </c>
      <c r="BU16" s="9">
        <v>0</v>
      </c>
      <c r="BV16" s="9">
        <v>44.012</v>
      </c>
      <c r="BW16" s="9">
        <v>24.448</v>
      </c>
      <c r="BX16" s="9">
        <v>19.565000000000001</v>
      </c>
      <c r="BY16" s="9">
        <v>31.988</v>
      </c>
      <c r="BZ16" s="9">
        <v>19.241</v>
      </c>
      <c r="CA16" s="9">
        <v>12.747</v>
      </c>
      <c r="CB16" s="9">
        <v>28.213999999999999</v>
      </c>
      <c r="CC16" s="9">
        <v>16.748999999999999</v>
      </c>
      <c r="CD16" s="9">
        <v>11.465</v>
      </c>
      <c r="CE16" s="9">
        <v>3.5270000000000001</v>
      </c>
      <c r="CF16" s="9">
        <v>2.4910000000000001</v>
      </c>
      <c r="CG16" s="9">
        <v>1.036</v>
      </c>
      <c r="CH16" s="9">
        <v>0.246</v>
      </c>
      <c r="CI16" s="9">
        <v>0</v>
      </c>
      <c r="CJ16" s="9">
        <v>0.246</v>
      </c>
      <c r="CK16" s="9">
        <v>12.023999999999999</v>
      </c>
      <c r="CL16" s="9">
        <v>5.2069999999999999</v>
      </c>
      <c r="CM16" s="9">
        <v>6.8170000000000002</v>
      </c>
      <c r="CN16" s="9">
        <v>10.17</v>
      </c>
      <c r="CO16" s="9">
        <v>4.53</v>
      </c>
      <c r="CP16" s="9">
        <v>5.64</v>
      </c>
      <c r="CQ16" s="9">
        <v>1.8540000000000001</v>
      </c>
      <c r="CR16" s="9">
        <v>0.67700000000000005</v>
      </c>
      <c r="CS16" s="9">
        <v>1.177</v>
      </c>
      <c r="CT16" s="9">
        <v>7.851</v>
      </c>
      <c r="CU16" s="9">
        <v>4.1870000000000003</v>
      </c>
      <c r="CV16" s="9">
        <v>3.6640000000000001</v>
      </c>
      <c r="CW16" s="9">
        <v>4.8819999999999997</v>
      </c>
      <c r="CX16" s="9">
        <v>2.677</v>
      </c>
      <c r="CY16" s="9">
        <v>2.2050000000000001</v>
      </c>
      <c r="CZ16" s="9">
        <v>4.0369999999999999</v>
      </c>
      <c r="DA16" s="9">
        <v>2.4279999999999999</v>
      </c>
      <c r="DB16" s="9">
        <v>1.609</v>
      </c>
      <c r="DC16" s="9">
        <v>0.59799999999999998</v>
      </c>
      <c r="DD16" s="9">
        <v>0.249</v>
      </c>
      <c r="DE16" s="9">
        <v>0.34899999999999998</v>
      </c>
      <c r="DF16" s="9">
        <v>0.246</v>
      </c>
      <c r="DG16" s="9">
        <v>0</v>
      </c>
      <c r="DH16" s="9">
        <v>0.246</v>
      </c>
      <c r="DI16" s="9">
        <v>2.9689999999999999</v>
      </c>
      <c r="DJ16" s="9">
        <v>1.51</v>
      </c>
      <c r="DK16" s="9">
        <v>1.4590000000000001</v>
      </c>
      <c r="DL16" s="9">
        <v>1.1140000000000001</v>
      </c>
      <c r="DM16" s="9">
        <v>0.83299999999999996</v>
      </c>
      <c r="DN16" s="9">
        <v>0.28100000000000003</v>
      </c>
      <c r="DO16" s="9">
        <v>1.8540000000000001</v>
      </c>
      <c r="DP16" s="9">
        <v>0.67700000000000005</v>
      </c>
      <c r="DQ16" s="9">
        <v>1.177</v>
      </c>
      <c r="DR16" s="9">
        <v>21.419</v>
      </c>
      <c r="DS16" s="9">
        <v>12.923999999999999</v>
      </c>
      <c r="DT16" s="9">
        <v>8.4949999999999992</v>
      </c>
      <c r="DU16" s="9">
        <v>17.213999999999999</v>
      </c>
      <c r="DV16" s="9">
        <v>11.592000000000001</v>
      </c>
      <c r="DW16" s="9">
        <v>5.6219999999999999</v>
      </c>
      <c r="DX16" s="9">
        <v>15.058</v>
      </c>
      <c r="DY16" s="9">
        <v>10.122</v>
      </c>
      <c r="DZ16" s="9">
        <v>4.9359999999999999</v>
      </c>
      <c r="EA16" s="9">
        <v>2.157</v>
      </c>
      <c r="EB16" s="9">
        <v>1.47</v>
      </c>
      <c r="EC16" s="9">
        <v>0.68600000000000005</v>
      </c>
      <c r="ED16" s="9">
        <v>4.2050000000000001</v>
      </c>
      <c r="EE16" s="9">
        <v>1.3320000000000001</v>
      </c>
      <c r="EF16" s="9">
        <v>2.8730000000000002</v>
      </c>
      <c r="EG16" s="9">
        <v>4.2050000000000001</v>
      </c>
      <c r="EH16" s="9">
        <v>1.3320000000000001</v>
      </c>
      <c r="EI16" s="9">
        <v>2.8730000000000002</v>
      </c>
      <c r="EJ16" s="9">
        <v>14.742000000000001</v>
      </c>
      <c r="EK16" s="9">
        <v>7.3369999999999997</v>
      </c>
      <c r="EL16" s="9">
        <v>7.4050000000000002</v>
      </c>
      <c r="EM16" s="9">
        <v>9.8919999999999995</v>
      </c>
      <c r="EN16" s="9">
        <v>4.9720000000000004</v>
      </c>
      <c r="EO16" s="9">
        <v>4.92</v>
      </c>
      <c r="EP16" s="9">
        <v>9.1199999999999992</v>
      </c>
      <c r="EQ16" s="9">
        <v>4.2</v>
      </c>
      <c r="ER16" s="9">
        <v>4.92</v>
      </c>
      <c r="ES16" s="9">
        <v>0.77200000000000002</v>
      </c>
      <c r="ET16" s="9">
        <v>0.77200000000000002</v>
      </c>
      <c r="EU16" s="9">
        <v>0</v>
      </c>
      <c r="EV16" s="9">
        <v>4.851</v>
      </c>
      <c r="EW16" s="9">
        <v>2.3650000000000002</v>
      </c>
      <c r="EX16" s="9">
        <v>2.4849999999999999</v>
      </c>
      <c r="EY16" s="9">
        <v>4.851</v>
      </c>
      <c r="EZ16" s="9">
        <v>2.3650000000000002</v>
      </c>
      <c r="FA16" s="9">
        <v>2.4849999999999999</v>
      </c>
      <c r="FB16" s="9">
        <v>11.478999999999999</v>
      </c>
      <c r="FC16" s="9">
        <v>7.173</v>
      </c>
      <c r="FD16" s="9">
        <v>4.306</v>
      </c>
      <c r="FE16" s="9">
        <v>5.4240000000000004</v>
      </c>
      <c r="FF16" s="9">
        <v>3.9279999999999999</v>
      </c>
      <c r="FG16" s="9">
        <v>1.496</v>
      </c>
      <c r="FH16" s="9">
        <v>5.226</v>
      </c>
      <c r="FI16" s="9">
        <v>3.9279999999999999</v>
      </c>
      <c r="FJ16" s="9">
        <v>1.2969999999999999</v>
      </c>
      <c r="FK16" s="9">
        <v>0.19900000000000001</v>
      </c>
      <c r="FL16" s="9">
        <v>0</v>
      </c>
      <c r="FM16" s="9">
        <v>0.19900000000000001</v>
      </c>
      <c r="FN16" s="9">
        <v>0</v>
      </c>
      <c r="FO16" s="9">
        <v>0</v>
      </c>
      <c r="FP16" s="9">
        <v>0</v>
      </c>
      <c r="FQ16" s="9">
        <v>6.0549999999999997</v>
      </c>
      <c r="FR16" s="9">
        <v>3.2440000000000002</v>
      </c>
      <c r="FS16" s="9">
        <v>2.81</v>
      </c>
      <c r="FT16" s="9">
        <v>5.8419999999999996</v>
      </c>
      <c r="FU16" s="9">
        <v>3.2440000000000002</v>
      </c>
      <c r="FV16" s="9">
        <v>2.597</v>
      </c>
      <c r="FW16" s="9">
        <v>0.21299999999999999</v>
      </c>
      <c r="FX16" s="9">
        <v>0</v>
      </c>
      <c r="FY16" s="9">
        <v>0.21299999999999999</v>
      </c>
      <c r="FZ16" s="9">
        <v>1.099</v>
      </c>
      <c r="GA16" s="9">
        <v>0.27800000000000002</v>
      </c>
      <c r="GB16" s="9">
        <v>0.82099999999999995</v>
      </c>
      <c r="GC16" s="9">
        <v>0.47699999999999998</v>
      </c>
      <c r="GD16" s="9">
        <v>0.27800000000000002</v>
      </c>
      <c r="GE16" s="9">
        <v>0.19900000000000001</v>
      </c>
      <c r="GF16" s="9">
        <v>0.27800000000000002</v>
      </c>
      <c r="GG16" s="9">
        <v>0.27800000000000002</v>
      </c>
      <c r="GH16" s="9">
        <v>0</v>
      </c>
      <c r="GI16" s="9">
        <v>0.19900000000000001</v>
      </c>
      <c r="GJ16" s="9">
        <v>0</v>
      </c>
      <c r="GK16" s="9">
        <v>0.19900000000000001</v>
      </c>
      <c r="GL16" s="9">
        <v>0</v>
      </c>
      <c r="GM16" s="9">
        <v>0</v>
      </c>
      <c r="GN16" s="9">
        <v>0</v>
      </c>
      <c r="GO16" s="9">
        <v>0.622</v>
      </c>
      <c r="GP16" s="9">
        <v>0</v>
      </c>
      <c r="GQ16" s="9">
        <v>0.622</v>
      </c>
      <c r="GR16" s="9">
        <v>0.40899999999999997</v>
      </c>
      <c r="GS16" s="9">
        <v>0</v>
      </c>
      <c r="GT16" s="9">
        <v>0.40899999999999997</v>
      </c>
      <c r="GU16" s="9">
        <v>0.21299999999999999</v>
      </c>
      <c r="GV16" s="9">
        <v>0</v>
      </c>
      <c r="GW16" s="9">
        <v>0.21299999999999999</v>
      </c>
      <c r="GX16" s="9">
        <v>10.38</v>
      </c>
      <c r="GY16" s="9">
        <v>6.8949999999999996</v>
      </c>
      <c r="GZ16" s="9">
        <v>3.4860000000000002</v>
      </c>
      <c r="HA16" s="9">
        <v>4.9470000000000001</v>
      </c>
      <c r="HB16" s="9">
        <v>3.65</v>
      </c>
      <c r="HC16" s="9">
        <v>1.2969999999999999</v>
      </c>
      <c r="HD16" s="9">
        <v>4.9470000000000001</v>
      </c>
      <c r="HE16" s="9">
        <v>3.65</v>
      </c>
      <c r="HF16" s="9">
        <v>1.2969999999999999</v>
      </c>
      <c r="HG16" s="9">
        <v>0</v>
      </c>
      <c r="HH16" s="9">
        <v>0</v>
      </c>
      <c r="HI16" s="9">
        <v>0</v>
      </c>
      <c r="HJ16" s="9">
        <v>5.4329999999999998</v>
      </c>
      <c r="HK16" s="9">
        <v>3.2440000000000002</v>
      </c>
      <c r="HL16" s="9">
        <v>2.1890000000000001</v>
      </c>
      <c r="HM16" s="9">
        <v>5.4329999999999998</v>
      </c>
      <c r="HN16" s="9">
        <v>3.2440000000000002</v>
      </c>
      <c r="HO16" s="9">
        <v>2.1890000000000001</v>
      </c>
      <c r="HP16" s="9">
        <v>38.273000000000003</v>
      </c>
      <c r="HQ16" s="9">
        <v>22.146000000000001</v>
      </c>
      <c r="HR16" s="9">
        <v>16.126999999999999</v>
      </c>
      <c r="HS16" s="9">
        <v>24.228999999999999</v>
      </c>
      <c r="HT16" s="9">
        <v>15.536</v>
      </c>
      <c r="HU16" s="9">
        <v>8.6929999999999996</v>
      </c>
      <c r="HV16" s="9">
        <v>21.228000000000002</v>
      </c>
      <c r="HW16" s="9">
        <v>13.817</v>
      </c>
      <c r="HX16" s="9">
        <v>7.4109999999999996</v>
      </c>
      <c r="HY16" s="9">
        <v>2.7549999999999999</v>
      </c>
      <c r="HZ16" s="9">
        <v>1.7190000000000001</v>
      </c>
      <c r="IA16" s="9">
        <v>1.036</v>
      </c>
      <c r="IB16" s="9">
        <v>0.246</v>
      </c>
      <c r="IC16" s="9">
        <v>0</v>
      </c>
      <c r="ID16" s="9">
        <v>0.246</v>
      </c>
      <c r="IE16" s="9">
        <v>14.044</v>
      </c>
      <c r="IF16" s="9">
        <v>6.609</v>
      </c>
      <c r="IG16" s="9">
        <v>7.4349999999999996</v>
      </c>
      <c r="IH16" s="9">
        <v>11.977</v>
      </c>
      <c r="II16" s="9">
        <v>5.9320000000000004</v>
      </c>
      <c r="IJ16" s="9">
        <v>6.0439999999999996</v>
      </c>
      <c r="IK16" s="9">
        <v>2.0670000000000002</v>
      </c>
      <c r="IL16" s="9">
        <v>0.67700000000000005</v>
      </c>
      <c r="IM16" s="9">
        <v>1.39</v>
      </c>
      <c r="IN16" s="9">
        <v>12.824</v>
      </c>
      <c r="IO16" s="9">
        <v>6.3630000000000004</v>
      </c>
      <c r="IP16" s="9">
        <v>6.4610000000000003</v>
      </c>
      <c r="IQ16" s="9">
        <v>6.0110000000000001</v>
      </c>
    </row>
    <row r="17" spans="1:251">
      <c r="A17" s="10">
        <v>44228</v>
      </c>
      <c r="B17" s="9">
        <v>53.295999999999999</v>
      </c>
      <c r="C17" s="9">
        <v>27.832999999999998</v>
      </c>
      <c r="D17" s="9">
        <v>25.463000000000001</v>
      </c>
      <c r="E17" s="9">
        <v>38.470999999999997</v>
      </c>
      <c r="F17" s="9">
        <v>21.628</v>
      </c>
      <c r="G17" s="9">
        <v>16.843</v>
      </c>
      <c r="H17" s="9">
        <v>32.917999999999999</v>
      </c>
      <c r="I17" s="9">
        <v>17.539000000000001</v>
      </c>
      <c r="J17" s="9">
        <v>15.379</v>
      </c>
      <c r="K17" s="9">
        <v>5.1980000000000004</v>
      </c>
      <c r="L17" s="9">
        <v>3.734</v>
      </c>
      <c r="M17" s="9">
        <v>1.464</v>
      </c>
      <c r="N17" s="9">
        <v>0.35499999999999998</v>
      </c>
      <c r="O17" s="9">
        <v>0.35499999999999998</v>
      </c>
      <c r="P17" s="9">
        <v>0</v>
      </c>
      <c r="Q17" s="9">
        <v>14.824999999999999</v>
      </c>
      <c r="R17" s="9">
        <v>6.2050000000000001</v>
      </c>
      <c r="S17" s="9">
        <v>8.6199999999999992</v>
      </c>
      <c r="T17" s="9">
        <v>14.577</v>
      </c>
      <c r="U17" s="9">
        <v>5.9569999999999999</v>
      </c>
      <c r="V17" s="9">
        <v>8.6199999999999992</v>
      </c>
      <c r="W17" s="9">
        <v>0.248</v>
      </c>
      <c r="X17" s="9">
        <v>0.248</v>
      </c>
      <c r="Y17" s="9">
        <v>0</v>
      </c>
      <c r="Z17" s="9">
        <v>5.7039999999999997</v>
      </c>
      <c r="AA17" s="9">
        <v>3.77</v>
      </c>
      <c r="AB17" s="9">
        <v>1.9339999999999999</v>
      </c>
      <c r="AC17" s="9">
        <v>3.71</v>
      </c>
      <c r="AD17" s="9">
        <v>2.57</v>
      </c>
      <c r="AE17" s="9">
        <v>1.1399999999999999</v>
      </c>
      <c r="AF17" s="9">
        <v>2.423</v>
      </c>
      <c r="AG17" s="9">
        <v>1.282</v>
      </c>
      <c r="AH17" s="9">
        <v>1.1399999999999999</v>
      </c>
      <c r="AI17" s="9">
        <v>0.76</v>
      </c>
      <c r="AJ17" s="9">
        <v>0.76</v>
      </c>
      <c r="AK17" s="9">
        <v>0</v>
      </c>
      <c r="AL17" s="9">
        <v>0.52700000000000002</v>
      </c>
      <c r="AM17" s="9">
        <v>0.52700000000000002</v>
      </c>
      <c r="AN17" s="9">
        <v>0</v>
      </c>
      <c r="AO17" s="9">
        <v>1.994</v>
      </c>
      <c r="AP17" s="9">
        <v>1.2</v>
      </c>
      <c r="AQ17" s="9">
        <v>0.79300000000000004</v>
      </c>
      <c r="AR17" s="9">
        <v>0.88900000000000001</v>
      </c>
      <c r="AS17" s="9">
        <v>0.28399999999999997</v>
      </c>
      <c r="AT17" s="9">
        <v>0.60399999999999998</v>
      </c>
      <c r="AU17" s="9">
        <v>1.105</v>
      </c>
      <c r="AV17" s="9">
        <v>0.91600000000000004</v>
      </c>
      <c r="AW17" s="9">
        <v>0.189</v>
      </c>
      <c r="AX17" s="9">
        <v>1.34</v>
      </c>
      <c r="AY17" s="9">
        <v>0.72199999999999998</v>
      </c>
      <c r="AZ17" s="9">
        <v>0.61899999999999999</v>
      </c>
      <c r="BA17" s="9">
        <v>1.147</v>
      </c>
      <c r="BB17" s="9">
        <v>0.72199999999999998</v>
      </c>
      <c r="BC17" s="9">
        <v>0.42499999999999999</v>
      </c>
      <c r="BD17" s="9">
        <v>0.66500000000000004</v>
      </c>
      <c r="BE17" s="9">
        <v>0.24</v>
      </c>
      <c r="BF17" s="9">
        <v>0.42499999999999999</v>
      </c>
      <c r="BG17" s="9">
        <v>0.48199999999999998</v>
      </c>
      <c r="BH17" s="9">
        <v>0.48199999999999998</v>
      </c>
      <c r="BI17" s="9">
        <v>0</v>
      </c>
      <c r="BJ17" s="9">
        <v>0</v>
      </c>
      <c r="BK17" s="9">
        <v>0</v>
      </c>
      <c r="BL17" s="9">
        <v>0</v>
      </c>
      <c r="BM17" s="9">
        <v>0.19400000000000001</v>
      </c>
      <c r="BN17" s="9">
        <v>0</v>
      </c>
      <c r="BO17" s="9">
        <v>0.19400000000000001</v>
      </c>
      <c r="BP17" s="9">
        <v>0</v>
      </c>
      <c r="BQ17" s="9">
        <v>0</v>
      </c>
      <c r="BR17" s="9">
        <v>0</v>
      </c>
      <c r="BS17" s="9">
        <v>0.19400000000000001</v>
      </c>
      <c r="BT17" s="9">
        <v>0</v>
      </c>
      <c r="BU17" s="9">
        <v>0.19400000000000001</v>
      </c>
      <c r="BV17" s="9">
        <v>47.912999999999997</v>
      </c>
      <c r="BW17" s="9">
        <v>25.483000000000001</v>
      </c>
      <c r="BX17" s="9">
        <v>22.43</v>
      </c>
      <c r="BY17" s="9">
        <v>36.720999999999997</v>
      </c>
      <c r="BZ17" s="9">
        <v>21.36</v>
      </c>
      <c r="CA17" s="9">
        <v>15.361000000000001</v>
      </c>
      <c r="CB17" s="9">
        <v>30.443999999999999</v>
      </c>
      <c r="CC17" s="9">
        <v>16.34</v>
      </c>
      <c r="CD17" s="9">
        <v>14.105</v>
      </c>
      <c r="CE17" s="9">
        <v>5.3949999999999996</v>
      </c>
      <c r="CF17" s="9">
        <v>4.1390000000000002</v>
      </c>
      <c r="CG17" s="9">
        <v>1.256</v>
      </c>
      <c r="CH17" s="9">
        <v>0.88200000000000001</v>
      </c>
      <c r="CI17" s="9">
        <v>0.88200000000000001</v>
      </c>
      <c r="CJ17" s="9">
        <v>0</v>
      </c>
      <c r="CK17" s="9">
        <v>11.192</v>
      </c>
      <c r="CL17" s="9">
        <v>4.1219999999999999</v>
      </c>
      <c r="CM17" s="9">
        <v>7.069</v>
      </c>
      <c r="CN17" s="9">
        <v>9.8979999999999997</v>
      </c>
      <c r="CO17" s="9">
        <v>3.2120000000000002</v>
      </c>
      <c r="CP17" s="9">
        <v>6.6859999999999999</v>
      </c>
      <c r="CQ17" s="9">
        <v>1.2929999999999999</v>
      </c>
      <c r="CR17" s="9">
        <v>0.91</v>
      </c>
      <c r="CS17" s="9">
        <v>0.38300000000000001</v>
      </c>
      <c r="CT17" s="9">
        <v>5.7190000000000003</v>
      </c>
      <c r="CU17" s="9">
        <v>4.0640000000000001</v>
      </c>
      <c r="CV17" s="9">
        <v>1.6559999999999999</v>
      </c>
      <c r="CW17" s="9">
        <v>4.3</v>
      </c>
      <c r="CX17" s="9">
        <v>3.153</v>
      </c>
      <c r="CY17" s="9">
        <v>1.1459999999999999</v>
      </c>
      <c r="CZ17" s="9">
        <v>2.5230000000000001</v>
      </c>
      <c r="DA17" s="9">
        <v>1.377</v>
      </c>
      <c r="DB17" s="9">
        <v>1.1459999999999999</v>
      </c>
      <c r="DC17" s="9">
        <v>0.89400000000000002</v>
      </c>
      <c r="DD17" s="9">
        <v>0.89400000000000002</v>
      </c>
      <c r="DE17" s="9">
        <v>0</v>
      </c>
      <c r="DF17" s="9">
        <v>0.88200000000000001</v>
      </c>
      <c r="DG17" s="9">
        <v>0.88200000000000001</v>
      </c>
      <c r="DH17" s="9">
        <v>0</v>
      </c>
      <c r="DI17" s="9">
        <v>1.42</v>
      </c>
      <c r="DJ17" s="9">
        <v>0.91</v>
      </c>
      <c r="DK17" s="9">
        <v>0.50900000000000001</v>
      </c>
      <c r="DL17" s="9">
        <v>0.126</v>
      </c>
      <c r="DM17" s="9">
        <v>0</v>
      </c>
      <c r="DN17" s="9">
        <v>0.126</v>
      </c>
      <c r="DO17" s="9">
        <v>1.2929999999999999</v>
      </c>
      <c r="DP17" s="9">
        <v>0.91</v>
      </c>
      <c r="DQ17" s="9">
        <v>0.38300000000000001</v>
      </c>
      <c r="DR17" s="9">
        <v>26.327000000000002</v>
      </c>
      <c r="DS17" s="9">
        <v>13.37</v>
      </c>
      <c r="DT17" s="9">
        <v>12.956</v>
      </c>
      <c r="DU17" s="9">
        <v>20.509</v>
      </c>
      <c r="DV17" s="9">
        <v>10.519</v>
      </c>
      <c r="DW17" s="9">
        <v>9.99</v>
      </c>
      <c r="DX17" s="9">
        <v>18.042000000000002</v>
      </c>
      <c r="DY17" s="9">
        <v>9.0609999999999999</v>
      </c>
      <c r="DZ17" s="9">
        <v>8.9809999999999999</v>
      </c>
      <c r="EA17" s="9">
        <v>2.4670000000000001</v>
      </c>
      <c r="EB17" s="9">
        <v>1.458</v>
      </c>
      <c r="EC17" s="9">
        <v>1.008</v>
      </c>
      <c r="ED17" s="9">
        <v>5.8179999999999996</v>
      </c>
      <c r="EE17" s="9">
        <v>2.851</v>
      </c>
      <c r="EF17" s="9">
        <v>2.9660000000000002</v>
      </c>
      <c r="EG17" s="9">
        <v>5.8179999999999996</v>
      </c>
      <c r="EH17" s="9">
        <v>2.851</v>
      </c>
      <c r="EI17" s="9">
        <v>2.9660000000000002</v>
      </c>
      <c r="EJ17" s="9">
        <v>15.867000000000001</v>
      </c>
      <c r="EK17" s="9">
        <v>8.0489999999999995</v>
      </c>
      <c r="EL17" s="9">
        <v>7.819</v>
      </c>
      <c r="EM17" s="9">
        <v>11.913</v>
      </c>
      <c r="EN17" s="9">
        <v>7.6879999999999997</v>
      </c>
      <c r="EO17" s="9">
        <v>4.2249999999999996</v>
      </c>
      <c r="EP17" s="9">
        <v>9.8789999999999996</v>
      </c>
      <c r="EQ17" s="9">
        <v>5.9020000000000001</v>
      </c>
      <c r="ER17" s="9">
        <v>3.9769999999999999</v>
      </c>
      <c r="ES17" s="9">
        <v>2.0339999999999998</v>
      </c>
      <c r="ET17" s="9">
        <v>1.786</v>
      </c>
      <c r="EU17" s="9">
        <v>0.248</v>
      </c>
      <c r="EV17" s="9">
        <v>3.9540000000000002</v>
      </c>
      <c r="EW17" s="9">
        <v>0.36099999999999999</v>
      </c>
      <c r="EX17" s="9">
        <v>3.5939999999999999</v>
      </c>
      <c r="EY17" s="9">
        <v>3.9540000000000002</v>
      </c>
      <c r="EZ17" s="9">
        <v>0.36099999999999999</v>
      </c>
      <c r="FA17" s="9">
        <v>3.5939999999999999</v>
      </c>
      <c r="FB17" s="9">
        <v>12.427</v>
      </c>
      <c r="FC17" s="9">
        <v>6.8419999999999996</v>
      </c>
      <c r="FD17" s="9">
        <v>5.5860000000000003</v>
      </c>
      <c r="FE17" s="9">
        <v>6.6059999999999999</v>
      </c>
      <c r="FF17" s="9">
        <v>3.5579999999999998</v>
      </c>
      <c r="FG17" s="9">
        <v>3.0470000000000002</v>
      </c>
      <c r="FH17" s="9">
        <v>5.5609999999999999</v>
      </c>
      <c r="FI17" s="9">
        <v>2.722</v>
      </c>
      <c r="FJ17" s="9">
        <v>2.84</v>
      </c>
      <c r="FK17" s="9">
        <v>1.044</v>
      </c>
      <c r="FL17" s="9">
        <v>0.83699999999999997</v>
      </c>
      <c r="FM17" s="9">
        <v>0.20799999999999999</v>
      </c>
      <c r="FN17" s="9">
        <v>0</v>
      </c>
      <c r="FO17" s="9">
        <v>0</v>
      </c>
      <c r="FP17" s="9">
        <v>0</v>
      </c>
      <c r="FQ17" s="9">
        <v>5.8209999999999997</v>
      </c>
      <c r="FR17" s="9">
        <v>3.2829999999999999</v>
      </c>
      <c r="FS17" s="9">
        <v>2.5379999999999998</v>
      </c>
      <c r="FT17" s="9">
        <v>5.5670000000000002</v>
      </c>
      <c r="FU17" s="9">
        <v>3.0289999999999999</v>
      </c>
      <c r="FV17" s="9">
        <v>2.5379999999999998</v>
      </c>
      <c r="FW17" s="9">
        <v>0.254</v>
      </c>
      <c r="FX17" s="9">
        <v>0.254</v>
      </c>
      <c r="FY17" s="9">
        <v>0</v>
      </c>
      <c r="FZ17" s="9">
        <v>0.60199999999999998</v>
      </c>
      <c r="GA17" s="9">
        <v>0.60199999999999998</v>
      </c>
      <c r="GB17" s="9">
        <v>0</v>
      </c>
      <c r="GC17" s="9">
        <v>0.34799999999999998</v>
      </c>
      <c r="GD17" s="9">
        <v>0.34799999999999998</v>
      </c>
      <c r="GE17" s="9">
        <v>0</v>
      </c>
      <c r="GF17" s="9">
        <v>0</v>
      </c>
      <c r="GG17" s="9">
        <v>0</v>
      </c>
      <c r="GH17" s="9">
        <v>0</v>
      </c>
      <c r="GI17" s="9">
        <v>0.34799999999999998</v>
      </c>
      <c r="GJ17" s="9">
        <v>0.34799999999999998</v>
      </c>
      <c r="GK17" s="9">
        <v>0</v>
      </c>
      <c r="GL17" s="9">
        <v>0</v>
      </c>
      <c r="GM17" s="9">
        <v>0</v>
      </c>
      <c r="GN17" s="9">
        <v>0</v>
      </c>
      <c r="GO17" s="9">
        <v>0.254</v>
      </c>
      <c r="GP17" s="9">
        <v>0.254</v>
      </c>
      <c r="GQ17" s="9">
        <v>0</v>
      </c>
      <c r="GR17" s="9">
        <v>0</v>
      </c>
      <c r="GS17" s="9">
        <v>0</v>
      </c>
      <c r="GT17" s="9">
        <v>0</v>
      </c>
      <c r="GU17" s="9">
        <v>0.254</v>
      </c>
      <c r="GV17" s="9">
        <v>0.254</v>
      </c>
      <c r="GW17" s="9">
        <v>0</v>
      </c>
      <c r="GX17" s="9">
        <v>11.824999999999999</v>
      </c>
      <c r="GY17" s="9">
        <v>6.24</v>
      </c>
      <c r="GZ17" s="9">
        <v>5.5860000000000003</v>
      </c>
      <c r="HA17" s="9">
        <v>6.258</v>
      </c>
      <c r="HB17" s="9">
        <v>3.2109999999999999</v>
      </c>
      <c r="HC17" s="9">
        <v>3.0470000000000002</v>
      </c>
      <c r="HD17" s="9">
        <v>5.5609999999999999</v>
      </c>
      <c r="HE17" s="9">
        <v>2.722</v>
      </c>
      <c r="HF17" s="9">
        <v>2.84</v>
      </c>
      <c r="HG17" s="9">
        <v>0.69699999999999995</v>
      </c>
      <c r="HH17" s="9">
        <v>0.48899999999999999</v>
      </c>
      <c r="HI17" s="9">
        <v>0.20799999999999999</v>
      </c>
      <c r="HJ17" s="9">
        <v>5.5670000000000002</v>
      </c>
      <c r="HK17" s="9">
        <v>3.0289999999999999</v>
      </c>
      <c r="HL17" s="9">
        <v>2.5379999999999998</v>
      </c>
      <c r="HM17" s="9">
        <v>5.5670000000000002</v>
      </c>
      <c r="HN17" s="9">
        <v>3.0289999999999999</v>
      </c>
      <c r="HO17" s="9">
        <v>2.5379999999999998</v>
      </c>
      <c r="HP17" s="9">
        <v>41.109000000000002</v>
      </c>
      <c r="HQ17" s="9">
        <v>20.738</v>
      </c>
      <c r="HR17" s="9">
        <v>20.37</v>
      </c>
      <c r="HS17" s="9">
        <v>27.911999999999999</v>
      </c>
      <c r="HT17" s="9">
        <v>15.231999999999999</v>
      </c>
      <c r="HU17" s="9">
        <v>12.68</v>
      </c>
      <c r="HV17" s="9">
        <v>22.945</v>
      </c>
      <c r="HW17" s="9">
        <v>11.239000000000001</v>
      </c>
      <c r="HX17" s="9">
        <v>11.706</v>
      </c>
      <c r="HY17" s="9">
        <v>4.085</v>
      </c>
      <c r="HZ17" s="9">
        <v>3.1110000000000002</v>
      </c>
      <c r="IA17" s="9">
        <v>0.97399999999999998</v>
      </c>
      <c r="IB17" s="9">
        <v>0.88200000000000001</v>
      </c>
      <c r="IC17" s="9">
        <v>0.88200000000000001</v>
      </c>
      <c r="ID17" s="9">
        <v>0</v>
      </c>
      <c r="IE17" s="9">
        <v>13.196</v>
      </c>
      <c r="IF17" s="9">
        <v>5.5069999999999997</v>
      </c>
      <c r="IG17" s="9">
        <v>7.69</v>
      </c>
      <c r="IH17" s="9">
        <v>11.648999999999999</v>
      </c>
      <c r="II17" s="9">
        <v>4.3419999999999996</v>
      </c>
      <c r="IJ17" s="9">
        <v>7.3070000000000004</v>
      </c>
      <c r="IK17" s="9">
        <v>1.5469999999999999</v>
      </c>
      <c r="IL17" s="9">
        <v>1.1639999999999999</v>
      </c>
      <c r="IM17" s="9">
        <v>0.38300000000000001</v>
      </c>
      <c r="IN17" s="9">
        <v>6.5339999999999998</v>
      </c>
      <c r="IO17" s="9">
        <v>3.3180000000000001</v>
      </c>
      <c r="IP17" s="9">
        <v>3.2170000000000001</v>
      </c>
      <c r="IQ17" s="9">
        <v>4.4930000000000003</v>
      </c>
    </row>
    <row r="18" spans="1:251">
      <c r="A18" s="10">
        <v>44593</v>
      </c>
      <c r="B18" s="9">
        <v>37.383000000000003</v>
      </c>
      <c r="C18" s="9">
        <v>22.888000000000002</v>
      </c>
      <c r="D18" s="9">
        <v>14.494999999999999</v>
      </c>
      <c r="E18" s="9">
        <v>26.204999999999998</v>
      </c>
      <c r="F18" s="9">
        <v>15.481999999999999</v>
      </c>
      <c r="G18" s="9">
        <v>10.723000000000001</v>
      </c>
      <c r="H18" s="9">
        <v>23.777999999999999</v>
      </c>
      <c r="I18" s="9">
        <v>13.738</v>
      </c>
      <c r="J18" s="9">
        <v>10.039999999999999</v>
      </c>
      <c r="K18" s="9">
        <v>2.036</v>
      </c>
      <c r="L18" s="9">
        <v>1.4910000000000001</v>
      </c>
      <c r="M18" s="9">
        <v>0.54500000000000004</v>
      </c>
      <c r="N18" s="9">
        <v>0.39200000000000002</v>
      </c>
      <c r="O18" s="9">
        <v>0.253</v>
      </c>
      <c r="P18" s="9">
        <v>0.13800000000000001</v>
      </c>
      <c r="Q18" s="9">
        <v>11.178000000000001</v>
      </c>
      <c r="R18" s="9">
        <v>7.4059999999999997</v>
      </c>
      <c r="S18" s="9">
        <v>3.7719999999999998</v>
      </c>
      <c r="T18" s="9">
        <v>10.492000000000001</v>
      </c>
      <c r="U18" s="9">
        <v>7.2220000000000004</v>
      </c>
      <c r="V18" s="9">
        <v>3.2690000000000001</v>
      </c>
      <c r="W18" s="9">
        <v>0.68700000000000006</v>
      </c>
      <c r="X18" s="9">
        <v>0.184</v>
      </c>
      <c r="Y18" s="9">
        <v>0.503</v>
      </c>
      <c r="Z18" s="9">
        <v>6.49</v>
      </c>
      <c r="AA18" s="9">
        <v>3.08</v>
      </c>
      <c r="AB18" s="9">
        <v>3.41</v>
      </c>
      <c r="AC18" s="9">
        <v>3.95</v>
      </c>
      <c r="AD18" s="9">
        <v>2.496</v>
      </c>
      <c r="AE18" s="9">
        <v>1.454</v>
      </c>
      <c r="AF18" s="9">
        <v>1.944</v>
      </c>
      <c r="AG18" s="9">
        <v>1.111</v>
      </c>
      <c r="AH18" s="9">
        <v>0.83299999999999996</v>
      </c>
      <c r="AI18" s="9">
        <v>1.4510000000000001</v>
      </c>
      <c r="AJ18" s="9">
        <v>1.0329999999999999</v>
      </c>
      <c r="AK18" s="9">
        <v>0.41699999999999998</v>
      </c>
      <c r="AL18" s="9">
        <v>0.55500000000000005</v>
      </c>
      <c r="AM18" s="9">
        <v>0.35099999999999998</v>
      </c>
      <c r="AN18" s="9">
        <v>0.20399999999999999</v>
      </c>
      <c r="AO18" s="9">
        <v>2.54</v>
      </c>
      <c r="AP18" s="9">
        <v>0.58499999999999996</v>
      </c>
      <c r="AQ18" s="9">
        <v>1.956</v>
      </c>
      <c r="AR18" s="9">
        <v>1.7270000000000001</v>
      </c>
      <c r="AS18" s="9">
        <v>0.316</v>
      </c>
      <c r="AT18" s="9">
        <v>1.4119999999999999</v>
      </c>
      <c r="AU18" s="9">
        <v>0.81299999999999994</v>
      </c>
      <c r="AV18" s="9">
        <v>0.26900000000000002</v>
      </c>
      <c r="AW18" s="9">
        <v>0.54400000000000004</v>
      </c>
      <c r="AX18" s="9">
        <v>1.224</v>
      </c>
      <c r="AY18" s="9">
        <v>0.93100000000000005</v>
      </c>
      <c r="AZ18" s="9">
        <v>0.29299999999999998</v>
      </c>
      <c r="BA18" s="9">
        <v>1.224</v>
      </c>
      <c r="BB18" s="9">
        <v>0.93100000000000005</v>
      </c>
      <c r="BC18" s="9">
        <v>0.29299999999999998</v>
      </c>
      <c r="BD18" s="9">
        <v>0.58499999999999996</v>
      </c>
      <c r="BE18" s="9">
        <v>0.29199999999999998</v>
      </c>
      <c r="BF18" s="9">
        <v>0.29299999999999998</v>
      </c>
      <c r="BG18" s="9">
        <v>0.63900000000000001</v>
      </c>
      <c r="BH18" s="9">
        <v>0.63900000000000001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35.295999999999999</v>
      </c>
      <c r="BW18" s="9">
        <v>20.504000000000001</v>
      </c>
      <c r="BX18" s="9">
        <v>14.792</v>
      </c>
      <c r="BY18" s="9">
        <v>26.106000000000002</v>
      </c>
      <c r="BZ18" s="9">
        <v>15.528</v>
      </c>
      <c r="CA18" s="9">
        <v>10.577999999999999</v>
      </c>
      <c r="CB18" s="9">
        <v>21.347999999999999</v>
      </c>
      <c r="CC18" s="9">
        <v>12.074</v>
      </c>
      <c r="CD18" s="9">
        <v>9.2739999999999991</v>
      </c>
      <c r="CE18" s="9">
        <v>3.8109999999999999</v>
      </c>
      <c r="CF18" s="9">
        <v>2.8490000000000002</v>
      </c>
      <c r="CG18" s="9">
        <v>0.96199999999999997</v>
      </c>
      <c r="CH18" s="9">
        <v>0.94699999999999995</v>
      </c>
      <c r="CI18" s="9">
        <v>0.60499999999999998</v>
      </c>
      <c r="CJ18" s="9">
        <v>0.34200000000000003</v>
      </c>
      <c r="CK18" s="9">
        <v>9.19</v>
      </c>
      <c r="CL18" s="9">
        <v>4.976</v>
      </c>
      <c r="CM18" s="9">
        <v>4.2140000000000004</v>
      </c>
      <c r="CN18" s="9">
        <v>7.69</v>
      </c>
      <c r="CO18" s="9">
        <v>4.5229999999999997</v>
      </c>
      <c r="CP18" s="9">
        <v>3.1669999999999998</v>
      </c>
      <c r="CQ18" s="9">
        <v>1.5</v>
      </c>
      <c r="CR18" s="9">
        <v>0.45300000000000001</v>
      </c>
      <c r="CS18" s="9">
        <v>1.0469999999999999</v>
      </c>
      <c r="CT18" s="9">
        <v>7.3579999999999997</v>
      </c>
      <c r="CU18" s="9">
        <v>3.5259999999999998</v>
      </c>
      <c r="CV18" s="9">
        <v>3.8319999999999999</v>
      </c>
      <c r="CW18" s="9">
        <v>4.7530000000000001</v>
      </c>
      <c r="CX18" s="9">
        <v>2.8679999999999999</v>
      </c>
      <c r="CY18" s="9">
        <v>1.885</v>
      </c>
      <c r="CZ18" s="9">
        <v>2.5350000000000001</v>
      </c>
      <c r="DA18" s="9">
        <v>1.41</v>
      </c>
      <c r="DB18" s="9">
        <v>1.125</v>
      </c>
      <c r="DC18" s="9">
        <v>1.2709999999999999</v>
      </c>
      <c r="DD18" s="9">
        <v>0.85399999999999998</v>
      </c>
      <c r="DE18" s="9">
        <v>0.41699999999999998</v>
      </c>
      <c r="DF18" s="9">
        <v>0.94699999999999995</v>
      </c>
      <c r="DG18" s="9">
        <v>0.60499999999999998</v>
      </c>
      <c r="DH18" s="9">
        <v>0.34200000000000003</v>
      </c>
      <c r="DI18" s="9">
        <v>2.605</v>
      </c>
      <c r="DJ18" s="9">
        <v>0.65700000000000003</v>
      </c>
      <c r="DK18" s="9">
        <v>1.948</v>
      </c>
      <c r="DL18" s="9">
        <v>1.105</v>
      </c>
      <c r="DM18" s="9">
        <v>0.20399999999999999</v>
      </c>
      <c r="DN18" s="9">
        <v>0.9</v>
      </c>
      <c r="DO18" s="9">
        <v>1.5</v>
      </c>
      <c r="DP18" s="9">
        <v>0.45300000000000001</v>
      </c>
      <c r="DQ18" s="9">
        <v>1.0469999999999999</v>
      </c>
      <c r="DR18" s="9">
        <v>18.454999999999998</v>
      </c>
      <c r="DS18" s="9">
        <v>11.670999999999999</v>
      </c>
      <c r="DT18" s="9">
        <v>6.7850000000000001</v>
      </c>
      <c r="DU18" s="9">
        <v>13.513</v>
      </c>
      <c r="DV18" s="9">
        <v>8.1259999999999994</v>
      </c>
      <c r="DW18" s="9">
        <v>5.3869999999999996</v>
      </c>
      <c r="DX18" s="9">
        <v>11.582000000000001</v>
      </c>
      <c r="DY18" s="9">
        <v>6.4820000000000002</v>
      </c>
      <c r="DZ18" s="9">
        <v>5.0999999999999996</v>
      </c>
      <c r="EA18" s="9">
        <v>1.931</v>
      </c>
      <c r="EB18" s="9">
        <v>1.6439999999999999</v>
      </c>
      <c r="EC18" s="9">
        <v>0.28699999999999998</v>
      </c>
      <c r="ED18" s="9">
        <v>4.9429999999999996</v>
      </c>
      <c r="EE18" s="9">
        <v>3.5449999999999999</v>
      </c>
      <c r="EF18" s="9">
        <v>1.3979999999999999</v>
      </c>
      <c r="EG18" s="9">
        <v>4.9429999999999996</v>
      </c>
      <c r="EH18" s="9">
        <v>3.5449999999999999</v>
      </c>
      <c r="EI18" s="9">
        <v>1.3979999999999999</v>
      </c>
      <c r="EJ18" s="9">
        <v>9.4819999999999993</v>
      </c>
      <c r="EK18" s="9">
        <v>5.3070000000000004</v>
      </c>
      <c r="EL18" s="9">
        <v>4.1749999999999998</v>
      </c>
      <c r="EM18" s="9">
        <v>7.84</v>
      </c>
      <c r="EN18" s="9">
        <v>4.5330000000000004</v>
      </c>
      <c r="EO18" s="9">
        <v>3.306</v>
      </c>
      <c r="EP18" s="9">
        <v>7.2309999999999999</v>
      </c>
      <c r="EQ18" s="9">
        <v>4.1820000000000004</v>
      </c>
      <c r="ER18" s="9">
        <v>3.0489999999999999</v>
      </c>
      <c r="ES18" s="9">
        <v>0.60899999999999999</v>
      </c>
      <c r="ET18" s="9">
        <v>0.35099999999999998</v>
      </c>
      <c r="EU18" s="9">
        <v>0.25800000000000001</v>
      </c>
      <c r="EV18" s="9">
        <v>1.643</v>
      </c>
      <c r="EW18" s="9">
        <v>0.77400000000000002</v>
      </c>
      <c r="EX18" s="9">
        <v>0.86899999999999999</v>
      </c>
      <c r="EY18" s="9">
        <v>1.643</v>
      </c>
      <c r="EZ18" s="9">
        <v>0.77400000000000002</v>
      </c>
      <c r="FA18" s="9">
        <v>0.86899999999999999</v>
      </c>
      <c r="FB18" s="9">
        <v>9.8019999999999996</v>
      </c>
      <c r="FC18" s="9">
        <v>6.3959999999999999</v>
      </c>
      <c r="FD18" s="9">
        <v>3.4049999999999998</v>
      </c>
      <c r="FE18" s="9">
        <v>5.2729999999999997</v>
      </c>
      <c r="FF18" s="9">
        <v>3.3809999999999998</v>
      </c>
      <c r="FG18" s="9">
        <v>1.891</v>
      </c>
      <c r="FH18" s="9">
        <v>4.9580000000000002</v>
      </c>
      <c r="FI18" s="9">
        <v>3.0670000000000002</v>
      </c>
      <c r="FJ18" s="9">
        <v>1.891</v>
      </c>
      <c r="FK18" s="9">
        <v>0.315</v>
      </c>
      <c r="FL18" s="9">
        <v>0.315</v>
      </c>
      <c r="FM18" s="9">
        <v>0</v>
      </c>
      <c r="FN18" s="9">
        <v>0</v>
      </c>
      <c r="FO18" s="9">
        <v>0</v>
      </c>
      <c r="FP18" s="9">
        <v>0</v>
      </c>
      <c r="FQ18" s="9">
        <v>4.5289999999999999</v>
      </c>
      <c r="FR18" s="9">
        <v>3.0150000000000001</v>
      </c>
      <c r="FS18" s="9">
        <v>1.514</v>
      </c>
      <c r="FT18" s="9">
        <v>4.5289999999999999</v>
      </c>
      <c r="FU18" s="9">
        <v>3.0150000000000001</v>
      </c>
      <c r="FV18" s="9">
        <v>1.514</v>
      </c>
      <c r="FW18" s="9">
        <v>0</v>
      </c>
      <c r="FX18" s="9">
        <v>0</v>
      </c>
      <c r="FY18" s="9">
        <v>0</v>
      </c>
      <c r="FZ18" s="9">
        <v>0.90200000000000002</v>
      </c>
      <c r="GA18" s="9">
        <v>0.315</v>
      </c>
      <c r="GB18" s="9">
        <v>0.58699999999999997</v>
      </c>
      <c r="GC18" s="9">
        <v>0.315</v>
      </c>
      <c r="GD18" s="9">
        <v>0.315</v>
      </c>
      <c r="GE18" s="9">
        <v>0</v>
      </c>
      <c r="GF18" s="9">
        <v>0</v>
      </c>
      <c r="GG18" s="9">
        <v>0</v>
      </c>
      <c r="GH18" s="9">
        <v>0</v>
      </c>
      <c r="GI18" s="9">
        <v>0.315</v>
      </c>
      <c r="GJ18" s="9">
        <v>0.315</v>
      </c>
      <c r="GK18" s="9">
        <v>0</v>
      </c>
      <c r="GL18" s="9">
        <v>0</v>
      </c>
      <c r="GM18" s="9">
        <v>0</v>
      </c>
      <c r="GN18" s="9">
        <v>0</v>
      </c>
      <c r="GO18" s="9">
        <v>0.58699999999999997</v>
      </c>
      <c r="GP18" s="9">
        <v>0</v>
      </c>
      <c r="GQ18" s="9">
        <v>0.58699999999999997</v>
      </c>
      <c r="GR18" s="9">
        <v>0.58699999999999997</v>
      </c>
      <c r="GS18" s="9">
        <v>0</v>
      </c>
      <c r="GT18" s="9">
        <v>0.58699999999999997</v>
      </c>
      <c r="GU18" s="9">
        <v>0</v>
      </c>
      <c r="GV18" s="9">
        <v>0</v>
      </c>
      <c r="GW18" s="9">
        <v>0</v>
      </c>
      <c r="GX18" s="9">
        <v>8.8989999999999991</v>
      </c>
      <c r="GY18" s="9">
        <v>6.0810000000000004</v>
      </c>
      <c r="GZ18" s="9">
        <v>2.8180000000000001</v>
      </c>
      <c r="HA18" s="9">
        <v>4.9580000000000002</v>
      </c>
      <c r="HB18" s="9">
        <v>3.0670000000000002</v>
      </c>
      <c r="HC18" s="9">
        <v>1.891</v>
      </c>
      <c r="HD18" s="9">
        <v>4.9580000000000002</v>
      </c>
      <c r="HE18" s="9">
        <v>3.0670000000000002</v>
      </c>
      <c r="HF18" s="9">
        <v>1.891</v>
      </c>
      <c r="HG18" s="9">
        <v>0</v>
      </c>
      <c r="HH18" s="9">
        <v>0</v>
      </c>
      <c r="HI18" s="9">
        <v>0</v>
      </c>
      <c r="HJ18" s="9">
        <v>3.9409999999999998</v>
      </c>
      <c r="HK18" s="9">
        <v>3.0150000000000001</v>
      </c>
      <c r="HL18" s="9">
        <v>0.92700000000000005</v>
      </c>
      <c r="HM18" s="9">
        <v>3.9409999999999998</v>
      </c>
      <c r="HN18" s="9">
        <v>3.0150000000000001</v>
      </c>
      <c r="HO18" s="9">
        <v>0.92700000000000005</v>
      </c>
      <c r="HP18" s="9">
        <v>31.09</v>
      </c>
      <c r="HQ18" s="9">
        <v>18.484000000000002</v>
      </c>
      <c r="HR18" s="9">
        <v>12.606999999999999</v>
      </c>
      <c r="HS18" s="9">
        <v>20.462</v>
      </c>
      <c r="HT18" s="9">
        <v>12.711</v>
      </c>
      <c r="HU18" s="9">
        <v>7.7510000000000003</v>
      </c>
      <c r="HV18" s="9">
        <v>16.472000000000001</v>
      </c>
      <c r="HW18" s="9">
        <v>9.7669999999999995</v>
      </c>
      <c r="HX18" s="9">
        <v>6.7039999999999997</v>
      </c>
      <c r="HY18" s="9">
        <v>3.0430000000000001</v>
      </c>
      <c r="HZ18" s="9">
        <v>2.3380000000000001</v>
      </c>
      <c r="IA18" s="9">
        <v>0.70399999999999996</v>
      </c>
      <c r="IB18" s="9">
        <v>0.94699999999999995</v>
      </c>
      <c r="IC18" s="9">
        <v>0.60499999999999998</v>
      </c>
      <c r="ID18" s="9">
        <v>0.34200000000000003</v>
      </c>
      <c r="IE18" s="9">
        <v>10.629</v>
      </c>
      <c r="IF18" s="9">
        <v>5.7729999999999997</v>
      </c>
      <c r="IG18" s="9">
        <v>4.8559999999999999</v>
      </c>
      <c r="IH18" s="9">
        <v>9.3960000000000008</v>
      </c>
      <c r="II18" s="9">
        <v>5.32</v>
      </c>
      <c r="IJ18" s="9">
        <v>4.0759999999999996</v>
      </c>
      <c r="IK18" s="9">
        <v>1.232</v>
      </c>
      <c r="IL18" s="9">
        <v>0.45300000000000001</v>
      </c>
      <c r="IM18" s="9">
        <v>0.77900000000000003</v>
      </c>
      <c r="IN18" s="9">
        <v>6.0869999999999997</v>
      </c>
      <c r="IO18" s="9">
        <v>3.3050000000000002</v>
      </c>
      <c r="IP18" s="9">
        <v>2.782</v>
      </c>
      <c r="IQ18" s="9">
        <v>3.2069999999999999</v>
      </c>
    </row>
    <row r="19" spans="1:251">
      <c r="A19" s="10">
        <v>44958</v>
      </c>
      <c r="B19" s="9">
        <v>29.484000000000002</v>
      </c>
      <c r="C19" s="9">
        <v>15.925000000000001</v>
      </c>
      <c r="D19" s="9">
        <v>13.56</v>
      </c>
      <c r="E19" s="9">
        <v>18.018999999999998</v>
      </c>
      <c r="F19" s="9">
        <v>11.147</v>
      </c>
      <c r="G19" s="9">
        <v>6.8719999999999999</v>
      </c>
      <c r="H19" s="9">
        <v>16.128</v>
      </c>
      <c r="I19" s="9">
        <v>10.113</v>
      </c>
      <c r="J19" s="9">
        <v>6.0149999999999997</v>
      </c>
      <c r="K19" s="9">
        <v>1.3240000000000001</v>
      </c>
      <c r="L19" s="9">
        <v>0.77300000000000002</v>
      </c>
      <c r="M19" s="9">
        <v>0.55000000000000004</v>
      </c>
      <c r="N19" s="9">
        <v>0.56699999999999995</v>
      </c>
      <c r="O19" s="9">
        <v>0.26100000000000001</v>
      </c>
      <c r="P19" s="9">
        <v>0.30599999999999999</v>
      </c>
      <c r="Q19" s="9">
        <v>11.465</v>
      </c>
      <c r="R19" s="9">
        <v>4.7779999999999996</v>
      </c>
      <c r="S19" s="9">
        <v>6.6879999999999997</v>
      </c>
      <c r="T19" s="9">
        <v>10.016</v>
      </c>
      <c r="U19" s="9">
        <v>4.4219999999999997</v>
      </c>
      <c r="V19" s="9">
        <v>5.5940000000000003</v>
      </c>
      <c r="W19" s="9">
        <v>1.4490000000000001</v>
      </c>
      <c r="X19" s="9">
        <v>0.35599999999999998</v>
      </c>
      <c r="Y19" s="9">
        <v>1.0940000000000001</v>
      </c>
      <c r="Z19" s="9">
        <v>8.3219999999999992</v>
      </c>
      <c r="AA19" s="9">
        <v>3.9180000000000001</v>
      </c>
      <c r="AB19" s="9">
        <v>4.4039999999999999</v>
      </c>
      <c r="AC19" s="9">
        <v>5.1379999999999999</v>
      </c>
      <c r="AD19" s="9">
        <v>2.6539999999999999</v>
      </c>
      <c r="AE19" s="9">
        <v>2.484</v>
      </c>
      <c r="AF19" s="9">
        <v>3.1360000000000001</v>
      </c>
      <c r="AG19" s="9">
        <v>1.8140000000000001</v>
      </c>
      <c r="AH19" s="9">
        <v>1.3220000000000001</v>
      </c>
      <c r="AI19" s="9">
        <v>1.0009999999999999</v>
      </c>
      <c r="AJ19" s="9">
        <v>0.52600000000000002</v>
      </c>
      <c r="AK19" s="9">
        <v>0.47499999999999998</v>
      </c>
      <c r="AL19" s="9">
        <v>1.0009999999999999</v>
      </c>
      <c r="AM19" s="9">
        <v>0.314</v>
      </c>
      <c r="AN19" s="9">
        <v>0.68700000000000006</v>
      </c>
      <c r="AO19" s="9">
        <v>3.1840000000000002</v>
      </c>
      <c r="AP19" s="9">
        <v>1.2649999999999999</v>
      </c>
      <c r="AQ19" s="9">
        <v>1.919</v>
      </c>
      <c r="AR19" s="9">
        <v>2.2080000000000002</v>
      </c>
      <c r="AS19" s="9">
        <v>1.2649999999999999</v>
      </c>
      <c r="AT19" s="9">
        <v>0.94299999999999995</v>
      </c>
      <c r="AU19" s="9">
        <v>0.97599999999999998</v>
      </c>
      <c r="AV19" s="9">
        <v>0</v>
      </c>
      <c r="AW19" s="9">
        <v>0.97599999999999998</v>
      </c>
      <c r="AX19" s="9">
        <v>0.61299999999999999</v>
      </c>
      <c r="AY19" s="9">
        <v>0.314</v>
      </c>
      <c r="AZ19" s="9">
        <v>0.29899999999999999</v>
      </c>
      <c r="BA19" s="9">
        <v>0.61299999999999999</v>
      </c>
      <c r="BB19" s="9">
        <v>0.314</v>
      </c>
      <c r="BC19" s="9">
        <v>0.29899999999999999</v>
      </c>
      <c r="BD19" s="9">
        <v>0.29899999999999999</v>
      </c>
      <c r="BE19" s="9">
        <v>0</v>
      </c>
      <c r="BF19" s="9">
        <v>0.29899999999999999</v>
      </c>
      <c r="BG19" s="9">
        <v>0</v>
      </c>
      <c r="BH19" s="9">
        <v>0</v>
      </c>
      <c r="BI19" s="9">
        <v>0</v>
      </c>
      <c r="BJ19" s="9">
        <v>0.314</v>
      </c>
      <c r="BK19" s="9">
        <v>0.314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32.023000000000003</v>
      </c>
      <c r="BW19" s="9">
        <v>16.579000000000001</v>
      </c>
      <c r="BX19" s="9">
        <v>15.443</v>
      </c>
      <c r="BY19" s="9">
        <v>21.844000000000001</v>
      </c>
      <c r="BZ19" s="9">
        <v>13.433</v>
      </c>
      <c r="CA19" s="9">
        <v>8.4109999999999996</v>
      </c>
      <c r="CB19" s="9">
        <v>17.637</v>
      </c>
      <c r="CC19" s="9">
        <v>11.244999999999999</v>
      </c>
      <c r="CD19" s="9">
        <v>6.3920000000000003</v>
      </c>
      <c r="CE19" s="9">
        <v>2.3239999999999998</v>
      </c>
      <c r="CF19" s="9">
        <v>1.2989999999999999</v>
      </c>
      <c r="CG19" s="9">
        <v>1.0249999999999999</v>
      </c>
      <c r="CH19" s="9">
        <v>1.8819999999999999</v>
      </c>
      <c r="CI19" s="9">
        <v>0.88900000000000001</v>
      </c>
      <c r="CJ19" s="9">
        <v>0.99299999999999999</v>
      </c>
      <c r="CK19" s="9">
        <v>10.179</v>
      </c>
      <c r="CL19" s="9">
        <v>3.1459999999999999</v>
      </c>
      <c r="CM19" s="9">
        <v>7.0330000000000004</v>
      </c>
      <c r="CN19" s="9">
        <v>7.7530000000000001</v>
      </c>
      <c r="CO19" s="9">
        <v>2.79</v>
      </c>
      <c r="CP19" s="9">
        <v>4.9630000000000001</v>
      </c>
      <c r="CQ19" s="9">
        <v>2.4260000000000002</v>
      </c>
      <c r="CR19" s="9">
        <v>0.35599999999999998</v>
      </c>
      <c r="CS19" s="9">
        <v>2.0699999999999998</v>
      </c>
      <c r="CT19" s="9">
        <v>9.23</v>
      </c>
      <c r="CU19" s="9">
        <v>4.0709999999999997</v>
      </c>
      <c r="CV19" s="9">
        <v>5.1589999999999998</v>
      </c>
      <c r="CW19" s="9">
        <v>5.0019999999999998</v>
      </c>
      <c r="CX19" s="9">
        <v>2.8519999999999999</v>
      </c>
      <c r="CY19" s="9">
        <v>2.15</v>
      </c>
      <c r="CZ19" s="9">
        <v>2.1190000000000002</v>
      </c>
      <c r="DA19" s="9">
        <v>1.4370000000000001</v>
      </c>
      <c r="DB19" s="9">
        <v>0.68100000000000005</v>
      </c>
      <c r="DC19" s="9">
        <v>1.0009999999999999</v>
      </c>
      <c r="DD19" s="9">
        <v>0.52600000000000002</v>
      </c>
      <c r="DE19" s="9">
        <v>0.47499999999999998</v>
      </c>
      <c r="DF19" s="9">
        <v>1.8819999999999999</v>
      </c>
      <c r="DG19" s="9">
        <v>0.88900000000000001</v>
      </c>
      <c r="DH19" s="9">
        <v>0.99299999999999999</v>
      </c>
      <c r="DI19" s="9">
        <v>4.2279999999999998</v>
      </c>
      <c r="DJ19" s="9">
        <v>1.2190000000000001</v>
      </c>
      <c r="DK19" s="9">
        <v>3.0089999999999999</v>
      </c>
      <c r="DL19" s="9">
        <v>1.8029999999999999</v>
      </c>
      <c r="DM19" s="9">
        <v>0.86299999999999999</v>
      </c>
      <c r="DN19" s="9">
        <v>0.93899999999999995</v>
      </c>
      <c r="DO19" s="9">
        <v>2.4260000000000002</v>
      </c>
      <c r="DP19" s="9">
        <v>0.35599999999999998</v>
      </c>
      <c r="DQ19" s="9">
        <v>2.0699999999999998</v>
      </c>
      <c r="DR19" s="9">
        <v>14.813000000000001</v>
      </c>
      <c r="DS19" s="9">
        <v>8.5060000000000002</v>
      </c>
      <c r="DT19" s="9">
        <v>6.306</v>
      </c>
      <c r="DU19" s="9">
        <v>10.757</v>
      </c>
      <c r="DV19" s="9">
        <v>7.3959999999999999</v>
      </c>
      <c r="DW19" s="9">
        <v>3.3610000000000002</v>
      </c>
      <c r="DX19" s="9">
        <v>9.6850000000000005</v>
      </c>
      <c r="DY19" s="9">
        <v>6.6219999999999999</v>
      </c>
      <c r="DZ19" s="9">
        <v>3.0630000000000002</v>
      </c>
      <c r="EA19" s="9">
        <v>1.0720000000000001</v>
      </c>
      <c r="EB19" s="9">
        <v>0.77300000000000002</v>
      </c>
      <c r="EC19" s="9">
        <v>0.29899999999999999</v>
      </c>
      <c r="ED19" s="9">
        <v>4.056</v>
      </c>
      <c r="EE19" s="9">
        <v>1.111</v>
      </c>
      <c r="EF19" s="9">
        <v>2.9449999999999998</v>
      </c>
      <c r="EG19" s="9">
        <v>4.056</v>
      </c>
      <c r="EH19" s="9">
        <v>1.111</v>
      </c>
      <c r="EI19" s="9">
        <v>2.9449999999999998</v>
      </c>
      <c r="EJ19" s="9">
        <v>7.98</v>
      </c>
      <c r="EK19" s="9">
        <v>4.0019999999999998</v>
      </c>
      <c r="EL19" s="9">
        <v>3.9780000000000002</v>
      </c>
      <c r="EM19" s="9">
        <v>6.085</v>
      </c>
      <c r="EN19" s="9">
        <v>3.1859999999999999</v>
      </c>
      <c r="EO19" s="9">
        <v>2.9</v>
      </c>
      <c r="EP19" s="9">
        <v>5.8339999999999996</v>
      </c>
      <c r="EQ19" s="9">
        <v>3.1859999999999999</v>
      </c>
      <c r="ER19" s="9">
        <v>2.6480000000000001</v>
      </c>
      <c r="ES19" s="9">
        <v>0.251</v>
      </c>
      <c r="ET19" s="9">
        <v>0</v>
      </c>
      <c r="EU19" s="9">
        <v>0.251</v>
      </c>
      <c r="EV19" s="9">
        <v>1.895</v>
      </c>
      <c r="EW19" s="9">
        <v>0.81599999999999995</v>
      </c>
      <c r="EX19" s="9">
        <v>1.0780000000000001</v>
      </c>
      <c r="EY19" s="9">
        <v>1.895</v>
      </c>
      <c r="EZ19" s="9">
        <v>0.81599999999999995</v>
      </c>
      <c r="FA19" s="9">
        <v>1.0780000000000001</v>
      </c>
      <c r="FB19" s="9">
        <v>6.3970000000000002</v>
      </c>
      <c r="FC19" s="9">
        <v>3.5779999999999998</v>
      </c>
      <c r="FD19" s="9">
        <v>2.819</v>
      </c>
      <c r="FE19" s="9">
        <v>1.9259999999999999</v>
      </c>
      <c r="FF19" s="9">
        <v>0.68100000000000005</v>
      </c>
      <c r="FG19" s="9">
        <v>1.2450000000000001</v>
      </c>
      <c r="FH19" s="9">
        <v>1.9259999999999999</v>
      </c>
      <c r="FI19" s="9">
        <v>0.68100000000000005</v>
      </c>
      <c r="FJ19" s="9">
        <v>1.2450000000000001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4.4710000000000001</v>
      </c>
      <c r="FR19" s="9">
        <v>2.8969999999999998</v>
      </c>
      <c r="FS19" s="9">
        <v>1.5740000000000001</v>
      </c>
      <c r="FT19" s="9">
        <v>4.4710000000000001</v>
      </c>
      <c r="FU19" s="9">
        <v>2.8969999999999998</v>
      </c>
      <c r="FV19" s="9">
        <v>1.5740000000000001</v>
      </c>
      <c r="FW19" s="9">
        <v>0</v>
      </c>
      <c r="FX19" s="9">
        <v>0</v>
      </c>
      <c r="FY19" s="9">
        <v>0</v>
      </c>
      <c r="FZ19" s="9">
        <v>0.221</v>
      </c>
      <c r="GA19" s="9">
        <v>0</v>
      </c>
      <c r="GB19" s="9">
        <v>0.221</v>
      </c>
      <c r="GC19" s="9">
        <v>0.221</v>
      </c>
      <c r="GD19" s="9">
        <v>0</v>
      </c>
      <c r="GE19" s="9">
        <v>0.221</v>
      </c>
      <c r="GF19" s="9">
        <v>0.221</v>
      </c>
      <c r="GG19" s="9">
        <v>0</v>
      </c>
      <c r="GH19" s="9">
        <v>0.221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6.1760000000000002</v>
      </c>
      <c r="GY19" s="9">
        <v>3.5779999999999998</v>
      </c>
      <c r="GZ19" s="9">
        <v>2.5979999999999999</v>
      </c>
      <c r="HA19" s="9">
        <v>1.7050000000000001</v>
      </c>
      <c r="HB19" s="9">
        <v>0.68100000000000005</v>
      </c>
      <c r="HC19" s="9">
        <v>1.024</v>
      </c>
      <c r="HD19" s="9">
        <v>1.7050000000000001</v>
      </c>
      <c r="HE19" s="9">
        <v>0.68100000000000005</v>
      </c>
      <c r="HF19" s="9">
        <v>1.024</v>
      </c>
      <c r="HG19" s="9">
        <v>0</v>
      </c>
      <c r="HH19" s="9">
        <v>0</v>
      </c>
      <c r="HI19" s="9">
        <v>0</v>
      </c>
      <c r="HJ19" s="9">
        <v>4.4710000000000001</v>
      </c>
      <c r="HK19" s="9">
        <v>2.8969999999999998</v>
      </c>
      <c r="HL19" s="9">
        <v>1.5740000000000001</v>
      </c>
      <c r="HM19" s="9">
        <v>4.4710000000000001</v>
      </c>
      <c r="HN19" s="9">
        <v>2.8969999999999998</v>
      </c>
      <c r="HO19" s="9">
        <v>1.5740000000000001</v>
      </c>
      <c r="HP19" s="9">
        <v>26.64</v>
      </c>
      <c r="HQ19" s="9">
        <v>13.48</v>
      </c>
      <c r="HR19" s="9">
        <v>13.16</v>
      </c>
      <c r="HS19" s="9">
        <v>15.07</v>
      </c>
      <c r="HT19" s="9">
        <v>8.5559999999999992</v>
      </c>
      <c r="HU19" s="9">
        <v>6.5140000000000002</v>
      </c>
      <c r="HV19" s="9">
        <v>11.375999999999999</v>
      </c>
      <c r="HW19" s="9">
        <v>6.6289999999999996</v>
      </c>
      <c r="HX19" s="9">
        <v>4.7469999999999999</v>
      </c>
      <c r="HY19" s="9">
        <v>2.073</v>
      </c>
      <c r="HZ19" s="9">
        <v>1.2989999999999999</v>
      </c>
      <c r="IA19" s="9">
        <v>0.77400000000000002</v>
      </c>
      <c r="IB19" s="9">
        <v>1.6220000000000001</v>
      </c>
      <c r="IC19" s="9">
        <v>0.628</v>
      </c>
      <c r="ID19" s="9">
        <v>0.99299999999999999</v>
      </c>
      <c r="IE19" s="9">
        <v>11.57</v>
      </c>
      <c r="IF19" s="9">
        <v>4.9240000000000004</v>
      </c>
      <c r="IG19" s="9">
        <v>6.6459999999999999</v>
      </c>
      <c r="IH19" s="9">
        <v>9.4280000000000008</v>
      </c>
      <c r="II19" s="9">
        <v>4.5679999999999996</v>
      </c>
      <c r="IJ19" s="9">
        <v>4.8600000000000003</v>
      </c>
      <c r="IK19" s="9">
        <v>2.1419999999999999</v>
      </c>
      <c r="IL19" s="9">
        <v>0.35599999999999998</v>
      </c>
      <c r="IM19" s="9">
        <v>1.786</v>
      </c>
      <c r="IN19" s="9">
        <v>8.2560000000000002</v>
      </c>
      <c r="IO19" s="9">
        <v>3.6419999999999999</v>
      </c>
      <c r="IP19" s="9">
        <v>4.6139999999999999</v>
      </c>
      <c r="IQ19" s="9">
        <v>4.2850000000000001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3.5249999999999999</v>
      </c>
      <c r="C11" s="9">
        <v>2.7530000000000001</v>
      </c>
      <c r="D11" s="9">
        <v>4.6180000000000003</v>
      </c>
      <c r="E11" s="9">
        <v>2.6890000000000001</v>
      </c>
      <c r="F11" s="9">
        <v>1.93</v>
      </c>
      <c r="G11" s="9">
        <v>1.359</v>
      </c>
      <c r="H11" s="9">
        <v>0.53600000000000003</v>
      </c>
      <c r="I11" s="9">
        <v>0.82399999999999995</v>
      </c>
      <c r="J11" s="9">
        <v>0.30099999999999999</v>
      </c>
      <c r="K11" s="9">
        <v>0.30099999999999999</v>
      </c>
      <c r="L11" s="9">
        <v>0</v>
      </c>
      <c r="M11" s="9">
        <v>4.37</v>
      </c>
      <c r="N11" s="9">
        <v>1.7849999999999999</v>
      </c>
      <c r="O11" s="9">
        <v>2.585</v>
      </c>
      <c r="P11" s="9">
        <v>3.4409999999999998</v>
      </c>
      <c r="Q11" s="9">
        <v>1.5389999999999999</v>
      </c>
      <c r="R11" s="9">
        <v>1.9019999999999999</v>
      </c>
      <c r="S11" s="9">
        <v>0.92900000000000005</v>
      </c>
      <c r="T11" s="9">
        <v>0.246</v>
      </c>
      <c r="U11" s="9">
        <v>0.68300000000000005</v>
      </c>
      <c r="V11" s="9">
        <v>15.260999999999999</v>
      </c>
      <c r="W11" s="9">
        <v>9.2260000000000009</v>
      </c>
      <c r="X11" s="9">
        <v>6.0350000000000001</v>
      </c>
      <c r="Y11" s="9">
        <v>10.34</v>
      </c>
      <c r="Z11" s="9">
        <v>6.49</v>
      </c>
      <c r="AA11" s="9">
        <v>3.8490000000000002</v>
      </c>
      <c r="AB11" s="9">
        <v>8.74</v>
      </c>
      <c r="AC11" s="9">
        <v>5.649</v>
      </c>
      <c r="AD11" s="9">
        <v>3.0910000000000002</v>
      </c>
      <c r="AE11" s="9">
        <v>1.599</v>
      </c>
      <c r="AF11" s="9">
        <v>0.84199999999999997</v>
      </c>
      <c r="AG11" s="9">
        <v>0.75800000000000001</v>
      </c>
      <c r="AH11" s="9">
        <v>0</v>
      </c>
      <c r="AI11" s="9">
        <v>0</v>
      </c>
      <c r="AJ11" s="9">
        <v>0</v>
      </c>
      <c r="AK11" s="9">
        <v>4.9210000000000003</v>
      </c>
      <c r="AL11" s="9">
        <v>2.7360000000000002</v>
      </c>
      <c r="AM11" s="9">
        <v>2.1850000000000001</v>
      </c>
      <c r="AN11" s="9">
        <v>4.2969999999999997</v>
      </c>
      <c r="AO11" s="9">
        <v>2.7360000000000002</v>
      </c>
      <c r="AP11" s="9">
        <v>1.5609999999999999</v>
      </c>
      <c r="AQ11" s="9">
        <v>0.624</v>
      </c>
      <c r="AR11" s="9">
        <v>0</v>
      </c>
      <c r="AS11" s="9">
        <v>0.624</v>
      </c>
      <c r="AT11" s="9">
        <v>8.3239999999999998</v>
      </c>
      <c r="AU11" s="9">
        <v>4.1340000000000003</v>
      </c>
      <c r="AV11" s="9">
        <v>4.1900000000000004</v>
      </c>
      <c r="AW11" s="9">
        <v>6.3609999999999998</v>
      </c>
      <c r="AX11" s="9">
        <v>3.5449999999999999</v>
      </c>
      <c r="AY11" s="9">
        <v>2.8159999999999998</v>
      </c>
      <c r="AZ11" s="9">
        <v>5.2759999999999998</v>
      </c>
      <c r="BA11" s="9">
        <v>2.7250000000000001</v>
      </c>
      <c r="BB11" s="9">
        <v>2.5510000000000002</v>
      </c>
      <c r="BC11" s="9">
        <v>0.80600000000000005</v>
      </c>
      <c r="BD11" s="9">
        <v>0.54100000000000004</v>
      </c>
      <c r="BE11" s="9">
        <v>0.26500000000000001</v>
      </c>
      <c r="BF11" s="9">
        <v>0.28000000000000003</v>
      </c>
      <c r="BG11" s="9">
        <v>0.28000000000000003</v>
      </c>
      <c r="BH11" s="9">
        <v>0</v>
      </c>
      <c r="BI11" s="9">
        <v>1.9630000000000001</v>
      </c>
      <c r="BJ11" s="9">
        <v>0.58799999999999997</v>
      </c>
      <c r="BK11" s="9">
        <v>1.3740000000000001</v>
      </c>
      <c r="BL11" s="9">
        <v>1.9630000000000001</v>
      </c>
      <c r="BM11" s="9">
        <v>0.58799999999999997</v>
      </c>
      <c r="BN11" s="9">
        <v>1.3740000000000001</v>
      </c>
      <c r="BO11" s="9">
        <v>0</v>
      </c>
      <c r="BP11" s="9">
        <v>0</v>
      </c>
      <c r="BQ11" s="9">
        <v>0</v>
      </c>
      <c r="BR11" s="9">
        <v>7.9660000000000002</v>
      </c>
      <c r="BS11" s="9">
        <v>4.375</v>
      </c>
      <c r="BT11" s="9">
        <v>3.5910000000000002</v>
      </c>
      <c r="BU11" s="9">
        <v>5.8419999999999996</v>
      </c>
      <c r="BV11" s="9">
        <v>3.3029999999999999</v>
      </c>
      <c r="BW11" s="9">
        <v>2.5390000000000001</v>
      </c>
      <c r="BX11" s="9">
        <v>4.1109999999999998</v>
      </c>
      <c r="BY11" s="9">
        <v>2.2029999999999998</v>
      </c>
      <c r="BZ11" s="9">
        <v>1.9079999999999999</v>
      </c>
      <c r="CA11" s="9">
        <v>1.46</v>
      </c>
      <c r="CB11" s="9">
        <v>0.82899999999999996</v>
      </c>
      <c r="CC11" s="9">
        <v>0.63100000000000001</v>
      </c>
      <c r="CD11" s="9">
        <v>0.27100000000000002</v>
      </c>
      <c r="CE11" s="9">
        <v>0.27100000000000002</v>
      </c>
      <c r="CF11" s="9">
        <v>0</v>
      </c>
      <c r="CG11" s="9">
        <v>2.125</v>
      </c>
      <c r="CH11" s="9">
        <v>1.073</v>
      </c>
      <c r="CI11" s="9">
        <v>1.052</v>
      </c>
      <c r="CJ11" s="9">
        <v>1.8540000000000001</v>
      </c>
      <c r="CK11" s="9">
        <v>0.80200000000000005</v>
      </c>
      <c r="CL11" s="9">
        <v>1.052</v>
      </c>
      <c r="CM11" s="9">
        <v>0.27100000000000002</v>
      </c>
      <c r="CN11" s="9">
        <v>0.27100000000000002</v>
      </c>
      <c r="CO11" s="9">
        <v>0</v>
      </c>
      <c r="CP11" s="9">
        <v>8.8680000000000003</v>
      </c>
      <c r="CQ11" s="9">
        <v>4.5629999999999997</v>
      </c>
      <c r="CR11" s="9">
        <v>4.3040000000000003</v>
      </c>
      <c r="CS11" s="9">
        <v>7.4059999999999997</v>
      </c>
      <c r="CT11" s="9">
        <v>3.6920000000000002</v>
      </c>
      <c r="CU11" s="9">
        <v>3.714</v>
      </c>
      <c r="CV11" s="9">
        <v>6.7869999999999999</v>
      </c>
      <c r="CW11" s="9">
        <v>3.4660000000000002</v>
      </c>
      <c r="CX11" s="9">
        <v>3.3210000000000002</v>
      </c>
      <c r="CY11" s="9">
        <v>0.61899999999999999</v>
      </c>
      <c r="CZ11" s="9">
        <v>0.22700000000000001</v>
      </c>
      <c r="DA11" s="9">
        <v>0.39300000000000002</v>
      </c>
      <c r="DB11" s="9">
        <v>0</v>
      </c>
      <c r="DC11" s="9">
        <v>0</v>
      </c>
      <c r="DD11" s="9">
        <v>0</v>
      </c>
      <c r="DE11" s="9">
        <v>1.4610000000000001</v>
      </c>
      <c r="DF11" s="9">
        <v>0.871</v>
      </c>
      <c r="DG11" s="9">
        <v>0.59</v>
      </c>
      <c r="DH11" s="9">
        <v>1.4610000000000001</v>
      </c>
      <c r="DI11" s="9">
        <v>0.871</v>
      </c>
      <c r="DJ11" s="9">
        <v>0.59</v>
      </c>
      <c r="DK11" s="9">
        <v>0</v>
      </c>
      <c r="DL11" s="9">
        <v>0</v>
      </c>
      <c r="DM11" s="9">
        <v>0</v>
      </c>
      <c r="DN11" s="9">
        <v>7.8289999999999997</v>
      </c>
      <c r="DO11" s="9">
        <v>3.6259999999999999</v>
      </c>
      <c r="DP11" s="9">
        <v>4.2030000000000003</v>
      </c>
      <c r="DQ11" s="9">
        <v>6.3760000000000003</v>
      </c>
      <c r="DR11" s="9">
        <v>2.9580000000000002</v>
      </c>
      <c r="DS11" s="9">
        <v>3.4180000000000001</v>
      </c>
      <c r="DT11" s="9">
        <v>5.915</v>
      </c>
      <c r="DU11" s="9">
        <v>2.496</v>
      </c>
      <c r="DV11" s="9">
        <v>3.4180000000000001</v>
      </c>
      <c r="DW11" s="9">
        <v>0.46100000000000002</v>
      </c>
      <c r="DX11" s="9">
        <v>0.46100000000000002</v>
      </c>
      <c r="DY11" s="9">
        <v>0</v>
      </c>
      <c r="DZ11" s="9">
        <v>0</v>
      </c>
      <c r="EA11" s="9">
        <v>0</v>
      </c>
      <c r="EB11" s="9">
        <v>0</v>
      </c>
      <c r="EC11" s="9">
        <v>1.4530000000000001</v>
      </c>
      <c r="ED11" s="9">
        <v>0.66800000000000004</v>
      </c>
      <c r="EE11" s="9">
        <v>0.78500000000000003</v>
      </c>
      <c r="EF11" s="9">
        <v>1.4530000000000001</v>
      </c>
      <c r="EG11" s="9">
        <v>0.66800000000000004</v>
      </c>
      <c r="EH11" s="9">
        <v>0.78500000000000003</v>
      </c>
      <c r="EI11" s="9">
        <v>0</v>
      </c>
      <c r="EJ11" s="9">
        <v>0</v>
      </c>
      <c r="EK11" s="9">
        <v>0</v>
      </c>
      <c r="EL11" s="9">
        <v>78.465000000000003</v>
      </c>
      <c r="EM11" s="9">
        <v>43.368000000000002</v>
      </c>
      <c r="EN11" s="9">
        <v>35.095999999999997</v>
      </c>
      <c r="EO11" s="9">
        <v>54.061</v>
      </c>
      <c r="EP11" s="9">
        <v>35.162999999999997</v>
      </c>
      <c r="EQ11" s="9">
        <v>18.898</v>
      </c>
      <c r="ER11" s="9">
        <v>38.225999999999999</v>
      </c>
      <c r="ES11" s="9">
        <v>22.331</v>
      </c>
      <c r="ET11" s="9">
        <v>15.895</v>
      </c>
      <c r="EU11" s="9">
        <v>13.595000000000001</v>
      </c>
      <c r="EV11" s="9">
        <v>10.955</v>
      </c>
      <c r="EW11" s="9">
        <v>2.64</v>
      </c>
      <c r="EX11" s="9">
        <v>2.2410000000000001</v>
      </c>
      <c r="EY11" s="9">
        <v>1.877</v>
      </c>
      <c r="EZ11" s="9">
        <v>0.36299999999999999</v>
      </c>
      <c r="FA11" s="9">
        <v>24.402999999999999</v>
      </c>
      <c r="FB11" s="9">
        <v>8.2059999999999995</v>
      </c>
      <c r="FC11" s="9">
        <v>16.198</v>
      </c>
      <c r="FD11" s="9">
        <v>20.673999999999999</v>
      </c>
      <c r="FE11" s="9">
        <v>7.282</v>
      </c>
      <c r="FF11" s="9">
        <v>13.391</v>
      </c>
      <c r="FG11" s="9">
        <v>3.73</v>
      </c>
      <c r="FH11" s="9">
        <v>0.92300000000000004</v>
      </c>
      <c r="FI11" s="9">
        <v>2.8069999999999999</v>
      </c>
      <c r="FJ11" s="9">
        <v>66.596999999999994</v>
      </c>
      <c r="FK11" s="9">
        <v>37.334000000000003</v>
      </c>
      <c r="FL11" s="9">
        <v>29.263000000000002</v>
      </c>
      <c r="FM11" s="9">
        <v>47.259</v>
      </c>
      <c r="FN11" s="9">
        <v>30.167000000000002</v>
      </c>
      <c r="FO11" s="9">
        <v>17.091999999999999</v>
      </c>
      <c r="FP11" s="9">
        <v>34.805</v>
      </c>
      <c r="FQ11" s="9">
        <v>20.353000000000002</v>
      </c>
      <c r="FR11" s="9">
        <v>14.452</v>
      </c>
      <c r="FS11" s="9">
        <v>12.454000000000001</v>
      </c>
      <c r="FT11" s="9">
        <v>9.8140000000000001</v>
      </c>
      <c r="FU11" s="9">
        <v>2.64</v>
      </c>
      <c r="FV11" s="9">
        <v>0</v>
      </c>
      <c r="FW11" s="9">
        <v>0</v>
      </c>
      <c r="FX11" s="9">
        <v>0</v>
      </c>
      <c r="FY11" s="9">
        <v>19.338000000000001</v>
      </c>
      <c r="FZ11" s="9">
        <v>7.1669999999999998</v>
      </c>
      <c r="GA11" s="9">
        <v>12.17</v>
      </c>
      <c r="GB11" s="9">
        <v>18.289000000000001</v>
      </c>
      <c r="GC11" s="9">
        <v>6.93</v>
      </c>
      <c r="GD11" s="9">
        <v>11.359</v>
      </c>
      <c r="GE11" s="9">
        <v>1.0489999999999999</v>
      </c>
      <c r="GF11" s="9">
        <v>0.23699999999999999</v>
      </c>
      <c r="GG11" s="9">
        <v>0.81100000000000005</v>
      </c>
      <c r="GH11" s="9">
        <v>10.368</v>
      </c>
      <c r="GI11" s="9">
        <v>4.9930000000000003</v>
      </c>
      <c r="GJ11" s="9">
        <v>5.375</v>
      </c>
      <c r="GK11" s="9">
        <v>5.8949999999999996</v>
      </c>
      <c r="GL11" s="9">
        <v>4.32</v>
      </c>
      <c r="GM11" s="9">
        <v>1.575</v>
      </c>
      <c r="GN11" s="9">
        <v>2.927</v>
      </c>
      <c r="GO11" s="9">
        <v>1.716</v>
      </c>
      <c r="GP11" s="9">
        <v>1.2110000000000001</v>
      </c>
      <c r="GQ11" s="9">
        <v>1.141</v>
      </c>
      <c r="GR11" s="9">
        <v>1.141</v>
      </c>
      <c r="GS11" s="9">
        <v>0</v>
      </c>
      <c r="GT11" s="9">
        <v>1.827</v>
      </c>
      <c r="GU11" s="9">
        <v>1.4630000000000001</v>
      </c>
      <c r="GV11" s="9">
        <v>0.36299999999999999</v>
      </c>
      <c r="GW11" s="9">
        <v>4.4729999999999999</v>
      </c>
      <c r="GX11" s="9">
        <v>0.67300000000000004</v>
      </c>
      <c r="GY11" s="9">
        <v>3.8</v>
      </c>
      <c r="GZ11" s="9">
        <v>2.1579999999999999</v>
      </c>
      <c r="HA11" s="9">
        <v>0.35299999999999998</v>
      </c>
      <c r="HB11" s="9">
        <v>1.8049999999999999</v>
      </c>
      <c r="HC11" s="9">
        <v>2.3149999999999999</v>
      </c>
      <c r="HD11" s="9">
        <v>0.32</v>
      </c>
      <c r="HE11" s="9">
        <v>1.9950000000000001</v>
      </c>
      <c r="HF11" s="9">
        <v>1.5</v>
      </c>
      <c r="HG11" s="9">
        <v>1.042</v>
      </c>
      <c r="HH11" s="9">
        <v>0.45900000000000002</v>
      </c>
      <c r="HI11" s="9">
        <v>0.90800000000000003</v>
      </c>
      <c r="HJ11" s="9">
        <v>0.67600000000000005</v>
      </c>
      <c r="HK11" s="9">
        <v>0.23200000000000001</v>
      </c>
      <c r="HL11" s="9">
        <v>0.49399999999999999</v>
      </c>
      <c r="HM11" s="9">
        <v>0.26200000000000001</v>
      </c>
      <c r="HN11" s="9">
        <v>0.23200000000000001</v>
      </c>
      <c r="HO11" s="9">
        <v>0</v>
      </c>
      <c r="HP11" s="9">
        <v>0</v>
      </c>
      <c r="HQ11" s="9">
        <v>0</v>
      </c>
      <c r="HR11" s="9">
        <v>0.41399999999999998</v>
      </c>
      <c r="HS11" s="9">
        <v>0.41399999999999998</v>
      </c>
      <c r="HT11" s="9">
        <v>0</v>
      </c>
      <c r="HU11" s="9">
        <v>0.59299999999999997</v>
      </c>
      <c r="HV11" s="9">
        <v>0.36599999999999999</v>
      </c>
      <c r="HW11" s="9">
        <v>0.22700000000000001</v>
      </c>
      <c r="HX11" s="9">
        <v>0.22700000000000001</v>
      </c>
      <c r="HY11" s="9">
        <v>0</v>
      </c>
      <c r="HZ11" s="9">
        <v>0.22700000000000001</v>
      </c>
      <c r="IA11" s="9">
        <v>0.36599999999999999</v>
      </c>
      <c r="IB11" s="9">
        <v>0.36599999999999999</v>
      </c>
      <c r="IC11" s="9">
        <v>0</v>
      </c>
      <c r="ID11" s="9">
        <v>67.66</v>
      </c>
      <c r="IE11" s="9">
        <v>38.462000000000003</v>
      </c>
      <c r="IF11" s="9">
        <v>29.198</v>
      </c>
      <c r="IG11" s="9">
        <v>48.488999999999997</v>
      </c>
      <c r="IH11" s="9">
        <v>32.61</v>
      </c>
      <c r="II11" s="9">
        <v>15.879</v>
      </c>
      <c r="IJ11" s="9">
        <v>33.701999999999998</v>
      </c>
      <c r="IK11" s="9">
        <v>20.346</v>
      </c>
      <c r="IL11" s="9">
        <v>13.356</v>
      </c>
      <c r="IM11" s="9">
        <v>12.789</v>
      </c>
      <c r="IN11" s="9">
        <v>10.629</v>
      </c>
      <c r="IO11" s="9">
        <v>2.16</v>
      </c>
      <c r="IP11" s="9">
        <v>1.998</v>
      </c>
      <c r="IQ11" s="9">
        <v>1.635</v>
      </c>
    </row>
    <row r="12" spans="1:251">
      <c r="A12" s="10">
        <v>42401</v>
      </c>
      <c r="B12" s="9">
        <v>2.452</v>
      </c>
      <c r="C12" s="9">
        <v>1.9370000000000001</v>
      </c>
      <c r="D12" s="9">
        <v>2.9129999999999998</v>
      </c>
      <c r="E12" s="9">
        <v>1.7250000000000001</v>
      </c>
      <c r="F12" s="9">
        <v>1.1879999999999999</v>
      </c>
      <c r="G12" s="9">
        <v>0.98799999999999999</v>
      </c>
      <c r="H12" s="9">
        <v>0.46300000000000002</v>
      </c>
      <c r="I12" s="9">
        <v>0.52500000000000002</v>
      </c>
      <c r="J12" s="9">
        <v>0.48799999999999999</v>
      </c>
      <c r="K12" s="9">
        <v>0.26400000000000001</v>
      </c>
      <c r="L12" s="9">
        <v>0.224</v>
      </c>
      <c r="M12" s="9">
        <v>4.665</v>
      </c>
      <c r="N12" s="9">
        <v>1.286</v>
      </c>
      <c r="O12" s="9">
        <v>3.379</v>
      </c>
      <c r="P12" s="9">
        <v>3.573</v>
      </c>
      <c r="Q12" s="9">
        <v>0.76600000000000001</v>
      </c>
      <c r="R12" s="9">
        <v>2.8069999999999999</v>
      </c>
      <c r="S12" s="9">
        <v>1.0920000000000001</v>
      </c>
      <c r="T12" s="9">
        <v>0.52</v>
      </c>
      <c r="U12" s="9">
        <v>0.57199999999999995</v>
      </c>
      <c r="V12" s="9">
        <v>18.768999999999998</v>
      </c>
      <c r="W12" s="9">
        <v>9.6950000000000003</v>
      </c>
      <c r="X12" s="9">
        <v>9.0739999999999998</v>
      </c>
      <c r="Y12" s="9">
        <v>13.742000000000001</v>
      </c>
      <c r="Z12" s="9">
        <v>7.5670000000000002</v>
      </c>
      <c r="AA12" s="9">
        <v>6.1749999999999998</v>
      </c>
      <c r="AB12" s="9">
        <v>12.608000000000001</v>
      </c>
      <c r="AC12" s="9">
        <v>6.4329999999999998</v>
      </c>
      <c r="AD12" s="9">
        <v>6.1749999999999998</v>
      </c>
      <c r="AE12" s="9">
        <v>0.88700000000000001</v>
      </c>
      <c r="AF12" s="9">
        <v>0.88700000000000001</v>
      </c>
      <c r="AG12" s="9">
        <v>0</v>
      </c>
      <c r="AH12" s="9">
        <v>0.247</v>
      </c>
      <c r="AI12" s="9">
        <v>0.247</v>
      </c>
      <c r="AJ12" s="9">
        <v>0</v>
      </c>
      <c r="AK12" s="9">
        <v>5.0270000000000001</v>
      </c>
      <c r="AL12" s="9">
        <v>2.1280000000000001</v>
      </c>
      <c r="AM12" s="9">
        <v>2.899</v>
      </c>
      <c r="AN12" s="9">
        <v>4.32</v>
      </c>
      <c r="AO12" s="9">
        <v>2.1280000000000001</v>
      </c>
      <c r="AP12" s="9">
        <v>2.1920000000000002</v>
      </c>
      <c r="AQ12" s="9">
        <v>0.70699999999999996</v>
      </c>
      <c r="AR12" s="9">
        <v>0</v>
      </c>
      <c r="AS12" s="9">
        <v>0.70699999999999996</v>
      </c>
      <c r="AT12" s="9">
        <v>8.6170000000000009</v>
      </c>
      <c r="AU12" s="9">
        <v>4.5469999999999997</v>
      </c>
      <c r="AV12" s="9">
        <v>4.07</v>
      </c>
      <c r="AW12" s="9">
        <v>6.1210000000000004</v>
      </c>
      <c r="AX12" s="9">
        <v>3.952</v>
      </c>
      <c r="AY12" s="9">
        <v>2.17</v>
      </c>
      <c r="AZ12" s="9">
        <v>5.6470000000000002</v>
      </c>
      <c r="BA12" s="9">
        <v>3.4780000000000002</v>
      </c>
      <c r="BB12" s="9">
        <v>2.17</v>
      </c>
      <c r="BC12" s="9">
        <v>0.23599999999999999</v>
      </c>
      <c r="BD12" s="9">
        <v>0.23599999999999999</v>
      </c>
      <c r="BE12" s="9">
        <v>0</v>
      </c>
      <c r="BF12" s="9">
        <v>0.23799999999999999</v>
      </c>
      <c r="BG12" s="9">
        <v>0.23799999999999999</v>
      </c>
      <c r="BH12" s="9">
        <v>0</v>
      </c>
      <c r="BI12" s="9">
        <v>2.496</v>
      </c>
      <c r="BJ12" s="9">
        <v>0.59499999999999997</v>
      </c>
      <c r="BK12" s="9">
        <v>1.9</v>
      </c>
      <c r="BL12" s="9">
        <v>2.1179999999999999</v>
      </c>
      <c r="BM12" s="9">
        <v>0.218</v>
      </c>
      <c r="BN12" s="9">
        <v>1.9</v>
      </c>
      <c r="BO12" s="9">
        <v>0.378</v>
      </c>
      <c r="BP12" s="9">
        <v>0.378</v>
      </c>
      <c r="BQ12" s="9">
        <v>0</v>
      </c>
      <c r="BR12" s="9">
        <v>7.6470000000000002</v>
      </c>
      <c r="BS12" s="9">
        <v>5.2130000000000001</v>
      </c>
      <c r="BT12" s="9">
        <v>2.4340000000000002</v>
      </c>
      <c r="BU12" s="9">
        <v>5.992</v>
      </c>
      <c r="BV12" s="9">
        <v>4.351</v>
      </c>
      <c r="BW12" s="9">
        <v>1.64</v>
      </c>
      <c r="BX12" s="9">
        <v>5.4779999999999998</v>
      </c>
      <c r="BY12" s="9">
        <v>4.0670000000000002</v>
      </c>
      <c r="BZ12" s="9">
        <v>1.411</v>
      </c>
      <c r="CA12" s="9">
        <v>0.23</v>
      </c>
      <c r="CB12" s="9">
        <v>0</v>
      </c>
      <c r="CC12" s="9">
        <v>0.23</v>
      </c>
      <c r="CD12" s="9">
        <v>0.28399999999999997</v>
      </c>
      <c r="CE12" s="9">
        <v>0.28399999999999997</v>
      </c>
      <c r="CF12" s="9">
        <v>0</v>
      </c>
      <c r="CG12" s="9">
        <v>1.655</v>
      </c>
      <c r="CH12" s="9">
        <v>0.86199999999999999</v>
      </c>
      <c r="CI12" s="9">
        <v>0.79300000000000004</v>
      </c>
      <c r="CJ12" s="9">
        <v>1.655</v>
      </c>
      <c r="CK12" s="9">
        <v>0.86199999999999999</v>
      </c>
      <c r="CL12" s="9">
        <v>0.79300000000000004</v>
      </c>
      <c r="CM12" s="9">
        <v>0</v>
      </c>
      <c r="CN12" s="9">
        <v>0</v>
      </c>
      <c r="CO12" s="9">
        <v>0</v>
      </c>
      <c r="CP12" s="9">
        <v>8.7550000000000008</v>
      </c>
      <c r="CQ12" s="9">
        <v>5.4589999999999996</v>
      </c>
      <c r="CR12" s="9">
        <v>3.2959999999999998</v>
      </c>
      <c r="CS12" s="9">
        <v>7.2610000000000001</v>
      </c>
      <c r="CT12" s="9">
        <v>4.4690000000000003</v>
      </c>
      <c r="CU12" s="9">
        <v>2.7919999999999998</v>
      </c>
      <c r="CV12" s="9">
        <v>7.0179999999999998</v>
      </c>
      <c r="CW12" s="9">
        <v>4.226</v>
      </c>
      <c r="CX12" s="9">
        <v>2.7919999999999998</v>
      </c>
      <c r="CY12" s="9">
        <v>0.24199999999999999</v>
      </c>
      <c r="CZ12" s="9">
        <v>0.24199999999999999</v>
      </c>
      <c r="DA12" s="9">
        <v>0</v>
      </c>
      <c r="DB12" s="9">
        <v>0</v>
      </c>
      <c r="DC12" s="9">
        <v>0</v>
      </c>
      <c r="DD12" s="9">
        <v>0</v>
      </c>
      <c r="DE12" s="9">
        <v>1.494</v>
      </c>
      <c r="DF12" s="9">
        <v>0.99</v>
      </c>
      <c r="DG12" s="9">
        <v>0.504</v>
      </c>
      <c r="DH12" s="9">
        <v>1.494</v>
      </c>
      <c r="DI12" s="9">
        <v>0.99</v>
      </c>
      <c r="DJ12" s="9">
        <v>0.504</v>
      </c>
      <c r="DK12" s="9">
        <v>0</v>
      </c>
      <c r="DL12" s="9">
        <v>0</v>
      </c>
      <c r="DM12" s="9">
        <v>0</v>
      </c>
      <c r="DN12" s="9">
        <v>7.4269999999999996</v>
      </c>
      <c r="DO12" s="9">
        <v>4.0339999999999998</v>
      </c>
      <c r="DP12" s="9">
        <v>3.3929999999999998</v>
      </c>
      <c r="DQ12" s="9">
        <v>6.2590000000000003</v>
      </c>
      <c r="DR12" s="9">
        <v>3.5910000000000002</v>
      </c>
      <c r="DS12" s="9">
        <v>2.6680000000000001</v>
      </c>
      <c r="DT12" s="9">
        <v>5.3369999999999997</v>
      </c>
      <c r="DU12" s="9">
        <v>2.9729999999999999</v>
      </c>
      <c r="DV12" s="9">
        <v>2.3639999999999999</v>
      </c>
      <c r="DW12" s="9">
        <v>0.92100000000000004</v>
      </c>
      <c r="DX12" s="9">
        <v>0.61799999999999999</v>
      </c>
      <c r="DY12" s="9">
        <v>0.30399999999999999</v>
      </c>
      <c r="DZ12" s="9">
        <v>0</v>
      </c>
      <c r="EA12" s="9">
        <v>0</v>
      </c>
      <c r="EB12" s="9">
        <v>0</v>
      </c>
      <c r="EC12" s="9">
        <v>1.1679999999999999</v>
      </c>
      <c r="ED12" s="9">
        <v>0.44400000000000001</v>
      </c>
      <c r="EE12" s="9">
        <v>0.72499999999999998</v>
      </c>
      <c r="EF12" s="9">
        <v>1.1679999999999999</v>
      </c>
      <c r="EG12" s="9">
        <v>0.44400000000000001</v>
      </c>
      <c r="EH12" s="9">
        <v>0.72499999999999998</v>
      </c>
      <c r="EI12" s="9">
        <v>0</v>
      </c>
      <c r="EJ12" s="9">
        <v>0</v>
      </c>
      <c r="EK12" s="9">
        <v>0</v>
      </c>
      <c r="EL12" s="9">
        <v>80.394999999999996</v>
      </c>
      <c r="EM12" s="9">
        <v>46.018000000000001</v>
      </c>
      <c r="EN12" s="9">
        <v>34.378</v>
      </c>
      <c r="EO12" s="9">
        <v>61.09</v>
      </c>
      <c r="EP12" s="9">
        <v>37.591999999999999</v>
      </c>
      <c r="EQ12" s="9">
        <v>23.498000000000001</v>
      </c>
      <c r="ER12" s="9">
        <v>46.948</v>
      </c>
      <c r="ES12" s="9">
        <v>26.742000000000001</v>
      </c>
      <c r="ET12" s="9">
        <v>20.204999999999998</v>
      </c>
      <c r="EU12" s="9">
        <v>12.194000000000001</v>
      </c>
      <c r="EV12" s="9">
        <v>9.15</v>
      </c>
      <c r="EW12" s="9">
        <v>3.044</v>
      </c>
      <c r="EX12" s="9">
        <v>1.9490000000000001</v>
      </c>
      <c r="EY12" s="9">
        <v>1.7</v>
      </c>
      <c r="EZ12" s="9">
        <v>0.249</v>
      </c>
      <c r="FA12" s="9">
        <v>19.305</v>
      </c>
      <c r="FB12" s="9">
        <v>8.4260000000000002</v>
      </c>
      <c r="FC12" s="9">
        <v>10.88</v>
      </c>
      <c r="FD12" s="9">
        <v>17.254000000000001</v>
      </c>
      <c r="FE12" s="9">
        <v>6.9850000000000003</v>
      </c>
      <c r="FF12" s="9">
        <v>10.269</v>
      </c>
      <c r="FG12" s="9">
        <v>2.0510000000000002</v>
      </c>
      <c r="FH12" s="9">
        <v>1.4410000000000001</v>
      </c>
      <c r="FI12" s="9">
        <v>0.61099999999999999</v>
      </c>
      <c r="FJ12" s="9">
        <v>66.981999999999999</v>
      </c>
      <c r="FK12" s="9">
        <v>36.850999999999999</v>
      </c>
      <c r="FL12" s="9">
        <v>30.13</v>
      </c>
      <c r="FM12" s="9">
        <v>49.874000000000002</v>
      </c>
      <c r="FN12" s="9">
        <v>30.318999999999999</v>
      </c>
      <c r="FO12" s="9">
        <v>19.555</v>
      </c>
      <c r="FP12" s="9">
        <v>38.981999999999999</v>
      </c>
      <c r="FQ12" s="9">
        <v>22.463999999999999</v>
      </c>
      <c r="FR12" s="9">
        <v>16.516999999999999</v>
      </c>
      <c r="FS12" s="9">
        <v>10.644</v>
      </c>
      <c r="FT12" s="9">
        <v>7.8550000000000004</v>
      </c>
      <c r="FU12" s="9">
        <v>2.7890000000000001</v>
      </c>
      <c r="FV12" s="9">
        <v>0.249</v>
      </c>
      <c r="FW12" s="9">
        <v>0</v>
      </c>
      <c r="FX12" s="9">
        <v>0.249</v>
      </c>
      <c r="FY12" s="9">
        <v>17.106999999999999</v>
      </c>
      <c r="FZ12" s="9">
        <v>6.532</v>
      </c>
      <c r="GA12" s="9">
        <v>10.574999999999999</v>
      </c>
      <c r="GB12" s="9">
        <v>16.497</v>
      </c>
      <c r="GC12" s="9">
        <v>6.532</v>
      </c>
      <c r="GD12" s="9">
        <v>9.9649999999999999</v>
      </c>
      <c r="GE12" s="9">
        <v>0.61099999999999999</v>
      </c>
      <c r="GF12" s="9">
        <v>0</v>
      </c>
      <c r="GG12" s="9">
        <v>0.61099999999999999</v>
      </c>
      <c r="GH12" s="9">
        <v>10.411</v>
      </c>
      <c r="GI12" s="9">
        <v>7.5410000000000004</v>
      </c>
      <c r="GJ12" s="9">
        <v>2.87</v>
      </c>
      <c r="GK12" s="9">
        <v>8.2129999999999992</v>
      </c>
      <c r="GL12" s="9">
        <v>5.6479999999999997</v>
      </c>
      <c r="GM12" s="9">
        <v>2.5649999999999999</v>
      </c>
      <c r="GN12" s="9">
        <v>5.87</v>
      </c>
      <c r="GO12" s="9">
        <v>3.56</v>
      </c>
      <c r="GP12" s="9">
        <v>2.31</v>
      </c>
      <c r="GQ12" s="9">
        <v>0.64300000000000002</v>
      </c>
      <c r="GR12" s="9">
        <v>0.38800000000000001</v>
      </c>
      <c r="GS12" s="9">
        <v>0.255</v>
      </c>
      <c r="GT12" s="9">
        <v>1.7</v>
      </c>
      <c r="GU12" s="9">
        <v>1.7</v>
      </c>
      <c r="GV12" s="9">
        <v>0</v>
      </c>
      <c r="GW12" s="9">
        <v>2.198</v>
      </c>
      <c r="GX12" s="9">
        <v>1.8939999999999999</v>
      </c>
      <c r="GY12" s="9">
        <v>0.30399999999999999</v>
      </c>
      <c r="GZ12" s="9">
        <v>0.75700000000000001</v>
      </c>
      <c r="HA12" s="9">
        <v>0.45300000000000001</v>
      </c>
      <c r="HB12" s="9">
        <v>0.30399999999999999</v>
      </c>
      <c r="HC12" s="9">
        <v>1.4410000000000001</v>
      </c>
      <c r="HD12" s="9">
        <v>1.4410000000000001</v>
      </c>
      <c r="HE12" s="9">
        <v>0</v>
      </c>
      <c r="HF12" s="9">
        <v>3.0030000000000001</v>
      </c>
      <c r="HG12" s="9">
        <v>1.625</v>
      </c>
      <c r="HH12" s="9">
        <v>1.3779999999999999</v>
      </c>
      <c r="HI12" s="9">
        <v>3.0030000000000001</v>
      </c>
      <c r="HJ12" s="9">
        <v>1.625</v>
      </c>
      <c r="HK12" s="9">
        <v>1.3779999999999999</v>
      </c>
      <c r="HL12" s="9">
        <v>2.0960000000000001</v>
      </c>
      <c r="HM12" s="9">
        <v>0.71799999999999997</v>
      </c>
      <c r="HN12" s="9">
        <v>1.3779999999999999</v>
      </c>
      <c r="HO12" s="9">
        <v>0.90700000000000003</v>
      </c>
      <c r="HP12" s="9">
        <v>0.90700000000000003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68.474999999999994</v>
      </c>
      <c r="IE12" s="9">
        <v>38.125999999999998</v>
      </c>
      <c r="IF12" s="9">
        <v>30.349</v>
      </c>
      <c r="IG12" s="9">
        <v>54.74</v>
      </c>
      <c r="IH12" s="9">
        <v>33.780999999999999</v>
      </c>
      <c r="II12" s="9">
        <v>20.959</v>
      </c>
      <c r="IJ12" s="9">
        <v>41.304000000000002</v>
      </c>
      <c r="IK12" s="9">
        <v>23.026</v>
      </c>
      <c r="IL12" s="9">
        <v>18.277999999999999</v>
      </c>
      <c r="IM12" s="9">
        <v>11.582000000000001</v>
      </c>
      <c r="IN12" s="9">
        <v>9.15</v>
      </c>
      <c r="IO12" s="9">
        <v>2.4319999999999999</v>
      </c>
      <c r="IP12" s="9">
        <v>1.8540000000000001</v>
      </c>
      <c r="IQ12" s="9">
        <v>1.605</v>
      </c>
    </row>
    <row r="13" spans="1:251">
      <c r="A13" s="10">
        <v>42767</v>
      </c>
      <c r="B13" s="9">
        <v>3.359</v>
      </c>
      <c r="C13" s="9">
        <v>3.4580000000000002</v>
      </c>
      <c r="D13" s="9">
        <v>5.3860000000000001</v>
      </c>
      <c r="E13" s="9">
        <v>2.8420000000000001</v>
      </c>
      <c r="F13" s="9">
        <v>2.5430000000000001</v>
      </c>
      <c r="G13" s="9">
        <v>0.94699999999999995</v>
      </c>
      <c r="H13" s="9">
        <v>0.51600000000000001</v>
      </c>
      <c r="I13" s="9">
        <v>0.43099999999999999</v>
      </c>
      <c r="J13" s="9">
        <v>0.48299999999999998</v>
      </c>
      <c r="K13" s="9">
        <v>0</v>
      </c>
      <c r="L13" s="9">
        <v>0.48299999999999998</v>
      </c>
      <c r="M13" s="9">
        <v>3.8220000000000001</v>
      </c>
      <c r="N13" s="9">
        <v>1.962</v>
      </c>
      <c r="O13" s="9">
        <v>1.86</v>
      </c>
      <c r="P13" s="9">
        <v>2.8980000000000001</v>
      </c>
      <c r="Q13" s="9">
        <v>1.68</v>
      </c>
      <c r="R13" s="9">
        <v>1.218</v>
      </c>
      <c r="S13" s="9">
        <v>0.92400000000000004</v>
      </c>
      <c r="T13" s="9">
        <v>0.28199999999999997</v>
      </c>
      <c r="U13" s="9">
        <v>0.64200000000000002</v>
      </c>
      <c r="V13" s="9">
        <v>15.417999999999999</v>
      </c>
      <c r="W13" s="9">
        <v>6.4969999999999999</v>
      </c>
      <c r="X13" s="9">
        <v>8.9209999999999994</v>
      </c>
      <c r="Y13" s="9">
        <v>10.397</v>
      </c>
      <c r="Z13" s="9">
        <v>4.476</v>
      </c>
      <c r="AA13" s="9">
        <v>5.9210000000000003</v>
      </c>
      <c r="AB13" s="9">
        <v>9.1750000000000007</v>
      </c>
      <c r="AC13" s="9">
        <v>3.2530000000000001</v>
      </c>
      <c r="AD13" s="9">
        <v>5.9210000000000003</v>
      </c>
      <c r="AE13" s="9">
        <v>0.98199999999999998</v>
      </c>
      <c r="AF13" s="9">
        <v>0.98199999999999998</v>
      </c>
      <c r="AG13" s="9">
        <v>0</v>
      </c>
      <c r="AH13" s="9">
        <v>0.24</v>
      </c>
      <c r="AI13" s="9">
        <v>0.24</v>
      </c>
      <c r="AJ13" s="9">
        <v>0</v>
      </c>
      <c r="AK13" s="9">
        <v>5.0209999999999999</v>
      </c>
      <c r="AL13" s="9">
        <v>2.0209999999999999</v>
      </c>
      <c r="AM13" s="9">
        <v>3</v>
      </c>
      <c r="AN13" s="9">
        <v>4.798</v>
      </c>
      <c r="AO13" s="9">
        <v>2.0209999999999999</v>
      </c>
      <c r="AP13" s="9">
        <v>2.7770000000000001</v>
      </c>
      <c r="AQ13" s="9">
        <v>0.223</v>
      </c>
      <c r="AR13" s="9">
        <v>0</v>
      </c>
      <c r="AS13" s="9">
        <v>0.223</v>
      </c>
      <c r="AT13" s="9">
        <v>8.0220000000000002</v>
      </c>
      <c r="AU13" s="9">
        <v>4.9560000000000004</v>
      </c>
      <c r="AV13" s="9">
        <v>3.0659999999999998</v>
      </c>
      <c r="AW13" s="9">
        <v>5.6820000000000004</v>
      </c>
      <c r="AX13" s="9">
        <v>3.9249999999999998</v>
      </c>
      <c r="AY13" s="9">
        <v>1.7569999999999999</v>
      </c>
      <c r="AZ13" s="9">
        <v>4.4589999999999996</v>
      </c>
      <c r="BA13" s="9">
        <v>3.1160000000000001</v>
      </c>
      <c r="BB13" s="9">
        <v>1.343</v>
      </c>
      <c r="BC13" s="9">
        <v>0.95</v>
      </c>
      <c r="BD13" s="9">
        <v>0.53600000000000003</v>
      </c>
      <c r="BE13" s="9">
        <v>0.41399999999999998</v>
      </c>
      <c r="BF13" s="9">
        <v>0.27300000000000002</v>
      </c>
      <c r="BG13" s="9">
        <v>0.27300000000000002</v>
      </c>
      <c r="BH13" s="9">
        <v>0</v>
      </c>
      <c r="BI13" s="9">
        <v>2.339</v>
      </c>
      <c r="BJ13" s="9">
        <v>1.0309999999999999</v>
      </c>
      <c r="BK13" s="9">
        <v>1.3080000000000001</v>
      </c>
      <c r="BL13" s="9">
        <v>2.339</v>
      </c>
      <c r="BM13" s="9">
        <v>1.0309999999999999</v>
      </c>
      <c r="BN13" s="9">
        <v>1.3080000000000001</v>
      </c>
      <c r="BO13" s="9">
        <v>0</v>
      </c>
      <c r="BP13" s="9">
        <v>0</v>
      </c>
      <c r="BQ13" s="9">
        <v>0</v>
      </c>
      <c r="BR13" s="9">
        <v>7.3</v>
      </c>
      <c r="BS13" s="9">
        <v>3.52</v>
      </c>
      <c r="BT13" s="9">
        <v>3.78</v>
      </c>
      <c r="BU13" s="9">
        <v>5.5439999999999996</v>
      </c>
      <c r="BV13" s="9">
        <v>3.177</v>
      </c>
      <c r="BW13" s="9">
        <v>2.3660000000000001</v>
      </c>
      <c r="BX13" s="9">
        <v>5.2910000000000004</v>
      </c>
      <c r="BY13" s="9">
        <v>2.9239999999999999</v>
      </c>
      <c r="BZ13" s="9">
        <v>2.3660000000000001</v>
      </c>
      <c r="CA13" s="9">
        <v>0.253</v>
      </c>
      <c r="CB13" s="9">
        <v>0.253</v>
      </c>
      <c r="CC13" s="9">
        <v>0</v>
      </c>
      <c r="CD13" s="9">
        <v>0</v>
      </c>
      <c r="CE13" s="9">
        <v>0</v>
      </c>
      <c r="CF13" s="9">
        <v>0</v>
      </c>
      <c r="CG13" s="9">
        <v>1.7569999999999999</v>
      </c>
      <c r="CH13" s="9">
        <v>0.34300000000000003</v>
      </c>
      <c r="CI13" s="9">
        <v>1.4139999999999999</v>
      </c>
      <c r="CJ13" s="9">
        <v>1.498</v>
      </c>
      <c r="CK13" s="9">
        <v>0.34300000000000003</v>
      </c>
      <c r="CL13" s="9">
        <v>1.155</v>
      </c>
      <c r="CM13" s="9">
        <v>0.25900000000000001</v>
      </c>
      <c r="CN13" s="9">
        <v>0</v>
      </c>
      <c r="CO13" s="9">
        <v>0.25900000000000001</v>
      </c>
      <c r="CP13" s="9">
        <v>8.157</v>
      </c>
      <c r="CQ13" s="9">
        <v>3.99</v>
      </c>
      <c r="CR13" s="9">
        <v>4.1680000000000001</v>
      </c>
      <c r="CS13" s="9">
        <v>6.7649999999999997</v>
      </c>
      <c r="CT13" s="9">
        <v>3.1120000000000001</v>
      </c>
      <c r="CU13" s="9">
        <v>3.653</v>
      </c>
      <c r="CV13" s="9">
        <v>6.4930000000000003</v>
      </c>
      <c r="CW13" s="9">
        <v>3.1120000000000001</v>
      </c>
      <c r="CX13" s="9">
        <v>3.3809999999999998</v>
      </c>
      <c r="CY13" s="9">
        <v>0.27200000000000002</v>
      </c>
      <c r="CZ13" s="9">
        <v>0</v>
      </c>
      <c r="DA13" s="9">
        <v>0.27200000000000002</v>
      </c>
      <c r="DB13" s="9">
        <v>0</v>
      </c>
      <c r="DC13" s="9">
        <v>0</v>
      </c>
      <c r="DD13" s="9">
        <v>0</v>
      </c>
      <c r="DE13" s="9">
        <v>1.3919999999999999</v>
      </c>
      <c r="DF13" s="9">
        <v>0.877</v>
      </c>
      <c r="DG13" s="9">
        <v>0.51500000000000001</v>
      </c>
      <c r="DH13" s="9">
        <v>1.3919999999999999</v>
      </c>
      <c r="DI13" s="9">
        <v>0.877</v>
      </c>
      <c r="DJ13" s="9">
        <v>0.51500000000000001</v>
      </c>
      <c r="DK13" s="9">
        <v>0</v>
      </c>
      <c r="DL13" s="9">
        <v>0</v>
      </c>
      <c r="DM13" s="9">
        <v>0</v>
      </c>
      <c r="DN13" s="9">
        <v>9.4339999999999993</v>
      </c>
      <c r="DO13" s="9">
        <v>7.5759999999999996</v>
      </c>
      <c r="DP13" s="9">
        <v>1.8580000000000001</v>
      </c>
      <c r="DQ13" s="9">
        <v>7.2619999999999996</v>
      </c>
      <c r="DR13" s="9">
        <v>5.649</v>
      </c>
      <c r="DS13" s="9">
        <v>1.613</v>
      </c>
      <c r="DT13" s="9">
        <v>6.5209999999999999</v>
      </c>
      <c r="DU13" s="9">
        <v>5.1669999999999998</v>
      </c>
      <c r="DV13" s="9">
        <v>1.353</v>
      </c>
      <c r="DW13" s="9">
        <v>0.74099999999999999</v>
      </c>
      <c r="DX13" s="9">
        <v>0.48099999999999998</v>
      </c>
      <c r="DY13" s="9">
        <v>0.26</v>
      </c>
      <c r="DZ13" s="9">
        <v>0</v>
      </c>
      <c r="EA13" s="9">
        <v>0</v>
      </c>
      <c r="EB13" s="9">
        <v>0</v>
      </c>
      <c r="EC13" s="9">
        <v>2.173</v>
      </c>
      <c r="ED13" s="9">
        <v>1.927</v>
      </c>
      <c r="EE13" s="9">
        <v>0.246</v>
      </c>
      <c r="EF13" s="9">
        <v>2.173</v>
      </c>
      <c r="EG13" s="9">
        <v>1.927</v>
      </c>
      <c r="EH13" s="9">
        <v>0.246</v>
      </c>
      <c r="EI13" s="9">
        <v>0</v>
      </c>
      <c r="EJ13" s="9">
        <v>0</v>
      </c>
      <c r="EK13" s="9">
        <v>0</v>
      </c>
      <c r="EL13" s="9">
        <v>86.918999999999997</v>
      </c>
      <c r="EM13" s="9">
        <v>44.752000000000002</v>
      </c>
      <c r="EN13" s="9">
        <v>42.167000000000002</v>
      </c>
      <c r="EO13" s="9">
        <v>64.432000000000002</v>
      </c>
      <c r="EP13" s="9">
        <v>37.171999999999997</v>
      </c>
      <c r="EQ13" s="9">
        <v>27.259</v>
      </c>
      <c r="ER13" s="9">
        <v>49.695</v>
      </c>
      <c r="ES13" s="9">
        <v>26.574999999999999</v>
      </c>
      <c r="ET13" s="9">
        <v>23.120999999999999</v>
      </c>
      <c r="EU13" s="9">
        <v>12.388</v>
      </c>
      <c r="EV13" s="9">
        <v>8.5760000000000005</v>
      </c>
      <c r="EW13" s="9">
        <v>3.8119999999999998</v>
      </c>
      <c r="EX13" s="9">
        <v>2.3479999999999999</v>
      </c>
      <c r="EY13" s="9">
        <v>2.0209999999999999</v>
      </c>
      <c r="EZ13" s="9">
        <v>0.32700000000000001</v>
      </c>
      <c r="FA13" s="9">
        <v>22.488</v>
      </c>
      <c r="FB13" s="9">
        <v>7.58</v>
      </c>
      <c r="FC13" s="9">
        <v>14.907999999999999</v>
      </c>
      <c r="FD13" s="9">
        <v>20.661999999999999</v>
      </c>
      <c r="FE13" s="9">
        <v>7.2380000000000004</v>
      </c>
      <c r="FF13" s="9">
        <v>13.423999999999999</v>
      </c>
      <c r="FG13" s="9">
        <v>1.825</v>
      </c>
      <c r="FH13" s="9">
        <v>0.34200000000000003</v>
      </c>
      <c r="FI13" s="9">
        <v>1.484</v>
      </c>
      <c r="FJ13" s="9">
        <v>74.332999999999998</v>
      </c>
      <c r="FK13" s="9">
        <v>38.83</v>
      </c>
      <c r="FL13" s="9">
        <v>35.503</v>
      </c>
      <c r="FM13" s="9">
        <v>55.276000000000003</v>
      </c>
      <c r="FN13" s="9">
        <v>32</v>
      </c>
      <c r="FO13" s="9">
        <v>23.276</v>
      </c>
      <c r="FP13" s="9">
        <v>44.341999999999999</v>
      </c>
      <c r="FQ13" s="9">
        <v>23.974</v>
      </c>
      <c r="FR13" s="9">
        <v>20.367999999999999</v>
      </c>
      <c r="FS13" s="9">
        <v>10.308999999999999</v>
      </c>
      <c r="FT13" s="9">
        <v>7.4009999999999998</v>
      </c>
      <c r="FU13" s="9">
        <v>2.9079999999999999</v>
      </c>
      <c r="FV13" s="9">
        <v>0.626</v>
      </c>
      <c r="FW13" s="9">
        <v>0.626</v>
      </c>
      <c r="FX13" s="9">
        <v>0</v>
      </c>
      <c r="FY13" s="9">
        <v>19.056999999999999</v>
      </c>
      <c r="FZ13" s="9">
        <v>6.83</v>
      </c>
      <c r="GA13" s="9">
        <v>12.227</v>
      </c>
      <c r="GB13" s="9">
        <v>18.327000000000002</v>
      </c>
      <c r="GC13" s="9">
        <v>6.83</v>
      </c>
      <c r="GD13" s="9">
        <v>11.497</v>
      </c>
      <c r="GE13" s="9">
        <v>0.73</v>
      </c>
      <c r="GF13" s="9">
        <v>0</v>
      </c>
      <c r="GG13" s="9">
        <v>0.73</v>
      </c>
      <c r="GH13" s="9">
        <v>9.6259999999999994</v>
      </c>
      <c r="GI13" s="9">
        <v>3.7480000000000002</v>
      </c>
      <c r="GJ13" s="9">
        <v>5.8789999999999996</v>
      </c>
      <c r="GK13" s="9">
        <v>6.1950000000000003</v>
      </c>
      <c r="GL13" s="9">
        <v>2.9980000000000002</v>
      </c>
      <c r="GM13" s="9">
        <v>3.198</v>
      </c>
      <c r="GN13" s="9">
        <v>2.7050000000000001</v>
      </c>
      <c r="GO13" s="9">
        <v>0.73799999999999999</v>
      </c>
      <c r="GP13" s="9">
        <v>1.9670000000000001</v>
      </c>
      <c r="GQ13" s="9">
        <v>1.768</v>
      </c>
      <c r="GR13" s="9">
        <v>0.86399999999999999</v>
      </c>
      <c r="GS13" s="9">
        <v>0.90400000000000003</v>
      </c>
      <c r="GT13" s="9">
        <v>1.722</v>
      </c>
      <c r="GU13" s="9">
        <v>1.395</v>
      </c>
      <c r="GV13" s="9">
        <v>0.32700000000000001</v>
      </c>
      <c r="GW13" s="9">
        <v>3.431</v>
      </c>
      <c r="GX13" s="9">
        <v>0.75</v>
      </c>
      <c r="GY13" s="9">
        <v>2.681</v>
      </c>
      <c r="GZ13" s="9">
        <v>2.335</v>
      </c>
      <c r="HA13" s="9">
        <v>0.40799999999999997</v>
      </c>
      <c r="HB13" s="9">
        <v>1.927</v>
      </c>
      <c r="HC13" s="9">
        <v>1.095</v>
      </c>
      <c r="HD13" s="9">
        <v>0.34200000000000003</v>
      </c>
      <c r="HE13" s="9">
        <v>0.754</v>
      </c>
      <c r="HF13" s="9">
        <v>2.96</v>
      </c>
      <c r="HG13" s="9">
        <v>2.1739999999999999</v>
      </c>
      <c r="HH13" s="9">
        <v>0.78600000000000003</v>
      </c>
      <c r="HI13" s="9">
        <v>2.96</v>
      </c>
      <c r="HJ13" s="9">
        <v>2.1739999999999999</v>
      </c>
      <c r="HK13" s="9">
        <v>0.78600000000000003</v>
      </c>
      <c r="HL13" s="9">
        <v>2.6480000000000001</v>
      </c>
      <c r="HM13" s="9">
        <v>1.8620000000000001</v>
      </c>
      <c r="HN13" s="9">
        <v>0.78600000000000003</v>
      </c>
      <c r="HO13" s="9">
        <v>0.312</v>
      </c>
      <c r="HP13" s="9">
        <v>0.312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70.182000000000002</v>
      </c>
      <c r="IE13" s="9">
        <v>35.064</v>
      </c>
      <c r="IF13" s="9">
        <v>35.118000000000002</v>
      </c>
      <c r="IG13" s="9">
        <v>53.137</v>
      </c>
      <c r="IH13" s="9">
        <v>30.7</v>
      </c>
      <c r="II13" s="9">
        <v>22.437999999999999</v>
      </c>
      <c r="IJ13" s="9">
        <v>40.023000000000003</v>
      </c>
      <c r="IK13" s="9">
        <v>20.992999999999999</v>
      </c>
      <c r="IL13" s="9">
        <v>19.029</v>
      </c>
      <c r="IM13" s="9">
        <v>10.766999999999999</v>
      </c>
      <c r="IN13" s="9">
        <v>7.6849999999999996</v>
      </c>
      <c r="IO13" s="9">
        <v>3.0819999999999999</v>
      </c>
      <c r="IP13" s="9">
        <v>2.3479999999999999</v>
      </c>
      <c r="IQ13" s="9">
        <v>2.0209999999999999</v>
      </c>
    </row>
    <row r="14" spans="1:251">
      <c r="A14" s="10">
        <v>43132</v>
      </c>
      <c r="B14" s="9">
        <v>4.1920000000000002</v>
      </c>
      <c r="C14" s="9">
        <v>2.448</v>
      </c>
      <c r="D14" s="9">
        <v>5.6420000000000003</v>
      </c>
      <c r="E14" s="9">
        <v>3.423</v>
      </c>
      <c r="F14" s="9">
        <v>2.2189999999999999</v>
      </c>
      <c r="G14" s="9">
        <v>0.998</v>
      </c>
      <c r="H14" s="9">
        <v>0.76900000000000002</v>
      </c>
      <c r="I14" s="9">
        <v>0.22900000000000001</v>
      </c>
      <c r="J14" s="9">
        <v>0</v>
      </c>
      <c r="K14" s="9">
        <v>0</v>
      </c>
      <c r="L14" s="9">
        <v>0</v>
      </c>
      <c r="M14" s="9">
        <v>4.47</v>
      </c>
      <c r="N14" s="9">
        <v>1.8640000000000001</v>
      </c>
      <c r="O14" s="9">
        <v>2.605</v>
      </c>
      <c r="P14" s="9">
        <v>3.879</v>
      </c>
      <c r="Q14" s="9">
        <v>1.639</v>
      </c>
      <c r="R14" s="9">
        <v>2.2400000000000002</v>
      </c>
      <c r="S14" s="9">
        <v>0.59099999999999997</v>
      </c>
      <c r="T14" s="9">
        <v>0.22500000000000001</v>
      </c>
      <c r="U14" s="9">
        <v>0.36599999999999999</v>
      </c>
      <c r="V14" s="9">
        <v>15.348000000000001</v>
      </c>
      <c r="W14" s="9">
        <v>7.6</v>
      </c>
      <c r="X14" s="9">
        <v>7.7469999999999999</v>
      </c>
      <c r="Y14" s="9">
        <v>7.7130000000000001</v>
      </c>
      <c r="Z14" s="9">
        <v>3.9910000000000001</v>
      </c>
      <c r="AA14" s="9">
        <v>3.7210000000000001</v>
      </c>
      <c r="AB14" s="9">
        <v>6.6180000000000003</v>
      </c>
      <c r="AC14" s="9">
        <v>3.2080000000000002</v>
      </c>
      <c r="AD14" s="9">
        <v>3.41</v>
      </c>
      <c r="AE14" s="9">
        <v>1.0940000000000001</v>
      </c>
      <c r="AF14" s="9">
        <v>0.78300000000000003</v>
      </c>
      <c r="AG14" s="9">
        <v>0.311</v>
      </c>
      <c r="AH14" s="9">
        <v>0</v>
      </c>
      <c r="AI14" s="9">
        <v>0</v>
      </c>
      <c r="AJ14" s="9">
        <v>0</v>
      </c>
      <c r="AK14" s="9">
        <v>7.6349999999999998</v>
      </c>
      <c r="AL14" s="9">
        <v>3.609</v>
      </c>
      <c r="AM14" s="9">
        <v>4.0259999999999998</v>
      </c>
      <c r="AN14" s="9">
        <v>7.4089999999999998</v>
      </c>
      <c r="AO14" s="9">
        <v>3.383</v>
      </c>
      <c r="AP14" s="9">
        <v>4.0259999999999998</v>
      </c>
      <c r="AQ14" s="9">
        <v>0.22600000000000001</v>
      </c>
      <c r="AR14" s="9">
        <v>0.22600000000000001</v>
      </c>
      <c r="AS14" s="9">
        <v>0</v>
      </c>
      <c r="AT14" s="9">
        <v>5.2569999999999997</v>
      </c>
      <c r="AU14" s="9">
        <v>2.3220000000000001</v>
      </c>
      <c r="AV14" s="9">
        <v>2.9350000000000001</v>
      </c>
      <c r="AW14" s="9">
        <v>3.738</v>
      </c>
      <c r="AX14" s="9">
        <v>1.875</v>
      </c>
      <c r="AY14" s="9">
        <v>1.863</v>
      </c>
      <c r="AZ14" s="9">
        <v>3.21</v>
      </c>
      <c r="BA14" s="9">
        <v>1.6060000000000001</v>
      </c>
      <c r="BB14" s="9">
        <v>1.6040000000000001</v>
      </c>
      <c r="BC14" s="9">
        <v>0.26900000000000002</v>
      </c>
      <c r="BD14" s="9">
        <v>0.26900000000000002</v>
      </c>
      <c r="BE14" s="9">
        <v>0</v>
      </c>
      <c r="BF14" s="9">
        <v>0.25900000000000001</v>
      </c>
      <c r="BG14" s="9">
        <v>0</v>
      </c>
      <c r="BH14" s="9">
        <v>0.25900000000000001</v>
      </c>
      <c r="BI14" s="9">
        <v>1.5189999999999999</v>
      </c>
      <c r="BJ14" s="9">
        <v>0.44700000000000001</v>
      </c>
      <c r="BK14" s="9">
        <v>1.0720000000000001</v>
      </c>
      <c r="BL14" s="9">
        <v>1.5189999999999999</v>
      </c>
      <c r="BM14" s="9">
        <v>0.44700000000000001</v>
      </c>
      <c r="BN14" s="9">
        <v>1.0720000000000001</v>
      </c>
      <c r="BO14" s="9">
        <v>0</v>
      </c>
      <c r="BP14" s="9">
        <v>0</v>
      </c>
      <c r="BQ14" s="9">
        <v>0</v>
      </c>
      <c r="BR14" s="9">
        <v>8.0370000000000008</v>
      </c>
      <c r="BS14" s="9">
        <v>4.8019999999999996</v>
      </c>
      <c r="BT14" s="9">
        <v>3.2349999999999999</v>
      </c>
      <c r="BU14" s="9">
        <v>5.2110000000000003</v>
      </c>
      <c r="BV14" s="9">
        <v>3.0230000000000001</v>
      </c>
      <c r="BW14" s="9">
        <v>2.1880000000000002</v>
      </c>
      <c r="BX14" s="9">
        <v>5.2110000000000003</v>
      </c>
      <c r="BY14" s="9">
        <v>3.0230000000000001</v>
      </c>
      <c r="BZ14" s="9">
        <v>2.1880000000000002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2.8260000000000001</v>
      </c>
      <c r="CH14" s="9">
        <v>1.7789999999999999</v>
      </c>
      <c r="CI14" s="9">
        <v>1.0469999999999999</v>
      </c>
      <c r="CJ14" s="9">
        <v>2.371</v>
      </c>
      <c r="CK14" s="9">
        <v>1.3240000000000001</v>
      </c>
      <c r="CL14" s="9">
        <v>1.0469999999999999</v>
      </c>
      <c r="CM14" s="9">
        <v>0.45500000000000002</v>
      </c>
      <c r="CN14" s="9">
        <v>0.45500000000000002</v>
      </c>
      <c r="CO14" s="9">
        <v>0</v>
      </c>
      <c r="CP14" s="9">
        <v>6.3479999999999999</v>
      </c>
      <c r="CQ14" s="9">
        <v>3.6259999999999999</v>
      </c>
      <c r="CR14" s="9">
        <v>2.7229999999999999</v>
      </c>
      <c r="CS14" s="9">
        <v>5.681</v>
      </c>
      <c r="CT14" s="9">
        <v>3.3839999999999999</v>
      </c>
      <c r="CU14" s="9">
        <v>2.2970000000000002</v>
      </c>
      <c r="CV14" s="9">
        <v>5.4539999999999997</v>
      </c>
      <c r="CW14" s="9">
        <v>3.157</v>
      </c>
      <c r="CX14" s="9">
        <v>2.2970000000000002</v>
      </c>
      <c r="CY14" s="9">
        <v>0.22700000000000001</v>
      </c>
      <c r="CZ14" s="9">
        <v>0.22700000000000001</v>
      </c>
      <c r="DA14" s="9">
        <v>0</v>
      </c>
      <c r="DB14" s="9">
        <v>0</v>
      </c>
      <c r="DC14" s="9">
        <v>0</v>
      </c>
      <c r="DD14" s="9">
        <v>0</v>
      </c>
      <c r="DE14" s="9">
        <v>0.66700000000000004</v>
      </c>
      <c r="DF14" s="9">
        <v>0.24199999999999999</v>
      </c>
      <c r="DG14" s="9">
        <v>0.42599999999999999</v>
      </c>
      <c r="DH14" s="9">
        <v>0.66700000000000004</v>
      </c>
      <c r="DI14" s="9">
        <v>0.24199999999999999</v>
      </c>
      <c r="DJ14" s="9">
        <v>0.42599999999999999</v>
      </c>
      <c r="DK14" s="9">
        <v>0</v>
      </c>
      <c r="DL14" s="9">
        <v>0</v>
      </c>
      <c r="DM14" s="9">
        <v>0</v>
      </c>
      <c r="DN14" s="9">
        <v>6.9240000000000004</v>
      </c>
      <c r="DO14" s="9">
        <v>3.9369999999999998</v>
      </c>
      <c r="DP14" s="9">
        <v>2.9870000000000001</v>
      </c>
      <c r="DQ14" s="9">
        <v>6.2149999999999999</v>
      </c>
      <c r="DR14" s="9">
        <v>3.9369999999999998</v>
      </c>
      <c r="DS14" s="9">
        <v>2.278</v>
      </c>
      <c r="DT14" s="9">
        <v>5.7220000000000004</v>
      </c>
      <c r="DU14" s="9">
        <v>3.444</v>
      </c>
      <c r="DV14" s="9">
        <v>2.278</v>
      </c>
      <c r="DW14" s="9">
        <v>0.49299999999999999</v>
      </c>
      <c r="DX14" s="9">
        <v>0.49299999999999999</v>
      </c>
      <c r="DY14" s="9">
        <v>0</v>
      </c>
      <c r="DZ14" s="9">
        <v>0</v>
      </c>
      <c r="EA14" s="9">
        <v>0</v>
      </c>
      <c r="EB14" s="9">
        <v>0</v>
      </c>
      <c r="EC14" s="9">
        <v>0.70899999999999996</v>
      </c>
      <c r="ED14" s="9">
        <v>0</v>
      </c>
      <c r="EE14" s="9">
        <v>0.70899999999999996</v>
      </c>
      <c r="EF14" s="9">
        <v>0.70899999999999996</v>
      </c>
      <c r="EG14" s="9">
        <v>0</v>
      </c>
      <c r="EH14" s="9">
        <v>0.70899999999999996</v>
      </c>
      <c r="EI14" s="9">
        <v>0</v>
      </c>
      <c r="EJ14" s="9">
        <v>0</v>
      </c>
      <c r="EK14" s="9">
        <v>0</v>
      </c>
      <c r="EL14" s="9">
        <v>87.936000000000007</v>
      </c>
      <c r="EM14" s="9">
        <v>47.966999999999999</v>
      </c>
      <c r="EN14" s="9">
        <v>39.969000000000001</v>
      </c>
      <c r="EO14" s="9">
        <v>68.350999999999999</v>
      </c>
      <c r="EP14" s="9">
        <v>39.249000000000002</v>
      </c>
      <c r="EQ14" s="9">
        <v>29.100999999999999</v>
      </c>
      <c r="ER14" s="9">
        <v>59.91</v>
      </c>
      <c r="ES14" s="9">
        <v>34.039000000000001</v>
      </c>
      <c r="ET14" s="9">
        <v>25.870999999999999</v>
      </c>
      <c r="EU14" s="9">
        <v>7.8029999999999999</v>
      </c>
      <c r="EV14" s="9">
        <v>4.9569999999999999</v>
      </c>
      <c r="EW14" s="9">
        <v>2.8460000000000001</v>
      </c>
      <c r="EX14" s="9">
        <v>0.63800000000000001</v>
      </c>
      <c r="EY14" s="9">
        <v>0.253</v>
      </c>
      <c r="EZ14" s="9">
        <v>0.38500000000000001</v>
      </c>
      <c r="FA14" s="9">
        <v>19.585999999999999</v>
      </c>
      <c r="FB14" s="9">
        <v>8.718</v>
      </c>
      <c r="FC14" s="9">
        <v>10.868</v>
      </c>
      <c r="FD14" s="9">
        <v>17.343</v>
      </c>
      <c r="FE14" s="9">
        <v>8.1620000000000008</v>
      </c>
      <c r="FF14" s="9">
        <v>9.1809999999999992</v>
      </c>
      <c r="FG14" s="9">
        <v>2.2429999999999999</v>
      </c>
      <c r="FH14" s="9">
        <v>0.55500000000000005</v>
      </c>
      <c r="FI14" s="9">
        <v>1.6870000000000001</v>
      </c>
      <c r="FJ14" s="9">
        <v>77.697000000000003</v>
      </c>
      <c r="FK14" s="9">
        <v>42.241</v>
      </c>
      <c r="FL14" s="9">
        <v>35.456000000000003</v>
      </c>
      <c r="FM14" s="9">
        <v>61.610999999999997</v>
      </c>
      <c r="FN14" s="9">
        <v>34.286999999999999</v>
      </c>
      <c r="FO14" s="9">
        <v>27.323</v>
      </c>
      <c r="FP14" s="9">
        <v>54.064</v>
      </c>
      <c r="FQ14" s="9">
        <v>29.587</v>
      </c>
      <c r="FR14" s="9">
        <v>24.477</v>
      </c>
      <c r="FS14" s="9">
        <v>7.5469999999999997</v>
      </c>
      <c r="FT14" s="9">
        <v>4.7</v>
      </c>
      <c r="FU14" s="9">
        <v>2.8460000000000001</v>
      </c>
      <c r="FV14" s="9">
        <v>0</v>
      </c>
      <c r="FW14" s="9">
        <v>0</v>
      </c>
      <c r="FX14" s="9">
        <v>0</v>
      </c>
      <c r="FY14" s="9">
        <v>16.085999999999999</v>
      </c>
      <c r="FZ14" s="9">
        <v>7.9539999999999997</v>
      </c>
      <c r="GA14" s="9">
        <v>8.1319999999999997</v>
      </c>
      <c r="GB14" s="9">
        <v>15.169</v>
      </c>
      <c r="GC14" s="9">
        <v>7.6349999999999998</v>
      </c>
      <c r="GD14" s="9">
        <v>7.5339999999999998</v>
      </c>
      <c r="GE14" s="9">
        <v>0.91700000000000004</v>
      </c>
      <c r="GF14" s="9">
        <v>0.31900000000000001</v>
      </c>
      <c r="GG14" s="9">
        <v>0.59799999999999998</v>
      </c>
      <c r="GH14" s="9">
        <v>9.0830000000000002</v>
      </c>
      <c r="GI14" s="9">
        <v>5.1589999999999998</v>
      </c>
      <c r="GJ14" s="9">
        <v>3.9239999999999999</v>
      </c>
      <c r="GK14" s="9">
        <v>6.173</v>
      </c>
      <c r="GL14" s="9">
        <v>4.3949999999999996</v>
      </c>
      <c r="GM14" s="9">
        <v>1.778</v>
      </c>
      <c r="GN14" s="9">
        <v>5.5359999999999996</v>
      </c>
      <c r="GO14" s="9">
        <v>4.1420000000000003</v>
      </c>
      <c r="GP14" s="9">
        <v>1.3939999999999999</v>
      </c>
      <c r="GQ14" s="9">
        <v>0</v>
      </c>
      <c r="GR14" s="9">
        <v>0</v>
      </c>
      <c r="GS14" s="9">
        <v>0</v>
      </c>
      <c r="GT14" s="9">
        <v>0.63800000000000001</v>
      </c>
      <c r="GU14" s="9">
        <v>0.253</v>
      </c>
      <c r="GV14" s="9">
        <v>0.38500000000000001</v>
      </c>
      <c r="GW14" s="9">
        <v>2.91</v>
      </c>
      <c r="GX14" s="9">
        <v>0.76400000000000001</v>
      </c>
      <c r="GY14" s="9">
        <v>2.1459999999999999</v>
      </c>
      <c r="GZ14" s="9">
        <v>1.5840000000000001</v>
      </c>
      <c r="HA14" s="9">
        <v>0.52700000000000002</v>
      </c>
      <c r="HB14" s="9">
        <v>1.0569999999999999</v>
      </c>
      <c r="HC14" s="9">
        <v>1.3260000000000001</v>
      </c>
      <c r="HD14" s="9">
        <v>0.23699999999999999</v>
      </c>
      <c r="HE14" s="9">
        <v>1.089</v>
      </c>
      <c r="HF14" s="9">
        <v>1.1559999999999999</v>
      </c>
      <c r="HG14" s="9">
        <v>0.56699999999999995</v>
      </c>
      <c r="HH14" s="9">
        <v>0.59</v>
      </c>
      <c r="HI14" s="9">
        <v>0.56699999999999995</v>
      </c>
      <c r="HJ14" s="9">
        <v>0.56699999999999995</v>
      </c>
      <c r="HK14" s="9">
        <v>0</v>
      </c>
      <c r="HL14" s="9">
        <v>0.31</v>
      </c>
      <c r="HM14" s="9">
        <v>0.31</v>
      </c>
      <c r="HN14" s="9">
        <v>0</v>
      </c>
      <c r="HO14" s="9">
        <v>0.25700000000000001</v>
      </c>
      <c r="HP14" s="9">
        <v>0.25700000000000001</v>
      </c>
      <c r="HQ14" s="9">
        <v>0</v>
      </c>
      <c r="HR14" s="9">
        <v>0</v>
      </c>
      <c r="HS14" s="9">
        <v>0</v>
      </c>
      <c r="HT14" s="9">
        <v>0</v>
      </c>
      <c r="HU14" s="9">
        <v>0.59</v>
      </c>
      <c r="HV14" s="9">
        <v>0</v>
      </c>
      <c r="HW14" s="9">
        <v>0.59</v>
      </c>
      <c r="HX14" s="9">
        <v>0.59</v>
      </c>
      <c r="HY14" s="9">
        <v>0</v>
      </c>
      <c r="HZ14" s="9">
        <v>0.59</v>
      </c>
      <c r="IA14" s="9">
        <v>0</v>
      </c>
      <c r="IB14" s="9">
        <v>0</v>
      </c>
      <c r="IC14" s="9">
        <v>0</v>
      </c>
      <c r="ID14" s="9">
        <v>72.003</v>
      </c>
      <c r="IE14" s="9">
        <v>40.162999999999997</v>
      </c>
      <c r="IF14" s="9">
        <v>31.84</v>
      </c>
      <c r="IG14" s="9">
        <v>57.755000000000003</v>
      </c>
      <c r="IH14" s="9">
        <v>33.366</v>
      </c>
      <c r="II14" s="9">
        <v>24.388999999999999</v>
      </c>
      <c r="IJ14" s="9">
        <v>50.576000000000001</v>
      </c>
      <c r="IK14" s="9">
        <v>28.866</v>
      </c>
      <c r="IL14" s="9">
        <v>21.71</v>
      </c>
      <c r="IM14" s="9">
        <v>6.5410000000000004</v>
      </c>
      <c r="IN14" s="9">
        <v>4.2460000000000004</v>
      </c>
      <c r="IO14" s="9">
        <v>2.2949999999999999</v>
      </c>
      <c r="IP14" s="9">
        <v>0.63800000000000001</v>
      </c>
      <c r="IQ14" s="9">
        <v>0.253</v>
      </c>
    </row>
    <row r="15" spans="1:251">
      <c r="A15" s="10">
        <v>43497</v>
      </c>
      <c r="B15" s="9">
        <v>2.548</v>
      </c>
      <c r="C15" s="9">
        <v>3.274</v>
      </c>
      <c r="D15" s="9">
        <v>4.8410000000000002</v>
      </c>
      <c r="E15" s="9">
        <v>2.548</v>
      </c>
      <c r="F15" s="9">
        <v>2.2930000000000001</v>
      </c>
      <c r="G15" s="9">
        <v>0.98099999999999998</v>
      </c>
      <c r="H15" s="9">
        <v>0</v>
      </c>
      <c r="I15" s="9">
        <v>0.98099999999999998</v>
      </c>
      <c r="J15" s="9">
        <v>0</v>
      </c>
      <c r="K15" s="9">
        <v>0</v>
      </c>
      <c r="L15" s="9">
        <v>0</v>
      </c>
      <c r="M15" s="9">
        <v>5.4050000000000002</v>
      </c>
      <c r="N15" s="9">
        <v>2.7970000000000002</v>
      </c>
      <c r="O15" s="9">
        <v>2.609</v>
      </c>
      <c r="P15" s="9">
        <v>4.5780000000000003</v>
      </c>
      <c r="Q15" s="9">
        <v>2.512</v>
      </c>
      <c r="R15" s="9">
        <v>2.0659999999999998</v>
      </c>
      <c r="S15" s="9">
        <v>0.82699999999999996</v>
      </c>
      <c r="T15" s="9">
        <v>0.28399999999999997</v>
      </c>
      <c r="U15" s="9">
        <v>0.54300000000000004</v>
      </c>
      <c r="V15" s="9">
        <v>14.167</v>
      </c>
      <c r="W15" s="9">
        <v>8.1920000000000002</v>
      </c>
      <c r="X15" s="9">
        <v>5.976</v>
      </c>
      <c r="Y15" s="9">
        <v>9.6379999999999999</v>
      </c>
      <c r="Z15" s="9">
        <v>6.4409999999999998</v>
      </c>
      <c r="AA15" s="9">
        <v>3.1970000000000001</v>
      </c>
      <c r="AB15" s="9">
        <v>8.2970000000000006</v>
      </c>
      <c r="AC15" s="9">
        <v>5.431</v>
      </c>
      <c r="AD15" s="9">
        <v>2.8660000000000001</v>
      </c>
      <c r="AE15" s="9">
        <v>1.01</v>
      </c>
      <c r="AF15" s="9">
        <v>1.01</v>
      </c>
      <c r="AG15" s="9">
        <v>0</v>
      </c>
      <c r="AH15" s="9">
        <v>0.33100000000000002</v>
      </c>
      <c r="AI15" s="9">
        <v>0</v>
      </c>
      <c r="AJ15" s="9">
        <v>0.33100000000000002</v>
      </c>
      <c r="AK15" s="9">
        <v>4.53</v>
      </c>
      <c r="AL15" s="9">
        <v>1.7509999999999999</v>
      </c>
      <c r="AM15" s="9">
        <v>2.7789999999999999</v>
      </c>
      <c r="AN15" s="9">
        <v>3.7160000000000002</v>
      </c>
      <c r="AO15" s="9">
        <v>1.4390000000000001</v>
      </c>
      <c r="AP15" s="9">
        <v>2.2770000000000001</v>
      </c>
      <c r="AQ15" s="9">
        <v>0.81299999999999994</v>
      </c>
      <c r="AR15" s="9">
        <v>0.312</v>
      </c>
      <c r="AS15" s="9">
        <v>0.502</v>
      </c>
      <c r="AT15" s="9">
        <v>8.25</v>
      </c>
      <c r="AU15" s="9">
        <v>4.4020000000000001</v>
      </c>
      <c r="AV15" s="9">
        <v>3.8490000000000002</v>
      </c>
      <c r="AW15" s="9">
        <v>5.88</v>
      </c>
      <c r="AX15" s="9">
        <v>3.1819999999999999</v>
      </c>
      <c r="AY15" s="9">
        <v>2.698</v>
      </c>
      <c r="AZ15" s="9">
        <v>5.569</v>
      </c>
      <c r="BA15" s="9">
        <v>2.87</v>
      </c>
      <c r="BB15" s="9">
        <v>2.698</v>
      </c>
      <c r="BC15" s="9">
        <v>0.312</v>
      </c>
      <c r="BD15" s="9">
        <v>0.312</v>
      </c>
      <c r="BE15" s="9">
        <v>0</v>
      </c>
      <c r="BF15" s="9">
        <v>0</v>
      </c>
      <c r="BG15" s="9">
        <v>0</v>
      </c>
      <c r="BH15" s="9">
        <v>0</v>
      </c>
      <c r="BI15" s="9">
        <v>2.37</v>
      </c>
      <c r="BJ15" s="9">
        <v>1.22</v>
      </c>
      <c r="BK15" s="9">
        <v>1.1499999999999999</v>
      </c>
      <c r="BL15" s="9">
        <v>2.37</v>
      </c>
      <c r="BM15" s="9">
        <v>1.22</v>
      </c>
      <c r="BN15" s="9">
        <v>1.1499999999999999</v>
      </c>
      <c r="BO15" s="9">
        <v>0</v>
      </c>
      <c r="BP15" s="9">
        <v>0</v>
      </c>
      <c r="BQ15" s="9">
        <v>0</v>
      </c>
      <c r="BR15" s="9">
        <v>4.6079999999999997</v>
      </c>
      <c r="BS15" s="9">
        <v>1.2849999999999999</v>
      </c>
      <c r="BT15" s="9">
        <v>3.323</v>
      </c>
      <c r="BU15" s="9">
        <v>3.5760000000000001</v>
      </c>
      <c r="BV15" s="9">
        <v>0.84099999999999997</v>
      </c>
      <c r="BW15" s="9">
        <v>2.7349999999999999</v>
      </c>
      <c r="BX15" s="9">
        <v>3.5760000000000001</v>
      </c>
      <c r="BY15" s="9">
        <v>0.84099999999999997</v>
      </c>
      <c r="BZ15" s="9">
        <v>2.7349999999999999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1.032</v>
      </c>
      <c r="CH15" s="9">
        <v>0.44400000000000001</v>
      </c>
      <c r="CI15" s="9">
        <v>0.58699999999999997</v>
      </c>
      <c r="CJ15" s="9">
        <v>0.69299999999999995</v>
      </c>
      <c r="CK15" s="9">
        <v>0.44400000000000001</v>
      </c>
      <c r="CL15" s="9">
        <v>0.249</v>
      </c>
      <c r="CM15" s="9">
        <v>0.33900000000000002</v>
      </c>
      <c r="CN15" s="9">
        <v>0</v>
      </c>
      <c r="CO15" s="9">
        <v>0.33900000000000002</v>
      </c>
      <c r="CP15" s="9">
        <v>7.3630000000000004</v>
      </c>
      <c r="CQ15" s="9">
        <v>5.6539999999999999</v>
      </c>
      <c r="CR15" s="9">
        <v>1.7090000000000001</v>
      </c>
      <c r="CS15" s="9">
        <v>6.2720000000000002</v>
      </c>
      <c r="CT15" s="9">
        <v>5.1689999999999996</v>
      </c>
      <c r="CU15" s="9">
        <v>1.1020000000000001</v>
      </c>
      <c r="CV15" s="9">
        <v>5.2080000000000002</v>
      </c>
      <c r="CW15" s="9">
        <v>4.1059999999999999</v>
      </c>
      <c r="CX15" s="9">
        <v>1.1020000000000001</v>
      </c>
      <c r="CY15" s="9">
        <v>1.0640000000000001</v>
      </c>
      <c r="CZ15" s="9">
        <v>1.0640000000000001</v>
      </c>
      <c r="DA15" s="9">
        <v>0</v>
      </c>
      <c r="DB15" s="9">
        <v>0</v>
      </c>
      <c r="DC15" s="9">
        <v>0</v>
      </c>
      <c r="DD15" s="9">
        <v>0</v>
      </c>
      <c r="DE15" s="9">
        <v>1.091</v>
      </c>
      <c r="DF15" s="9">
        <v>0.48399999999999999</v>
      </c>
      <c r="DG15" s="9">
        <v>0.60699999999999998</v>
      </c>
      <c r="DH15" s="9">
        <v>1.091</v>
      </c>
      <c r="DI15" s="9">
        <v>0.48399999999999999</v>
      </c>
      <c r="DJ15" s="9">
        <v>0.60699999999999998</v>
      </c>
      <c r="DK15" s="9">
        <v>0</v>
      </c>
      <c r="DL15" s="9">
        <v>0</v>
      </c>
      <c r="DM15" s="9">
        <v>0</v>
      </c>
      <c r="DN15" s="9">
        <v>8.4719999999999995</v>
      </c>
      <c r="DO15" s="9">
        <v>5.3220000000000001</v>
      </c>
      <c r="DP15" s="9">
        <v>3.15</v>
      </c>
      <c r="DQ15" s="9">
        <v>7.1109999999999998</v>
      </c>
      <c r="DR15" s="9">
        <v>4.7990000000000004</v>
      </c>
      <c r="DS15" s="9">
        <v>2.3119999999999998</v>
      </c>
      <c r="DT15" s="9">
        <v>6.5449999999999999</v>
      </c>
      <c r="DU15" s="9">
        <v>4.4630000000000001</v>
      </c>
      <c r="DV15" s="9">
        <v>2.0819999999999999</v>
      </c>
      <c r="DW15" s="9">
        <v>0.56599999999999995</v>
      </c>
      <c r="DX15" s="9">
        <v>0.33600000000000002</v>
      </c>
      <c r="DY15" s="9">
        <v>0.23</v>
      </c>
      <c r="DZ15" s="9">
        <v>0</v>
      </c>
      <c r="EA15" s="9">
        <v>0</v>
      </c>
      <c r="EB15" s="9">
        <v>0</v>
      </c>
      <c r="EC15" s="9">
        <v>1.3620000000000001</v>
      </c>
      <c r="ED15" s="9">
        <v>0.52300000000000002</v>
      </c>
      <c r="EE15" s="9">
        <v>0.83899999999999997</v>
      </c>
      <c r="EF15" s="9">
        <v>1.3620000000000001</v>
      </c>
      <c r="EG15" s="9">
        <v>0.52300000000000002</v>
      </c>
      <c r="EH15" s="9">
        <v>0.83899999999999997</v>
      </c>
      <c r="EI15" s="9">
        <v>0</v>
      </c>
      <c r="EJ15" s="9">
        <v>0</v>
      </c>
      <c r="EK15" s="9">
        <v>0</v>
      </c>
      <c r="EL15" s="9">
        <v>89.99</v>
      </c>
      <c r="EM15" s="9">
        <v>51.363</v>
      </c>
      <c r="EN15" s="9">
        <v>38.627000000000002</v>
      </c>
      <c r="EO15" s="9">
        <v>72.036000000000001</v>
      </c>
      <c r="EP15" s="9">
        <v>44.935000000000002</v>
      </c>
      <c r="EQ15" s="9">
        <v>27.100999999999999</v>
      </c>
      <c r="ER15" s="9">
        <v>55.948999999999998</v>
      </c>
      <c r="ES15" s="9">
        <v>34.514000000000003</v>
      </c>
      <c r="ET15" s="9">
        <v>21.434999999999999</v>
      </c>
      <c r="EU15" s="9">
        <v>13.493</v>
      </c>
      <c r="EV15" s="9">
        <v>8.2650000000000006</v>
      </c>
      <c r="EW15" s="9">
        <v>5.2270000000000003</v>
      </c>
      <c r="EX15" s="9">
        <v>2.5950000000000002</v>
      </c>
      <c r="EY15" s="9">
        <v>2.1560000000000001</v>
      </c>
      <c r="EZ15" s="9">
        <v>0.439</v>
      </c>
      <c r="FA15" s="9">
        <v>17.952999999999999</v>
      </c>
      <c r="FB15" s="9">
        <v>6.4269999999999996</v>
      </c>
      <c r="FC15" s="9">
        <v>11.526</v>
      </c>
      <c r="FD15" s="9">
        <v>16.039000000000001</v>
      </c>
      <c r="FE15" s="9">
        <v>6.4269999999999996</v>
      </c>
      <c r="FF15" s="9">
        <v>9.6110000000000007</v>
      </c>
      <c r="FG15" s="9">
        <v>1.9139999999999999</v>
      </c>
      <c r="FH15" s="9">
        <v>0</v>
      </c>
      <c r="FI15" s="9">
        <v>1.9139999999999999</v>
      </c>
      <c r="FJ15" s="9">
        <v>75.195999999999998</v>
      </c>
      <c r="FK15" s="9">
        <v>42.639000000000003</v>
      </c>
      <c r="FL15" s="9">
        <v>32.555999999999997</v>
      </c>
      <c r="FM15" s="9">
        <v>61.162999999999997</v>
      </c>
      <c r="FN15" s="9">
        <v>37.360999999999997</v>
      </c>
      <c r="FO15" s="9">
        <v>23.800999999999998</v>
      </c>
      <c r="FP15" s="9">
        <v>49.981999999999999</v>
      </c>
      <c r="FQ15" s="9">
        <v>30.939</v>
      </c>
      <c r="FR15" s="9">
        <v>19.042999999999999</v>
      </c>
      <c r="FS15" s="9">
        <v>10.816000000000001</v>
      </c>
      <c r="FT15" s="9">
        <v>6.0579999999999998</v>
      </c>
      <c r="FU15" s="9">
        <v>4.758</v>
      </c>
      <c r="FV15" s="9">
        <v>0.36399999999999999</v>
      </c>
      <c r="FW15" s="9">
        <v>0.36399999999999999</v>
      </c>
      <c r="FX15" s="9">
        <v>0</v>
      </c>
      <c r="FY15" s="9">
        <v>14.032999999999999</v>
      </c>
      <c r="FZ15" s="9">
        <v>5.2779999999999996</v>
      </c>
      <c r="GA15" s="9">
        <v>8.7550000000000008</v>
      </c>
      <c r="GB15" s="9">
        <v>12.785</v>
      </c>
      <c r="GC15" s="9">
        <v>5.2779999999999996</v>
      </c>
      <c r="GD15" s="9">
        <v>7.5069999999999997</v>
      </c>
      <c r="GE15" s="9">
        <v>1.2470000000000001</v>
      </c>
      <c r="GF15" s="9">
        <v>0</v>
      </c>
      <c r="GG15" s="9">
        <v>1.2470000000000001</v>
      </c>
      <c r="GH15" s="9">
        <v>11.811</v>
      </c>
      <c r="GI15" s="9">
        <v>7.0129999999999999</v>
      </c>
      <c r="GJ15" s="9">
        <v>4.798</v>
      </c>
      <c r="GK15" s="9">
        <v>8.3640000000000008</v>
      </c>
      <c r="GL15" s="9">
        <v>5.8639999999999999</v>
      </c>
      <c r="GM15" s="9">
        <v>2.5</v>
      </c>
      <c r="GN15" s="9">
        <v>4.6779999999999999</v>
      </c>
      <c r="GO15" s="9">
        <v>3.0859999999999999</v>
      </c>
      <c r="GP15" s="9">
        <v>1.5920000000000001</v>
      </c>
      <c r="GQ15" s="9">
        <v>1.4550000000000001</v>
      </c>
      <c r="GR15" s="9">
        <v>0.98599999999999999</v>
      </c>
      <c r="GS15" s="9">
        <v>0.46899999999999997</v>
      </c>
      <c r="GT15" s="9">
        <v>2.23</v>
      </c>
      <c r="GU15" s="9">
        <v>1.792</v>
      </c>
      <c r="GV15" s="9">
        <v>0.439</v>
      </c>
      <c r="GW15" s="9">
        <v>3.4470000000000001</v>
      </c>
      <c r="GX15" s="9">
        <v>1.149</v>
      </c>
      <c r="GY15" s="9">
        <v>2.298</v>
      </c>
      <c r="GZ15" s="9">
        <v>2.78</v>
      </c>
      <c r="HA15" s="9">
        <v>1.149</v>
      </c>
      <c r="HB15" s="9">
        <v>1.631</v>
      </c>
      <c r="HC15" s="9">
        <v>0.66700000000000004</v>
      </c>
      <c r="HD15" s="9">
        <v>0</v>
      </c>
      <c r="HE15" s="9">
        <v>0.66700000000000004</v>
      </c>
      <c r="HF15" s="9">
        <v>2.9830000000000001</v>
      </c>
      <c r="HG15" s="9">
        <v>1.71</v>
      </c>
      <c r="HH15" s="9">
        <v>1.2729999999999999</v>
      </c>
      <c r="HI15" s="9">
        <v>2.5099999999999998</v>
      </c>
      <c r="HJ15" s="9">
        <v>1.71</v>
      </c>
      <c r="HK15" s="9">
        <v>0.8</v>
      </c>
      <c r="HL15" s="9">
        <v>1.288</v>
      </c>
      <c r="HM15" s="9">
        <v>0.48799999999999999</v>
      </c>
      <c r="HN15" s="9">
        <v>0.8</v>
      </c>
      <c r="HO15" s="9">
        <v>1.2210000000000001</v>
      </c>
      <c r="HP15" s="9">
        <v>1.2210000000000001</v>
      </c>
      <c r="HQ15" s="9">
        <v>0</v>
      </c>
      <c r="HR15" s="9">
        <v>0</v>
      </c>
      <c r="HS15" s="9">
        <v>0</v>
      </c>
      <c r="HT15" s="9">
        <v>0</v>
      </c>
      <c r="HU15" s="9">
        <v>0.47299999999999998</v>
      </c>
      <c r="HV15" s="9">
        <v>0</v>
      </c>
      <c r="HW15" s="9">
        <v>0.47299999999999998</v>
      </c>
      <c r="HX15" s="9">
        <v>0.47299999999999998</v>
      </c>
      <c r="HY15" s="9">
        <v>0</v>
      </c>
      <c r="HZ15" s="9">
        <v>0.47299999999999998</v>
      </c>
      <c r="IA15" s="9">
        <v>0</v>
      </c>
      <c r="IB15" s="9">
        <v>0</v>
      </c>
      <c r="IC15" s="9">
        <v>0</v>
      </c>
      <c r="ID15" s="9">
        <v>78.909000000000006</v>
      </c>
      <c r="IE15" s="9">
        <v>44.823</v>
      </c>
      <c r="IF15" s="9">
        <v>34.085999999999999</v>
      </c>
      <c r="IG15" s="9">
        <v>65.483000000000004</v>
      </c>
      <c r="IH15" s="9">
        <v>41.220999999999997</v>
      </c>
      <c r="II15" s="9">
        <v>24.262</v>
      </c>
      <c r="IJ15" s="9">
        <v>49.981999999999999</v>
      </c>
      <c r="IK15" s="9">
        <v>31.385999999999999</v>
      </c>
      <c r="IL15" s="9">
        <v>18.596</v>
      </c>
      <c r="IM15" s="9">
        <v>13.271000000000001</v>
      </c>
      <c r="IN15" s="9">
        <v>8.0440000000000005</v>
      </c>
      <c r="IO15" s="9">
        <v>5.2270000000000003</v>
      </c>
      <c r="IP15" s="9">
        <v>2.23</v>
      </c>
      <c r="IQ15" s="9">
        <v>1.792</v>
      </c>
    </row>
    <row r="16" spans="1:251">
      <c r="A16" s="10">
        <v>43862</v>
      </c>
      <c r="B16" s="9">
        <v>3.3479999999999999</v>
      </c>
      <c r="C16" s="9">
        <v>2.6619999999999999</v>
      </c>
      <c r="D16" s="9">
        <v>4.8289999999999997</v>
      </c>
      <c r="E16" s="9">
        <v>3.0990000000000002</v>
      </c>
      <c r="F16" s="9">
        <v>1.7290000000000001</v>
      </c>
      <c r="G16" s="9">
        <v>0.93500000000000005</v>
      </c>
      <c r="H16" s="9">
        <v>0.249</v>
      </c>
      <c r="I16" s="9">
        <v>0.68600000000000005</v>
      </c>
      <c r="J16" s="9">
        <v>0.246</v>
      </c>
      <c r="K16" s="9">
        <v>0</v>
      </c>
      <c r="L16" s="9">
        <v>0.246</v>
      </c>
      <c r="M16" s="9">
        <v>6.8129999999999997</v>
      </c>
      <c r="N16" s="9">
        <v>3.0139999999999998</v>
      </c>
      <c r="O16" s="9">
        <v>3.7989999999999999</v>
      </c>
      <c r="P16" s="9">
        <v>4.9589999999999996</v>
      </c>
      <c r="Q16" s="9">
        <v>2.3370000000000002</v>
      </c>
      <c r="R16" s="9">
        <v>2.6219999999999999</v>
      </c>
      <c r="S16" s="9">
        <v>1.8540000000000001</v>
      </c>
      <c r="T16" s="9">
        <v>0.67700000000000005</v>
      </c>
      <c r="U16" s="9">
        <v>1.177</v>
      </c>
      <c r="V16" s="9">
        <v>12.545</v>
      </c>
      <c r="W16" s="9">
        <v>8.0060000000000002</v>
      </c>
      <c r="X16" s="9">
        <v>4.5380000000000003</v>
      </c>
      <c r="Y16" s="9">
        <v>7.875</v>
      </c>
      <c r="Z16" s="9">
        <v>4.9710000000000001</v>
      </c>
      <c r="AA16" s="9">
        <v>2.903</v>
      </c>
      <c r="AB16" s="9">
        <v>6.5490000000000004</v>
      </c>
      <c r="AC16" s="9">
        <v>3.9950000000000001</v>
      </c>
      <c r="AD16" s="9">
        <v>2.5539999999999998</v>
      </c>
      <c r="AE16" s="9">
        <v>1.325</v>
      </c>
      <c r="AF16" s="9">
        <v>0.97599999999999998</v>
      </c>
      <c r="AG16" s="9">
        <v>0.34899999999999998</v>
      </c>
      <c r="AH16" s="9">
        <v>0</v>
      </c>
      <c r="AI16" s="9">
        <v>0</v>
      </c>
      <c r="AJ16" s="9">
        <v>0</v>
      </c>
      <c r="AK16" s="9">
        <v>4.67</v>
      </c>
      <c r="AL16" s="9">
        <v>3.0350000000000001</v>
      </c>
      <c r="AM16" s="9">
        <v>1.635</v>
      </c>
      <c r="AN16" s="9">
        <v>4.67</v>
      </c>
      <c r="AO16" s="9">
        <v>3.0350000000000001</v>
      </c>
      <c r="AP16" s="9">
        <v>1.635</v>
      </c>
      <c r="AQ16" s="9">
        <v>0</v>
      </c>
      <c r="AR16" s="9">
        <v>0</v>
      </c>
      <c r="AS16" s="9">
        <v>0</v>
      </c>
      <c r="AT16" s="9">
        <v>6.0259999999999998</v>
      </c>
      <c r="AU16" s="9">
        <v>2.7170000000000001</v>
      </c>
      <c r="AV16" s="9">
        <v>3.3090000000000002</v>
      </c>
      <c r="AW16" s="9">
        <v>4.4880000000000004</v>
      </c>
      <c r="AX16" s="9">
        <v>2.7170000000000001</v>
      </c>
      <c r="AY16" s="9">
        <v>1.77</v>
      </c>
      <c r="AZ16" s="9">
        <v>4.2539999999999996</v>
      </c>
      <c r="BA16" s="9">
        <v>2.4830000000000001</v>
      </c>
      <c r="BB16" s="9">
        <v>1.77</v>
      </c>
      <c r="BC16" s="9">
        <v>0.23400000000000001</v>
      </c>
      <c r="BD16" s="9">
        <v>0.23400000000000001</v>
      </c>
      <c r="BE16" s="9">
        <v>0</v>
      </c>
      <c r="BF16" s="9">
        <v>0</v>
      </c>
      <c r="BG16" s="9">
        <v>0</v>
      </c>
      <c r="BH16" s="9">
        <v>0</v>
      </c>
      <c r="BI16" s="9">
        <v>1.538</v>
      </c>
      <c r="BJ16" s="9">
        <v>0</v>
      </c>
      <c r="BK16" s="9">
        <v>1.538</v>
      </c>
      <c r="BL16" s="9">
        <v>1.325</v>
      </c>
      <c r="BM16" s="9">
        <v>0</v>
      </c>
      <c r="BN16" s="9">
        <v>1.325</v>
      </c>
      <c r="BO16" s="9">
        <v>0.21299999999999999</v>
      </c>
      <c r="BP16" s="9">
        <v>0</v>
      </c>
      <c r="BQ16" s="9">
        <v>0.21299999999999999</v>
      </c>
      <c r="BR16" s="9">
        <v>6.8789999999999996</v>
      </c>
      <c r="BS16" s="9">
        <v>5.0599999999999996</v>
      </c>
      <c r="BT16" s="9">
        <v>1.819</v>
      </c>
      <c r="BU16" s="9">
        <v>5.8559999999999999</v>
      </c>
      <c r="BV16" s="9">
        <v>4.4989999999999997</v>
      </c>
      <c r="BW16" s="9">
        <v>1.357</v>
      </c>
      <c r="BX16" s="9">
        <v>5.5960000000000001</v>
      </c>
      <c r="BY16" s="9">
        <v>4.2389999999999999</v>
      </c>
      <c r="BZ16" s="9">
        <v>1.357</v>
      </c>
      <c r="CA16" s="9">
        <v>0.26</v>
      </c>
      <c r="CB16" s="9">
        <v>0.26</v>
      </c>
      <c r="CC16" s="9">
        <v>0</v>
      </c>
      <c r="CD16" s="9">
        <v>0</v>
      </c>
      <c r="CE16" s="9">
        <v>0</v>
      </c>
      <c r="CF16" s="9">
        <v>0</v>
      </c>
      <c r="CG16" s="9">
        <v>1.022</v>
      </c>
      <c r="CH16" s="9">
        <v>0.56000000000000005</v>
      </c>
      <c r="CI16" s="9">
        <v>0.46200000000000002</v>
      </c>
      <c r="CJ16" s="9">
        <v>1.022</v>
      </c>
      <c r="CK16" s="9">
        <v>0.56000000000000005</v>
      </c>
      <c r="CL16" s="9">
        <v>0.46200000000000002</v>
      </c>
      <c r="CM16" s="9">
        <v>0</v>
      </c>
      <c r="CN16" s="9">
        <v>0</v>
      </c>
      <c r="CO16" s="9">
        <v>0</v>
      </c>
      <c r="CP16" s="9">
        <v>4.1529999999999996</v>
      </c>
      <c r="CQ16" s="9">
        <v>2.19</v>
      </c>
      <c r="CR16" s="9">
        <v>1.964</v>
      </c>
      <c r="CS16" s="9">
        <v>3.5449999999999999</v>
      </c>
      <c r="CT16" s="9">
        <v>2.19</v>
      </c>
      <c r="CU16" s="9">
        <v>1.355</v>
      </c>
      <c r="CV16" s="9">
        <v>3.3460000000000001</v>
      </c>
      <c r="CW16" s="9">
        <v>2.19</v>
      </c>
      <c r="CX16" s="9">
        <v>1.1559999999999999</v>
      </c>
      <c r="CY16" s="9">
        <v>0.19900000000000001</v>
      </c>
      <c r="CZ16" s="9">
        <v>0</v>
      </c>
      <c r="DA16" s="9">
        <v>0.19900000000000001</v>
      </c>
      <c r="DB16" s="9">
        <v>0</v>
      </c>
      <c r="DC16" s="9">
        <v>0</v>
      </c>
      <c r="DD16" s="9">
        <v>0</v>
      </c>
      <c r="DE16" s="9">
        <v>0.60899999999999999</v>
      </c>
      <c r="DF16" s="9">
        <v>0</v>
      </c>
      <c r="DG16" s="9">
        <v>0.60899999999999999</v>
      </c>
      <c r="DH16" s="9">
        <v>0.60899999999999999</v>
      </c>
      <c r="DI16" s="9">
        <v>0</v>
      </c>
      <c r="DJ16" s="9">
        <v>0.60899999999999999</v>
      </c>
      <c r="DK16" s="9">
        <v>0</v>
      </c>
      <c r="DL16" s="9">
        <v>0</v>
      </c>
      <c r="DM16" s="9">
        <v>0</v>
      </c>
      <c r="DN16" s="9">
        <v>13.065</v>
      </c>
      <c r="DO16" s="9">
        <v>7.2850000000000001</v>
      </c>
      <c r="DP16" s="9">
        <v>5.78</v>
      </c>
      <c r="DQ16" s="9">
        <v>9.6389999999999993</v>
      </c>
      <c r="DR16" s="9">
        <v>5.4429999999999996</v>
      </c>
      <c r="DS16" s="9">
        <v>4.1950000000000003</v>
      </c>
      <c r="DT16" s="9">
        <v>8.8659999999999997</v>
      </c>
      <c r="DU16" s="9">
        <v>4.6710000000000003</v>
      </c>
      <c r="DV16" s="9">
        <v>4.1950000000000003</v>
      </c>
      <c r="DW16" s="9">
        <v>0.77200000000000002</v>
      </c>
      <c r="DX16" s="9">
        <v>0.77200000000000002</v>
      </c>
      <c r="DY16" s="9">
        <v>0</v>
      </c>
      <c r="DZ16" s="9">
        <v>0</v>
      </c>
      <c r="EA16" s="9">
        <v>0</v>
      </c>
      <c r="EB16" s="9">
        <v>0</v>
      </c>
      <c r="EC16" s="9">
        <v>3.4260000000000002</v>
      </c>
      <c r="ED16" s="9">
        <v>1.8420000000000001</v>
      </c>
      <c r="EE16" s="9">
        <v>1.585</v>
      </c>
      <c r="EF16" s="9">
        <v>3.4260000000000002</v>
      </c>
      <c r="EG16" s="9">
        <v>1.8420000000000001</v>
      </c>
      <c r="EH16" s="9">
        <v>1.585</v>
      </c>
      <c r="EI16" s="9">
        <v>0</v>
      </c>
      <c r="EJ16" s="9">
        <v>0</v>
      </c>
      <c r="EK16" s="9">
        <v>0</v>
      </c>
      <c r="EL16" s="9">
        <v>82.617000000000004</v>
      </c>
      <c r="EM16" s="9">
        <v>43.81</v>
      </c>
      <c r="EN16" s="9">
        <v>38.807000000000002</v>
      </c>
      <c r="EO16" s="9">
        <v>58.494999999999997</v>
      </c>
      <c r="EP16" s="9">
        <v>35.655000000000001</v>
      </c>
      <c r="EQ16" s="9">
        <v>22.841000000000001</v>
      </c>
      <c r="ER16" s="9">
        <v>48.003</v>
      </c>
      <c r="ES16" s="9">
        <v>26.76</v>
      </c>
      <c r="ET16" s="9">
        <v>21.242999999999999</v>
      </c>
      <c r="EU16" s="9">
        <v>9.3759999999999994</v>
      </c>
      <c r="EV16" s="9">
        <v>7.7779999999999996</v>
      </c>
      <c r="EW16" s="9">
        <v>1.5980000000000001</v>
      </c>
      <c r="EX16" s="9">
        <v>1.117</v>
      </c>
      <c r="EY16" s="9">
        <v>1.117</v>
      </c>
      <c r="EZ16" s="9">
        <v>0</v>
      </c>
      <c r="FA16" s="9">
        <v>24.120999999999999</v>
      </c>
      <c r="FB16" s="9">
        <v>8.1549999999999994</v>
      </c>
      <c r="FC16" s="9">
        <v>15.965999999999999</v>
      </c>
      <c r="FD16" s="9">
        <v>20.305</v>
      </c>
      <c r="FE16" s="9">
        <v>7.3049999999999997</v>
      </c>
      <c r="FF16" s="9">
        <v>13</v>
      </c>
      <c r="FG16" s="9">
        <v>3.8170000000000002</v>
      </c>
      <c r="FH16" s="9">
        <v>0.85099999999999998</v>
      </c>
      <c r="FI16" s="9">
        <v>2.9660000000000002</v>
      </c>
      <c r="FJ16" s="9">
        <v>71.971999999999994</v>
      </c>
      <c r="FK16" s="9">
        <v>37.828000000000003</v>
      </c>
      <c r="FL16" s="9">
        <v>34.143999999999998</v>
      </c>
      <c r="FM16" s="9">
        <v>50.773000000000003</v>
      </c>
      <c r="FN16" s="9">
        <v>29.672999999999998</v>
      </c>
      <c r="FO16" s="9">
        <v>21.099</v>
      </c>
      <c r="FP16" s="9">
        <v>43.091999999999999</v>
      </c>
      <c r="FQ16" s="9">
        <v>23.591000000000001</v>
      </c>
      <c r="FR16" s="9">
        <v>19.501999999999999</v>
      </c>
      <c r="FS16" s="9">
        <v>7.3639999999999999</v>
      </c>
      <c r="FT16" s="9">
        <v>5.766</v>
      </c>
      <c r="FU16" s="9">
        <v>1.5980000000000001</v>
      </c>
      <c r="FV16" s="9">
        <v>0.317</v>
      </c>
      <c r="FW16" s="9">
        <v>0.317</v>
      </c>
      <c r="FX16" s="9">
        <v>0</v>
      </c>
      <c r="FY16" s="9">
        <v>21.199000000000002</v>
      </c>
      <c r="FZ16" s="9">
        <v>8.1549999999999994</v>
      </c>
      <c r="GA16" s="9">
        <v>13.044</v>
      </c>
      <c r="GB16" s="9">
        <v>19.161000000000001</v>
      </c>
      <c r="GC16" s="9">
        <v>7.3049999999999997</v>
      </c>
      <c r="GD16" s="9">
        <v>11.856</v>
      </c>
      <c r="GE16" s="9">
        <v>2.0390000000000001</v>
      </c>
      <c r="GF16" s="9">
        <v>0.85099999999999998</v>
      </c>
      <c r="GG16" s="9">
        <v>1.1879999999999999</v>
      </c>
      <c r="GH16" s="9">
        <v>8.891</v>
      </c>
      <c r="GI16" s="9">
        <v>4.6210000000000004</v>
      </c>
      <c r="GJ16" s="9">
        <v>4.2709999999999999</v>
      </c>
      <c r="GK16" s="9">
        <v>5.97</v>
      </c>
      <c r="GL16" s="9">
        <v>4.6210000000000004</v>
      </c>
      <c r="GM16" s="9">
        <v>1.349</v>
      </c>
      <c r="GN16" s="9">
        <v>3.5609999999999999</v>
      </c>
      <c r="GO16" s="9">
        <v>2.2120000000000002</v>
      </c>
      <c r="GP16" s="9">
        <v>1.349</v>
      </c>
      <c r="GQ16" s="9">
        <v>1.609</v>
      </c>
      <c r="GR16" s="9">
        <v>1.609</v>
      </c>
      <c r="GS16" s="9">
        <v>0</v>
      </c>
      <c r="GT16" s="9">
        <v>0.8</v>
      </c>
      <c r="GU16" s="9">
        <v>0.8</v>
      </c>
      <c r="GV16" s="9">
        <v>0</v>
      </c>
      <c r="GW16" s="9">
        <v>2.9220000000000002</v>
      </c>
      <c r="GX16" s="9">
        <v>0</v>
      </c>
      <c r="GY16" s="9">
        <v>2.9220000000000002</v>
      </c>
      <c r="GZ16" s="9">
        <v>1.1439999999999999</v>
      </c>
      <c r="HA16" s="9">
        <v>0</v>
      </c>
      <c r="HB16" s="9">
        <v>1.1439999999999999</v>
      </c>
      <c r="HC16" s="9">
        <v>1.778</v>
      </c>
      <c r="HD16" s="9">
        <v>0</v>
      </c>
      <c r="HE16" s="9">
        <v>1.778</v>
      </c>
      <c r="HF16" s="9">
        <v>1.7529999999999999</v>
      </c>
      <c r="HG16" s="9">
        <v>1.361</v>
      </c>
      <c r="HH16" s="9">
        <v>0.39200000000000002</v>
      </c>
      <c r="HI16" s="9">
        <v>1.7529999999999999</v>
      </c>
      <c r="HJ16" s="9">
        <v>1.361</v>
      </c>
      <c r="HK16" s="9">
        <v>0.39200000000000002</v>
      </c>
      <c r="HL16" s="9">
        <v>1.35</v>
      </c>
      <c r="HM16" s="9">
        <v>0.95799999999999996</v>
      </c>
      <c r="HN16" s="9">
        <v>0.39200000000000002</v>
      </c>
      <c r="HO16" s="9">
        <v>0.40300000000000002</v>
      </c>
      <c r="HP16" s="9">
        <v>0.40300000000000002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64.259</v>
      </c>
      <c r="IE16" s="9">
        <v>34.828000000000003</v>
      </c>
      <c r="IF16" s="9">
        <v>29.431000000000001</v>
      </c>
      <c r="IG16" s="9">
        <v>50.213999999999999</v>
      </c>
      <c r="IH16" s="9">
        <v>30.483000000000001</v>
      </c>
      <c r="II16" s="9">
        <v>19.73</v>
      </c>
      <c r="IJ16" s="9">
        <v>41.543999999999997</v>
      </c>
      <c r="IK16" s="9">
        <v>23.079000000000001</v>
      </c>
      <c r="IL16" s="9">
        <v>18.465</v>
      </c>
      <c r="IM16" s="9">
        <v>7.5529999999999999</v>
      </c>
      <c r="IN16" s="9">
        <v>6.2869999999999999</v>
      </c>
      <c r="IO16" s="9">
        <v>1.2649999999999999</v>
      </c>
      <c r="IP16" s="9">
        <v>1.117</v>
      </c>
      <c r="IQ16" s="9">
        <v>1.117</v>
      </c>
    </row>
    <row r="17" spans="1:251">
      <c r="A17" s="10">
        <v>44228</v>
      </c>
      <c r="B17" s="9">
        <v>1.6279999999999999</v>
      </c>
      <c r="C17" s="9">
        <v>2.8650000000000002</v>
      </c>
      <c r="D17" s="9">
        <v>2.8860000000000001</v>
      </c>
      <c r="E17" s="9">
        <v>0.41699999999999998</v>
      </c>
      <c r="F17" s="9">
        <v>2.4689999999999999</v>
      </c>
      <c r="G17" s="9">
        <v>1.3420000000000001</v>
      </c>
      <c r="H17" s="9">
        <v>0.94599999999999995</v>
      </c>
      <c r="I17" s="9">
        <v>0.39600000000000002</v>
      </c>
      <c r="J17" s="9">
        <v>0.26500000000000001</v>
      </c>
      <c r="K17" s="9">
        <v>0.26500000000000001</v>
      </c>
      <c r="L17" s="9">
        <v>0</v>
      </c>
      <c r="M17" s="9">
        <v>2.0409999999999999</v>
      </c>
      <c r="N17" s="9">
        <v>1.6890000000000001</v>
      </c>
      <c r="O17" s="9">
        <v>0.35199999999999998</v>
      </c>
      <c r="P17" s="9">
        <v>1.405</v>
      </c>
      <c r="Q17" s="9">
        <v>1.054</v>
      </c>
      <c r="R17" s="9">
        <v>0.35199999999999998</v>
      </c>
      <c r="S17" s="9">
        <v>0.63600000000000001</v>
      </c>
      <c r="T17" s="9">
        <v>0.63600000000000001</v>
      </c>
      <c r="U17" s="9">
        <v>0</v>
      </c>
      <c r="V17" s="9">
        <v>14.419</v>
      </c>
      <c r="W17" s="9">
        <v>7.1020000000000003</v>
      </c>
      <c r="X17" s="9">
        <v>7.3179999999999996</v>
      </c>
      <c r="Y17" s="9">
        <v>8.86</v>
      </c>
      <c r="Z17" s="9">
        <v>4.8209999999999997</v>
      </c>
      <c r="AA17" s="9">
        <v>4.0389999999999997</v>
      </c>
      <c r="AB17" s="9">
        <v>7.51</v>
      </c>
      <c r="AC17" s="9">
        <v>3.6779999999999999</v>
      </c>
      <c r="AD17" s="9">
        <v>3.8319999999999999</v>
      </c>
      <c r="AE17" s="9">
        <v>1.0880000000000001</v>
      </c>
      <c r="AF17" s="9">
        <v>0.88</v>
      </c>
      <c r="AG17" s="9">
        <v>0.20799999999999999</v>
      </c>
      <c r="AH17" s="9">
        <v>0.26200000000000001</v>
      </c>
      <c r="AI17" s="9">
        <v>0.26200000000000001</v>
      </c>
      <c r="AJ17" s="9">
        <v>0</v>
      </c>
      <c r="AK17" s="9">
        <v>5.5590000000000002</v>
      </c>
      <c r="AL17" s="9">
        <v>2.2810000000000001</v>
      </c>
      <c r="AM17" s="9">
        <v>3.278</v>
      </c>
      <c r="AN17" s="9">
        <v>4.6479999999999997</v>
      </c>
      <c r="AO17" s="9">
        <v>1.7529999999999999</v>
      </c>
      <c r="AP17" s="9">
        <v>2.895</v>
      </c>
      <c r="AQ17" s="9">
        <v>0.91100000000000003</v>
      </c>
      <c r="AR17" s="9">
        <v>0.52800000000000002</v>
      </c>
      <c r="AS17" s="9">
        <v>0.38300000000000001</v>
      </c>
      <c r="AT17" s="9">
        <v>7.8470000000000004</v>
      </c>
      <c r="AU17" s="9">
        <v>3.4319999999999999</v>
      </c>
      <c r="AV17" s="9">
        <v>4.415</v>
      </c>
      <c r="AW17" s="9">
        <v>5.2610000000000001</v>
      </c>
      <c r="AX17" s="9">
        <v>2.7480000000000002</v>
      </c>
      <c r="AY17" s="9">
        <v>2.5129999999999999</v>
      </c>
      <c r="AZ17" s="9">
        <v>4.2590000000000003</v>
      </c>
      <c r="BA17" s="9">
        <v>2.117</v>
      </c>
      <c r="BB17" s="9">
        <v>2.1419999999999999</v>
      </c>
      <c r="BC17" s="9">
        <v>0.64700000000000002</v>
      </c>
      <c r="BD17" s="9">
        <v>0.27600000000000002</v>
      </c>
      <c r="BE17" s="9">
        <v>0.371</v>
      </c>
      <c r="BF17" s="9">
        <v>0.35499999999999998</v>
      </c>
      <c r="BG17" s="9">
        <v>0.35499999999999998</v>
      </c>
      <c r="BH17" s="9">
        <v>0</v>
      </c>
      <c r="BI17" s="9">
        <v>2.5859999999999999</v>
      </c>
      <c r="BJ17" s="9">
        <v>0.68400000000000005</v>
      </c>
      <c r="BK17" s="9">
        <v>1.9019999999999999</v>
      </c>
      <c r="BL17" s="9">
        <v>2.5859999999999999</v>
      </c>
      <c r="BM17" s="9">
        <v>0.68400000000000005</v>
      </c>
      <c r="BN17" s="9">
        <v>1.9019999999999999</v>
      </c>
      <c r="BO17" s="9">
        <v>0</v>
      </c>
      <c r="BP17" s="9">
        <v>0</v>
      </c>
      <c r="BQ17" s="9">
        <v>0</v>
      </c>
      <c r="BR17" s="9">
        <v>12.308</v>
      </c>
      <c r="BS17" s="9">
        <v>6.8869999999999996</v>
      </c>
      <c r="BT17" s="9">
        <v>5.4210000000000003</v>
      </c>
      <c r="BU17" s="9">
        <v>9.298</v>
      </c>
      <c r="BV17" s="9">
        <v>6.0350000000000001</v>
      </c>
      <c r="BW17" s="9">
        <v>3.2629999999999999</v>
      </c>
      <c r="BX17" s="9">
        <v>8.2889999999999997</v>
      </c>
      <c r="BY17" s="9">
        <v>5.0259999999999998</v>
      </c>
      <c r="BZ17" s="9">
        <v>3.2629999999999999</v>
      </c>
      <c r="CA17" s="9">
        <v>1.0089999999999999</v>
      </c>
      <c r="CB17" s="9">
        <v>1.0089999999999999</v>
      </c>
      <c r="CC17" s="9">
        <v>0</v>
      </c>
      <c r="CD17" s="9">
        <v>0</v>
      </c>
      <c r="CE17" s="9">
        <v>0</v>
      </c>
      <c r="CF17" s="9">
        <v>0</v>
      </c>
      <c r="CG17" s="9">
        <v>3.01</v>
      </c>
      <c r="CH17" s="9">
        <v>0.85199999999999998</v>
      </c>
      <c r="CI17" s="9">
        <v>2.1579999999999999</v>
      </c>
      <c r="CJ17" s="9">
        <v>3.01</v>
      </c>
      <c r="CK17" s="9">
        <v>0.85199999999999998</v>
      </c>
      <c r="CL17" s="9">
        <v>2.1579999999999999</v>
      </c>
      <c r="CM17" s="9">
        <v>0</v>
      </c>
      <c r="CN17" s="9">
        <v>0</v>
      </c>
      <c r="CO17" s="9">
        <v>0</v>
      </c>
      <c r="CP17" s="9">
        <v>7.1260000000000003</v>
      </c>
      <c r="CQ17" s="9">
        <v>3.952</v>
      </c>
      <c r="CR17" s="9">
        <v>3.1739999999999999</v>
      </c>
      <c r="CS17" s="9">
        <v>5.343</v>
      </c>
      <c r="CT17" s="9">
        <v>2.9409999999999998</v>
      </c>
      <c r="CU17" s="9">
        <v>2.4020000000000001</v>
      </c>
      <c r="CV17" s="9">
        <v>4.3380000000000001</v>
      </c>
      <c r="CW17" s="9">
        <v>2.4260000000000002</v>
      </c>
      <c r="CX17" s="9">
        <v>1.9119999999999999</v>
      </c>
      <c r="CY17" s="9">
        <v>1.0049999999999999</v>
      </c>
      <c r="CZ17" s="9">
        <v>0.51600000000000001</v>
      </c>
      <c r="DA17" s="9">
        <v>0.49</v>
      </c>
      <c r="DB17" s="9">
        <v>0</v>
      </c>
      <c r="DC17" s="9">
        <v>0</v>
      </c>
      <c r="DD17" s="9">
        <v>0</v>
      </c>
      <c r="DE17" s="9">
        <v>1.7829999999999999</v>
      </c>
      <c r="DF17" s="9">
        <v>1.0109999999999999</v>
      </c>
      <c r="DG17" s="9">
        <v>0.77200000000000002</v>
      </c>
      <c r="DH17" s="9">
        <v>1.7829999999999999</v>
      </c>
      <c r="DI17" s="9">
        <v>1.0109999999999999</v>
      </c>
      <c r="DJ17" s="9">
        <v>0.77200000000000002</v>
      </c>
      <c r="DK17" s="9">
        <v>0</v>
      </c>
      <c r="DL17" s="9">
        <v>0</v>
      </c>
      <c r="DM17" s="9">
        <v>0</v>
      </c>
      <c r="DN17" s="9">
        <v>12.105</v>
      </c>
      <c r="DO17" s="9">
        <v>7.6340000000000003</v>
      </c>
      <c r="DP17" s="9">
        <v>4.4720000000000004</v>
      </c>
      <c r="DQ17" s="9">
        <v>10.071</v>
      </c>
      <c r="DR17" s="9">
        <v>6.7460000000000004</v>
      </c>
      <c r="DS17" s="9">
        <v>3.3260000000000001</v>
      </c>
      <c r="DT17" s="9">
        <v>8.7230000000000008</v>
      </c>
      <c r="DU17" s="9">
        <v>5.3970000000000002</v>
      </c>
      <c r="DV17" s="9">
        <v>3.3260000000000001</v>
      </c>
      <c r="DW17" s="9">
        <v>1.349</v>
      </c>
      <c r="DX17" s="9">
        <v>1.349</v>
      </c>
      <c r="DY17" s="9">
        <v>0</v>
      </c>
      <c r="DZ17" s="9">
        <v>0</v>
      </c>
      <c r="EA17" s="9">
        <v>0</v>
      </c>
      <c r="EB17" s="9">
        <v>0</v>
      </c>
      <c r="EC17" s="9">
        <v>2.0339999999999998</v>
      </c>
      <c r="ED17" s="9">
        <v>0.88800000000000001</v>
      </c>
      <c r="EE17" s="9">
        <v>1.1459999999999999</v>
      </c>
      <c r="EF17" s="9">
        <v>2.0339999999999998</v>
      </c>
      <c r="EG17" s="9">
        <v>0.88800000000000001</v>
      </c>
      <c r="EH17" s="9">
        <v>1.1459999999999999</v>
      </c>
      <c r="EI17" s="9">
        <v>0</v>
      </c>
      <c r="EJ17" s="9">
        <v>0</v>
      </c>
      <c r="EK17" s="9">
        <v>0</v>
      </c>
      <c r="EL17" s="9">
        <v>90.034999999999997</v>
      </c>
      <c r="EM17" s="9">
        <v>52.481000000000002</v>
      </c>
      <c r="EN17" s="9">
        <v>37.554000000000002</v>
      </c>
      <c r="EO17" s="9">
        <v>65.049000000000007</v>
      </c>
      <c r="EP17" s="9">
        <v>41.371000000000002</v>
      </c>
      <c r="EQ17" s="9">
        <v>23.678000000000001</v>
      </c>
      <c r="ER17" s="9">
        <v>50.685000000000002</v>
      </c>
      <c r="ES17" s="9">
        <v>29.390999999999998</v>
      </c>
      <c r="ET17" s="9">
        <v>21.294</v>
      </c>
      <c r="EU17" s="9">
        <v>10.698</v>
      </c>
      <c r="EV17" s="9">
        <v>8.9700000000000006</v>
      </c>
      <c r="EW17" s="9">
        <v>1.728</v>
      </c>
      <c r="EX17" s="9">
        <v>3.6659999999999999</v>
      </c>
      <c r="EY17" s="9">
        <v>3.0089999999999999</v>
      </c>
      <c r="EZ17" s="9">
        <v>0.65600000000000003</v>
      </c>
      <c r="FA17" s="9">
        <v>24.986000000000001</v>
      </c>
      <c r="FB17" s="9">
        <v>11.11</v>
      </c>
      <c r="FC17" s="9">
        <v>13.875999999999999</v>
      </c>
      <c r="FD17" s="9">
        <v>18.861000000000001</v>
      </c>
      <c r="FE17" s="9">
        <v>9.5150000000000006</v>
      </c>
      <c r="FF17" s="9">
        <v>9.3460000000000001</v>
      </c>
      <c r="FG17" s="9">
        <v>6.125</v>
      </c>
      <c r="FH17" s="9">
        <v>1.595</v>
      </c>
      <c r="FI17" s="9">
        <v>4.53</v>
      </c>
      <c r="FJ17" s="9">
        <v>74.090999999999994</v>
      </c>
      <c r="FK17" s="9">
        <v>45.518999999999998</v>
      </c>
      <c r="FL17" s="9">
        <v>28.571999999999999</v>
      </c>
      <c r="FM17" s="9">
        <v>54.283999999999999</v>
      </c>
      <c r="FN17" s="9">
        <v>35.411999999999999</v>
      </c>
      <c r="FO17" s="9">
        <v>18.872</v>
      </c>
      <c r="FP17" s="9">
        <v>43.798999999999999</v>
      </c>
      <c r="FQ17" s="9">
        <v>26.603999999999999</v>
      </c>
      <c r="FR17" s="9">
        <v>17.195</v>
      </c>
      <c r="FS17" s="9">
        <v>8.3859999999999992</v>
      </c>
      <c r="FT17" s="9">
        <v>7.0590000000000002</v>
      </c>
      <c r="FU17" s="9">
        <v>1.327</v>
      </c>
      <c r="FV17" s="9">
        <v>2.0990000000000002</v>
      </c>
      <c r="FW17" s="9">
        <v>1.7490000000000001</v>
      </c>
      <c r="FX17" s="9">
        <v>0.35099999999999998</v>
      </c>
      <c r="FY17" s="9">
        <v>19.806999999999999</v>
      </c>
      <c r="FZ17" s="9">
        <v>10.106999999999999</v>
      </c>
      <c r="GA17" s="9">
        <v>9.6999999999999993</v>
      </c>
      <c r="GB17" s="9">
        <v>18.096</v>
      </c>
      <c r="GC17" s="9">
        <v>9.109</v>
      </c>
      <c r="GD17" s="9">
        <v>8.9870000000000001</v>
      </c>
      <c r="GE17" s="9">
        <v>1.7110000000000001</v>
      </c>
      <c r="GF17" s="9">
        <v>0.998</v>
      </c>
      <c r="GG17" s="9">
        <v>0.71299999999999997</v>
      </c>
      <c r="GH17" s="9">
        <v>12.211</v>
      </c>
      <c r="GI17" s="9">
        <v>5.2130000000000001</v>
      </c>
      <c r="GJ17" s="9">
        <v>6.9969999999999999</v>
      </c>
      <c r="GK17" s="9">
        <v>7.8239999999999998</v>
      </c>
      <c r="GL17" s="9">
        <v>4.2110000000000003</v>
      </c>
      <c r="GM17" s="9">
        <v>3.613</v>
      </c>
      <c r="GN17" s="9">
        <v>4.835</v>
      </c>
      <c r="GO17" s="9">
        <v>1.9279999999999999</v>
      </c>
      <c r="GP17" s="9">
        <v>2.907</v>
      </c>
      <c r="GQ17" s="9">
        <v>1.4219999999999999</v>
      </c>
      <c r="GR17" s="9">
        <v>1.022</v>
      </c>
      <c r="GS17" s="9">
        <v>0.40100000000000002</v>
      </c>
      <c r="GT17" s="9">
        <v>1.5660000000000001</v>
      </c>
      <c r="GU17" s="9">
        <v>1.2609999999999999</v>
      </c>
      <c r="GV17" s="9">
        <v>0.30599999999999999</v>
      </c>
      <c r="GW17" s="9">
        <v>4.3869999999999996</v>
      </c>
      <c r="GX17" s="9">
        <v>1.0029999999999999</v>
      </c>
      <c r="GY17" s="9">
        <v>3.3839999999999999</v>
      </c>
      <c r="GZ17" s="9">
        <v>0.76500000000000001</v>
      </c>
      <c r="HA17" s="9">
        <v>0.40600000000000003</v>
      </c>
      <c r="HB17" s="9">
        <v>0.35899999999999999</v>
      </c>
      <c r="HC17" s="9">
        <v>3.6219999999999999</v>
      </c>
      <c r="HD17" s="9">
        <v>0.59699999999999998</v>
      </c>
      <c r="HE17" s="9">
        <v>3.0249999999999999</v>
      </c>
      <c r="HF17" s="9">
        <v>3.7330000000000001</v>
      </c>
      <c r="HG17" s="9">
        <v>1.748</v>
      </c>
      <c r="HH17" s="9">
        <v>1.984</v>
      </c>
      <c r="HI17" s="9">
        <v>2.94</v>
      </c>
      <c r="HJ17" s="9">
        <v>1.748</v>
      </c>
      <c r="HK17" s="9">
        <v>1.1919999999999999</v>
      </c>
      <c r="HL17" s="9">
        <v>2.0510000000000002</v>
      </c>
      <c r="HM17" s="9">
        <v>0.85899999999999999</v>
      </c>
      <c r="HN17" s="9">
        <v>1.1919999999999999</v>
      </c>
      <c r="HO17" s="9">
        <v>0.89</v>
      </c>
      <c r="HP17" s="9">
        <v>0.89</v>
      </c>
      <c r="HQ17" s="9">
        <v>0</v>
      </c>
      <c r="HR17" s="9">
        <v>0</v>
      </c>
      <c r="HS17" s="9">
        <v>0</v>
      </c>
      <c r="HT17" s="9">
        <v>0</v>
      </c>
      <c r="HU17" s="9">
        <v>0.79200000000000004</v>
      </c>
      <c r="HV17" s="9">
        <v>0</v>
      </c>
      <c r="HW17" s="9">
        <v>0.79200000000000004</v>
      </c>
      <c r="HX17" s="9">
        <v>0</v>
      </c>
      <c r="HY17" s="9">
        <v>0</v>
      </c>
      <c r="HZ17" s="9">
        <v>0</v>
      </c>
      <c r="IA17" s="9">
        <v>0.79200000000000004</v>
      </c>
      <c r="IB17" s="9">
        <v>0</v>
      </c>
      <c r="IC17" s="9">
        <v>0.79200000000000004</v>
      </c>
      <c r="ID17" s="9">
        <v>79.739999999999995</v>
      </c>
      <c r="IE17" s="9">
        <v>44.472000000000001</v>
      </c>
      <c r="IF17" s="9">
        <v>35.268000000000001</v>
      </c>
      <c r="IG17" s="9">
        <v>58.207000000000001</v>
      </c>
      <c r="IH17" s="9">
        <v>35.811</v>
      </c>
      <c r="II17" s="9">
        <v>22.396000000000001</v>
      </c>
      <c r="IJ17" s="9">
        <v>45.6</v>
      </c>
      <c r="IK17" s="9">
        <v>25.24</v>
      </c>
      <c r="IL17" s="9">
        <v>20.36</v>
      </c>
      <c r="IM17" s="9">
        <v>8.9420000000000002</v>
      </c>
      <c r="IN17" s="9">
        <v>7.5620000000000003</v>
      </c>
      <c r="IO17" s="9">
        <v>1.38</v>
      </c>
      <c r="IP17" s="9">
        <v>3.6659999999999999</v>
      </c>
      <c r="IQ17" s="9">
        <v>3.0089999999999999</v>
      </c>
    </row>
    <row r="18" spans="1:251">
      <c r="A18" s="10">
        <v>44593</v>
      </c>
      <c r="B18" s="9">
        <v>2.3210000000000002</v>
      </c>
      <c r="C18" s="9">
        <v>0.88500000000000001</v>
      </c>
      <c r="D18" s="9">
        <v>1.6990000000000001</v>
      </c>
      <c r="E18" s="9">
        <v>1.2310000000000001</v>
      </c>
      <c r="F18" s="9">
        <v>0.46800000000000003</v>
      </c>
      <c r="G18" s="9">
        <v>1.254</v>
      </c>
      <c r="H18" s="9">
        <v>0.83699999999999997</v>
      </c>
      <c r="I18" s="9">
        <v>0.41699999999999998</v>
      </c>
      <c r="J18" s="9">
        <v>0.253</v>
      </c>
      <c r="K18" s="9">
        <v>0.253</v>
      </c>
      <c r="L18" s="9">
        <v>0</v>
      </c>
      <c r="M18" s="9">
        <v>2.8809999999999998</v>
      </c>
      <c r="N18" s="9">
        <v>0.98399999999999999</v>
      </c>
      <c r="O18" s="9">
        <v>1.897</v>
      </c>
      <c r="P18" s="9">
        <v>2.3130000000000002</v>
      </c>
      <c r="Q18" s="9">
        <v>0.71499999999999997</v>
      </c>
      <c r="R18" s="9">
        <v>1.5980000000000001</v>
      </c>
      <c r="S18" s="9">
        <v>0.56799999999999995</v>
      </c>
      <c r="T18" s="9">
        <v>0.26900000000000002</v>
      </c>
      <c r="U18" s="9">
        <v>0.29899999999999999</v>
      </c>
      <c r="V18" s="9">
        <v>14.429</v>
      </c>
      <c r="W18" s="9">
        <v>8.4700000000000006</v>
      </c>
      <c r="X18" s="9">
        <v>5.9589999999999996</v>
      </c>
      <c r="Y18" s="9">
        <v>10.574</v>
      </c>
      <c r="Z18" s="9">
        <v>6.1660000000000004</v>
      </c>
      <c r="AA18" s="9">
        <v>4.4080000000000004</v>
      </c>
      <c r="AB18" s="9">
        <v>8.5830000000000002</v>
      </c>
      <c r="AC18" s="9">
        <v>4.3140000000000001</v>
      </c>
      <c r="AD18" s="9">
        <v>4.2699999999999996</v>
      </c>
      <c r="AE18" s="9">
        <v>1.5009999999999999</v>
      </c>
      <c r="AF18" s="9">
        <v>1.5009999999999999</v>
      </c>
      <c r="AG18" s="9">
        <v>0</v>
      </c>
      <c r="AH18" s="9">
        <v>0.49</v>
      </c>
      <c r="AI18" s="9">
        <v>0.35099999999999998</v>
      </c>
      <c r="AJ18" s="9">
        <v>0.13800000000000001</v>
      </c>
      <c r="AK18" s="9">
        <v>3.855</v>
      </c>
      <c r="AL18" s="9">
        <v>2.3039999999999998</v>
      </c>
      <c r="AM18" s="9">
        <v>1.5509999999999999</v>
      </c>
      <c r="AN18" s="9">
        <v>3.3740000000000001</v>
      </c>
      <c r="AO18" s="9">
        <v>2.3039999999999998</v>
      </c>
      <c r="AP18" s="9">
        <v>1.07</v>
      </c>
      <c r="AQ18" s="9">
        <v>0.48</v>
      </c>
      <c r="AR18" s="9">
        <v>0</v>
      </c>
      <c r="AS18" s="9">
        <v>0.48</v>
      </c>
      <c r="AT18" s="9">
        <v>3.343</v>
      </c>
      <c r="AU18" s="9">
        <v>2.5880000000000001</v>
      </c>
      <c r="AV18" s="9">
        <v>0.755</v>
      </c>
      <c r="AW18" s="9">
        <v>2.4369999999999998</v>
      </c>
      <c r="AX18" s="9">
        <v>1.6819999999999999</v>
      </c>
      <c r="AY18" s="9">
        <v>0.755</v>
      </c>
      <c r="AZ18" s="9">
        <v>2.2330000000000001</v>
      </c>
      <c r="BA18" s="9">
        <v>1.6819999999999999</v>
      </c>
      <c r="BB18" s="9">
        <v>0.55100000000000005</v>
      </c>
      <c r="BC18" s="9">
        <v>0</v>
      </c>
      <c r="BD18" s="9">
        <v>0</v>
      </c>
      <c r="BE18" s="9">
        <v>0</v>
      </c>
      <c r="BF18" s="9">
        <v>0.20399999999999999</v>
      </c>
      <c r="BG18" s="9">
        <v>0</v>
      </c>
      <c r="BH18" s="9">
        <v>0.20399999999999999</v>
      </c>
      <c r="BI18" s="9">
        <v>0.90600000000000003</v>
      </c>
      <c r="BJ18" s="9">
        <v>0.90600000000000003</v>
      </c>
      <c r="BK18" s="9">
        <v>0</v>
      </c>
      <c r="BL18" s="9">
        <v>0.72199999999999998</v>
      </c>
      <c r="BM18" s="9">
        <v>0.72199999999999998</v>
      </c>
      <c r="BN18" s="9">
        <v>0</v>
      </c>
      <c r="BO18" s="9">
        <v>0.184</v>
      </c>
      <c r="BP18" s="9">
        <v>0.184</v>
      </c>
      <c r="BQ18" s="9">
        <v>0</v>
      </c>
      <c r="BR18" s="9">
        <v>7.2309999999999999</v>
      </c>
      <c r="BS18" s="9">
        <v>4.1210000000000004</v>
      </c>
      <c r="BT18" s="9">
        <v>3.11</v>
      </c>
      <c r="BU18" s="9">
        <v>4.2439999999999998</v>
      </c>
      <c r="BV18" s="9">
        <v>2.5409999999999999</v>
      </c>
      <c r="BW18" s="9">
        <v>1.7030000000000001</v>
      </c>
      <c r="BX18" s="9">
        <v>3.9569999999999999</v>
      </c>
      <c r="BY18" s="9">
        <v>2.5409999999999999</v>
      </c>
      <c r="BZ18" s="9">
        <v>1.4159999999999999</v>
      </c>
      <c r="CA18" s="9">
        <v>0.28699999999999998</v>
      </c>
      <c r="CB18" s="9">
        <v>0</v>
      </c>
      <c r="CC18" s="9">
        <v>0.28699999999999998</v>
      </c>
      <c r="CD18" s="9">
        <v>0</v>
      </c>
      <c r="CE18" s="9">
        <v>0</v>
      </c>
      <c r="CF18" s="9">
        <v>0</v>
      </c>
      <c r="CG18" s="9">
        <v>2.988</v>
      </c>
      <c r="CH18" s="9">
        <v>1.58</v>
      </c>
      <c r="CI18" s="9">
        <v>1.4079999999999999</v>
      </c>
      <c r="CJ18" s="9">
        <v>2.988</v>
      </c>
      <c r="CK18" s="9">
        <v>1.58</v>
      </c>
      <c r="CL18" s="9">
        <v>1.4079999999999999</v>
      </c>
      <c r="CM18" s="9">
        <v>0</v>
      </c>
      <c r="CN18" s="9">
        <v>0</v>
      </c>
      <c r="CO18" s="9">
        <v>0</v>
      </c>
      <c r="CP18" s="9">
        <v>5.3650000000000002</v>
      </c>
      <c r="CQ18" s="9">
        <v>2.9209999999999998</v>
      </c>
      <c r="CR18" s="9">
        <v>2.4449999999999998</v>
      </c>
      <c r="CS18" s="9">
        <v>4.1260000000000003</v>
      </c>
      <c r="CT18" s="9">
        <v>2.1019999999999999</v>
      </c>
      <c r="CU18" s="9">
        <v>2.0249999999999999</v>
      </c>
      <c r="CV18" s="9">
        <v>3.0430000000000001</v>
      </c>
      <c r="CW18" s="9">
        <v>1.276</v>
      </c>
      <c r="CX18" s="9">
        <v>1.7669999999999999</v>
      </c>
      <c r="CY18" s="9">
        <v>1.083</v>
      </c>
      <c r="CZ18" s="9">
        <v>0.82499999999999996</v>
      </c>
      <c r="DA18" s="9">
        <v>0.25800000000000001</v>
      </c>
      <c r="DB18" s="9">
        <v>0</v>
      </c>
      <c r="DC18" s="9">
        <v>0</v>
      </c>
      <c r="DD18" s="9">
        <v>0</v>
      </c>
      <c r="DE18" s="9">
        <v>1.2390000000000001</v>
      </c>
      <c r="DF18" s="9">
        <v>0.81899999999999995</v>
      </c>
      <c r="DG18" s="9">
        <v>0.42</v>
      </c>
      <c r="DH18" s="9">
        <v>1.2390000000000001</v>
      </c>
      <c r="DI18" s="9">
        <v>0.81899999999999995</v>
      </c>
      <c r="DJ18" s="9">
        <v>0.42</v>
      </c>
      <c r="DK18" s="9">
        <v>0</v>
      </c>
      <c r="DL18" s="9">
        <v>0</v>
      </c>
      <c r="DM18" s="9">
        <v>0</v>
      </c>
      <c r="DN18" s="9">
        <v>8.6419999999999995</v>
      </c>
      <c r="DO18" s="9">
        <v>5.4960000000000004</v>
      </c>
      <c r="DP18" s="9">
        <v>3.1459999999999999</v>
      </c>
      <c r="DQ18" s="9">
        <v>6.7910000000000004</v>
      </c>
      <c r="DR18" s="9">
        <v>4.0970000000000004</v>
      </c>
      <c r="DS18" s="9">
        <v>2.694</v>
      </c>
      <c r="DT18" s="9">
        <v>6.7910000000000004</v>
      </c>
      <c r="DU18" s="9">
        <v>4.0970000000000004</v>
      </c>
      <c r="DV18" s="9">
        <v>2.694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1.851</v>
      </c>
      <c r="ED18" s="9">
        <v>1.399</v>
      </c>
      <c r="EE18" s="9">
        <v>0.45200000000000001</v>
      </c>
      <c r="EF18" s="9">
        <v>1.583</v>
      </c>
      <c r="EG18" s="9">
        <v>1.399</v>
      </c>
      <c r="EH18" s="9">
        <v>0.185</v>
      </c>
      <c r="EI18" s="9">
        <v>0.26800000000000002</v>
      </c>
      <c r="EJ18" s="9">
        <v>0</v>
      </c>
      <c r="EK18" s="9">
        <v>0.26800000000000002</v>
      </c>
      <c r="EL18" s="9">
        <v>58.412999999999997</v>
      </c>
      <c r="EM18" s="9">
        <v>30.02</v>
      </c>
      <c r="EN18" s="9">
        <v>28.393000000000001</v>
      </c>
      <c r="EO18" s="9">
        <v>42.673000000000002</v>
      </c>
      <c r="EP18" s="9">
        <v>23.484999999999999</v>
      </c>
      <c r="EQ18" s="9">
        <v>19.187999999999999</v>
      </c>
      <c r="ER18" s="9">
        <v>30.096</v>
      </c>
      <c r="ES18" s="9">
        <v>15.295</v>
      </c>
      <c r="ET18" s="9">
        <v>14.801</v>
      </c>
      <c r="EU18" s="9">
        <v>6.82</v>
      </c>
      <c r="EV18" s="9">
        <v>3.5409999999999999</v>
      </c>
      <c r="EW18" s="9">
        <v>3.278</v>
      </c>
      <c r="EX18" s="9">
        <v>5.758</v>
      </c>
      <c r="EY18" s="9">
        <v>4.6479999999999997</v>
      </c>
      <c r="EZ18" s="9">
        <v>1.109</v>
      </c>
      <c r="FA18" s="9">
        <v>15.74</v>
      </c>
      <c r="FB18" s="9">
        <v>6.5359999999999996</v>
      </c>
      <c r="FC18" s="9">
        <v>9.2040000000000006</v>
      </c>
      <c r="FD18" s="9">
        <v>12.677</v>
      </c>
      <c r="FE18" s="9">
        <v>4.5510000000000002</v>
      </c>
      <c r="FF18" s="9">
        <v>8.1259999999999994</v>
      </c>
      <c r="FG18" s="9">
        <v>3.0630000000000002</v>
      </c>
      <c r="FH18" s="9">
        <v>1.9850000000000001</v>
      </c>
      <c r="FI18" s="9">
        <v>1.0780000000000001</v>
      </c>
      <c r="FJ18" s="9">
        <v>37.14</v>
      </c>
      <c r="FK18" s="9">
        <v>19.32</v>
      </c>
      <c r="FL18" s="9">
        <v>17.818999999999999</v>
      </c>
      <c r="FM18" s="9">
        <v>27.94</v>
      </c>
      <c r="FN18" s="9">
        <v>15.085000000000001</v>
      </c>
      <c r="FO18" s="9">
        <v>12.856</v>
      </c>
      <c r="FP18" s="9">
        <v>22.74</v>
      </c>
      <c r="FQ18" s="9">
        <v>12</v>
      </c>
      <c r="FR18" s="9">
        <v>10.741</v>
      </c>
      <c r="FS18" s="9">
        <v>2.9550000000000001</v>
      </c>
      <c r="FT18" s="9">
        <v>1.609</v>
      </c>
      <c r="FU18" s="9">
        <v>1.3460000000000001</v>
      </c>
      <c r="FV18" s="9">
        <v>2.2450000000000001</v>
      </c>
      <c r="FW18" s="9">
        <v>1.476</v>
      </c>
      <c r="FX18" s="9">
        <v>0.76900000000000002</v>
      </c>
      <c r="FY18" s="9">
        <v>9.1989999999999998</v>
      </c>
      <c r="FZ18" s="9">
        <v>4.2359999999999998</v>
      </c>
      <c r="GA18" s="9">
        <v>4.9640000000000004</v>
      </c>
      <c r="GB18" s="9">
        <v>8.2840000000000007</v>
      </c>
      <c r="GC18" s="9">
        <v>3.3210000000000002</v>
      </c>
      <c r="GD18" s="9">
        <v>4.9640000000000004</v>
      </c>
      <c r="GE18" s="9">
        <v>0.91500000000000004</v>
      </c>
      <c r="GF18" s="9">
        <v>0.91500000000000004</v>
      </c>
      <c r="GG18" s="9">
        <v>0</v>
      </c>
      <c r="GH18" s="9">
        <v>15.436999999999999</v>
      </c>
      <c r="GI18" s="9">
        <v>6.548</v>
      </c>
      <c r="GJ18" s="9">
        <v>8.8889999999999993</v>
      </c>
      <c r="GK18" s="9">
        <v>9.8670000000000009</v>
      </c>
      <c r="GL18" s="9">
        <v>5.218</v>
      </c>
      <c r="GM18" s="9">
        <v>4.649</v>
      </c>
      <c r="GN18" s="9">
        <v>4.8079999999999998</v>
      </c>
      <c r="GO18" s="9">
        <v>1.163</v>
      </c>
      <c r="GP18" s="9">
        <v>3.645</v>
      </c>
      <c r="GQ18" s="9">
        <v>1.8720000000000001</v>
      </c>
      <c r="GR18" s="9">
        <v>1.2090000000000001</v>
      </c>
      <c r="GS18" s="9">
        <v>0.66300000000000003</v>
      </c>
      <c r="GT18" s="9">
        <v>3.1859999999999999</v>
      </c>
      <c r="GU18" s="9">
        <v>2.8460000000000001</v>
      </c>
      <c r="GV18" s="9">
        <v>0.34</v>
      </c>
      <c r="GW18" s="9">
        <v>5.5709999999999997</v>
      </c>
      <c r="GX18" s="9">
        <v>1.33</v>
      </c>
      <c r="GY18" s="9">
        <v>4.2409999999999997</v>
      </c>
      <c r="GZ18" s="9">
        <v>3.762</v>
      </c>
      <c r="HA18" s="9">
        <v>0.59899999999999998</v>
      </c>
      <c r="HB18" s="9">
        <v>3.1629999999999998</v>
      </c>
      <c r="HC18" s="9">
        <v>1.8089999999999999</v>
      </c>
      <c r="HD18" s="9">
        <v>0.73099999999999998</v>
      </c>
      <c r="HE18" s="9">
        <v>1.0780000000000001</v>
      </c>
      <c r="HF18" s="9">
        <v>5.8360000000000003</v>
      </c>
      <c r="HG18" s="9">
        <v>4.1520000000000001</v>
      </c>
      <c r="HH18" s="9">
        <v>1.6839999999999999</v>
      </c>
      <c r="HI18" s="9">
        <v>4.8659999999999997</v>
      </c>
      <c r="HJ18" s="9">
        <v>3.1819999999999999</v>
      </c>
      <c r="HK18" s="9">
        <v>1.6839999999999999</v>
      </c>
      <c r="HL18" s="9">
        <v>2.5470000000000002</v>
      </c>
      <c r="HM18" s="9">
        <v>2.1320000000000001</v>
      </c>
      <c r="HN18" s="9">
        <v>0.41499999999999998</v>
      </c>
      <c r="HO18" s="9">
        <v>1.992</v>
      </c>
      <c r="HP18" s="9">
        <v>0.72299999999999998</v>
      </c>
      <c r="HQ18" s="9">
        <v>1.2689999999999999</v>
      </c>
      <c r="HR18" s="9">
        <v>0.32700000000000001</v>
      </c>
      <c r="HS18" s="9">
        <v>0.32700000000000001</v>
      </c>
      <c r="HT18" s="9">
        <v>0</v>
      </c>
      <c r="HU18" s="9">
        <v>0.97</v>
      </c>
      <c r="HV18" s="9">
        <v>0.97</v>
      </c>
      <c r="HW18" s="9">
        <v>0</v>
      </c>
      <c r="HX18" s="9">
        <v>0.63100000000000001</v>
      </c>
      <c r="HY18" s="9">
        <v>0.63100000000000001</v>
      </c>
      <c r="HZ18" s="9">
        <v>0</v>
      </c>
      <c r="IA18" s="9">
        <v>0.33900000000000002</v>
      </c>
      <c r="IB18" s="9">
        <v>0.33900000000000002</v>
      </c>
      <c r="IC18" s="9">
        <v>0</v>
      </c>
      <c r="ID18" s="9">
        <v>48.311</v>
      </c>
      <c r="IE18" s="9">
        <v>24.917000000000002</v>
      </c>
      <c r="IF18" s="9">
        <v>23.393999999999998</v>
      </c>
      <c r="IG18" s="9">
        <v>37.588000000000001</v>
      </c>
      <c r="IH18" s="9">
        <v>20.117999999999999</v>
      </c>
      <c r="II18" s="9">
        <v>17.47</v>
      </c>
      <c r="IJ18" s="9">
        <v>25.995000000000001</v>
      </c>
      <c r="IK18" s="9">
        <v>12.912000000000001</v>
      </c>
      <c r="IL18" s="9">
        <v>13.083</v>
      </c>
      <c r="IM18" s="9">
        <v>6.5119999999999996</v>
      </c>
      <c r="IN18" s="9">
        <v>3.234</v>
      </c>
      <c r="IO18" s="9">
        <v>3.278</v>
      </c>
      <c r="IP18" s="9">
        <v>5.0810000000000004</v>
      </c>
      <c r="IQ18" s="9">
        <v>3.9710000000000001</v>
      </c>
    </row>
    <row r="19" spans="1:251">
      <c r="A19" s="10">
        <v>44958</v>
      </c>
      <c r="B19" s="9">
        <v>2.09</v>
      </c>
      <c r="C19" s="9">
        <v>2.1949999999999998</v>
      </c>
      <c r="D19" s="9">
        <v>3.1240000000000001</v>
      </c>
      <c r="E19" s="9">
        <v>1.528</v>
      </c>
      <c r="F19" s="9">
        <v>1.5960000000000001</v>
      </c>
      <c r="G19" s="9">
        <v>0.248</v>
      </c>
      <c r="H19" s="9">
        <v>0.248</v>
      </c>
      <c r="I19" s="9">
        <v>0</v>
      </c>
      <c r="J19" s="9">
        <v>0.91200000000000003</v>
      </c>
      <c r="K19" s="9">
        <v>0.314</v>
      </c>
      <c r="L19" s="9">
        <v>0.59799999999999998</v>
      </c>
      <c r="M19" s="9">
        <v>3.9710000000000001</v>
      </c>
      <c r="N19" s="9">
        <v>1.5509999999999999</v>
      </c>
      <c r="O19" s="9">
        <v>2.419</v>
      </c>
      <c r="P19" s="9">
        <v>2.891</v>
      </c>
      <c r="Q19" s="9">
        <v>1.5509999999999999</v>
      </c>
      <c r="R19" s="9">
        <v>1.34</v>
      </c>
      <c r="S19" s="9">
        <v>1.08</v>
      </c>
      <c r="T19" s="9">
        <v>0</v>
      </c>
      <c r="U19" s="9">
        <v>1.08</v>
      </c>
      <c r="V19" s="9">
        <v>10.355</v>
      </c>
      <c r="W19" s="9">
        <v>6.2539999999999996</v>
      </c>
      <c r="X19" s="9">
        <v>4.1020000000000003</v>
      </c>
      <c r="Y19" s="9">
        <v>4.9649999999999999</v>
      </c>
      <c r="Z19" s="9">
        <v>3.4990000000000001</v>
      </c>
      <c r="AA19" s="9">
        <v>1.4650000000000001</v>
      </c>
      <c r="AB19" s="9">
        <v>3.5289999999999999</v>
      </c>
      <c r="AC19" s="9">
        <v>2.5390000000000001</v>
      </c>
      <c r="AD19" s="9">
        <v>0.99</v>
      </c>
      <c r="AE19" s="9">
        <v>1.121</v>
      </c>
      <c r="AF19" s="9">
        <v>0.64600000000000002</v>
      </c>
      <c r="AG19" s="9">
        <v>0.47499999999999998</v>
      </c>
      <c r="AH19" s="9">
        <v>0.314</v>
      </c>
      <c r="AI19" s="9">
        <v>0.314</v>
      </c>
      <c r="AJ19" s="9">
        <v>0</v>
      </c>
      <c r="AK19" s="9">
        <v>5.39</v>
      </c>
      <c r="AL19" s="9">
        <v>2.754</v>
      </c>
      <c r="AM19" s="9">
        <v>2.6360000000000001</v>
      </c>
      <c r="AN19" s="9">
        <v>4.5949999999999998</v>
      </c>
      <c r="AO19" s="9">
        <v>2.3980000000000001</v>
      </c>
      <c r="AP19" s="9">
        <v>2.1960000000000002</v>
      </c>
      <c r="AQ19" s="9">
        <v>0.79600000000000004</v>
      </c>
      <c r="AR19" s="9">
        <v>0.35599999999999998</v>
      </c>
      <c r="AS19" s="9">
        <v>0.44</v>
      </c>
      <c r="AT19" s="9">
        <v>5.3849999999999998</v>
      </c>
      <c r="AU19" s="9">
        <v>1.8029999999999999</v>
      </c>
      <c r="AV19" s="9">
        <v>3.5819999999999999</v>
      </c>
      <c r="AW19" s="9">
        <v>4.0620000000000003</v>
      </c>
      <c r="AX19" s="9">
        <v>1.8029999999999999</v>
      </c>
      <c r="AY19" s="9">
        <v>2.2589999999999999</v>
      </c>
      <c r="AZ19" s="9">
        <v>2.9630000000000001</v>
      </c>
      <c r="BA19" s="9">
        <v>1.3979999999999999</v>
      </c>
      <c r="BB19" s="9">
        <v>1.5649999999999999</v>
      </c>
      <c r="BC19" s="9">
        <v>0.70299999999999996</v>
      </c>
      <c r="BD19" s="9">
        <v>0.40500000000000003</v>
      </c>
      <c r="BE19" s="9">
        <v>0.29899999999999999</v>
      </c>
      <c r="BF19" s="9">
        <v>0.39500000000000002</v>
      </c>
      <c r="BG19" s="9">
        <v>0</v>
      </c>
      <c r="BH19" s="9">
        <v>0.39500000000000002</v>
      </c>
      <c r="BI19" s="9">
        <v>1.3240000000000001</v>
      </c>
      <c r="BJ19" s="9">
        <v>0</v>
      </c>
      <c r="BK19" s="9">
        <v>1.3240000000000001</v>
      </c>
      <c r="BL19" s="9">
        <v>1.3240000000000001</v>
      </c>
      <c r="BM19" s="9">
        <v>0</v>
      </c>
      <c r="BN19" s="9">
        <v>1.3240000000000001</v>
      </c>
      <c r="BO19" s="9">
        <v>0</v>
      </c>
      <c r="BP19" s="9">
        <v>0</v>
      </c>
      <c r="BQ19" s="9">
        <v>0</v>
      </c>
      <c r="BR19" s="9">
        <v>2.645</v>
      </c>
      <c r="BS19" s="9">
        <v>1.7829999999999999</v>
      </c>
      <c r="BT19" s="9">
        <v>0.86199999999999999</v>
      </c>
      <c r="BU19" s="9">
        <v>1.7589999999999999</v>
      </c>
      <c r="BV19" s="9">
        <v>1.1639999999999999</v>
      </c>
      <c r="BW19" s="9">
        <v>0.59499999999999997</v>
      </c>
      <c r="BX19" s="9">
        <v>1.7589999999999999</v>
      </c>
      <c r="BY19" s="9">
        <v>1.1639999999999999</v>
      </c>
      <c r="BZ19" s="9">
        <v>0.59499999999999997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0.88600000000000001</v>
      </c>
      <c r="CH19" s="9">
        <v>0.61899999999999999</v>
      </c>
      <c r="CI19" s="9">
        <v>0.26700000000000002</v>
      </c>
      <c r="CJ19" s="9">
        <v>0.61899999999999999</v>
      </c>
      <c r="CK19" s="9">
        <v>0.61899999999999999</v>
      </c>
      <c r="CL19" s="9">
        <v>0</v>
      </c>
      <c r="CM19" s="9">
        <v>0.26700000000000002</v>
      </c>
      <c r="CN19" s="9">
        <v>0</v>
      </c>
      <c r="CO19" s="9">
        <v>0.26700000000000002</v>
      </c>
      <c r="CP19" s="9">
        <v>5.7329999999999997</v>
      </c>
      <c r="CQ19" s="9">
        <v>3.1579999999999999</v>
      </c>
      <c r="CR19" s="9">
        <v>2.5750000000000002</v>
      </c>
      <c r="CS19" s="9">
        <v>3.59</v>
      </c>
      <c r="CT19" s="9">
        <v>2.3719999999999999</v>
      </c>
      <c r="CU19" s="9">
        <v>1.218</v>
      </c>
      <c r="CV19" s="9">
        <v>3.3290000000000002</v>
      </c>
      <c r="CW19" s="9">
        <v>2.1120000000000001</v>
      </c>
      <c r="CX19" s="9">
        <v>1.218</v>
      </c>
      <c r="CY19" s="9">
        <v>0</v>
      </c>
      <c r="CZ19" s="9">
        <v>0</v>
      </c>
      <c r="DA19" s="9">
        <v>0</v>
      </c>
      <c r="DB19" s="9">
        <v>0.26100000000000001</v>
      </c>
      <c r="DC19" s="9">
        <v>0.26100000000000001</v>
      </c>
      <c r="DD19" s="9">
        <v>0</v>
      </c>
      <c r="DE19" s="9">
        <v>2.1419999999999999</v>
      </c>
      <c r="DF19" s="9">
        <v>0.78500000000000003</v>
      </c>
      <c r="DG19" s="9">
        <v>1.357</v>
      </c>
      <c r="DH19" s="9">
        <v>1.859</v>
      </c>
      <c r="DI19" s="9">
        <v>0.78500000000000003</v>
      </c>
      <c r="DJ19" s="9">
        <v>1.0740000000000001</v>
      </c>
      <c r="DK19" s="9">
        <v>0.28399999999999997</v>
      </c>
      <c r="DL19" s="9">
        <v>0</v>
      </c>
      <c r="DM19" s="9">
        <v>0.28399999999999997</v>
      </c>
      <c r="DN19" s="9">
        <v>6.0460000000000003</v>
      </c>
      <c r="DO19" s="9">
        <v>3.5190000000000001</v>
      </c>
      <c r="DP19" s="9">
        <v>2.5270000000000001</v>
      </c>
      <c r="DQ19" s="9">
        <v>5.109</v>
      </c>
      <c r="DR19" s="9">
        <v>3.1859999999999999</v>
      </c>
      <c r="DS19" s="9">
        <v>1.9239999999999999</v>
      </c>
      <c r="DT19" s="9">
        <v>4.8579999999999997</v>
      </c>
      <c r="DU19" s="9">
        <v>3.1859999999999999</v>
      </c>
      <c r="DV19" s="9">
        <v>1.6719999999999999</v>
      </c>
      <c r="DW19" s="9">
        <v>0.251</v>
      </c>
      <c r="DX19" s="9">
        <v>0</v>
      </c>
      <c r="DY19" s="9">
        <v>0.251</v>
      </c>
      <c r="DZ19" s="9">
        <v>0</v>
      </c>
      <c r="EA19" s="9">
        <v>0</v>
      </c>
      <c r="EB19" s="9">
        <v>0</v>
      </c>
      <c r="EC19" s="9">
        <v>0.93700000000000006</v>
      </c>
      <c r="ED19" s="9">
        <v>0.33400000000000002</v>
      </c>
      <c r="EE19" s="9">
        <v>0.60399999999999998</v>
      </c>
      <c r="EF19" s="9">
        <v>0.93700000000000006</v>
      </c>
      <c r="EG19" s="9">
        <v>0.33400000000000002</v>
      </c>
      <c r="EH19" s="9">
        <v>0.60399999999999998</v>
      </c>
      <c r="EI19" s="9">
        <v>0</v>
      </c>
      <c r="EJ19" s="9">
        <v>0</v>
      </c>
      <c r="EK19" s="9">
        <v>0</v>
      </c>
      <c r="EL19" s="9">
        <v>59.811</v>
      </c>
      <c r="EM19" s="9">
        <v>32.520000000000003</v>
      </c>
      <c r="EN19" s="9">
        <v>27.291</v>
      </c>
      <c r="EO19" s="9">
        <v>38.726999999999997</v>
      </c>
      <c r="EP19" s="9">
        <v>23.28</v>
      </c>
      <c r="EQ19" s="9">
        <v>15.446999999999999</v>
      </c>
      <c r="ER19" s="9">
        <v>26.806999999999999</v>
      </c>
      <c r="ES19" s="9">
        <v>13.193</v>
      </c>
      <c r="ET19" s="9">
        <v>13.615</v>
      </c>
      <c r="EU19" s="9">
        <v>6.9020000000000001</v>
      </c>
      <c r="EV19" s="9">
        <v>5.8789999999999996</v>
      </c>
      <c r="EW19" s="9">
        <v>1.0229999999999999</v>
      </c>
      <c r="EX19" s="9">
        <v>5.0179999999999998</v>
      </c>
      <c r="EY19" s="9">
        <v>4.2089999999999996</v>
      </c>
      <c r="EZ19" s="9">
        <v>0.80900000000000005</v>
      </c>
      <c r="FA19" s="9">
        <v>21.084</v>
      </c>
      <c r="FB19" s="9">
        <v>9.24</v>
      </c>
      <c r="FC19" s="9">
        <v>11.843999999999999</v>
      </c>
      <c r="FD19" s="9">
        <v>19.329000000000001</v>
      </c>
      <c r="FE19" s="9">
        <v>8.6630000000000003</v>
      </c>
      <c r="FF19" s="9">
        <v>10.664999999999999</v>
      </c>
      <c r="FG19" s="9">
        <v>1.756</v>
      </c>
      <c r="FH19" s="9">
        <v>0.57599999999999996</v>
      </c>
      <c r="FI19" s="9">
        <v>1.179</v>
      </c>
      <c r="FJ19" s="9">
        <v>42.651000000000003</v>
      </c>
      <c r="FK19" s="9">
        <v>23.116</v>
      </c>
      <c r="FL19" s="9">
        <v>19.535</v>
      </c>
      <c r="FM19" s="9">
        <v>27.956</v>
      </c>
      <c r="FN19" s="9">
        <v>15.59</v>
      </c>
      <c r="FO19" s="9">
        <v>12.366</v>
      </c>
      <c r="FP19" s="9">
        <v>22.797999999999998</v>
      </c>
      <c r="FQ19" s="9">
        <v>11.127000000000001</v>
      </c>
      <c r="FR19" s="9">
        <v>11.670999999999999</v>
      </c>
      <c r="FS19" s="9">
        <v>5.1580000000000004</v>
      </c>
      <c r="FT19" s="9">
        <v>4.4630000000000001</v>
      </c>
      <c r="FU19" s="9">
        <v>0.69499999999999995</v>
      </c>
      <c r="FV19" s="9">
        <v>0</v>
      </c>
      <c r="FW19" s="9">
        <v>0</v>
      </c>
      <c r="FX19" s="9">
        <v>0</v>
      </c>
      <c r="FY19" s="9">
        <v>14.695</v>
      </c>
      <c r="FZ19" s="9">
        <v>7.5259999999999998</v>
      </c>
      <c r="GA19" s="9">
        <v>7.1689999999999996</v>
      </c>
      <c r="GB19" s="9">
        <v>14.304</v>
      </c>
      <c r="GC19" s="9">
        <v>7.5259999999999998</v>
      </c>
      <c r="GD19" s="9">
        <v>6.7789999999999999</v>
      </c>
      <c r="GE19" s="9">
        <v>0.39</v>
      </c>
      <c r="GF19" s="9">
        <v>0</v>
      </c>
      <c r="GG19" s="9">
        <v>0.39</v>
      </c>
      <c r="GH19" s="9">
        <v>13.475</v>
      </c>
      <c r="GI19" s="9">
        <v>6.867</v>
      </c>
      <c r="GJ19" s="9">
        <v>6.6079999999999997</v>
      </c>
      <c r="GK19" s="9">
        <v>7.782</v>
      </c>
      <c r="GL19" s="9">
        <v>5.1520000000000001</v>
      </c>
      <c r="GM19" s="9">
        <v>2.63</v>
      </c>
      <c r="GN19" s="9">
        <v>3.4020000000000001</v>
      </c>
      <c r="GO19" s="9">
        <v>1.4570000000000001</v>
      </c>
      <c r="GP19" s="9">
        <v>1.944</v>
      </c>
      <c r="GQ19" s="9">
        <v>1.0049999999999999</v>
      </c>
      <c r="GR19" s="9">
        <v>0.67800000000000005</v>
      </c>
      <c r="GS19" s="9">
        <v>0.32700000000000001</v>
      </c>
      <c r="GT19" s="9">
        <v>3.375</v>
      </c>
      <c r="GU19" s="9">
        <v>3.0169999999999999</v>
      </c>
      <c r="GV19" s="9">
        <v>0.35799999999999998</v>
      </c>
      <c r="GW19" s="9">
        <v>5.6929999999999996</v>
      </c>
      <c r="GX19" s="9">
        <v>1.714</v>
      </c>
      <c r="GY19" s="9">
        <v>3.9780000000000002</v>
      </c>
      <c r="GZ19" s="9">
        <v>4.673</v>
      </c>
      <c r="HA19" s="9">
        <v>1.1379999999999999</v>
      </c>
      <c r="HB19" s="9">
        <v>3.5350000000000001</v>
      </c>
      <c r="HC19" s="9">
        <v>1.0189999999999999</v>
      </c>
      <c r="HD19" s="9">
        <v>0.57599999999999996</v>
      </c>
      <c r="HE19" s="9">
        <v>0.443</v>
      </c>
      <c r="HF19" s="9">
        <v>3.6859999999999999</v>
      </c>
      <c r="HG19" s="9">
        <v>2.5369999999999999</v>
      </c>
      <c r="HH19" s="9">
        <v>1.1479999999999999</v>
      </c>
      <c r="HI19" s="9">
        <v>2.988</v>
      </c>
      <c r="HJ19" s="9">
        <v>2.5369999999999999</v>
      </c>
      <c r="HK19" s="9">
        <v>0.45100000000000001</v>
      </c>
      <c r="HL19" s="9">
        <v>0.60799999999999998</v>
      </c>
      <c r="HM19" s="9">
        <v>0.60799999999999998</v>
      </c>
      <c r="HN19" s="9">
        <v>0</v>
      </c>
      <c r="HO19" s="9">
        <v>0.73799999999999999</v>
      </c>
      <c r="HP19" s="9">
        <v>0.73799999999999999</v>
      </c>
      <c r="HQ19" s="9">
        <v>0</v>
      </c>
      <c r="HR19" s="9">
        <v>1.643</v>
      </c>
      <c r="HS19" s="9">
        <v>1.1910000000000001</v>
      </c>
      <c r="HT19" s="9">
        <v>0.45100000000000001</v>
      </c>
      <c r="HU19" s="9">
        <v>0.69699999999999995</v>
      </c>
      <c r="HV19" s="9">
        <v>0</v>
      </c>
      <c r="HW19" s="9">
        <v>0.69699999999999995</v>
      </c>
      <c r="HX19" s="9">
        <v>0.35099999999999998</v>
      </c>
      <c r="HY19" s="9">
        <v>0</v>
      </c>
      <c r="HZ19" s="9">
        <v>0.35099999999999998</v>
      </c>
      <c r="IA19" s="9">
        <v>0.34599999999999997</v>
      </c>
      <c r="IB19" s="9">
        <v>0</v>
      </c>
      <c r="IC19" s="9">
        <v>0.34599999999999997</v>
      </c>
      <c r="ID19" s="9">
        <v>49.283999999999999</v>
      </c>
      <c r="IE19" s="9">
        <v>26.359000000000002</v>
      </c>
      <c r="IF19" s="9">
        <v>22.925000000000001</v>
      </c>
      <c r="IG19" s="9">
        <v>33.433999999999997</v>
      </c>
      <c r="IH19" s="9">
        <v>20.513000000000002</v>
      </c>
      <c r="II19" s="9">
        <v>12.920999999999999</v>
      </c>
      <c r="IJ19" s="9">
        <v>22.366</v>
      </c>
      <c r="IK19" s="9">
        <v>11.276999999999999</v>
      </c>
      <c r="IL19" s="9">
        <v>11.089</v>
      </c>
      <c r="IM19" s="9">
        <v>6.05</v>
      </c>
      <c r="IN19" s="9">
        <v>5.0270000000000001</v>
      </c>
      <c r="IO19" s="9">
        <v>1.0229999999999999</v>
      </c>
      <c r="IP19" s="9">
        <v>5.0179999999999998</v>
      </c>
      <c r="IQ19" s="9">
        <v>4.2089999999999996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0.36299999999999999</v>
      </c>
      <c r="C11" s="9">
        <v>19.172000000000001</v>
      </c>
      <c r="D11" s="9">
        <v>5.8529999999999998</v>
      </c>
      <c r="E11" s="9">
        <v>13.319000000000001</v>
      </c>
      <c r="F11" s="9">
        <v>16.13</v>
      </c>
      <c r="G11" s="9">
        <v>4.9290000000000003</v>
      </c>
      <c r="H11" s="9">
        <v>11.2</v>
      </c>
      <c r="I11" s="9">
        <v>3.0419999999999998</v>
      </c>
      <c r="J11" s="9">
        <v>0.92300000000000004</v>
      </c>
      <c r="K11" s="9">
        <v>2.1190000000000002</v>
      </c>
      <c r="L11" s="9">
        <v>9.7309999999999999</v>
      </c>
      <c r="M11" s="9">
        <v>5.6609999999999996</v>
      </c>
      <c r="N11" s="9">
        <v>4.07</v>
      </c>
      <c r="O11" s="9">
        <v>5.57</v>
      </c>
      <c r="P11" s="9">
        <v>4.3849999999999998</v>
      </c>
      <c r="Q11" s="9">
        <v>1.1850000000000001</v>
      </c>
      <c r="R11" s="9">
        <v>2.4239999999999999</v>
      </c>
      <c r="S11" s="9">
        <v>1.6020000000000001</v>
      </c>
      <c r="T11" s="9">
        <v>0.82199999999999995</v>
      </c>
      <c r="U11" s="9">
        <v>1.1479999999999999</v>
      </c>
      <c r="V11" s="9">
        <v>1.1479999999999999</v>
      </c>
      <c r="W11" s="9">
        <v>0</v>
      </c>
      <c r="X11" s="9">
        <v>1.998</v>
      </c>
      <c r="Y11" s="9">
        <v>1.635</v>
      </c>
      <c r="Z11" s="9">
        <v>0.36299999999999999</v>
      </c>
      <c r="AA11" s="9">
        <v>4.1609999999999996</v>
      </c>
      <c r="AB11" s="9">
        <v>1.276</v>
      </c>
      <c r="AC11" s="9">
        <v>2.8849999999999998</v>
      </c>
      <c r="AD11" s="9">
        <v>1.119</v>
      </c>
      <c r="AE11" s="9">
        <v>0.35299999999999998</v>
      </c>
      <c r="AF11" s="9">
        <v>0.76600000000000001</v>
      </c>
      <c r="AG11" s="9">
        <v>3.0419999999999998</v>
      </c>
      <c r="AH11" s="9">
        <v>0.92300000000000004</v>
      </c>
      <c r="AI11" s="9">
        <v>2.1190000000000002</v>
      </c>
      <c r="AJ11" s="9">
        <v>44.442</v>
      </c>
      <c r="AK11" s="9">
        <v>26.704999999999998</v>
      </c>
      <c r="AL11" s="9">
        <v>17.736000000000001</v>
      </c>
      <c r="AM11" s="9">
        <v>33.436999999999998</v>
      </c>
      <c r="AN11" s="9">
        <v>23.209</v>
      </c>
      <c r="AO11" s="9">
        <v>10.228</v>
      </c>
      <c r="AP11" s="9">
        <v>23.248000000000001</v>
      </c>
      <c r="AQ11" s="9">
        <v>14.45</v>
      </c>
      <c r="AR11" s="9">
        <v>8.798</v>
      </c>
      <c r="AS11" s="9">
        <v>10.189</v>
      </c>
      <c r="AT11" s="9">
        <v>8.7590000000000003</v>
      </c>
      <c r="AU11" s="9">
        <v>1.43</v>
      </c>
      <c r="AV11" s="9">
        <v>11.004</v>
      </c>
      <c r="AW11" s="9">
        <v>3.496</v>
      </c>
      <c r="AX11" s="9">
        <v>7.508</v>
      </c>
      <c r="AY11" s="9">
        <v>11.004</v>
      </c>
      <c r="AZ11" s="9">
        <v>3.496</v>
      </c>
      <c r="BA11" s="9">
        <v>7.508</v>
      </c>
      <c r="BB11" s="9">
        <v>13.488</v>
      </c>
      <c r="BC11" s="9">
        <v>6.0960000000000001</v>
      </c>
      <c r="BD11" s="9">
        <v>7.391</v>
      </c>
      <c r="BE11" s="9">
        <v>9.4809999999999999</v>
      </c>
      <c r="BF11" s="9">
        <v>5.016</v>
      </c>
      <c r="BG11" s="9">
        <v>4.4649999999999999</v>
      </c>
      <c r="BH11" s="9">
        <v>8.0289999999999999</v>
      </c>
      <c r="BI11" s="9">
        <v>4.2939999999999996</v>
      </c>
      <c r="BJ11" s="9">
        <v>3.7349999999999999</v>
      </c>
      <c r="BK11" s="9">
        <v>1.452</v>
      </c>
      <c r="BL11" s="9">
        <v>0.72199999999999998</v>
      </c>
      <c r="BM11" s="9">
        <v>0.73</v>
      </c>
      <c r="BN11" s="9">
        <v>4.0069999999999997</v>
      </c>
      <c r="BO11" s="9">
        <v>1.08</v>
      </c>
      <c r="BP11" s="9">
        <v>2.9260000000000002</v>
      </c>
      <c r="BQ11" s="9">
        <v>4.0069999999999997</v>
      </c>
      <c r="BR11" s="9">
        <v>1.08</v>
      </c>
      <c r="BS11" s="9">
        <v>2.9260000000000002</v>
      </c>
      <c r="BT11" s="9">
        <v>10.804</v>
      </c>
      <c r="BU11" s="9">
        <v>4.9059999999999997</v>
      </c>
      <c r="BV11" s="9">
        <v>5.8979999999999997</v>
      </c>
      <c r="BW11" s="9">
        <v>5.5730000000000004</v>
      </c>
      <c r="BX11" s="9">
        <v>2.5529999999999999</v>
      </c>
      <c r="BY11" s="9">
        <v>3.02</v>
      </c>
      <c r="BZ11" s="9">
        <v>4.524</v>
      </c>
      <c r="CA11" s="9">
        <v>1.9850000000000001</v>
      </c>
      <c r="CB11" s="9">
        <v>2.54</v>
      </c>
      <c r="CC11" s="9">
        <v>0.80600000000000005</v>
      </c>
      <c r="CD11" s="9">
        <v>0.32600000000000001</v>
      </c>
      <c r="CE11" s="9">
        <v>0.48</v>
      </c>
      <c r="CF11" s="9">
        <v>0.24299999999999999</v>
      </c>
      <c r="CG11" s="9">
        <v>0.24299999999999999</v>
      </c>
      <c r="CH11" s="9">
        <v>0</v>
      </c>
      <c r="CI11" s="9">
        <v>5.2320000000000002</v>
      </c>
      <c r="CJ11" s="9">
        <v>2.3530000000000002</v>
      </c>
      <c r="CK11" s="9">
        <v>2.879</v>
      </c>
      <c r="CL11" s="9">
        <v>4.5439999999999996</v>
      </c>
      <c r="CM11" s="9">
        <v>2.3530000000000002</v>
      </c>
      <c r="CN11" s="9">
        <v>2.1909999999999998</v>
      </c>
      <c r="CO11" s="9">
        <v>0.68799999999999994</v>
      </c>
      <c r="CP11" s="9">
        <v>0</v>
      </c>
      <c r="CQ11" s="9">
        <v>0.68799999999999994</v>
      </c>
      <c r="CR11" s="9">
        <v>1.9690000000000001</v>
      </c>
      <c r="CS11" s="9">
        <v>0.24299999999999999</v>
      </c>
      <c r="CT11" s="9">
        <v>1.7270000000000001</v>
      </c>
      <c r="CU11" s="9">
        <v>0.70199999999999996</v>
      </c>
      <c r="CV11" s="9">
        <v>0.24299999999999999</v>
      </c>
      <c r="CW11" s="9">
        <v>0.46</v>
      </c>
      <c r="CX11" s="9">
        <v>0.46</v>
      </c>
      <c r="CY11" s="9">
        <v>0</v>
      </c>
      <c r="CZ11" s="9">
        <v>0.46</v>
      </c>
      <c r="DA11" s="9">
        <v>0</v>
      </c>
      <c r="DB11" s="9">
        <v>0</v>
      </c>
      <c r="DC11" s="9">
        <v>0</v>
      </c>
      <c r="DD11" s="9">
        <v>0.24299999999999999</v>
      </c>
      <c r="DE11" s="9">
        <v>0.24299999999999999</v>
      </c>
      <c r="DF11" s="9">
        <v>0</v>
      </c>
      <c r="DG11" s="9">
        <v>1.2669999999999999</v>
      </c>
      <c r="DH11" s="9">
        <v>0</v>
      </c>
      <c r="DI11" s="9">
        <v>1.2669999999999999</v>
      </c>
      <c r="DJ11" s="9">
        <v>0.57899999999999996</v>
      </c>
      <c r="DK11" s="9">
        <v>0</v>
      </c>
      <c r="DL11" s="9">
        <v>0.57899999999999996</v>
      </c>
      <c r="DM11" s="9">
        <v>0.68799999999999994</v>
      </c>
      <c r="DN11" s="9">
        <v>0</v>
      </c>
      <c r="DO11" s="9">
        <v>0.68799999999999994</v>
      </c>
      <c r="DP11" s="9">
        <v>8.8350000000000009</v>
      </c>
      <c r="DQ11" s="9">
        <v>4.6630000000000003</v>
      </c>
      <c r="DR11" s="9">
        <v>4.1710000000000003</v>
      </c>
      <c r="DS11" s="9">
        <v>4.87</v>
      </c>
      <c r="DT11" s="9">
        <v>2.31</v>
      </c>
      <c r="DU11" s="9">
        <v>2.56</v>
      </c>
      <c r="DV11" s="9">
        <v>4.0640000000000001</v>
      </c>
      <c r="DW11" s="9">
        <v>1.9850000000000001</v>
      </c>
      <c r="DX11" s="9">
        <v>2.08</v>
      </c>
      <c r="DY11" s="9">
        <v>0.80600000000000005</v>
      </c>
      <c r="DZ11" s="9">
        <v>0.32600000000000001</v>
      </c>
      <c r="EA11" s="9">
        <v>0.48</v>
      </c>
      <c r="EB11" s="9">
        <v>3.9649999999999999</v>
      </c>
      <c r="EC11" s="9">
        <v>2.3530000000000002</v>
      </c>
      <c r="ED11" s="9">
        <v>1.6120000000000001</v>
      </c>
      <c r="EE11" s="9">
        <v>3.9649999999999999</v>
      </c>
      <c r="EF11" s="9">
        <v>2.3530000000000002</v>
      </c>
      <c r="EG11" s="9">
        <v>1.6120000000000001</v>
      </c>
      <c r="EH11" s="9">
        <v>59.718000000000004</v>
      </c>
      <c r="EI11" s="9">
        <v>32.646000000000001</v>
      </c>
      <c r="EJ11" s="9">
        <v>27.071999999999999</v>
      </c>
      <c r="EK11" s="9">
        <v>38.375999999999998</v>
      </c>
      <c r="EL11" s="9">
        <v>25.727</v>
      </c>
      <c r="EM11" s="9">
        <v>12.648999999999999</v>
      </c>
      <c r="EN11" s="9">
        <v>25.905999999999999</v>
      </c>
      <c r="EO11" s="9">
        <v>14.984</v>
      </c>
      <c r="EP11" s="9">
        <v>10.920999999999999</v>
      </c>
      <c r="EQ11" s="9">
        <v>10.755000000000001</v>
      </c>
      <c r="ER11" s="9">
        <v>9.39</v>
      </c>
      <c r="ES11" s="9">
        <v>1.365</v>
      </c>
      <c r="ET11" s="9">
        <v>1.716</v>
      </c>
      <c r="EU11" s="9">
        <v>1.353</v>
      </c>
      <c r="EV11" s="9">
        <v>0.36299999999999999</v>
      </c>
      <c r="EW11" s="9">
        <v>21.341000000000001</v>
      </c>
      <c r="EX11" s="9">
        <v>6.9189999999999996</v>
      </c>
      <c r="EY11" s="9">
        <v>14.422000000000001</v>
      </c>
      <c r="EZ11" s="9">
        <v>17.853999999999999</v>
      </c>
      <c r="FA11" s="9">
        <v>5.9960000000000004</v>
      </c>
      <c r="FB11" s="9">
        <v>11.858000000000001</v>
      </c>
      <c r="FC11" s="9">
        <v>3.488</v>
      </c>
      <c r="FD11" s="9">
        <v>0.92300000000000004</v>
      </c>
      <c r="FE11" s="9">
        <v>2.5649999999999999</v>
      </c>
      <c r="FF11" s="9">
        <v>15.04</v>
      </c>
      <c r="FG11" s="9">
        <v>7.43</v>
      </c>
      <c r="FH11" s="9">
        <v>7.61</v>
      </c>
      <c r="FI11" s="9">
        <v>8.42</v>
      </c>
      <c r="FJ11" s="9">
        <v>5.3220000000000001</v>
      </c>
      <c r="FK11" s="9">
        <v>3.0990000000000002</v>
      </c>
      <c r="FL11" s="9">
        <v>5.7</v>
      </c>
      <c r="FM11" s="9">
        <v>3.2610000000000001</v>
      </c>
      <c r="FN11" s="9">
        <v>2.4380000000000002</v>
      </c>
      <c r="FO11" s="9">
        <v>2.3570000000000002</v>
      </c>
      <c r="FP11" s="9">
        <v>2.0609999999999999</v>
      </c>
      <c r="FQ11" s="9">
        <v>0.29699999999999999</v>
      </c>
      <c r="FR11" s="9">
        <v>0.36299999999999999</v>
      </c>
      <c r="FS11" s="9">
        <v>0</v>
      </c>
      <c r="FT11" s="9">
        <v>0.36299999999999999</v>
      </c>
      <c r="FU11" s="9">
        <v>6.62</v>
      </c>
      <c r="FV11" s="9">
        <v>2.1080000000000001</v>
      </c>
      <c r="FW11" s="9">
        <v>4.5110000000000001</v>
      </c>
      <c r="FX11" s="9">
        <v>5.532</v>
      </c>
      <c r="FY11" s="9">
        <v>1.788</v>
      </c>
      <c r="FZ11" s="9">
        <v>3.7440000000000002</v>
      </c>
      <c r="GA11" s="9">
        <v>1.0880000000000001</v>
      </c>
      <c r="GB11" s="9">
        <v>0.32</v>
      </c>
      <c r="GC11" s="9">
        <v>0.76800000000000002</v>
      </c>
      <c r="GD11" s="9">
        <v>28.558</v>
      </c>
      <c r="GE11" s="9">
        <v>15.183</v>
      </c>
      <c r="GF11" s="9">
        <v>13.374000000000001</v>
      </c>
      <c r="GG11" s="9">
        <v>19.765999999999998</v>
      </c>
      <c r="GH11" s="9">
        <v>12.685</v>
      </c>
      <c r="GI11" s="9">
        <v>7.0810000000000004</v>
      </c>
      <c r="GJ11" s="9">
        <v>12.438000000000001</v>
      </c>
      <c r="GK11" s="9">
        <v>6.4249999999999998</v>
      </c>
      <c r="GL11" s="9">
        <v>6.0129999999999999</v>
      </c>
      <c r="GM11" s="9">
        <v>5.9749999999999996</v>
      </c>
      <c r="GN11" s="9">
        <v>4.907</v>
      </c>
      <c r="GO11" s="9">
        <v>1.0680000000000001</v>
      </c>
      <c r="GP11" s="9">
        <v>1.353</v>
      </c>
      <c r="GQ11" s="9">
        <v>1.353</v>
      </c>
      <c r="GR11" s="9">
        <v>0</v>
      </c>
      <c r="GS11" s="9">
        <v>8.7919999999999998</v>
      </c>
      <c r="GT11" s="9">
        <v>2.4980000000000002</v>
      </c>
      <c r="GU11" s="9">
        <v>6.2930000000000001</v>
      </c>
      <c r="GV11" s="9">
        <v>7.1180000000000003</v>
      </c>
      <c r="GW11" s="9">
        <v>2.2610000000000001</v>
      </c>
      <c r="GX11" s="9">
        <v>4.8570000000000002</v>
      </c>
      <c r="GY11" s="9">
        <v>1.673</v>
      </c>
      <c r="GZ11" s="9">
        <v>0.23699999999999999</v>
      </c>
      <c r="HA11" s="9">
        <v>1.4359999999999999</v>
      </c>
      <c r="HB11" s="9">
        <v>9.7530000000000001</v>
      </c>
      <c r="HC11" s="9">
        <v>6.27</v>
      </c>
      <c r="HD11" s="9">
        <v>3.4830000000000001</v>
      </c>
      <c r="HE11" s="9">
        <v>7.2930000000000001</v>
      </c>
      <c r="HF11" s="9">
        <v>5.1840000000000002</v>
      </c>
      <c r="HG11" s="9">
        <v>2.109</v>
      </c>
      <c r="HH11" s="9">
        <v>4.8710000000000004</v>
      </c>
      <c r="HI11" s="9">
        <v>2.762</v>
      </c>
      <c r="HJ11" s="9">
        <v>2.109</v>
      </c>
      <c r="HK11" s="9">
        <v>2.4220000000000002</v>
      </c>
      <c r="HL11" s="9">
        <v>2.4220000000000002</v>
      </c>
      <c r="HM11" s="9">
        <v>0</v>
      </c>
      <c r="HN11" s="9">
        <v>0</v>
      </c>
      <c r="HO11" s="9">
        <v>0</v>
      </c>
      <c r="HP11" s="9">
        <v>0</v>
      </c>
      <c r="HQ11" s="9">
        <v>2.46</v>
      </c>
      <c r="HR11" s="9">
        <v>1.0860000000000001</v>
      </c>
      <c r="HS11" s="9">
        <v>1.3740000000000001</v>
      </c>
      <c r="HT11" s="9">
        <v>1.7330000000000001</v>
      </c>
      <c r="HU11" s="9">
        <v>0.72</v>
      </c>
      <c r="HV11" s="9">
        <v>1.0129999999999999</v>
      </c>
      <c r="HW11" s="9">
        <v>0.72599999999999998</v>
      </c>
      <c r="HX11" s="9">
        <v>0.36599999999999999</v>
      </c>
      <c r="HY11" s="9">
        <v>0.36099999999999999</v>
      </c>
      <c r="HZ11" s="9">
        <v>6.367</v>
      </c>
      <c r="IA11" s="9">
        <v>3.7629999999999999</v>
      </c>
      <c r="IB11" s="9">
        <v>2.6040000000000001</v>
      </c>
      <c r="IC11" s="9">
        <v>2.8969999999999998</v>
      </c>
      <c r="ID11" s="9">
        <v>2.536</v>
      </c>
      <c r="IE11" s="9">
        <v>0.36099999999999999</v>
      </c>
      <c r="IF11" s="9">
        <v>2.8969999999999998</v>
      </c>
      <c r="IG11" s="9">
        <v>2.536</v>
      </c>
      <c r="IH11" s="9">
        <v>0.36099999999999999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3.47</v>
      </c>
      <c r="IP11" s="9">
        <v>1.226</v>
      </c>
      <c r="IQ11" s="9">
        <v>2.2429999999999999</v>
      </c>
    </row>
    <row r="12" spans="1:251">
      <c r="A12" s="10">
        <v>42401</v>
      </c>
      <c r="B12" s="9">
        <v>0.249</v>
      </c>
      <c r="C12" s="9">
        <v>13.734999999999999</v>
      </c>
      <c r="D12" s="9">
        <v>4.3449999999999998</v>
      </c>
      <c r="E12" s="9">
        <v>9.39</v>
      </c>
      <c r="F12" s="9">
        <v>12.494999999999999</v>
      </c>
      <c r="G12" s="9">
        <v>3.7160000000000002</v>
      </c>
      <c r="H12" s="9">
        <v>8.7789999999999999</v>
      </c>
      <c r="I12" s="9">
        <v>1.2390000000000001</v>
      </c>
      <c r="J12" s="9">
        <v>0.629</v>
      </c>
      <c r="K12" s="9">
        <v>0.61099999999999999</v>
      </c>
      <c r="L12" s="9">
        <v>9.6180000000000003</v>
      </c>
      <c r="M12" s="9">
        <v>6.9180000000000001</v>
      </c>
      <c r="N12" s="9">
        <v>2.7</v>
      </c>
      <c r="O12" s="9">
        <v>8.3789999999999996</v>
      </c>
      <c r="P12" s="9">
        <v>6.2889999999999997</v>
      </c>
      <c r="Q12" s="9">
        <v>2.09</v>
      </c>
      <c r="R12" s="9">
        <v>4.8609999999999998</v>
      </c>
      <c r="S12" s="9">
        <v>3.02</v>
      </c>
      <c r="T12" s="9">
        <v>1.841</v>
      </c>
      <c r="U12" s="9">
        <v>1.6639999999999999</v>
      </c>
      <c r="V12" s="9">
        <v>1.6639999999999999</v>
      </c>
      <c r="W12" s="9">
        <v>0</v>
      </c>
      <c r="X12" s="9">
        <v>1.8540000000000001</v>
      </c>
      <c r="Y12" s="9">
        <v>1.605</v>
      </c>
      <c r="Z12" s="9">
        <v>0.249</v>
      </c>
      <c r="AA12" s="9">
        <v>1.2390000000000001</v>
      </c>
      <c r="AB12" s="9">
        <v>0.629</v>
      </c>
      <c r="AC12" s="9">
        <v>0.61099999999999999</v>
      </c>
      <c r="AD12" s="9">
        <v>0</v>
      </c>
      <c r="AE12" s="9">
        <v>0</v>
      </c>
      <c r="AF12" s="9">
        <v>0</v>
      </c>
      <c r="AG12" s="9">
        <v>1.2390000000000001</v>
      </c>
      <c r="AH12" s="9">
        <v>0.629</v>
      </c>
      <c r="AI12" s="9">
        <v>0.61099999999999999</v>
      </c>
      <c r="AJ12" s="9">
        <v>44.292000000000002</v>
      </c>
      <c r="AK12" s="9">
        <v>25.654</v>
      </c>
      <c r="AL12" s="9">
        <v>18.638000000000002</v>
      </c>
      <c r="AM12" s="9">
        <v>35.034999999999997</v>
      </c>
      <c r="AN12" s="9">
        <v>22.295000000000002</v>
      </c>
      <c r="AO12" s="9">
        <v>12.74</v>
      </c>
      <c r="AP12" s="9">
        <v>26.367999999999999</v>
      </c>
      <c r="AQ12" s="9">
        <v>15.239000000000001</v>
      </c>
      <c r="AR12" s="9">
        <v>11.129</v>
      </c>
      <c r="AS12" s="9">
        <v>8.6669999999999998</v>
      </c>
      <c r="AT12" s="9">
        <v>7.056</v>
      </c>
      <c r="AU12" s="9">
        <v>1.611</v>
      </c>
      <c r="AV12" s="9">
        <v>9.2569999999999997</v>
      </c>
      <c r="AW12" s="9">
        <v>3.359</v>
      </c>
      <c r="AX12" s="9">
        <v>5.8979999999999997</v>
      </c>
      <c r="AY12" s="9">
        <v>9.2569999999999997</v>
      </c>
      <c r="AZ12" s="9">
        <v>3.359</v>
      </c>
      <c r="BA12" s="9">
        <v>5.8979999999999997</v>
      </c>
      <c r="BB12" s="9">
        <v>14.565</v>
      </c>
      <c r="BC12" s="9">
        <v>5.5540000000000003</v>
      </c>
      <c r="BD12" s="9">
        <v>9.0109999999999992</v>
      </c>
      <c r="BE12" s="9">
        <v>11.326000000000001</v>
      </c>
      <c r="BF12" s="9">
        <v>5.1970000000000001</v>
      </c>
      <c r="BG12" s="9">
        <v>6.13</v>
      </c>
      <c r="BH12" s="9">
        <v>10.074999999999999</v>
      </c>
      <c r="BI12" s="9">
        <v>4.7670000000000003</v>
      </c>
      <c r="BJ12" s="9">
        <v>5.3079999999999998</v>
      </c>
      <c r="BK12" s="9">
        <v>1.2509999999999999</v>
      </c>
      <c r="BL12" s="9">
        <v>0.43</v>
      </c>
      <c r="BM12" s="9">
        <v>0.82099999999999995</v>
      </c>
      <c r="BN12" s="9">
        <v>3.2389999999999999</v>
      </c>
      <c r="BO12" s="9">
        <v>0.35699999999999998</v>
      </c>
      <c r="BP12" s="9">
        <v>2.8820000000000001</v>
      </c>
      <c r="BQ12" s="9">
        <v>3.2389999999999999</v>
      </c>
      <c r="BR12" s="9">
        <v>0.35699999999999998</v>
      </c>
      <c r="BS12" s="9">
        <v>2.8820000000000001</v>
      </c>
      <c r="BT12" s="9">
        <v>11.920999999999999</v>
      </c>
      <c r="BU12" s="9">
        <v>7.8920000000000003</v>
      </c>
      <c r="BV12" s="9">
        <v>4.0289999999999999</v>
      </c>
      <c r="BW12" s="9">
        <v>6.35</v>
      </c>
      <c r="BX12" s="9">
        <v>3.8109999999999999</v>
      </c>
      <c r="BY12" s="9">
        <v>2.5390000000000001</v>
      </c>
      <c r="BZ12" s="9">
        <v>5.6429999999999998</v>
      </c>
      <c r="CA12" s="9">
        <v>3.7160000000000002</v>
      </c>
      <c r="CB12" s="9">
        <v>1.927</v>
      </c>
      <c r="CC12" s="9">
        <v>0.61199999999999999</v>
      </c>
      <c r="CD12" s="9">
        <v>0</v>
      </c>
      <c r="CE12" s="9">
        <v>0.61199999999999999</v>
      </c>
      <c r="CF12" s="9">
        <v>9.5000000000000001E-2</v>
      </c>
      <c r="CG12" s="9">
        <v>9.5000000000000001E-2</v>
      </c>
      <c r="CH12" s="9">
        <v>0</v>
      </c>
      <c r="CI12" s="9">
        <v>5.5709999999999997</v>
      </c>
      <c r="CJ12" s="9">
        <v>4.0810000000000004</v>
      </c>
      <c r="CK12" s="9">
        <v>1.49</v>
      </c>
      <c r="CL12" s="9">
        <v>4.7590000000000003</v>
      </c>
      <c r="CM12" s="9">
        <v>3.2690000000000001</v>
      </c>
      <c r="CN12" s="9">
        <v>1.49</v>
      </c>
      <c r="CO12" s="9">
        <v>0.81200000000000006</v>
      </c>
      <c r="CP12" s="9">
        <v>0.81200000000000006</v>
      </c>
      <c r="CQ12" s="9">
        <v>0</v>
      </c>
      <c r="CR12" s="9">
        <v>1.278</v>
      </c>
      <c r="CS12" s="9">
        <v>1.278</v>
      </c>
      <c r="CT12" s="9">
        <v>0</v>
      </c>
      <c r="CU12" s="9">
        <v>0.46600000000000003</v>
      </c>
      <c r="CV12" s="9">
        <v>0.46600000000000003</v>
      </c>
      <c r="CW12" s="9">
        <v>0</v>
      </c>
      <c r="CX12" s="9">
        <v>0.371</v>
      </c>
      <c r="CY12" s="9">
        <v>0.371</v>
      </c>
      <c r="CZ12" s="9">
        <v>0</v>
      </c>
      <c r="DA12" s="9">
        <v>0</v>
      </c>
      <c r="DB12" s="9">
        <v>0</v>
      </c>
      <c r="DC12" s="9">
        <v>0</v>
      </c>
      <c r="DD12" s="9">
        <v>9.5000000000000001E-2</v>
      </c>
      <c r="DE12" s="9">
        <v>9.5000000000000001E-2</v>
      </c>
      <c r="DF12" s="9">
        <v>0</v>
      </c>
      <c r="DG12" s="9">
        <v>0.81200000000000006</v>
      </c>
      <c r="DH12" s="9">
        <v>0.81200000000000006</v>
      </c>
      <c r="DI12" s="9">
        <v>0</v>
      </c>
      <c r="DJ12" s="9">
        <v>0</v>
      </c>
      <c r="DK12" s="9">
        <v>0</v>
      </c>
      <c r="DL12" s="9">
        <v>0</v>
      </c>
      <c r="DM12" s="9">
        <v>0.81200000000000006</v>
      </c>
      <c r="DN12" s="9">
        <v>0.81200000000000006</v>
      </c>
      <c r="DO12" s="9">
        <v>0</v>
      </c>
      <c r="DP12" s="9">
        <v>10.641999999999999</v>
      </c>
      <c r="DQ12" s="9">
        <v>6.6139999999999999</v>
      </c>
      <c r="DR12" s="9">
        <v>4.0289999999999999</v>
      </c>
      <c r="DS12" s="9">
        <v>5.8840000000000003</v>
      </c>
      <c r="DT12" s="9">
        <v>3.3450000000000002</v>
      </c>
      <c r="DU12" s="9">
        <v>2.5390000000000001</v>
      </c>
      <c r="DV12" s="9">
        <v>5.2720000000000002</v>
      </c>
      <c r="DW12" s="9">
        <v>3.3450000000000002</v>
      </c>
      <c r="DX12" s="9">
        <v>1.927</v>
      </c>
      <c r="DY12" s="9">
        <v>0.61199999999999999</v>
      </c>
      <c r="DZ12" s="9">
        <v>0</v>
      </c>
      <c r="EA12" s="9">
        <v>0.61199999999999999</v>
      </c>
      <c r="EB12" s="9">
        <v>4.7590000000000003</v>
      </c>
      <c r="EC12" s="9">
        <v>3.2690000000000001</v>
      </c>
      <c r="ED12" s="9">
        <v>1.49</v>
      </c>
      <c r="EE12" s="9">
        <v>4.7590000000000003</v>
      </c>
      <c r="EF12" s="9">
        <v>3.2690000000000001</v>
      </c>
      <c r="EG12" s="9">
        <v>1.49</v>
      </c>
      <c r="EH12" s="9">
        <v>62.944000000000003</v>
      </c>
      <c r="EI12" s="9">
        <v>33.984999999999999</v>
      </c>
      <c r="EJ12" s="9">
        <v>28.959</v>
      </c>
      <c r="EK12" s="9">
        <v>46.320999999999998</v>
      </c>
      <c r="EL12" s="9">
        <v>26.327000000000002</v>
      </c>
      <c r="EM12" s="9">
        <v>19.994</v>
      </c>
      <c r="EN12" s="9">
        <v>34.652999999999999</v>
      </c>
      <c r="EO12" s="9">
        <v>17.952000000000002</v>
      </c>
      <c r="EP12" s="9">
        <v>16.701000000000001</v>
      </c>
      <c r="EQ12" s="9">
        <v>10.071999999999999</v>
      </c>
      <c r="ER12" s="9">
        <v>7.0279999999999996</v>
      </c>
      <c r="ES12" s="9">
        <v>3.044</v>
      </c>
      <c r="ET12" s="9">
        <v>1.5960000000000001</v>
      </c>
      <c r="EU12" s="9">
        <v>1.347</v>
      </c>
      <c r="EV12" s="9">
        <v>0.249</v>
      </c>
      <c r="EW12" s="9">
        <v>16.623000000000001</v>
      </c>
      <c r="EX12" s="9">
        <v>7.6580000000000004</v>
      </c>
      <c r="EY12" s="9">
        <v>8.9649999999999999</v>
      </c>
      <c r="EZ12" s="9">
        <v>14.571</v>
      </c>
      <c r="FA12" s="9">
        <v>6.2169999999999996</v>
      </c>
      <c r="FB12" s="9">
        <v>8.3539999999999992</v>
      </c>
      <c r="FC12" s="9">
        <v>2.0510000000000002</v>
      </c>
      <c r="FD12" s="9">
        <v>1.4410000000000001</v>
      </c>
      <c r="FE12" s="9">
        <v>0.61099999999999999</v>
      </c>
      <c r="FF12" s="9">
        <v>17.928000000000001</v>
      </c>
      <c r="FG12" s="9">
        <v>8.9179999999999993</v>
      </c>
      <c r="FH12" s="9">
        <v>9.01</v>
      </c>
      <c r="FI12" s="9">
        <v>11.381</v>
      </c>
      <c r="FJ12" s="9">
        <v>6.1470000000000002</v>
      </c>
      <c r="FK12" s="9">
        <v>5.234</v>
      </c>
      <c r="FL12" s="9">
        <v>6.9269999999999996</v>
      </c>
      <c r="FM12" s="9">
        <v>3.004</v>
      </c>
      <c r="FN12" s="9">
        <v>3.9239999999999999</v>
      </c>
      <c r="FO12" s="9">
        <v>2.9529999999999998</v>
      </c>
      <c r="FP12" s="9">
        <v>1.891</v>
      </c>
      <c r="FQ12" s="9">
        <v>1.0620000000000001</v>
      </c>
      <c r="FR12" s="9">
        <v>1.5009999999999999</v>
      </c>
      <c r="FS12" s="9">
        <v>1.252</v>
      </c>
      <c r="FT12" s="9">
        <v>0.249</v>
      </c>
      <c r="FU12" s="9">
        <v>6.5460000000000003</v>
      </c>
      <c r="FV12" s="9">
        <v>2.7709999999999999</v>
      </c>
      <c r="FW12" s="9">
        <v>3.7749999999999999</v>
      </c>
      <c r="FX12" s="9">
        <v>5.3070000000000004</v>
      </c>
      <c r="FY12" s="9">
        <v>2.1419999999999999</v>
      </c>
      <c r="FZ12" s="9">
        <v>3.165</v>
      </c>
      <c r="GA12" s="9">
        <v>1.2390000000000001</v>
      </c>
      <c r="GB12" s="9">
        <v>0.629</v>
      </c>
      <c r="GC12" s="9">
        <v>0.61099999999999999</v>
      </c>
      <c r="GD12" s="9">
        <v>21.469000000000001</v>
      </c>
      <c r="GE12" s="9">
        <v>11.584</v>
      </c>
      <c r="GF12" s="9">
        <v>9.8849999999999998</v>
      </c>
      <c r="GG12" s="9">
        <v>15.468999999999999</v>
      </c>
      <c r="GH12" s="9">
        <v>9.2629999999999999</v>
      </c>
      <c r="GI12" s="9">
        <v>6.2050000000000001</v>
      </c>
      <c r="GJ12" s="9">
        <v>10.86</v>
      </c>
      <c r="GK12" s="9">
        <v>5.681</v>
      </c>
      <c r="GL12" s="9">
        <v>5.1790000000000003</v>
      </c>
      <c r="GM12" s="9">
        <v>4.5140000000000002</v>
      </c>
      <c r="GN12" s="9">
        <v>3.488</v>
      </c>
      <c r="GO12" s="9">
        <v>1.026</v>
      </c>
      <c r="GP12" s="9">
        <v>9.5000000000000001E-2</v>
      </c>
      <c r="GQ12" s="9">
        <v>9.5000000000000001E-2</v>
      </c>
      <c r="GR12" s="9">
        <v>0</v>
      </c>
      <c r="GS12" s="9">
        <v>6</v>
      </c>
      <c r="GT12" s="9">
        <v>2.3199999999999998</v>
      </c>
      <c r="GU12" s="9">
        <v>3.68</v>
      </c>
      <c r="GV12" s="9">
        <v>5.5490000000000004</v>
      </c>
      <c r="GW12" s="9">
        <v>1.87</v>
      </c>
      <c r="GX12" s="9">
        <v>3.68</v>
      </c>
      <c r="GY12" s="9">
        <v>0.45100000000000001</v>
      </c>
      <c r="GZ12" s="9">
        <v>0.45100000000000001</v>
      </c>
      <c r="HA12" s="9">
        <v>0</v>
      </c>
      <c r="HB12" s="9">
        <v>12.752000000000001</v>
      </c>
      <c r="HC12" s="9">
        <v>8.5839999999999996</v>
      </c>
      <c r="HD12" s="9">
        <v>4.1680000000000001</v>
      </c>
      <c r="HE12" s="9">
        <v>10.218999999999999</v>
      </c>
      <c r="HF12" s="9">
        <v>6.6180000000000003</v>
      </c>
      <c r="HG12" s="9">
        <v>3.6</v>
      </c>
      <c r="HH12" s="9">
        <v>8.3209999999999997</v>
      </c>
      <c r="HI12" s="9">
        <v>4.9690000000000003</v>
      </c>
      <c r="HJ12" s="9">
        <v>3.3519999999999999</v>
      </c>
      <c r="HK12" s="9">
        <v>1.8979999999999999</v>
      </c>
      <c r="HL12" s="9">
        <v>1.649</v>
      </c>
      <c r="HM12" s="9">
        <v>0.249</v>
      </c>
      <c r="HN12" s="9">
        <v>0</v>
      </c>
      <c r="HO12" s="9">
        <v>0</v>
      </c>
      <c r="HP12" s="9">
        <v>0</v>
      </c>
      <c r="HQ12" s="9">
        <v>2.5329999999999999</v>
      </c>
      <c r="HR12" s="9">
        <v>1.9650000000000001</v>
      </c>
      <c r="HS12" s="9">
        <v>0.56799999999999995</v>
      </c>
      <c r="HT12" s="9">
        <v>2.1720000000000002</v>
      </c>
      <c r="HU12" s="9">
        <v>1.6040000000000001</v>
      </c>
      <c r="HV12" s="9">
        <v>0.56799999999999995</v>
      </c>
      <c r="HW12" s="9">
        <v>0.36099999999999999</v>
      </c>
      <c r="HX12" s="9">
        <v>0.36099999999999999</v>
      </c>
      <c r="HY12" s="9">
        <v>0</v>
      </c>
      <c r="HZ12" s="9">
        <v>10.795999999999999</v>
      </c>
      <c r="IA12" s="9">
        <v>4.899</v>
      </c>
      <c r="IB12" s="9">
        <v>5.8959999999999999</v>
      </c>
      <c r="IC12" s="9">
        <v>9.2520000000000007</v>
      </c>
      <c r="ID12" s="9">
        <v>4.298</v>
      </c>
      <c r="IE12" s="9">
        <v>4.9539999999999997</v>
      </c>
      <c r="IF12" s="9">
        <v>8.5449999999999999</v>
      </c>
      <c r="IG12" s="9">
        <v>4.298</v>
      </c>
      <c r="IH12" s="9">
        <v>4.2469999999999999</v>
      </c>
      <c r="II12" s="9">
        <v>0.70699999999999996</v>
      </c>
      <c r="IJ12" s="9">
        <v>0</v>
      </c>
      <c r="IK12" s="9">
        <v>0.70699999999999996</v>
      </c>
      <c r="IL12" s="9">
        <v>0</v>
      </c>
      <c r="IM12" s="9">
        <v>0</v>
      </c>
      <c r="IN12" s="9">
        <v>0</v>
      </c>
      <c r="IO12" s="9">
        <v>1.5429999999999999</v>
      </c>
      <c r="IP12" s="9">
        <v>0.60099999999999998</v>
      </c>
      <c r="IQ12" s="9">
        <v>0.94199999999999995</v>
      </c>
    </row>
    <row r="13" spans="1:251">
      <c r="A13" s="10">
        <v>42767</v>
      </c>
      <c r="B13" s="9">
        <v>0.32700000000000001</v>
      </c>
      <c r="C13" s="9">
        <v>17.044</v>
      </c>
      <c r="D13" s="9">
        <v>4.3639999999999999</v>
      </c>
      <c r="E13" s="9">
        <v>12.68</v>
      </c>
      <c r="F13" s="9">
        <v>15.218999999999999</v>
      </c>
      <c r="G13" s="9">
        <v>4.0220000000000002</v>
      </c>
      <c r="H13" s="9">
        <v>11.196999999999999</v>
      </c>
      <c r="I13" s="9">
        <v>1.825</v>
      </c>
      <c r="J13" s="9">
        <v>0.34200000000000003</v>
      </c>
      <c r="K13" s="9">
        <v>1.484</v>
      </c>
      <c r="L13" s="9">
        <v>10.583</v>
      </c>
      <c r="M13" s="9">
        <v>5.4770000000000003</v>
      </c>
      <c r="N13" s="9">
        <v>5.1059999999999999</v>
      </c>
      <c r="O13" s="9">
        <v>6.2910000000000004</v>
      </c>
      <c r="P13" s="9">
        <v>4.3570000000000002</v>
      </c>
      <c r="Q13" s="9">
        <v>1.9339999999999999</v>
      </c>
      <c r="R13" s="9">
        <v>2.6</v>
      </c>
      <c r="S13" s="9">
        <v>1.4710000000000001</v>
      </c>
      <c r="T13" s="9">
        <v>1.129</v>
      </c>
      <c r="U13" s="9">
        <v>1.3420000000000001</v>
      </c>
      <c r="V13" s="9">
        <v>0.86399999999999999</v>
      </c>
      <c r="W13" s="9">
        <v>0.47799999999999998</v>
      </c>
      <c r="X13" s="9">
        <v>2.3479999999999999</v>
      </c>
      <c r="Y13" s="9">
        <v>2.0209999999999999</v>
      </c>
      <c r="Z13" s="9">
        <v>0.32700000000000001</v>
      </c>
      <c r="AA13" s="9">
        <v>4.2919999999999998</v>
      </c>
      <c r="AB13" s="9">
        <v>1.1200000000000001</v>
      </c>
      <c r="AC13" s="9">
        <v>3.1720000000000002</v>
      </c>
      <c r="AD13" s="9">
        <v>2.4670000000000001</v>
      </c>
      <c r="AE13" s="9">
        <v>0.77900000000000003</v>
      </c>
      <c r="AF13" s="9">
        <v>1.6879999999999999</v>
      </c>
      <c r="AG13" s="9">
        <v>1.825</v>
      </c>
      <c r="AH13" s="9">
        <v>0.34200000000000003</v>
      </c>
      <c r="AI13" s="9">
        <v>1.484</v>
      </c>
      <c r="AJ13" s="9">
        <v>43.125999999999998</v>
      </c>
      <c r="AK13" s="9">
        <v>22.544</v>
      </c>
      <c r="AL13" s="9">
        <v>20.581</v>
      </c>
      <c r="AM13" s="9">
        <v>34.893000000000001</v>
      </c>
      <c r="AN13" s="9">
        <v>19.61</v>
      </c>
      <c r="AO13" s="9">
        <v>15.282999999999999</v>
      </c>
      <c r="AP13" s="9">
        <v>27.315999999999999</v>
      </c>
      <c r="AQ13" s="9">
        <v>13.4</v>
      </c>
      <c r="AR13" s="9">
        <v>13.916</v>
      </c>
      <c r="AS13" s="9">
        <v>7.577</v>
      </c>
      <c r="AT13" s="9">
        <v>6.21</v>
      </c>
      <c r="AU13" s="9">
        <v>1.3660000000000001</v>
      </c>
      <c r="AV13" s="9">
        <v>8.2319999999999993</v>
      </c>
      <c r="AW13" s="9">
        <v>2.9340000000000002</v>
      </c>
      <c r="AX13" s="9">
        <v>5.2990000000000004</v>
      </c>
      <c r="AY13" s="9">
        <v>8.2319999999999993</v>
      </c>
      <c r="AZ13" s="9">
        <v>2.9340000000000002</v>
      </c>
      <c r="BA13" s="9">
        <v>5.2990000000000004</v>
      </c>
      <c r="BB13" s="9">
        <v>16.472999999999999</v>
      </c>
      <c r="BC13" s="9">
        <v>7.0430000000000001</v>
      </c>
      <c r="BD13" s="9">
        <v>9.43</v>
      </c>
      <c r="BE13" s="9">
        <v>11.954000000000001</v>
      </c>
      <c r="BF13" s="9">
        <v>6.7329999999999997</v>
      </c>
      <c r="BG13" s="9">
        <v>5.2210000000000001</v>
      </c>
      <c r="BH13" s="9">
        <v>10.106</v>
      </c>
      <c r="BI13" s="9">
        <v>6.1219999999999999</v>
      </c>
      <c r="BJ13" s="9">
        <v>3.984</v>
      </c>
      <c r="BK13" s="9">
        <v>1.8480000000000001</v>
      </c>
      <c r="BL13" s="9">
        <v>0.61099999999999999</v>
      </c>
      <c r="BM13" s="9">
        <v>1.2370000000000001</v>
      </c>
      <c r="BN13" s="9">
        <v>4.5199999999999996</v>
      </c>
      <c r="BO13" s="9">
        <v>0.31</v>
      </c>
      <c r="BP13" s="9">
        <v>4.21</v>
      </c>
      <c r="BQ13" s="9">
        <v>4.5199999999999996</v>
      </c>
      <c r="BR13" s="9">
        <v>0.31</v>
      </c>
      <c r="BS13" s="9">
        <v>4.21</v>
      </c>
      <c r="BT13" s="9">
        <v>16.738</v>
      </c>
      <c r="BU13" s="9">
        <v>9.6880000000000006</v>
      </c>
      <c r="BV13" s="9">
        <v>7.0490000000000004</v>
      </c>
      <c r="BW13" s="9">
        <v>11.294</v>
      </c>
      <c r="BX13" s="9">
        <v>6.4729999999999999</v>
      </c>
      <c r="BY13" s="9">
        <v>4.8220000000000001</v>
      </c>
      <c r="BZ13" s="9">
        <v>9.673</v>
      </c>
      <c r="CA13" s="9">
        <v>5.5810000000000004</v>
      </c>
      <c r="CB13" s="9">
        <v>4.0910000000000002</v>
      </c>
      <c r="CC13" s="9">
        <v>1.621</v>
      </c>
      <c r="CD13" s="9">
        <v>0.89100000000000001</v>
      </c>
      <c r="CE13" s="9">
        <v>0.73</v>
      </c>
      <c r="CF13" s="9">
        <v>0</v>
      </c>
      <c r="CG13" s="9">
        <v>0</v>
      </c>
      <c r="CH13" s="9">
        <v>0</v>
      </c>
      <c r="CI13" s="9">
        <v>5.4429999999999996</v>
      </c>
      <c r="CJ13" s="9">
        <v>3.2160000000000002</v>
      </c>
      <c r="CK13" s="9">
        <v>2.2280000000000002</v>
      </c>
      <c r="CL13" s="9">
        <v>5.4429999999999996</v>
      </c>
      <c r="CM13" s="9">
        <v>3.2160000000000002</v>
      </c>
      <c r="CN13" s="9">
        <v>2.2280000000000002</v>
      </c>
      <c r="CO13" s="9">
        <v>0</v>
      </c>
      <c r="CP13" s="9">
        <v>0</v>
      </c>
      <c r="CQ13" s="9">
        <v>0</v>
      </c>
      <c r="CR13" s="9">
        <v>0.40100000000000002</v>
      </c>
      <c r="CS13" s="9">
        <v>0</v>
      </c>
      <c r="CT13" s="9">
        <v>0.40100000000000002</v>
      </c>
      <c r="CU13" s="9">
        <v>0.40100000000000002</v>
      </c>
      <c r="CV13" s="9">
        <v>0</v>
      </c>
      <c r="CW13" s="9">
        <v>0.40100000000000002</v>
      </c>
      <c r="CX13" s="9">
        <v>0.40100000000000002</v>
      </c>
      <c r="CY13" s="9">
        <v>0</v>
      </c>
      <c r="CZ13" s="9">
        <v>0.40100000000000002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16.335999999999999</v>
      </c>
      <c r="DQ13" s="9">
        <v>9.6880000000000006</v>
      </c>
      <c r="DR13" s="9">
        <v>6.6479999999999997</v>
      </c>
      <c r="DS13" s="9">
        <v>10.893000000000001</v>
      </c>
      <c r="DT13" s="9">
        <v>6.4729999999999999</v>
      </c>
      <c r="DU13" s="9">
        <v>4.42</v>
      </c>
      <c r="DV13" s="9">
        <v>9.2720000000000002</v>
      </c>
      <c r="DW13" s="9">
        <v>5.5810000000000004</v>
      </c>
      <c r="DX13" s="9">
        <v>3.69</v>
      </c>
      <c r="DY13" s="9">
        <v>1.621</v>
      </c>
      <c r="DZ13" s="9">
        <v>0.89100000000000001</v>
      </c>
      <c r="EA13" s="9">
        <v>0.73</v>
      </c>
      <c r="EB13" s="9">
        <v>5.4429999999999996</v>
      </c>
      <c r="EC13" s="9">
        <v>3.2160000000000002</v>
      </c>
      <c r="ED13" s="9">
        <v>2.2280000000000002</v>
      </c>
      <c r="EE13" s="9">
        <v>5.4429999999999996</v>
      </c>
      <c r="EF13" s="9">
        <v>3.2160000000000002</v>
      </c>
      <c r="EG13" s="9">
        <v>2.2280000000000002</v>
      </c>
      <c r="EH13" s="9">
        <v>65.793999999999997</v>
      </c>
      <c r="EI13" s="9">
        <v>31.507999999999999</v>
      </c>
      <c r="EJ13" s="9">
        <v>34.286000000000001</v>
      </c>
      <c r="EK13" s="9">
        <v>47.162999999999997</v>
      </c>
      <c r="EL13" s="9">
        <v>24.657</v>
      </c>
      <c r="EM13" s="9">
        <v>22.506</v>
      </c>
      <c r="EN13" s="9">
        <v>34.375</v>
      </c>
      <c r="EO13" s="9">
        <v>15.657999999999999</v>
      </c>
      <c r="EP13" s="9">
        <v>18.716999999999999</v>
      </c>
      <c r="EQ13" s="9">
        <v>10.439</v>
      </c>
      <c r="ER13" s="9">
        <v>6.9779999999999998</v>
      </c>
      <c r="ES13" s="9">
        <v>3.4620000000000002</v>
      </c>
      <c r="ET13" s="9">
        <v>2.3479999999999999</v>
      </c>
      <c r="EU13" s="9">
        <v>2.0209999999999999</v>
      </c>
      <c r="EV13" s="9">
        <v>0.32700000000000001</v>
      </c>
      <c r="EW13" s="9">
        <v>18.631</v>
      </c>
      <c r="EX13" s="9">
        <v>6.851</v>
      </c>
      <c r="EY13" s="9">
        <v>11.78</v>
      </c>
      <c r="EZ13" s="9">
        <v>16.806000000000001</v>
      </c>
      <c r="FA13" s="9">
        <v>6.51</v>
      </c>
      <c r="FB13" s="9">
        <v>10.295999999999999</v>
      </c>
      <c r="FC13" s="9">
        <v>1.825</v>
      </c>
      <c r="FD13" s="9">
        <v>0.34200000000000003</v>
      </c>
      <c r="FE13" s="9">
        <v>1.484</v>
      </c>
      <c r="FF13" s="9">
        <v>18.024999999999999</v>
      </c>
      <c r="FG13" s="9">
        <v>10.532999999999999</v>
      </c>
      <c r="FH13" s="9">
        <v>7.492</v>
      </c>
      <c r="FI13" s="9">
        <v>11.53</v>
      </c>
      <c r="FJ13" s="9">
        <v>7.25</v>
      </c>
      <c r="FK13" s="9">
        <v>4.28</v>
      </c>
      <c r="FL13" s="9">
        <v>5.9710000000000001</v>
      </c>
      <c r="FM13" s="9">
        <v>2.73</v>
      </c>
      <c r="FN13" s="9">
        <v>3.2410000000000001</v>
      </c>
      <c r="FO13" s="9">
        <v>4.056</v>
      </c>
      <c r="FP13" s="9">
        <v>3.016</v>
      </c>
      <c r="FQ13" s="9">
        <v>1.0389999999999999</v>
      </c>
      <c r="FR13" s="9">
        <v>1.5029999999999999</v>
      </c>
      <c r="FS13" s="9">
        <v>1.5029999999999999</v>
      </c>
      <c r="FT13" s="9">
        <v>0</v>
      </c>
      <c r="FU13" s="9">
        <v>6.4950000000000001</v>
      </c>
      <c r="FV13" s="9">
        <v>3.2829999999999999</v>
      </c>
      <c r="FW13" s="9">
        <v>3.2109999999999999</v>
      </c>
      <c r="FX13" s="9">
        <v>5.423</v>
      </c>
      <c r="FY13" s="9">
        <v>2.9420000000000002</v>
      </c>
      <c r="FZ13" s="9">
        <v>2.4820000000000002</v>
      </c>
      <c r="GA13" s="9">
        <v>1.0720000000000001</v>
      </c>
      <c r="GB13" s="9">
        <v>0.34200000000000003</v>
      </c>
      <c r="GC13" s="9">
        <v>0.73</v>
      </c>
      <c r="GD13" s="9">
        <v>27.623999999999999</v>
      </c>
      <c r="GE13" s="9">
        <v>11.587999999999999</v>
      </c>
      <c r="GF13" s="9">
        <v>16.036000000000001</v>
      </c>
      <c r="GG13" s="9">
        <v>19.797999999999998</v>
      </c>
      <c r="GH13" s="9">
        <v>9.6280000000000001</v>
      </c>
      <c r="GI13" s="9">
        <v>10.17</v>
      </c>
      <c r="GJ13" s="9">
        <v>14.436</v>
      </c>
      <c r="GK13" s="9">
        <v>6.2850000000000001</v>
      </c>
      <c r="GL13" s="9">
        <v>8.1509999999999998</v>
      </c>
      <c r="GM13" s="9">
        <v>4.5170000000000003</v>
      </c>
      <c r="GN13" s="9">
        <v>2.8250000000000002</v>
      </c>
      <c r="GO13" s="9">
        <v>1.6919999999999999</v>
      </c>
      <c r="GP13" s="9">
        <v>0.84499999999999997</v>
      </c>
      <c r="GQ13" s="9">
        <v>0.51800000000000002</v>
      </c>
      <c r="GR13" s="9">
        <v>0.32700000000000001</v>
      </c>
      <c r="GS13" s="9">
        <v>7.8259999999999996</v>
      </c>
      <c r="GT13" s="9">
        <v>1.96</v>
      </c>
      <c r="GU13" s="9">
        <v>5.867</v>
      </c>
      <c r="GV13" s="9">
        <v>7.0730000000000004</v>
      </c>
      <c r="GW13" s="9">
        <v>1.96</v>
      </c>
      <c r="GX13" s="9">
        <v>5.1130000000000004</v>
      </c>
      <c r="GY13" s="9">
        <v>0.754</v>
      </c>
      <c r="GZ13" s="9">
        <v>0</v>
      </c>
      <c r="HA13" s="9">
        <v>0.754</v>
      </c>
      <c r="HB13" s="9">
        <v>11.234</v>
      </c>
      <c r="HC13" s="9">
        <v>6.4530000000000003</v>
      </c>
      <c r="HD13" s="9">
        <v>4.78</v>
      </c>
      <c r="HE13" s="9">
        <v>9.0670000000000002</v>
      </c>
      <c r="HF13" s="9">
        <v>5.1310000000000002</v>
      </c>
      <c r="HG13" s="9">
        <v>3.9359999999999999</v>
      </c>
      <c r="HH13" s="9">
        <v>8.3550000000000004</v>
      </c>
      <c r="HI13" s="9">
        <v>4.4189999999999996</v>
      </c>
      <c r="HJ13" s="9">
        <v>3.9359999999999999</v>
      </c>
      <c r="HK13" s="9">
        <v>0.71099999999999997</v>
      </c>
      <c r="HL13" s="9">
        <v>0.71099999999999997</v>
      </c>
      <c r="HM13" s="9">
        <v>0</v>
      </c>
      <c r="HN13" s="9">
        <v>0</v>
      </c>
      <c r="HO13" s="9">
        <v>0</v>
      </c>
      <c r="HP13" s="9">
        <v>0</v>
      </c>
      <c r="HQ13" s="9">
        <v>2.1669999999999998</v>
      </c>
      <c r="HR13" s="9">
        <v>1.323</v>
      </c>
      <c r="HS13" s="9">
        <v>0.84399999999999997</v>
      </c>
      <c r="HT13" s="9">
        <v>2.1669999999999998</v>
      </c>
      <c r="HU13" s="9">
        <v>1.323</v>
      </c>
      <c r="HV13" s="9">
        <v>0.84399999999999997</v>
      </c>
      <c r="HW13" s="9">
        <v>0</v>
      </c>
      <c r="HX13" s="9">
        <v>0</v>
      </c>
      <c r="HY13" s="9">
        <v>0</v>
      </c>
      <c r="HZ13" s="9">
        <v>8.9109999999999996</v>
      </c>
      <c r="IA13" s="9">
        <v>2.9340000000000002</v>
      </c>
      <c r="IB13" s="9">
        <v>5.9770000000000003</v>
      </c>
      <c r="IC13" s="9">
        <v>6.7679999999999998</v>
      </c>
      <c r="ID13" s="9">
        <v>2.6480000000000001</v>
      </c>
      <c r="IE13" s="9">
        <v>4.12</v>
      </c>
      <c r="IF13" s="9">
        <v>5.6130000000000004</v>
      </c>
      <c r="IG13" s="9">
        <v>2.2240000000000002</v>
      </c>
      <c r="IH13" s="9">
        <v>3.3889999999999998</v>
      </c>
      <c r="II13" s="9">
        <v>1.155</v>
      </c>
      <c r="IJ13" s="9">
        <v>0.42499999999999999</v>
      </c>
      <c r="IK13" s="9">
        <v>0.73</v>
      </c>
      <c r="IL13" s="9">
        <v>0</v>
      </c>
      <c r="IM13" s="9">
        <v>0</v>
      </c>
      <c r="IN13" s="9">
        <v>0</v>
      </c>
      <c r="IO13" s="9">
        <v>2.1429999999999998</v>
      </c>
      <c r="IP13" s="9">
        <v>0.28499999999999998</v>
      </c>
      <c r="IQ13" s="9">
        <v>1.857</v>
      </c>
    </row>
    <row r="14" spans="1:251">
      <c r="A14" s="10">
        <v>43132</v>
      </c>
      <c r="B14" s="9">
        <v>0.38500000000000001</v>
      </c>
      <c r="C14" s="9">
        <v>14.247999999999999</v>
      </c>
      <c r="D14" s="9">
        <v>6.7969999999999997</v>
      </c>
      <c r="E14" s="9">
        <v>7.4509999999999996</v>
      </c>
      <c r="F14" s="9">
        <v>12.005000000000001</v>
      </c>
      <c r="G14" s="9">
        <v>6.242</v>
      </c>
      <c r="H14" s="9">
        <v>5.7640000000000002</v>
      </c>
      <c r="I14" s="9">
        <v>2.2429999999999999</v>
      </c>
      <c r="J14" s="9">
        <v>0.55500000000000005</v>
      </c>
      <c r="K14" s="9">
        <v>1.6870000000000001</v>
      </c>
      <c r="L14" s="9">
        <v>8.173</v>
      </c>
      <c r="M14" s="9">
        <v>4.1580000000000004</v>
      </c>
      <c r="N14" s="9">
        <v>4.0149999999999997</v>
      </c>
      <c r="O14" s="9">
        <v>4.742</v>
      </c>
      <c r="P14" s="9">
        <v>3.3490000000000002</v>
      </c>
      <c r="Q14" s="9">
        <v>1.3939999999999999</v>
      </c>
      <c r="R14" s="9">
        <v>3.8479999999999999</v>
      </c>
      <c r="S14" s="9">
        <v>2.839</v>
      </c>
      <c r="T14" s="9">
        <v>1.0089999999999999</v>
      </c>
      <c r="U14" s="9">
        <v>0.25700000000000001</v>
      </c>
      <c r="V14" s="9">
        <v>0.25700000000000001</v>
      </c>
      <c r="W14" s="9">
        <v>0</v>
      </c>
      <c r="X14" s="9">
        <v>0.63800000000000001</v>
      </c>
      <c r="Y14" s="9">
        <v>0.253</v>
      </c>
      <c r="Z14" s="9">
        <v>0.38500000000000001</v>
      </c>
      <c r="AA14" s="9">
        <v>3.43</v>
      </c>
      <c r="AB14" s="9">
        <v>0.80900000000000005</v>
      </c>
      <c r="AC14" s="9">
        <v>2.621</v>
      </c>
      <c r="AD14" s="9">
        <v>1.1879999999999999</v>
      </c>
      <c r="AE14" s="9">
        <v>0.254</v>
      </c>
      <c r="AF14" s="9">
        <v>0.93400000000000005</v>
      </c>
      <c r="AG14" s="9">
        <v>2.2429999999999999</v>
      </c>
      <c r="AH14" s="9">
        <v>0.55500000000000005</v>
      </c>
      <c r="AI14" s="9">
        <v>1.6870000000000001</v>
      </c>
      <c r="AJ14" s="9">
        <v>47.795999999999999</v>
      </c>
      <c r="AK14" s="9">
        <v>27.972999999999999</v>
      </c>
      <c r="AL14" s="9">
        <v>19.823</v>
      </c>
      <c r="AM14" s="9">
        <v>40.073999999999998</v>
      </c>
      <c r="AN14" s="9">
        <v>22.943000000000001</v>
      </c>
      <c r="AO14" s="9">
        <v>17.131</v>
      </c>
      <c r="AP14" s="9">
        <v>34.892000000000003</v>
      </c>
      <c r="AQ14" s="9">
        <v>19.405000000000001</v>
      </c>
      <c r="AR14" s="9">
        <v>15.487</v>
      </c>
      <c r="AS14" s="9">
        <v>5.181</v>
      </c>
      <c r="AT14" s="9">
        <v>3.5379999999999998</v>
      </c>
      <c r="AU14" s="9">
        <v>1.643</v>
      </c>
      <c r="AV14" s="9">
        <v>7.7220000000000004</v>
      </c>
      <c r="AW14" s="9">
        <v>5.03</v>
      </c>
      <c r="AX14" s="9">
        <v>2.6920000000000002</v>
      </c>
      <c r="AY14" s="9">
        <v>7.7220000000000004</v>
      </c>
      <c r="AZ14" s="9">
        <v>5.03</v>
      </c>
      <c r="BA14" s="9">
        <v>2.6920000000000002</v>
      </c>
      <c r="BB14" s="9">
        <v>16.033999999999999</v>
      </c>
      <c r="BC14" s="9">
        <v>8.032</v>
      </c>
      <c r="BD14" s="9">
        <v>8.0030000000000001</v>
      </c>
      <c r="BE14" s="9">
        <v>12.939</v>
      </c>
      <c r="BF14" s="9">
        <v>7.0739999999999998</v>
      </c>
      <c r="BG14" s="9">
        <v>5.8650000000000002</v>
      </c>
      <c r="BH14" s="9">
        <v>11.836</v>
      </c>
      <c r="BI14" s="9">
        <v>6.6219999999999999</v>
      </c>
      <c r="BJ14" s="9">
        <v>5.2130000000000001</v>
      </c>
      <c r="BK14" s="9">
        <v>1.103</v>
      </c>
      <c r="BL14" s="9">
        <v>0.45200000000000001</v>
      </c>
      <c r="BM14" s="9">
        <v>0.65200000000000002</v>
      </c>
      <c r="BN14" s="9">
        <v>3.0950000000000002</v>
      </c>
      <c r="BO14" s="9">
        <v>0.95799999999999996</v>
      </c>
      <c r="BP14" s="9">
        <v>2.1379999999999999</v>
      </c>
      <c r="BQ14" s="9">
        <v>3.0950000000000002</v>
      </c>
      <c r="BR14" s="9">
        <v>0.95799999999999996</v>
      </c>
      <c r="BS14" s="9">
        <v>2.1379999999999999</v>
      </c>
      <c r="BT14" s="9">
        <v>15.933</v>
      </c>
      <c r="BU14" s="9">
        <v>7.8040000000000003</v>
      </c>
      <c r="BV14" s="9">
        <v>8.1289999999999996</v>
      </c>
      <c r="BW14" s="9">
        <v>10.596</v>
      </c>
      <c r="BX14" s="9">
        <v>5.8840000000000003</v>
      </c>
      <c r="BY14" s="9">
        <v>4.7119999999999997</v>
      </c>
      <c r="BZ14" s="9">
        <v>9.3339999999999996</v>
      </c>
      <c r="CA14" s="9">
        <v>5.173</v>
      </c>
      <c r="CB14" s="9">
        <v>4.1609999999999996</v>
      </c>
      <c r="CC14" s="9">
        <v>1.262</v>
      </c>
      <c r="CD14" s="9">
        <v>0.71099999999999997</v>
      </c>
      <c r="CE14" s="9">
        <v>0.55100000000000005</v>
      </c>
      <c r="CF14" s="9">
        <v>0</v>
      </c>
      <c r="CG14" s="9">
        <v>0</v>
      </c>
      <c r="CH14" s="9">
        <v>0</v>
      </c>
      <c r="CI14" s="9">
        <v>5.3380000000000001</v>
      </c>
      <c r="CJ14" s="9">
        <v>1.921</v>
      </c>
      <c r="CK14" s="9">
        <v>3.4169999999999998</v>
      </c>
      <c r="CL14" s="9">
        <v>5.3380000000000001</v>
      </c>
      <c r="CM14" s="9">
        <v>1.921</v>
      </c>
      <c r="CN14" s="9">
        <v>3.4169999999999998</v>
      </c>
      <c r="CO14" s="9">
        <v>0</v>
      </c>
      <c r="CP14" s="9">
        <v>0</v>
      </c>
      <c r="CQ14" s="9">
        <v>0</v>
      </c>
      <c r="CR14" s="9">
        <v>0.97799999999999998</v>
      </c>
      <c r="CS14" s="9">
        <v>0.57399999999999995</v>
      </c>
      <c r="CT14" s="9">
        <v>0.40500000000000003</v>
      </c>
      <c r="CU14" s="9">
        <v>0.57399999999999995</v>
      </c>
      <c r="CV14" s="9">
        <v>0.57399999999999995</v>
      </c>
      <c r="CW14" s="9">
        <v>0</v>
      </c>
      <c r="CX14" s="9">
        <v>0.57399999999999995</v>
      </c>
      <c r="CY14" s="9">
        <v>0.57399999999999995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0.40500000000000003</v>
      </c>
      <c r="DH14" s="9">
        <v>0</v>
      </c>
      <c r="DI14" s="9">
        <v>0.40500000000000003</v>
      </c>
      <c r="DJ14" s="9">
        <v>0.40500000000000003</v>
      </c>
      <c r="DK14" s="9">
        <v>0</v>
      </c>
      <c r="DL14" s="9">
        <v>0.40500000000000003</v>
      </c>
      <c r="DM14" s="9">
        <v>0</v>
      </c>
      <c r="DN14" s="9">
        <v>0</v>
      </c>
      <c r="DO14" s="9">
        <v>0</v>
      </c>
      <c r="DP14" s="9">
        <v>14.955</v>
      </c>
      <c r="DQ14" s="9">
        <v>7.23</v>
      </c>
      <c r="DR14" s="9">
        <v>7.7249999999999996</v>
      </c>
      <c r="DS14" s="9">
        <v>10.022</v>
      </c>
      <c r="DT14" s="9">
        <v>5.31</v>
      </c>
      <c r="DU14" s="9">
        <v>4.7119999999999997</v>
      </c>
      <c r="DV14" s="9">
        <v>8.76</v>
      </c>
      <c r="DW14" s="9">
        <v>4.5990000000000002</v>
      </c>
      <c r="DX14" s="9">
        <v>4.1609999999999996</v>
      </c>
      <c r="DY14" s="9">
        <v>1.262</v>
      </c>
      <c r="DZ14" s="9">
        <v>0.71099999999999997</v>
      </c>
      <c r="EA14" s="9">
        <v>0.55100000000000005</v>
      </c>
      <c r="EB14" s="9">
        <v>4.9329999999999998</v>
      </c>
      <c r="EC14" s="9">
        <v>1.921</v>
      </c>
      <c r="ED14" s="9">
        <v>3.0129999999999999</v>
      </c>
      <c r="EE14" s="9">
        <v>4.9329999999999998</v>
      </c>
      <c r="EF14" s="9">
        <v>1.921</v>
      </c>
      <c r="EG14" s="9">
        <v>3.0129999999999999</v>
      </c>
      <c r="EH14" s="9">
        <v>63.933</v>
      </c>
      <c r="EI14" s="9">
        <v>34.531999999999996</v>
      </c>
      <c r="EJ14" s="9">
        <v>29.4</v>
      </c>
      <c r="EK14" s="9">
        <v>47.506999999999998</v>
      </c>
      <c r="EL14" s="9">
        <v>27.431999999999999</v>
      </c>
      <c r="EM14" s="9">
        <v>20.074999999999999</v>
      </c>
      <c r="EN14" s="9">
        <v>40.756999999999998</v>
      </c>
      <c r="EO14" s="9">
        <v>23.364000000000001</v>
      </c>
      <c r="EP14" s="9">
        <v>17.393000000000001</v>
      </c>
      <c r="EQ14" s="9">
        <v>6.1120000000000001</v>
      </c>
      <c r="ER14" s="9">
        <v>3.8149999999999999</v>
      </c>
      <c r="ES14" s="9">
        <v>2.298</v>
      </c>
      <c r="ET14" s="9">
        <v>0.63800000000000001</v>
      </c>
      <c r="EU14" s="9">
        <v>0.253</v>
      </c>
      <c r="EV14" s="9">
        <v>0.38500000000000001</v>
      </c>
      <c r="EW14" s="9">
        <v>16.425999999999998</v>
      </c>
      <c r="EX14" s="9">
        <v>7.101</v>
      </c>
      <c r="EY14" s="9">
        <v>9.3249999999999993</v>
      </c>
      <c r="EZ14" s="9">
        <v>14.183</v>
      </c>
      <c r="FA14" s="9">
        <v>6.5449999999999999</v>
      </c>
      <c r="FB14" s="9">
        <v>7.6379999999999999</v>
      </c>
      <c r="FC14" s="9">
        <v>2.2429999999999999</v>
      </c>
      <c r="FD14" s="9">
        <v>0.55500000000000005</v>
      </c>
      <c r="FE14" s="9">
        <v>1.6870000000000001</v>
      </c>
      <c r="FF14" s="9">
        <v>15.116</v>
      </c>
      <c r="FG14" s="9">
        <v>8.0299999999999994</v>
      </c>
      <c r="FH14" s="9">
        <v>7.0860000000000003</v>
      </c>
      <c r="FI14" s="9">
        <v>11.406000000000001</v>
      </c>
      <c r="FJ14" s="9">
        <v>7.05</v>
      </c>
      <c r="FK14" s="9">
        <v>4.3559999999999999</v>
      </c>
      <c r="FL14" s="9">
        <v>8.6120000000000001</v>
      </c>
      <c r="FM14" s="9">
        <v>5.4489999999999998</v>
      </c>
      <c r="FN14" s="9">
        <v>3.1629999999999998</v>
      </c>
      <c r="FO14" s="9">
        <v>2.1560000000000001</v>
      </c>
      <c r="FP14" s="9">
        <v>1.3480000000000001</v>
      </c>
      <c r="FQ14" s="9">
        <v>0.80800000000000005</v>
      </c>
      <c r="FR14" s="9">
        <v>0.63800000000000001</v>
      </c>
      <c r="FS14" s="9">
        <v>0.253</v>
      </c>
      <c r="FT14" s="9">
        <v>0.38500000000000001</v>
      </c>
      <c r="FU14" s="9">
        <v>3.71</v>
      </c>
      <c r="FV14" s="9">
        <v>0.97899999999999998</v>
      </c>
      <c r="FW14" s="9">
        <v>2.73</v>
      </c>
      <c r="FX14" s="9">
        <v>3.073</v>
      </c>
      <c r="FY14" s="9">
        <v>0.97899999999999998</v>
      </c>
      <c r="FZ14" s="9">
        <v>2.0939999999999999</v>
      </c>
      <c r="GA14" s="9">
        <v>0.63600000000000001</v>
      </c>
      <c r="GB14" s="9">
        <v>0</v>
      </c>
      <c r="GC14" s="9">
        <v>0.63600000000000001</v>
      </c>
      <c r="GD14" s="9">
        <v>23.832000000000001</v>
      </c>
      <c r="GE14" s="9">
        <v>12.736000000000001</v>
      </c>
      <c r="GF14" s="9">
        <v>11.096</v>
      </c>
      <c r="GG14" s="9">
        <v>17.951000000000001</v>
      </c>
      <c r="GH14" s="9">
        <v>11.114000000000001</v>
      </c>
      <c r="GI14" s="9">
        <v>6.8369999999999997</v>
      </c>
      <c r="GJ14" s="9">
        <v>15.637</v>
      </c>
      <c r="GK14" s="9">
        <v>9.4369999999999994</v>
      </c>
      <c r="GL14" s="9">
        <v>6.1989999999999998</v>
      </c>
      <c r="GM14" s="9">
        <v>2.3140000000000001</v>
      </c>
      <c r="GN14" s="9">
        <v>1.677</v>
      </c>
      <c r="GO14" s="9">
        <v>0.63700000000000001</v>
      </c>
      <c r="GP14" s="9">
        <v>0</v>
      </c>
      <c r="GQ14" s="9">
        <v>0</v>
      </c>
      <c r="GR14" s="9">
        <v>0</v>
      </c>
      <c r="GS14" s="9">
        <v>5.8810000000000002</v>
      </c>
      <c r="GT14" s="9">
        <v>1.6220000000000001</v>
      </c>
      <c r="GU14" s="9">
        <v>4.2590000000000003</v>
      </c>
      <c r="GV14" s="9">
        <v>4.2750000000000004</v>
      </c>
      <c r="GW14" s="9">
        <v>1.0660000000000001</v>
      </c>
      <c r="GX14" s="9">
        <v>3.2080000000000002</v>
      </c>
      <c r="GY14" s="9">
        <v>1.6060000000000001</v>
      </c>
      <c r="GZ14" s="9">
        <v>0.55500000000000005</v>
      </c>
      <c r="HA14" s="9">
        <v>1.0509999999999999</v>
      </c>
      <c r="HB14" s="9">
        <v>12.590999999999999</v>
      </c>
      <c r="HC14" s="9">
        <v>6.452</v>
      </c>
      <c r="HD14" s="9">
        <v>6.1390000000000002</v>
      </c>
      <c r="HE14" s="9">
        <v>9.8350000000000009</v>
      </c>
      <c r="HF14" s="9">
        <v>4.3220000000000001</v>
      </c>
      <c r="HG14" s="9">
        <v>5.5129999999999999</v>
      </c>
      <c r="HH14" s="9">
        <v>8.9190000000000005</v>
      </c>
      <c r="HI14" s="9">
        <v>3.9140000000000001</v>
      </c>
      <c r="HJ14" s="9">
        <v>5.0049999999999999</v>
      </c>
      <c r="HK14" s="9">
        <v>0.91600000000000004</v>
      </c>
      <c r="HL14" s="9">
        <v>0.40899999999999997</v>
      </c>
      <c r="HM14" s="9">
        <v>0.50700000000000001</v>
      </c>
      <c r="HN14" s="9">
        <v>0</v>
      </c>
      <c r="HO14" s="9">
        <v>0</v>
      </c>
      <c r="HP14" s="9">
        <v>0</v>
      </c>
      <c r="HQ14" s="9">
        <v>2.7549999999999999</v>
      </c>
      <c r="HR14" s="9">
        <v>2.13</v>
      </c>
      <c r="HS14" s="9">
        <v>0.626</v>
      </c>
      <c r="HT14" s="9">
        <v>2.7549999999999999</v>
      </c>
      <c r="HU14" s="9">
        <v>2.13</v>
      </c>
      <c r="HV14" s="9">
        <v>0.626</v>
      </c>
      <c r="HW14" s="9">
        <v>0</v>
      </c>
      <c r="HX14" s="9">
        <v>0</v>
      </c>
      <c r="HY14" s="9">
        <v>0</v>
      </c>
      <c r="HZ14" s="9">
        <v>12.394</v>
      </c>
      <c r="IA14" s="9">
        <v>7.3150000000000004</v>
      </c>
      <c r="IB14" s="9">
        <v>5.08</v>
      </c>
      <c r="IC14" s="9">
        <v>8.3149999999999995</v>
      </c>
      <c r="ID14" s="9">
        <v>4.9450000000000003</v>
      </c>
      <c r="IE14" s="9">
        <v>3.37</v>
      </c>
      <c r="IF14" s="9">
        <v>7.59</v>
      </c>
      <c r="IG14" s="9">
        <v>4.5640000000000001</v>
      </c>
      <c r="IH14" s="9">
        <v>3.0259999999999998</v>
      </c>
      <c r="II14" s="9">
        <v>0.72499999999999998</v>
      </c>
      <c r="IJ14" s="9">
        <v>0.38100000000000001</v>
      </c>
      <c r="IK14" s="9">
        <v>0.34399999999999997</v>
      </c>
      <c r="IL14" s="9">
        <v>0</v>
      </c>
      <c r="IM14" s="9">
        <v>0</v>
      </c>
      <c r="IN14" s="9">
        <v>0</v>
      </c>
      <c r="IO14" s="9">
        <v>4.08</v>
      </c>
      <c r="IP14" s="9">
        <v>2.37</v>
      </c>
      <c r="IQ14" s="9">
        <v>1.71</v>
      </c>
    </row>
    <row r="15" spans="1:251">
      <c r="A15" s="10">
        <v>43497</v>
      </c>
      <c r="B15" s="9">
        <v>0.439</v>
      </c>
      <c r="C15" s="9">
        <v>13.426</v>
      </c>
      <c r="D15" s="9">
        <v>3.6019999999999999</v>
      </c>
      <c r="E15" s="9">
        <v>9.8239999999999998</v>
      </c>
      <c r="F15" s="9">
        <v>11.510999999999999</v>
      </c>
      <c r="G15" s="9">
        <v>3.6019999999999999</v>
      </c>
      <c r="H15" s="9">
        <v>7.91</v>
      </c>
      <c r="I15" s="9">
        <v>1.9139999999999999</v>
      </c>
      <c r="J15" s="9">
        <v>0</v>
      </c>
      <c r="K15" s="9">
        <v>1.9139999999999999</v>
      </c>
      <c r="L15" s="9">
        <v>12.42</v>
      </c>
      <c r="M15" s="9">
        <v>6.5839999999999996</v>
      </c>
      <c r="N15" s="9">
        <v>5.8360000000000003</v>
      </c>
      <c r="O15" s="9">
        <v>8.51</v>
      </c>
      <c r="P15" s="9">
        <v>5.8390000000000004</v>
      </c>
      <c r="Q15" s="9">
        <v>2.6709999999999998</v>
      </c>
      <c r="R15" s="9">
        <v>4.9880000000000004</v>
      </c>
      <c r="S15" s="9">
        <v>3.2250000000000001</v>
      </c>
      <c r="T15" s="9">
        <v>1.7629999999999999</v>
      </c>
      <c r="U15" s="9">
        <v>1.292</v>
      </c>
      <c r="V15" s="9">
        <v>0.82299999999999995</v>
      </c>
      <c r="W15" s="9">
        <v>0.46899999999999997</v>
      </c>
      <c r="X15" s="9">
        <v>2.23</v>
      </c>
      <c r="Y15" s="9">
        <v>1.792</v>
      </c>
      <c r="Z15" s="9">
        <v>0.439</v>
      </c>
      <c r="AA15" s="9">
        <v>3.91</v>
      </c>
      <c r="AB15" s="9">
        <v>0.745</v>
      </c>
      <c r="AC15" s="9">
        <v>3.1659999999999999</v>
      </c>
      <c r="AD15" s="9">
        <v>1.996</v>
      </c>
      <c r="AE15" s="9">
        <v>0.745</v>
      </c>
      <c r="AF15" s="9">
        <v>1.2509999999999999</v>
      </c>
      <c r="AG15" s="9">
        <v>1.9139999999999999</v>
      </c>
      <c r="AH15" s="9">
        <v>0</v>
      </c>
      <c r="AI15" s="9">
        <v>1.9139999999999999</v>
      </c>
      <c r="AJ15" s="9">
        <v>47.774999999999999</v>
      </c>
      <c r="AK15" s="9">
        <v>29.228999999999999</v>
      </c>
      <c r="AL15" s="9">
        <v>18.545000000000002</v>
      </c>
      <c r="AM15" s="9">
        <v>40.694000000000003</v>
      </c>
      <c r="AN15" s="9">
        <v>27.564</v>
      </c>
      <c r="AO15" s="9">
        <v>13.129</v>
      </c>
      <c r="AP15" s="9">
        <v>30.489000000000001</v>
      </c>
      <c r="AQ15" s="9">
        <v>20.742999999999999</v>
      </c>
      <c r="AR15" s="9">
        <v>9.7460000000000004</v>
      </c>
      <c r="AS15" s="9">
        <v>10.205</v>
      </c>
      <c r="AT15" s="9">
        <v>6.8220000000000001</v>
      </c>
      <c r="AU15" s="9">
        <v>3.383</v>
      </c>
      <c r="AV15" s="9">
        <v>7.0810000000000004</v>
      </c>
      <c r="AW15" s="9">
        <v>1.665</v>
      </c>
      <c r="AX15" s="9">
        <v>5.4160000000000004</v>
      </c>
      <c r="AY15" s="9">
        <v>7.0810000000000004</v>
      </c>
      <c r="AZ15" s="9">
        <v>1.665</v>
      </c>
      <c r="BA15" s="9">
        <v>5.4160000000000004</v>
      </c>
      <c r="BB15" s="9">
        <v>18.713999999999999</v>
      </c>
      <c r="BC15" s="9">
        <v>9.01</v>
      </c>
      <c r="BD15" s="9">
        <v>9.7050000000000001</v>
      </c>
      <c r="BE15" s="9">
        <v>16.279</v>
      </c>
      <c r="BF15" s="9">
        <v>7.8170000000000002</v>
      </c>
      <c r="BG15" s="9">
        <v>8.4619999999999997</v>
      </c>
      <c r="BH15" s="9">
        <v>14.505000000000001</v>
      </c>
      <c r="BI15" s="9">
        <v>7.4180000000000001</v>
      </c>
      <c r="BJ15" s="9">
        <v>7.0869999999999997</v>
      </c>
      <c r="BK15" s="9">
        <v>1.774</v>
      </c>
      <c r="BL15" s="9">
        <v>0.39900000000000002</v>
      </c>
      <c r="BM15" s="9">
        <v>1.375</v>
      </c>
      <c r="BN15" s="9">
        <v>2.4350000000000001</v>
      </c>
      <c r="BO15" s="9">
        <v>1.1919999999999999</v>
      </c>
      <c r="BP15" s="9">
        <v>1.242</v>
      </c>
      <c r="BQ15" s="9">
        <v>2.4350000000000001</v>
      </c>
      <c r="BR15" s="9">
        <v>1.1919999999999999</v>
      </c>
      <c r="BS15" s="9">
        <v>1.242</v>
      </c>
      <c r="BT15" s="9">
        <v>11.08</v>
      </c>
      <c r="BU15" s="9">
        <v>6.54</v>
      </c>
      <c r="BV15" s="9">
        <v>4.5410000000000004</v>
      </c>
      <c r="BW15" s="9">
        <v>6.5529999999999999</v>
      </c>
      <c r="BX15" s="9">
        <v>3.714</v>
      </c>
      <c r="BY15" s="9">
        <v>2.839</v>
      </c>
      <c r="BZ15" s="9">
        <v>5.9669999999999996</v>
      </c>
      <c r="CA15" s="9">
        <v>3.1280000000000001</v>
      </c>
      <c r="CB15" s="9">
        <v>2.839</v>
      </c>
      <c r="CC15" s="9">
        <v>0.222</v>
      </c>
      <c r="CD15" s="9">
        <v>0.222</v>
      </c>
      <c r="CE15" s="9">
        <v>0</v>
      </c>
      <c r="CF15" s="9">
        <v>0.36399999999999999</v>
      </c>
      <c r="CG15" s="9">
        <v>0.36399999999999999</v>
      </c>
      <c r="CH15" s="9">
        <v>0</v>
      </c>
      <c r="CI15" s="9">
        <v>4.5270000000000001</v>
      </c>
      <c r="CJ15" s="9">
        <v>2.8260000000000001</v>
      </c>
      <c r="CK15" s="9">
        <v>1.702</v>
      </c>
      <c r="CL15" s="9">
        <v>4.5270000000000001</v>
      </c>
      <c r="CM15" s="9">
        <v>2.8260000000000001</v>
      </c>
      <c r="CN15" s="9">
        <v>1.702</v>
      </c>
      <c r="CO15" s="9">
        <v>0</v>
      </c>
      <c r="CP15" s="9">
        <v>0</v>
      </c>
      <c r="CQ15" s="9">
        <v>0</v>
      </c>
      <c r="CR15" s="9">
        <v>0.76900000000000002</v>
      </c>
      <c r="CS15" s="9">
        <v>0.76900000000000002</v>
      </c>
      <c r="CT15" s="9">
        <v>0</v>
      </c>
      <c r="CU15" s="9">
        <v>0.36399999999999999</v>
      </c>
      <c r="CV15" s="9">
        <v>0.36399999999999999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0.36399999999999999</v>
      </c>
      <c r="DE15" s="9">
        <v>0.36399999999999999</v>
      </c>
      <c r="DF15" s="9">
        <v>0</v>
      </c>
      <c r="DG15" s="9">
        <v>0.40400000000000003</v>
      </c>
      <c r="DH15" s="9">
        <v>0.40400000000000003</v>
      </c>
      <c r="DI15" s="9">
        <v>0</v>
      </c>
      <c r="DJ15" s="9">
        <v>0.40400000000000003</v>
      </c>
      <c r="DK15" s="9">
        <v>0.40400000000000003</v>
      </c>
      <c r="DL15" s="9">
        <v>0</v>
      </c>
      <c r="DM15" s="9">
        <v>0</v>
      </c>
      <c r="DN15" s="9">
        <v>0</v>
      </c>
      <c r="DO15" s="9">
        <v>0</v>
      </c>
      <c r="DP15" s="9">
        <v>10.311999999999999</v>
      </c>
      <c r="DQ15" s="9">
        <v>5.7709999999999999</v>
      </c>
      <c r="DR15" s="9">
        <v>4.5410000000000004</v>
      </c>
      <c r="DS15" s="9">
        <v>6.1890000000000001</v>
      </c>
      <c r="DT15" s="9">
        <v>3.35</v>
      </c>
      <c r="DU15" s="9">
        <v>2.839</v>
      </c>
      <c r="DV15" s="9">
        <v>5.9669999999999996</v>
      </c>
      <c r="DW15" s="9">
        <v>3.1280000000000001</v>
      </c>
      <c r="DX15" s="9">
        <v>2.839</v>
      </c>
      <c r="DY15" s="9">
        <v>0.222</v>
      </c>
      <c r="DZ15" s="9">
        <v>0.222</v>
      </c>
      <c r="EA15" s="9">
        <v>0</v>
      </c>
      <c r="EB15" s="9">
        <v>4.1230000000000002</v>
      </c>
      <c r="EC15" s="9">
        <v>2.4209999999999998</v>
      </c>
      <c r="ED15" s="9">
        <v>1.702</v>
      </c>
      <c r="EE15" s="9">
        <v>4.1230000000000002</v>
      </c>
      <c r="EF15" s="9">
        <v>2.4209999999999998</v>
      </c>
      <c r="EG15" s="9">
        <v>1.702</v>
      </c>
      <c r="EH15" s="9">
        <v>66.372</v>
      </c>
      <c r="EI15" s="9">
        <v>37.107999999999997</v>
      </c>
      <c r="EJ15" s="9">
        <v>29.263999999999999</v>
      </c>
      <c r="EK15" s="9">
        <v>50.643999999999998</v>
      </c>
      <c r="EL15" s="9">
        <v>31.963000000000001</v>
      </c>
      <c r="EM15" s="9">
        <v>18.681000000000001</v>
      </c>
      <c r="EN15" s="9">
        <v>37.457999999999998</v>
      </c>
      <c r="EO15" s="9">
        <v>22.943000000000001</v>
      </c>
      <c r="EP15" s="9">
        <v>14.515000000000001</v>
      </c>
      <c r="EQ15" s="9">
        <v>10.590999999999999</v>
      </c>
      <c r="ER15" s="9">
        <v>6.8639999999999999</v>
      </c>
      <c r="ES15" s="9">
        <v>3.7269999999999999</v>
      </c>
      <c r="ET15" s="9">
        <v>2.5950000000000002</v>
      </c>
      <c r="EU15" s="9">
        <v>2.1560000000000001</v>
      </c>
      <c r="EV15" s="9">
        <v>0.439</v>
      </c>
      <c r="EW15" s="9">
        <v>15.728</v>
      </c>
      <c r="EX15" s="9">
        <v>5.1449999999999996</v>
      </c>
      <c r="EY15" s="9">
        <v>10.583</v>
      </c>
      <c r="EZ15" s="9">
        <v>14.180999999999999</v>
      </c>
      <c r="FA15" s="9">
        <v>5.1449999999999996</v>
      </c>
      <c r="FB15" s="9">
        <v>9.0359999999999996</v>
      </c>
      <c r="FC15" s="9">
        <v>1.548</v>
      </c>
      <c r="FD15" s="9">
        <v>0</v>
      </c>
      <c r="FE15" s="9">
        <v>1.548</v>
      </c>
      <c r="FF15" s="9">
        <v>17.984000000000002</v>
      </c>
      <c r="FG15" s="9">
        <v>12.007</v>
      </c>
      <c r="FH15" s="9">
        <v>5.976</v>
      </c>
      <c r="FI15" s="9">
        <v>14.35</v>
      </c>
      <c r="FJ15" s="9">
        <v>10.659000000000001</v>
      </c>
      <c r="FK15" s="9">
        <v>3.6909999999999998</v>
      </c>
      <c r="FL15" s="9">
        <v>8.1950000000000003</v>
      </c>
      <c r="FM15" s="9">
        <v>5.9859999999999998</v>
      </c>
      <c r="FN15" s="9">
        <v>2.2090000000000001</v>
      </c>
      <c r="FO15" s="9">
        <v>4.3899999999999997</v>
      </c>
      <c r="FP15" s="9">
        <v>2.9089999999999998</v>
      </c>
      <c r="FQ15" s="9">
        <v>1.4810000000000001</v>
      </c>
      <c r="FR15" s="9">
        <v>1.7649999999999999</v>
      </c>
      <c r="FS15" s="9">
        <v>1.7649999999999999</v>
      </c>
      <c r="FT15" s="9">
        <v>0</v>
      </c>
      <c r="FU15" s="9">
        <v>3.6339999999999999</v>
      </c>
      <c r="FV15" s="9">
        <v>1.3480000000000001</v>
      </c>
      <c r="FW15" s="9">
        <v>2.286</v>
      </c>
      <c r="FX15" s="9">
        <v>3.1960000000000002</v>
      </c>
      <c r="FY15" s="9">
        <v>1.3480000000000001</v>
      </c>
      <c r="FZ15" s="9">
        <v>1.8480000000000001</v>
      </c>
      <c r="GA15" s="9">
        <v>0.438</v>
      </c>
      <c r="GB15" s="9">
        <v>0</v>
      </c>
      <c r="GC15" s="9">
        <v>0.438</v>
      </c>
      <c r="GD15" s="9">
        <v>26.128</v>
      </c>
      <c r="GE15" s="9">
        <v>14.180999999999999</v>
      </c>
      <c r="GF15" s="9">
        <v>11.948</v>
      </c>
      <c r="GG15" s="9">
        <v>18.562000000000001</v>
      </c>
      <c r="GH15" s="9">
        <v>11.755000000000001</v>
      </c>
      <c r="GI15" s="9">
        <v>6.8070000000000004</v>
      </c>
      <c r="GJ15" s="9">
        <v>14.599</v>
      </c>
      <c r="GK15" s="9">
        <v>8.2349999999999994</v>
      </c>
      <c r="GL15" s="9">
        <v>6.3630000000000004</v>
      </c>
      <c r="GM15" s="9">
        <v>3.5720000000000001</v>
      </c>
      <c r="GN15" s="9">
        <v>3.1280000000000001</v>
      </c>
      <c r="GO15" s="9">
        <v>0.44400000000000001</v>
      </c>
      <c r="GP15" s="9">
        <v>0.39100000000000001</v>
      </c>
      <c r="GQ15" s="9">
        <v>0.39100000000000001</v>
      </c>
      <c r="GR15" s="9">
        <v>0</v>
      </c>
      <c r="GS15" s="9">
        <v>7.5659999999999998</v>
      </c>
      <c r="GT15" s="9">
        <v>2.4260000000000002</v>
      </c>
      <c r="GU15" s="9">
        <v>5.14</v>
      </c>
      <c r="GV15" s="9">
        <v>6.899</v>
      </c>
      <c r="GW15" s="9">
        <v>2.4260000000000002</v>
      </c>
      <c r="GX15" s="9">
        <v>4.4729999999999999</v>
      </c>
      <c r="GY15" s="9">
        <v>0.66700000000000004</v>
      </c>
      <c r="GZ15" s="9">
        <v>0</v>
      </c>
      <c r="HA15" s="9">
        <v>0.66700000000000004</v>
      </c>
      <c r="HB15" s="9">
        <v>9.8770000000000007</v>
      </c>
      <c r="HC15" s="9">
        <v>5.1269999999999998</v>
      </c>
      <c r="HD15" s="9">
        <v>4.7489999999999997</v>
      </c>
      <c r="HE15" s="9">
        <v>7.4260000000000002</v>
      </c>
      <c r="HF15" s="9">
        <v>4.5629999999999997</v>
      </c>
      <c r="HG15" s="9">
        <v>2.863</v>
      </c>
      <c r="HH15" s="9">
        <v>6.0279999999999996</v>
      </c>
      <c r="HI15" s="9">
        <v>4.5629999999999997</v>
      </c>
      <c r="HJ15" s="9">
        <v>1.4650000000000001</v>
      </c>
      <c r="HK15" s="9">
        <v>1.3979999999999999</v>
      </c>
      <c r="HL15" s="9">
        <v>0</v>
      </c>
      <c r="HM15" s="9">
        <v>1.3979999999999999</v>
      </c>
      <c r="HN15" s="9">
        <v>0</v>
      </c>
      <c r="HO15" s="9">
        <v>0</v>
      </c>
      <c r="HP15" s="9">
        <v>0</v>
      </c>
      <c r="HQ15" s="9">
        <v>2.4510000000000001</v>
      </c>
      <c r="HR15" s="9">
        <v>0.56399999999999995</v>
      </c>
      <c r="HS15" s="9">
        <v>1.887</v>
      </c>
      <c r="HT15" s="9">
        <v>2.008</v>
      </c>
      <c r="HU15" s="9">
        <v>0.56399999999999995</v>
      </c>
      <c r="HV15" s="9">
        <v>1.444</v>
      </c>
      <c r="HW15" s="9">
        <v>0.443</v>
      </c>
      <c r="HX15" s="9">
        <v>0</v>
      </c>
      <c r="HY15" s="9">
        <v>0.443</v>
      </c>
      <c r="HZ15" s="9">
        <v>12.382999999999999</v>
      </c>
      <c r="IA15" s="9">
        <v>5.7930000000000001</v>
      </c>
      <c r="IB15" s="9">
        <v>6.5910000000000002</v>
      </c>
      <c r="IC15" s="9">
        <v>10.305999999999999</v>
      </c>
      <c r="ID15" s="9">
        <v>4.9859999999999998</v>
      </c>
      <c r="IE15" s="9">
        <v>5.32</v>
      </c>
      <c r="IF15" s="9">
        <v>8.6370000000000005</v>
      </c>
      <c r="IG15" s="9">
        <v>4.1589999999999998</v>
      </c>
      <c r="IH15" s="9">
        <v>4.4779999999999998</v>
      </c>
      <c r="II15" s="9">
        <v>1.23</v>
      </c>
      <c r="IJ15" s="9">
        <v>0.82699999999999996</v>
      </c>
      <c r="IK15" s="9">
        <v>0.40400000000000003</v>
      </c>
      <c r="IL15" s="9">
        <v>0.439</v>
      </c>
      <c r="IM15" s="9">
        <v>0</v>
      </c>
      <c r="IN15" s="9">
        <v>0.439</v>
      </c>
      <c r="IO15" s="9">
        <v>2.0779999999999998</v>
      </c>
      <c r="IP15" s="9">
        <v>0.80700000000000005</v>
      </c>
      <c r="IQ15" s="9">
        <v>1.2709999999999999</v>
      </c>
    </row>
    <row r="16" spans="1:251">
      <c r="A16" s="10">
        <v>43862</v>
      </c>
      <c r="B16" s="9">
        <v>0</v>
      </c>
      <c r="C16" s="9">
        <v>14.045</v>
      </c>
      <c r="D16" s="9">
        <v>4.3449999999999998</v>
      </c>
      <c r="E16" s="9">
        <v>9.6999999999999993</v>
      </c>
      <c r="F16" s="9">
        <v>10.228999999999999</v>
      </c>
      <c r="G16" s="9">
        <v>3.4940000000000002</v>
      </c>
      <c r="H16" s="9">
        <v>6.734</v>
      </c>
      <c r="I16" s="9">
        <v>3.8170000000000002</v>
      </c>
      <c r="J16" s="9">
        <v>0.85099999999999998</v>
      </c>
      <c r="K16" s="9">
        <v>2.9660000000000002</v>
      </c>
      <c r="L16" s="9">
        <v>10.817</v>
      </c>
      <c r="M16" s="9">
        <v>5.4729999999999999</v>
      </c>
      <c r="N16" s="9">
        <v>5.3440000000000003</v>
      </c>
      <c r="O16" s="9">
        <v>5.8570000000000002</v>
      </c>
      <c r="P16" s="9">
        <v>4.6230000000000002</v>
      </c>
      <c r="Q16" s="9">
        <v>1.234</v>
      </c>
      <c r="R16" s="9">
        <v>3.5489999999999999</v>
      </c>
      <c r="S16" s="9">
        <v>2.3149999999999999</v>
      </c>
      <c r="T16" s="9">
        <v>1.234</v>
      </c>
      <c r="U16" s="9">
        <v>1.19</v>
      </c>
      <c r="V16" s="9">
        <v>1.19</v>
      </c>
      <c r="W16" s="9">
        <v>0</v>
      </c>
      <c r="X16" s="9">
        <v>1.117</v>
      </c>
      <c r="Y16" s="9">
        <v>1.117</v>
      </c>
      <c r="Z16" s="9">
        <v>0</v>
      </c>
      <c r="AA16" s="9">
        <v>4.9610000000000003</v>
      </c>
      <c r="AB16" s="9">
        <v>0.85099999999999998</v>
      </c>
      <c r="AC16" s="9">
        <v>4.1100000000000003</v>
      </c>
      <c r="AD16" s="9">
        <v>1.1439999999999999</v>
      </c>
      <c r="AE16" s="9">
        <v>0</v>
      </c>
      <c r="AF16" s="9">
        <v>1.1439999999999999</v>
      </c>
      <c r="AG16" s="9">
        <v>3.8170000000000002</v>
      </c>
      <c r="AH16" s="9">
        <v>0.85099999999999998</v>
      </c>
      <c r="AI16" s="9">
        <v>2.9660000000000002</v>
      </c>
      <c r="AJ16" s="9">
        <v>31.902999999999999</v>
      </c>
      <c r="AK16" s="9">
        <v>20.033999999999999</v>
      </c>
      <c r="AL16" s="9">
        <v>11.869</v>
      </c>
      <c r="AM16" s="9">
        <v>27.123999999999999</v>
      </c>
      <c r="AN16" s="9">
        <v>17.497</v>
      </c>
      <c r="AO16" s="9">
        <v>9.6280000000000001</v>
      </c>
      <c r="AP16" s="9">
        <v>21.905000000000001</v>
      </c>
      <c r="AQ16" s="9">
        <v>13.192</v>
      </c>
      <c r="AR16" s="9">
        <v>8.7129999999999992</v>
      </c>
      <c r="AS16" s="9">
        <v>5.22</v>
      </c>
      <c r="AT16" s="9">
        <v>4.3049999999999997</v>
      </c>
      <c r="AU16" s="9">
        <v>0.91500000000000004</v>
      </c>
      <c r="AV16" s="9">
        <v>4.7789999999999999</v>
      </c>
      <c r="AW16" s="9">
        <v>2.5379999999999998</v>
      </c>
      <c r="AX16" s="9">
        <v>2.2410000000000001</v>
      </c>
      <c r="AY16" s="9">
        <v>4.7789999999999999</v>
      </c>
      <c r="AZ16" s="9">
        <v>2.5379999999999998</v>
      </c>
      <c r="BA16" s="9">
        <v>2.2410000000000001</v>
      </c>
      <c r="BB16" s="9">
        <v>21.539000000000001</v>
      </c>
      <c r="BC16" s="9">
        <v>9.3209999999999997</v>
      </c>
      <c r="BD16" s="9">
        <v>12.218</v>
      </c>
      <c r="BE16" s="9">
        <v>17.233000000000001</v>
      </c>
      <c r="BF16" s="9">
        <v>8.3640000000000008</v>
      </c>
      <c r="BG16" s="9">
        <v>8.8689999999999998</v>
      </c>
      <c r="BH16" s="9">
        <v>16.09</v>
      </c>
      <c r="BI16" s="9">
        <v>7.5720000000000001</v>
      </c>
      <c r="BJ16" s="9">
        <v>8.5180000000000007</v>
      </c>
      <c r="BK16" s="9">
        <v>1.143</v>
      </c>
      <c r="BL16" s="9">
        <v>0.79200000000000004</v>
      </c>
      <c r="BM16" s="9">
        <v>0.35099999999999998</v>
      </c>
      <c r="BN16" s="9">
        <v>4.306</v>
      </c>
      <c r="BO16" s="9">
        <v>0.95699999999999996</v>
      </c>
      <c r="BP16" s="9">
        <v>3.3490000000000002</v>
      </c>
      <c r="BQ16" s="9">
        <v>4.306</v>
      </c>
      <c r="BR16" s="9">
        <v>0.95699999999999996</v>
      </c>
      <c r="BS16" s="9">
        <v>3.3490000000000002</v>
      </c>
      <c r="BT16" s="9">
        <v>18.358000000000001</v>
      </c>
      <c r="BU16" s="9">
        <v>8.9819999999999993</v>
      </c>
      <c r="BV16" s="9">
        <v>9.3759999999999994</v>
      </c>
      <c r="BW16" s="9">
        <v>8.282</v>
      </c>
      <c r="BX16" s="9">
        <v>5.1719999999999997</v>
      </c>
      <c r="BY16" s="9">
        <v>3.11</v>
      </c>
      <c r="BZ16" s="9">
        <v>6.4580000000000002</v>
      </c>
      <c r="CA16" s="9">
        <v>3.681</v>
      </c>
      <c r="CB16" s="9">
        <v>2.778</v>
      </c>
      <c r="CC16" s="9">
        <v>1.823</v>
      </c>
      <c r="CD16" s="9">
        <v>1.4910000000000001</v>
      </c>
      <c r="CE16" s="9">
        <v>0.33200000000000002</v>
      </c>
      <c r="CF16" s="9">
        <v>0</v>
      </c>
      <c r="CG16" s="9">
        <v>0</v>
      </c>
      <c r="CH16" s="9">
        <v>0</v>
      </c>
      <c r="CI16" s="9">
        <v>10.076000000000001</v>
      </c>
      <c r="CJ16" s="9">
        <v>3.81</v>
      </c>
      <c r="CK16" s="9">
        <v>6.266</v>
      </c>
      <c r="CL16" s="9">
        <v>10.076000000000001</v>
      </c>
      <c r="CM16" s="9">
        <v>3.81</v>
      </c>
      <c r="CN16" s="9">
        <v>6.266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18.358000000000001</v>
      </c>
      <c r="DQ16" s="9">
        <v>8.9819999999999993</v>
      </c>
      <c r="DR16" s="9">
        <v>9.3759999999999994</v>
      </c>
      <c r="DS16" s="9">
        <v>8.282</v>
      </c>
      <c r="DT16" s="9">
        <v>5.1719999999999997</v>
      </c>
      <c r="DU16" s="9">
        <v>3.11</v>
      </c>
      <c r="DV16" s="9">
        <v>6.4580000000000002</v>
      </c>
      <c r="DW16" s="9">
        <v>3.681</v>
      </c>
      <c r="DX16" s="9">
        <v>2.778</v>
      </c>
      <c r="DY16" s="9">
        <v>1.823</v>
      </c>
      <c r="DZ16" s="9">
        <v>1.4910000000000001</v>
      </c>
      <c r="EA16" s="9">
        <v>0.33200000000000002</v>
      </c>
      <c r="EB16" s="9">
        <v>10.076000000000001</v>
      </c>
      <c r="EC16" s="9">
        <v>3.81</v>
      </c>
      <c r="ED16" s="9">
        <v>6.266</v>
      </c>
      <c r="EE16" s="9">
        <v>10.076000000000001</v>
      </c>
      <c r="EF16" s="9">
        <v>3.81</v>
      </c>
      <c r="EG16" s="9">
        <v>6.266</v>
      </c>
      <c r="EH16" s="9">
        <v>58.564</v>
      </c>
      <c r="EI16" s="9">
        <v>29.242999999999999</v>
      </c>
      <c r="EJ16" s="9">
        <v>29.321999999999999</v>
      </c>
      <c r="EK16" s="9">
        <v>39.927</v>
      </c>
      <c r="EL16" s="9">
        <v>23.27</v>
      </c>
      <c r="EM16" s="9">
        <v>16.657</v>
      </c>
      <c r="EN16" s="9">
        <v>32.767000000000003</v>
      </c>
      <c r="EO16" s="9">
        <v>17.707999999999998</v>
      </c>
      <c r="EP16" s="9">
        <v>15.058999999999999</v>
      </c>
      <c r="EQ16" s="9">
        <v>6.0430000000000001</v>
      </c>
      <c r="ER16" s="9">
        <v>4.4450000000000003</v>
      </c>
      <c r="ES16" s="9">
        <v>1.5980000000000001</v>
      </c>
      <c r="ET16" s="9">
        <v>1.117</v>
      </c>
      <c r="EU16" s="9">
        <v>1.117</v>
      </c>
      <c r="EV16" s="9">
        <v>0</v>
      </c>
      <c r="EW16" s="9">
        <v>18.637</v>
      </c>
      <c r="EX16" s="9">
        <v>5.9720000000000004</v>
      </c>
      <c r="EY16" s="9">
        <v>12.664</v>
      </c>
      <c r="EZ16" s="9">
        <v>15.189</v>
      </c>
      <c r="FA16" s="9">
        <v>5.1219999999999999</v>
      </c>
      <c r="FB16" s="9">
        <v>10.067</v>
      </c>
      <c r="FC16" s="9">
        <v>3.448</v>
      </c>
      <c r="FD16" s="9">
        <v>0.85099999999999998</v>
      </c>
      <c r="FE16" s="9">
        <v>2.597</v>
      </c>
      <c r="FF16" s="9">
        <v>16.870999999999999</v>
      </c>
      <c r="FG16" s="9">
        <v>9.6170000000000009</v>
      </c>
      <c r="FH16" s="9">
        <v>7.2539999999999996</v>
      </c>
      <c r="FI16" s="9">
        <v>11.196</v>
      </c>
      <c r="FJ16" s="9">
        <v>7.8680000000000003</v>
      </c>
      <c r="FK16" s="9">
        <v>3.3279999999999998</v>
      </c>
      <c r="FL16" s="9">
        <v>9.4459999999999997</v>
      </c>
      <c r="FM16" s="9">
        <v>6.1180000000000003</v>
      </c>
      <c r="FN16" s="9">
        <v>3.3279999999999998</v>
      </c>
      <c r="FO16" s="9">
        <v>1.7490000000000001</v>
      </c>
      <c r="FP16" s="9">
        <v>1.7490000000000001</v>
      </c>
      <c r="FQ16" s="9">
        <v>0</v>
      </c>
      <c r="FR16" s="9">
        <v>0</v>
      </c>
      <c r="FS16" s="9">
        <v>0</v>
      </c>
      <c r="FT16" s="9">
        <v>0</v>
      </c>
      <c r="FU16" s="9">
        <v>5.6749999999999998</v>
      </c>
      <c r="FV16" s="9">
        <v>1.75</v>
      </c>
      <c r="FW16" s="9">
        <v>3.9260000000000002</v>
      </c>
      <c r="FX16" s="9">
        <v>3.8559999999999999</v>
      </c>
      <c r="FY16" s="9">
        <v>1.2949999999999999</v>
      </c>
      <c r="FZ16" s="9">
        <v>2.5609999999999999</v>
      </c>
      <c r="GA16" s="9">
        <v>1.819</v>
      </c>
      <c r="GB16" s="9">
        <v>0.45500000000000002</v>
      </c>
      <c r="GC16" s="9">
        <v>1.365</v>
      </c>
      <c r="GD16" s="9">
        <v>23.48</v>
      </c>
      <c r="GE16" s="9">
        <v>11.084</v>
      </c>
      <c r="GF16" s="9">
        <v>12.395</v>
      </c>
      <c r="GG16" s="9">
        <v>15.71</v>
      </c>
      <c r="GH16" s="9">
        <v>8.1120000000000001</v>
      </c>
      <c r="GI16" s="9">
        <v>7.5979999999999999</v>
      </c>
      <c r="GJ16" s="9">
        <v>13.194000000000001</v>
      </c>
      <c r="GK16" s="9">
        <v>6.42</v>
      </c>
      <c r="GL16" s="9">
        <v>6.774</v>
      </c>
      <c r="GM16" s="9">
        <v>1.6819999999999999</v>
      </c>
      <c r="GN16" s="9">
        <v>0.85899999999999999</v>
      </c>
      <c r="GO16" s="9">
        <v>0.82399999999999995</v>
      </c>
      <c r="GP16" s="9">
        <v>0.83299999999999996</v>
      </c>
      <c r="GQ16" s="9">
        <v>0.83299999999999996</v>
      </c>
      <c r="GR16" s="9">
        <v>0</v>
      </c>
      <c r="GS16" s="9">
        <v>7.77</v>
      </c>
      <c r="GT16" s="9">
        <v>2.972</v>
      </c>
      <c r="GU16" s="9">
        <v>4.798</v>
      </c>
      <c r="GV16" s="9">
        <v>6.4740000000000002</v>
      </c>
      <c r="GW16" s="9">
        <v>2.5760000000000001</v>
      </c>
      <c r="GX16" s="9">
        <v>3.8980000000000001</v>
      </c>
      <c r="GY16" s="9">
        <v>1.296</v>
      </c>
      <c r="GZ16" s="9">
        <v>0.39600000000000002</v>
      </c>
      <c r="HA16" s="9">
        <v>0.9</v>
      </c>
      <c r="HB16" s="9">
        <v>8.6449999999999996</v>
      </c>
      <c r="HC16" s="9">
        <v>4.5739999999999998</v>
      </c>
      <c r="HD16" s="9">
        <v>4.07</v>
      </c>
      <c r="HE16" s="9">
        <v>6.7590000000000003</v>
      </c>
      <c r="HF16" s="9">
        <v>4.5739999999999998</v>
      </c>
      <c r="HG16" s="9">
        <v>2.1850000000000001</v>
      </c>
      <c r="HH16" s="9">
        <v>4.8449999999999998</v>
      </c>
      <c r="HI16" s="9">
        <v>3.0110000000000001</v>
      </c>
      <c r="HJ16" s="9">
        <v>1.8340000000000001</v>
      </c>
      <c r="HK16" s="9">
        <v>1.63</v>
      </c>
      <c r="HL16" s="9">
        <v>1.28</v>
      </c>
      <c r="HM16" s="9">
        <v>0.35099999999999998</v>
      </c>
      <c r="HN16" s="9">
        <v>0.28399999999999997</v>
      </c>
      <c r="HO16" s="9">
        <v>0.28399999999999997</v>
      </c>
      <c r="HP16" s="9">
        <v>0</v>
      </c>
      <c r="HQ16" s="9">
        <v>1.8859999999999999</v>
      </c>
      <c r="HR16" s="9">
        <v>0</v>
      </c>
      <c r="HS16" s="9">
        <v>1.8859999999999999</v>
      </c>
      <c r="HT16" s="9">
        <v>1.5529999999999999</v>
      </c>
      <c r="HU16" s="9">
        <v>0</v>
      </c>
      <c r="HV16" s="9">
        <v>1.5529999999999999</v>
      </c>
      <c r="HW16" s="9">
        <v>0.33200000000000002</v>
      </c>
      <c r="HX16" s="9">
        <v>0</v>
      </c>
      <c r="HY16" s="9">
        <v>0.33200000000000002</v>
      </c>
      <c r="HZ16" s="9">
        <v>9.5690000000000008</v>
      </c>
      <c r="IA16" s="9">
        <v>3.9660000000000002</v>
      </c>
      <c r="IB16" s="9">
        <v>5.6020000000000003</v>
      </c>
      <c r="IC16" s="9">
        <v>6.2629999999999999</v>
      </c>
      <c r="ID16" s="9">
        <v>2.7160000000000002</v>
      </c>
      <c r="IE16" s="9">
        <v>3.5470000000000002</v>
      </c>
      <c r="IF16" s="9">
        <v>5.282</v>
      </c>
      <c r="IG16" s="9">
        <v>2.1579999999999999</v>
      </c>
      <c r="IH16" s="9">
        <v>3.1240000000000001</v>
      </c>
      <c r="II16" s="9">
        <v>0.98099999999999998</v>
      </c>
      <c r="IJ16" s="9">
        <v>0.55800000000000005</v>
      </c>
      <c r="IK16" s="9">
        <v>0.42299999999999999</v>
      </c>
      <c r="IL16" s="9">
        <v>0</v>
      </c>
      <c r="IM16" s="9">
        <v>0</v>
      </c>
      <c r="IN16" s="9">
        <v>0</v>
      </c>
      <c r="IO16" s="9">
        <v>3.306</v>
      </c>
      <c r="IP16" s="9">
        <v>1.25</v>
      </c>
      <c r="IQ16" s="9">
        <v>2.0550000000000002</v>
      </c>
    </row>
    <row r="17" spans="1:251">
      <c r="A17" s="10">
        <v>44228</v>
      </c>
      <c r="B17" s="9">
        <v>0.65600000000000003</v>
      </c>
      <c r="C17" s="9">
        <v>21.533000000000001</v>
      </c>
      <c r="D17" s="9">
        <v>8.6609999999999996</v>
      </c>
      <c r="E17" s="9">
        <v>12.872</v>
      </c>
      <c r="F17" s="9">
        <v>15.407999999999999</v>
      </c>
      <c r="G17" s="9">
        <v>7.0659999999999998</v>
      </c>
      <c r="H17" s="9">
        <v>8.3420000000000005</v>
      </c>
      <c r="I17" s="9">
        <v>6.125</v>
      </c>
      <c r="J17" s="9">
        <v>1.595</v>
      </c>
      <c r="K17" s="9">
        <v>4.53</v>
      </c>
      <c r="L17" s="9">
        <v>15.589</v>
      </c>
      <c r="M17" s="9">
        <v>6.6719999999999997</v>
      </c>
      <c r="N17" s="9">
        <v>8.9160000000000004</v>
      </c>
      <c r="O17" s="9">
        <v>8.9860000000000007</v>
      </c>
      <c r="P17" s="9">
        <v>5.0090000000000003</v>
      </c>
      <c r="Q17" s="9">
        <v>3.976</v>
      </c>
      <c r="R17" s="9">
        <v>4.3579999999999997</v>
      </c>
      <c r="S17" s="9">
        <v>1.4390000000000001</v>
      </c>
      <c r="T17" s="9">
        <v>2.919</v>
      </c>
      <c r="U17" s="9">
        <v>0.96199999999999997</v>
      </c>
      <c r="V17" s="9">
        <v>0.56100000000000005</v>
      </c>
      <c r="W17" s="9">
        <v>0.40100000000000002</v>
      </c>
      <c r="X17" s="9">
        <v>3.6659999999999999</v>
      </c>
      <c r="Y17" s="9">
        <v>3.0089999999999999</v>
      </c>
      <c r="Z17" s="9">
        <v>0.65600000000000003</v>
      </c>
      <c r="AA17" s="9">
        <v>6.6029999999999998</v>
      </c>
      <c r="AB17" s="9">
        <v>1.663</v>
      </c>
      <c r="AC17" s="9">
        <v>4.9400000000000004</v>
      </c>
      <c r="AD17" s="9">
        <v>0.47799999999999998</v>
      </c>
      <c r="AE17" s="9">
        <v>6.8000000000000005E-2</v>
      </c>
      <c r="AF17" s="9">
        <v>0.41</v>
      </c>
      <c r="AG17" s="9">
        <v>6.125</v>
      </c>
      <c r="AH17" s="9">
        <v>1.595</v>
      </c>
      <c r="AI17" s="9">
        <v>4.53</v>
      </c>
      <c r="AJ17" s="9">
        <v>41.448</v>
      </c>
      <c r="AK17" s="9">
        <v>26.007999999999999</v>
      </c>
      <c r="AL17" s="9">
        <v>15.44</v>
      </c>
      <c r="AM17" s="9">
        <v>32.588999999999999</v>
      </c>
      <c r="AN17" s="9">
        <v>21.766999999999999</v>
      </c>
      <c r="AO17" s="9">
        <v>10.821999999999999</v>
      </c>
      <c r="AP17" s="9">
        <v>25.841000000000001</v>
      </c>
      <c r="AQ17" s="9">
        <v>15.997999999999999</v>
      </c>
      <c r="AR17" s="9">
        <v>9.843</v>
      </c>
      <c r="AS17" s="9">
        <v>6.7469999999999999</v>
      </c>
      <c r="AT17" s="9">
        <v>5.7690000000000001</v>
      </c>
      <c r="AU17" s="9">
        <v>0.97899999999999998</v>
      </c>
      <c r="AV17" s="9">
        <v>8.859</v>
      </c>
      <c r="AW17" s="9">
        <v>4.2409999999999997</v>
      </c>
      <c r="AX17" s="9">
        <v>4.6180000000000003</v>
      </c>
      <c r="AY17" s="9">
        <v>8.859</v>
      </c>
      <c r="AZ17" s="9">
        <v>4.2409999999999997</v>
      </c>
      <c r="BA17" s="9">
        <v>4.6180000000000003</v>
      </c>
      <c r="BB17" s="9">
        <v>22.704000000000001</v>
      </c>
      <c r="BC17" s="9">
        <v>11.792999999999999</v>
      </c>
      <c r="BD17" s="9">
        <v>10.911</v>
      </c>
      <c r="BE17" s="9">
        <v>16.632999999999999</v>
      </c>
      <c r="BF17" s="9">
        <v>9.0350000000000001</v>
      </c>
      <c r="BG17" s="9">
        <v>7.5979999999999999</v>
      </c>
      <c r="BH17" s="9">
        <v>15.4</v>
      </c>
      <c r="BI17" s="9">
        <v>7.8019999999999996</v>
      </c>
      <c r="BJ17" s="9">
        <v>7.5979999999999999</v>
      </c>
      <c r="BK17" s="9">
        <v>1.232</v>
      </c>
      <c r="BL17" s="9">
        <v>1.232</v>
      </c>
      <c r="BM17" s="9">
        <v>0</v>
      </c>
      <c r="BN17" s="9">
        <v>6.0709999999999997</v>
      </c>
      <c r="BO17" s="9">
        <v>2.758</v>
      </c>
      <c r="BP17" s="9">
        <v>3.3130000000000002</v>
      </c>
      <c r="BQ17" s="9">
        <v>6.0709999999999997</v>
      </c>
      <c r="BR17" s="9">
        <v>2.758</v>
      </c>
      <c r="BS17" s="9">
        <v>3.3130000000000002</v>
      </c>
      <c r="BT17" s="9">
        <v>10.295</v>
      </c>
      <c r="BU17" s="9">
        <v>8.0090000000000003</v>
      </c>
      <c r="BV17" s="9">
        <v>2.286</v>
      </c>
      <c r="BW17" s="9">
        <v>6.8419999999999996</v>
      </c>
      <c r="BX17" s="9">
        <v>5.56</v>
      </c>
      <c r="BY17" s="9">
        <v>1.282</v>
      </c>
      <c r="BZ17" s="9">
        <v>5.085</v>
      </c>
      <c r="CA17" s="9">
        <v>4.1520000000000001</v>
      </c>
      <c r="CB17" s="9">
        <v>0.93300000000000005</v>
      </c>
      <c r="CC17" s="9">
        <v>1.7569999999999999</v>
      </c>
      <c r="CD17" s="9">
        <v>1.4079999999999999</v>
      </c>
      <c r="CE17" s="9">
        <v>0.34799999999999998</v>
      </c>
      <c r="CF17" s="9">
        <v>0</v>
      </c>
      <c r="CG17" s="9">
        <v>0</v>
      </c>
      <c r="CH17" s="9">
        <v>0</v>
      </c>
      <c r="CI17" s="9">
        <v>3.4529999999999998</v>
      </c>
      <c r="CJ17" s="9">
        <v>2.4489999999999998</v>
      </c>
      <c r="CK17" s="9">
        <v>1.004</v>
      </c>
      <c r="CL17" s="9">
        <v>3.4529999999999998</v>
      </c>
      <c r="CM17" s="9">
        <v>2.4489999999999998</v>
      </c>
      <c r="CN17" s="9">
        <v>1.004</v>
      </c>
      <c r="CO17" s="9">
        <v>0</v>
      </c>
      <c r="CP17" s="9">
        <v>0</v>
      </c>
      <c r="CQ17" s="9">
        <v>0</v>
      </c>
      <c r="CR17" s="9">
        <v>0.35899999999999999</v>
      </c>
      <c r="CS17" s="9">
        <v>0</v>
      </c>
      <c r="CT17" s="9">
        <v>0.35899999999999999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0.35899999999999999</v>
      </c>
      <c r="DH17" s="9">
        <v>0</v>
      </c>
      <c r="DI17" s="9">
        <v>0.35899999999999999</v>
      </c>
      <c r="DJ17" s="9">
        <v>0.35899999999999999</v>
      </c>
      <c r="DK17" s="9">
        <v>0</v>
      </c>
      <c r="DL17" s="9">
        <v>0.35899999999999999</v>
      </c>
      <c r="DM17" s="9">
        <v>0</v>
      </c>
      <c r="DN17" s="9">
        <v>0</v>
      </c>
      <c r="DO17" s="9">
        <v>0</v>
      </c>
      <c r="DP17" s="9">
        <v>9.9359999999999999</v>
      </c>
      <c r="DQ17" s="9">
        <v>8.0090000000000003</v>
      </c>
      <c r="DR17" s="9">
        <v>1.927</v>
      </c>
      <c r="DS17" s="9">
        <v>6.8419999999999996</v>
      </c>
      <c r="DT17" s="9">
        <v>5.56</v>
      </c>
      <c r="DU17" s="9">
        <v>1.282</v>
      </c>
      <c r="DV17" s="9">
        <v>5.085</v>
      </c>
      <c r="DW17" s="9">
        <v>4.1520000000000001</v>
      </c>
      <c r="DX17" s="9">
        <v>0.93300000000000005</v>
      </c>
      <c r="DY17" s="9">
        <v>1.7569999999999999</v>
      </c>
      <c r="DZ17" s="9">
        <v>1.4079999999999999</v>
      </c>
      <c r="EA17" s="9">
        <v>0.34799999999999998</v>
      </c>
      <c r="EB17" s="9">
        <v>3.0939999999999999</v>
      </c>
      <c r="EC17" s="9">
        <v>2.4489999999999998</v>
      </c>
      <c r="ED17" s="9">
        <v>0.64500000000000002</v>
      </c>
      <c r="EE17" s="9">
        <v>3.0939999999999999</v>
      </c>
      <c r="EF17" s="9">
        <v>2.4489999999999998</v>
      </c>
      <c r="EG17" s="9">
        <v>0.64500000000000002</v>
      </c>
      <c r="EH17" s="9">
        <v>61.79</v>
      </c>
      <c r="EI17" s="9">
        <v>34.673999999999999</v>
      </c>
      <c r="EJ17" s="9">
        <v>27.117000000000001</v>
      </c>
      <c r="EK17" s="9">
        <v>43.832000000000001</v>
      </c>
      <c r="EL17" s="9">
        <v>27.626999999999999</v>
      </c>
      <c r="EM17" s="9">
        <v>16.204999999999998</v>
      </c>
      <c r="EN17" s="9">
        <v>32.566000000000003</v>
      </c>
      <c r="EO17" s="9">
        <v>18.344000000000001</v>
      </c>
      <c r="EP17" s="9">
        <v>14.222</v>
      </c>
      <c r="EQ17" s="9">
        <v>7.601</v>
      </c>
      <c r="ER17" s="9">
        <v>6.2729999999999997</v>
      </c>
      <c r="ES17" s="9">
        <v>1.327</v>
      </c>
      <c r="ET17" s="9">
        <v>3.6659999999999999</v>
      </c>
      <c r="EU17" s="9">
        <v>3.0089999999999999</v>
      </c>
      <c r="EV17" s="9">
        <v>0.65600000000000003</v>
      </c>
      <c r="EW17" s="9">
        <v>17.957999999999998</v>
      </c>
      <c r="EX17" s="9">
        <v>7.0460000000000003</v>
      </c>
      <c r="EY17" s="9">
        <v>10.912000000000001</v>
      </c>
      <c r="EZ17" s="9">
        <v>12.295</v>
      </c>
      <c r="FA17" s="9">
        <v>5.4509999999999996</v>
      </c>
      <c r="FB17" s="9">
        <v>6.8440000000000003</v>
      </c>
      <c r="FC17" s="9">
        <v>5.6630000000000003</v>
      </c>
      <c r="FD17" s="9">
        <v>1.595</v>
      </c>
      <c r="FE17" s="9">
        <v>4.0679999999999996</v>
      </c>
      <c r="FF17" s="9">
        <v>20.648</v>
      </c>
      <c r="FG17" s="9">
        <v>12.32</v>
      </c>
      <c r="FH17" s="9">
        <v>8.3279999999999994</v>
      </c>
      <c r="FI17" s="9">
        <v>12.352</v>
      </c>
      <c r="FJ17" s="9">
        <v>9.0679999999999996</v>
      </c>
      <c r="FK17" s="9">
        <v>3.2839999999999998</v>
      </c>
      <c r="FL17" s="9">
        <v>9.1449999999999996</v>
      </c>
      <c r="FM17" s="9">
        <v>6.5170000000000003</v>
      </c>
      <c r="FN17" s="9">
        <v>2.6280000000000001</v>
      </c>
      <c r="FO17" s="9">
        <v>1.1339999999999999</v>
      </c>
      <c r="FP17" s="9">
        <v>0.82899999999999996</v>
      </c>
      <c r="FQ17" s="9">
        <v>0.30599999999999999</v>
      </c>
      <c r="FR17" s="9">
        <v>2.0720000000000001</v>
      </c>
      <c r="FS17" s="9">
        <v>1.722</v>
      </c>
      <c r="FT17" s="9">
        <v>0.35099999999999998</v>
      </c>
      <c r="FU17" s="9">
        <v>8.2959999999999994</v>
      </c>
      <c r="FV17" s="9">
        <v>3.2530000000000001</v>
      </c>
      <c r="FW17" s="9">
        <v>5.0439999999999996</v>
      </c>
      <c r="FX17" s="9">
        <v>3.589</v>
      </c>
      <c r="FY17" s="9">
        <v>2.0569999999999999</v>
      </c>
      <c r="FZ17" s="9">
        <v>1.532</v>
      </c>
      <c r="GA17" s="9">
        <v>4.7069999999999999</v>
      </c>
      <c r="GB17" s="9">
        <v>1.196</v>
      </c>
      <c r="GC17" s="9">
        <v>3.5110000000000001</v>
      </c>
      <c r="GD17" s="9">
        <v>19.276</v>
      </c>
      <c r="GE17" s="9">
        <v>10.041</v>
      </c>
      <c r="GF17" s="9">
        <v>9.2349999999999994</v>
      </c>
      <c r="GG17" s="9">
        <v>12.468</v>
      </c>
      <c r="GH17" s="9">
        <v>7.9219999999999997</v>
      </c>
      <c r="GI17" s="9">
        <v>4.5460000000000003</v>
      </c>
      <c r="GJ17" s="9">
        <v>6.4260000000000002</v>
      </c>
      <c r="GK17" s="9">
        <v>3.2080000000000002</v>
      </c>
      <c r="GL17" s="9">
        <v>3.218</v>
      </c>
      <c r="GM17" s="9">
        <v>4.4480000000000004</v>
      </c>
      <c r="GN17" s="9">
        <v>3.427</v>
      </c>
      <c r="GO17" s="9">
        <v>1.022</v>
      </c>
      <c r="GP17" s="9">
        <v>1.593</v>
      </c>
      <c r="GQ17" s="9">
        <v>1.288</v>
      </c>
      <c r="GR17" s="9">
        <v>0.30599999999999999</v>
      </c>
      <c r="GS17" s="9">
        <v>6.8079999999999998</v>
      </c>
      <c r="GT17" s="9">
        <v>2.1190000000000002</v>
      </c>
      <c r="GU17" s="9">
        <v>4.6890000000000001</v>
      </c>
      <c r="GV17" s="9">
        <v>5.8529999999999998</v>
      </c>
      <c r="GW17" s="9">
        <v>1.72</v>
      </c>
      <c r="GX17" s="9">
        <v>4.133</v>
      </c>
      <c r="GY17" s="9">
        <v>0.95499999999999996</v>
      </c>
      <c r="GZ17" s="9">
        <v>0.39900000000000002</v>
      </c>
      <c r="HA17" s="9">
        <v>0.55600000000000005</v>
      </c>
      <c r="HB17" s="9">
        <v>10.760999999999999</v>
      </c>
      <c r="HC17" s="9">
        <v>6.6079999999999997</v>
      </c>
      <c r="HD17" s="9">
        <v>4.1529999999999996</v>
      </c>
      <c r="HE17" s="9">
        <v>9.6959999999999997</v>
      </c>
      <c r="HF17" s="9">
        <v>5.835</v>
      </c>
      <c r="HG17" s="9">
        <v>3.8610000000000002</v>
      </c>
      <c r="HH17" s="9">
        <v>8.4499999999999993</v>
      </c>
      <c r="HI17" s="9">
        <v>4.5890000000000004</v>
      </c>
      <c r="HJ17" s="9">
        <v>3.8610000000000002</v>
      </c>
      <c r="HK17" s="9">
        <v>1.246</v>
      </c>
      <c r="HL17" s="9">
        <v>1.246</v>
      </c>
      <c r="HM17" s="9">
        <v>0</v>
      </c>
      <c r="HN17" s="9">
        <v>0</v>
      </c>
      <c r="HO17" s="9">
        <v>0</v>
      </c>
      <c r="HP17" s="9">
        <v>0</v>
      </c>
      <c r="HQ17" s="9">
        <v>1.0649999999999999</v>
      </c>
      <c r="HR17" s="9">
        <v>0.77300000000000002</v>
      </c>
      <c r="HS17" s="9">
        <v>0.29199999999999998</v>
      </c>
      <c r="HT17" s="9">
        <v>1.0649999999999999</v>
      </c>
      <c r="HU17" s="9">
        <v>0.77300000000000002</v>
      </c>
      <c r="HV17" s="9">
        <v>0.29199999999999998</v>
      </c>
      <c r="HW17" s="9">
        <v>0</v>
      </c>
      <c r="HX17" s="9">
        <v>0</v>
      </c>
      <c r="HY17" s="9">
        <v>0</v>
      </c>
      <c r="HZ17" s="9">
        <v>11.105</v>
      </c>
      <c r="IA17" s="9">
        <v>5.7050000000000001</v>
      </c>
      <c r="IB17" s="9">
        <v>5.4009999999999998</v>
      </c>
      <c r="IC17" s="9">
        <v>9.3170000000000002</v>
      </c>
      <c r="ID17" s="9">
        <v>4.8029999999999999</v>
      </c>
      <c r="IE17" s="9">
        <v>4.5140000000000002</v>
      </c>
      <c r="IF17" s="9">
        <v>8.5440000000000005</v>
      </c>
      <c r="IG17" s="9">
        <v>4.03</v>
      </c>
      <c r="IH17" s="9">
        <v>4.5140000000000002</v>
      </c>
      <c r="II17" s="9">
        <v>0.77300000000000002</v>
      </c>
      <c r="IJ17" s="9">
        <v>0.77300000000000002</v>
      </c>
      <c r="IK17" s="9">
        <v>0</v>
      </c>
      <c r="IL17" s="9">
        <v>0</v>
      </c>
      <c r="IM17" s="9">
        <v>0</v>
      </c>
      <c r="IN17" s="9">
        <v>0</v>
      </c>
      <c r="IO17" s="9">
        <v>1.7889999999999999</v>
      </c>
      <c r="IP17" s="9">
        <v>0.90200000000000002</v>
      </c>
      <c r="IQ17" s="9">
        <v>0.88700000000000001</v>
      </c>
    </row>
    <row r="18" spans="1:251">
      <c r="A18" s="10">
        <v>44593</v>
      </c>
      <c r="B18" s="9">
        <v>1.109</v>
      </c>
      <c r="C18" s="9">
        <v>10.723000000000001</v>
      </c>
      <c r="D18" s="9">
        <v>4.7990000000000004</v>
      </c>
      <c r="E18" s="9">
        <v>5.9240000000000004</v>
      </c>
      <c r="F18" s="9">
        <v>8.7729999999999997</v>
      </c>
      <c r="G18" s="9">
        <v>3.5419999999999998</v>
      </c>
      <c r="H18" s="9">
        <v>5.2309999999999999</v>
      </c>
      <c r="I18" s="9">
        <v>1.95</v>
      </c>
      <c r="J18" s="9">
        <v>1.258</v>
      </c>
      <c r="K18" s="9">
        <v>0.69199999999999995</v>
      </c>
      <c r="L18" s="9">
        <v>16.992000000000001</v>
      </c>
      <c r="M18" s="9">
        <v>9.1430000000000007</v>
      </c>
      <c r="N18" s="9">
        <v>7.8490000000000002</v>
      </c>
      <c r="O18" s="9">
        <v>12.436999999999999</v>
      </c>
      <c r="P18" s="9">
        <v>7.3070000000000004</v>
      </c>
      <c r="Q18" s="9">
        <v>5.13</v>
      </c>
      <c r="R18" s="9">
        <v>4.8230000000000004</v>
      </c>
      <c r="S18" s="9">
        <v>2.0110000000000001</v>
      </c>
      <c r="T18" s="9">
        <v>2.8119999999999998</v>
      </c>
      <c r="U18" s="9">
        <v>2.5339999999999998</v>
      </c>
      <c r="V18" s="9">
        <v>1.325</v>
      </c>
      <c r="W18" s="9">
        <v>1.2090000000000001</v>
      </c>
      <c r="X18" s="9">
        <v>5.0810000000000004</v>
      </c>
      <c r="Y18" s="9">
        <v>3.9710000000000001</v>
      </c>
      <c r="Z18" s="9">
        <v>1.109</v>
      </c>
      <c r="AA18" s="9">
        <v>4.5549999999999997</v>
      </c>
      <c r="AB18" s="9">
        <v>1.8360000000000001</v>
      </c>
      <c r="AC18" s="9">
        <v>2.72</v>
      </c>
      <c r="AD18" s="9">
        <v>2.605</v>
      </c>
      <c r="AE18" s="9">
        <v>0.57799999999999996</v>
      </c>
      <c r="AF18" s="9">
        <v>2.0270000000000001</v>
      </c>
      <c r="AG18" s="9">
        <v>1.95</v>
      </c>
      <c r="AH18" s="9">
        <v>1.258</v>
      </c>
      <c r="AI18" s="9">
        <v>0.69199999999999995</v>
      </c>
      <c r="AJ18" s="9">
        <v>20.684000000000001</v>
      </c>
      <c r="AK18" s="9">
        <v>12.003</v>
      </c>
      <c r="AL18" s="9">
        <v>8.6809999999999992</v>
      </c>
      <c r="AM18" s="9">
        <v>16.616</v>
      </c>
      <c r="AN18" s="9">
        <v>9.3550000000000004</v>
      </c>
      <c r="AO18" s="9">
        <v>7.2610000000000001</v>
      </c>
      <c r="AP18" s="9">
        <v>12.637</v>
      </c>
      <c r="AQ18" s="9">
        <v>7.4459999999999997</v>
      </c>
      <c r="AR18" s="9">
        <v>5.1909999999999998</v>
      </c>
      <c r="AS18" s="9">
        <v>3.9780000000000002</v>
      </c>
      <c r="AT18" s="9">
        <v>1.909</v>
      </c>
      <c r="AU18" s="9">
        <v>2.069</v>
      </c>
      <c r="AV18" s="9">
        <v>4.0679999999999996</v>
      </c>
      <c r="AW18" s="9">
        <v>2.6480000000000001</v>
      </c>
      <c r="AX18" s="9">
        <v>1.42</v>
      </c>
      <c r="AY18" s="9">
        <v>4.0679999999999996</v>
      </c>
      <c r="AZ18" s="9">
        <v>2.6480000000000001</v>
      </c>
      <c r="BA18" s="9">
        <v>1.42</v>
      </c>
      <c r="BB18" s="9">
        <v>10.635</v>
      </c>
      <c r="BC18" s="9">
        <v>3.7709999999999999</v>
      </c>
      <c r="BD18" s="9">
        <v>6.8630000000000004</v>
      </c>
      <c r="BE18" s="9">
        <v>8.5350000000000001</v>
      </c>
      <c r="BF18" s="9">
        <v>3.4550000000000001</v>
      </c>
      <c r="BG18" s="9">
        <v>5.08</v>
      </c>
      <c r="BH18" s="9">
        <v>8.5350000000000001</v>
      </c>
      <c r="BI18" s="9">
        <v>3.4550000000000001</v>
      </c>
      <c r="BJ18" s="9">
        <v>5.08</v>
      </c>
      <c r="BK18" s="9">
        <v>0</v>
      </c>
      <c r="BL18" s="9">
        <v>0</v>
      </c>
      <c r="BM18" s="9">
        <v>0</v>
      </c>
      <c r="BN18" s="9">
        <v>2.1</v>
      </c>
      <c r="BO18" s="9">
        <v>0.316</v>
      </c>
      <c r="BP18" s="9">
        <v>1.784</v>
      </c>
      <c r="BQ18" s="9">
        <v>2.1</v>
      </c>
      <c r="BR18" s="9">
        <v>0.316</v>
      </c>
      <c r="BS18" s="9">
        <v>1.784</v>
      </c>
      <c r="BT18" s="9">
        <v>10.102</v>
      </c>
      <c r="BU18" s="9">
        <v>5.1029999999999998</v>
      </c>
      <c r="BV18" s="9">
        <v>4.9980000000000002</v>
      </c>
      <c r="BW18" s="9">
        <v>5.085</v>
      </c>
      <c r="BX18" s="9">
        <v>3.367</v>
      </c>
      <c r="BY18" s="9">
        <v>1.718</v>
      </c>
      <c r="BZ18" s="9">
        <v>4.0999999999999996</v>
      </c>
      <c r="CA18" s="9">
        <v>2.383</v>
      </c>
      <c r="CB18" s="9">
        <v>1.718</v>
      </c>
      <c r="CC18" s="9">
        <v>0.307</v>
      </c>
      <c r="CD18" s="9">
        <v>0.307</v>
      </c>
      <c r="CE18" s="9">
        <v>0</v>
      </c>
      <c r="CF18" s="9">
        <v>0.67700000000000005</v>
      </c>
      <c r="CG18" s="9">
        <v>0.67700000000000005</v>
      </c>
      <c r="CH18" s="9">
        <v>0</v>
      </c>
      <c r="CI18" s="9">
        <v>5.0170000000000003</v>
      </c>
      <c r="CJ18" s="9">
        <v>1.736</v>
      </c>
      <c r="CK18" s="9">
        <v>3.2810000000000001</v>
      </c>
      <c r="CL18" s="9">
        <v>3.9039999999999999</v>
      </c>
      <c r="CM18" s="9">
        <v>1.0089999999999999</v>
      </c>
      <c r="CN18" s="9">
        <v>2.895</v>
      </c>
      <c r="CO18" s="9">
        <v>1.113</v>
      </c>
      <c r="CP18" s="9">
        <v>0.72699999999999998</v>
      </c>
      <c r="CQ18" s="9">
        <v>0.38600000000000001</v>
      </c>
      <c r="CR18" s="9">
        <v>2.9209999999999998</v>
      </c>
      <c r="CS18" s="9">
        <v>1.7729999999999999</v>
      </c>
      <c r="CT18" s="9">
        <v>1.147</v>
      </c>
      <c r="CU18" s="9">
        <v>1.1120000000000001</v>
      </c>
      <c r="CV18" s="9">
        <v>0.67700000000000005</v>
      </c>
      <c r="CW18" s="9">
        <v>0.435</v>
      </c>
      <c r="CX18" s="9">
        <v>0.435</v>
      </c>
      <c r="CY18" s="9">
        <v>0</v>
      </c>
      <c r="CZ18" s="9">
        <v>0.435</v>
      </c>
      <c r="DA18" s="9">
        <v>0</v>
      </c>
      <c r="DB18" s="9">
        <v>0</v>
      </c>
      <c r="DC18" s="9">
        <v>0</v>
      </c>
      <c r="DD18" s="9">
        <v>0.67700000000000005</v>
      </c>
      <c r="DE18" s="9">
        <v>0.67700000000000005</v>
      </c>
      <c r="DF18" s="9">
        <v>0</v>
      </c>
      <c r="DG18" s="9">
        <v>1.8080000000000001</v>
      </c>
      <c r="DH18" s="9">
        <v>1.0960000000000001</v>
      </c>
      <c r="DI18" s="9">
        <v>0.71199999999999997</v>
      </c>
      <c r="DJ18" s="9">
        <v>0.69499999999999995</v>
      </c>
      <c r="DK18" s="9">
        <v>0.36899999999999999</v>
      </c>
      <c r="DL18" s="9">
        <v>0.32700000000000001</v>
      </c>
      <c r="DM18" s="9">
        <v>1.113</v>
      </c>
      <c r="DN18" s="9">
        <v>0.72699999999999998</v>
      </c>
      <c r="DO18" s="9">
        <v>0.38600000000000001</v>
      </c>
      <c r="DP18" s="9">
        <v>7.181</v>
      </c>
      <c r="DQ18" s="9">
        <v>3.33</v>
      </c>
      <c r="DR18" s="9">
        <v>3.851</v>
      </c>
      <c r="DS18" s="9">
        <v>3.972</v>
      </c>
      <c r="DT18" s="9">
        <v>2.69</v>
      </c>
      <c r="DU18" s="9">
        <v>1.2829999999999999</v>
      </c>
      <c r="DV18" s="9">
        <v>3.665</v>
      </c>
      <c r="DW18" s="9">
        <v>2.383</v>
      </c>
      <c r="DX18" s="9">
        <v>1.2829999999999999</v>
      </c>
      <c r="DY18" s="9">
        <v>0.307</v>
      </c>
      <c r="DZ18" s="9">
        <v>0.307</v>
      </c>
      <c r="EA18" s="9">
        <v>0</v>
      </c>
      <c r="EB18" s="9">
        <v>3.2090000000000001</v>
      </c>
      <c r="EC18" s="9">
        <v>0.64</v>
      </c>
      <c r="ED18" s="9">
        <v>2.569</v>
      </c>
      <c r="EE18" s="9">
        <v>3.2090000000000001</v>
      </c>
      <c r="EF18" s="9">
        <v>0.64</v>
      </c>
      <c r="EG18" s="9">
        <v>2.569</v>
      </c>
      <c r="EH18" s="9">
        <v>45.503999999999998</v>
      </c>
      <c r="EI18" s="9">
        <v>22.478999999999999</v>
      </c>
      <c r="EJ18" s="9">
        <v>23.024999999999999</v>
      </c>
      <c r="EK18" s="9">
        <v>31.01</v>
      </c>
      <c r="EL18" s="9">
        <v>16.509</v>
      </c>
      <c r="EM18" s="9">
        <v>14.500999999999999</v>
      </c>
      <c r="EN18" s="9">
        <v>19.943999999999999</v>
      </c>
      <c r="EO18" s="9">
        <v>9.83</v>
      </c>
      <c r="EP18" s="9">
        <v>10.114000000000001</v>
      </c>
      <c r="EQ18" s="9">
        <v>6.524</v>
      </c>
      <c r="ER18" s="9">
        <v>3.246</v>
      </c>
      <c r="ES18" s="9">
        <v>3.278</v>
      </c>
      <c r="ET18" s="9">
        <v>4.5419999999999998</v>
      </c>
      <c r="EU18" s="9">
        <v>3.4329999999999998</v>
      </c>
      <c r="EV18" s="9">
        <v>1.109</v>
      </c>
      <c r="EW18" s="9">
        <v>14.494</v>
      </c>
      <c r="EX18" s="9">
        <v>5.97</v>
      </c>
      <c r="EY18" s="9">
        <v>8.5229999999999997</v>
      </c>
      <c r="EZ18" s="9">
        <v>11.43</v>
      </c>
      <c r="FA18" s="9">
        <v>3.9849999999999999</v>
      </c>
      <c r="FB18" s="9">
        <v>7.4450000000000003</v>
      </c>
      <c r="FC18" s="9">
        <v>3.0630000000000002</v>
      </c>
      <c r="FD18" s="9">
        <v>1.9850000000000001</v>
      </c>
      <c r="FE18" s="9">
        <v>1.0780000000000001</v>
      </c>
      <c r="FF18" s="9">
        <v>17.452999999999999</v>
      </c>
      <c r="FG18" s="9">
        <v>8.1999999999999993</v>
      </c>
      <c r="FH18" s="9">
        <v>9.2539999999999996</v>
      </c>
      <c r="FI18" s="9">
        <v>11.26</v>
      </c>
      <c r="FJ18" s="9">
        <v>6.32</v>
      </c>
      <c r="FK18" s="9">
        <v>4.9390000000000001</v>
      </c>
      <c r="FL18" s="9">
        <v>4.9889999999999999</v>
      </c>
      <c r="FM18" s="9">
        <v>3.59</v>
      </c>
      <c r="FN18" s="9">
        <v>1.399</v>
      </c>
      <c r="FO18" s="9">
        <v>3.153</v>
      </c>
      <c r="FP18" s="9">
        <v>0.72199999999999998</v>
      </c>
      <c r="FQ18" s="9">
        <v>2.431</v>
      </c>
      <c r="FR18" s="9">
        <v>3.117</v>
      </c>
      <c r="FS18" s="9">
        <v>2.008</v>
      </c>
      <c r="FT18" s="9">
        <v>1.109</v>
      </c>
      <c r="FU18" s="9">
        <v>6.194</v>
      </c>
      <c r="FV18" s="9">
        <v>1.879</v>
      </c>
      <c r="FW18" s="9">
        <v>4.3150000000000004</v>
      </c>
      <c r="FX18" s="9">
        <v>3.8130000000000002</v>
      </c>
      <c r="FY18" s="9">
        <v>0.57599999999999996</v>
      </c>
      <c r="FZ18" s="9">
        <v>3.2370000000000001</v>
      </c>
      <c r="GA18" s="9">
        <v>2.3809999999999998</v>
      </c>
      <c r="GB18" s="9">
        <v>1.3029999999999999</v>
      </c>
      <c r="GC18" s="9">
        <v>1.0780000000000001</v>
      </c>
      <c r="GD18" s="9">
        <v>16.591000000000001</v>
      </c>
      <c r="GE18" s="9">
        <v>9.2949999999999999</v>
      </c>
      <c r="GF18" s="9">
        <v>7.2969999999999997</v>
      </c>
      <c r="GG18" s="9">
        <v>11.747</v>
      </c>
      <c r="GH18" s="9">
        <v>7.3860000000000001</v>
      </c>
      <c r="GI18" s="9">
        <v>4.3609999999999998</v>
      </c>
      <c r="GJ18" s="9">
        <v>7.9390000000000001</v>
      </c>
      <c r="GK18" s="9">
        <v>4.4249999999999998</v>
      </c>
      <c r="GL18" s="9">
        <v>3.5139999999999998</v>
      </c>
      <c r="GM18" s="9">
        <v>2.7610000000000001</v>
      </c>
      <c r="GN18" s="9">
        <v>1.9139999999999999</v>
      </c>
      <c r="GO18" s="9">
        <v>0.84699999999999998</v>
      </c>
      <c r="GP18" s="9">
        <v>1.0469999999999999</v>
      </c>
      <c r="GQ18" s="9">
        <v>1.0469999999999999</v>
      </c>
      <c r="GR18" s="9">
        <v>0</v>
      </c>
      <c r="GS18" s="9">
        <v>4.8440000000000003</v>
      </c>
      <c r="GT18" s="9">
        <v>1.909</v>
      </c>
      <c r="GU18" s="9">
        <v>2.9359999999999999</v>
      </c>
      <c r="GV18" s="9">
        <v>4.1630000000000003</v>
      </c>
      <c r="GW18" s="9">
        <v>1.2270000000000001</v>
      </c>
      <c r="GX18" s="9">
        <v>2.9359999999999999</v>
      </c>
      <c r="GY18" s="9">
        <v>0.68200000000000005</v>
      </c>
      <c r="GZ18" s="9">
        <v>0.68200000000000005</v>
      </c>
      <c r="HA18" s="9">
        <v>0</v>
      </c>
      <c r="HB18" s="9">
        <v>6.5019999999999998</v>
      </c>
      <c r="HC18" s="9">
        <v>3.895</v>
      </c>
      <c r="HD18" s="9">
        <v>2.6070000000000002</v>
      </c>
      <c r="HE18" s="9">
        <v>4.4189999999999996</v>
      </c>
      <c r="HF18" s="9">
        <v>2.3180000000000001</v>
      </c>
      <c r="HG18" s="9">
        <v>2.1</v>
      </c>
      <c r="HH18" s="9">
        <v>3.431</v>
      </c>
      <c r="HI18" s="9">
        <v>1.33</v>
      </c>
      <c r="HJ18" s="9">
        <v>2.1</v>
      </c>
      <c r="HK18" s="9">
        <v>0.61</v>
      </c>
      <c r="HL18" s="9">
        <v>0.61</v>
      </c>
      <c r="HM18" s="9">
        <v>0</v>
      </c>
      <c r="HN18" s="9">
        <v>0.378</v>
      </c>
      <c r="HO18" s="9">
        <v>0.378</v>
      </c>
      <c r="HP18" s="9">
        <v>0</v>
      </c>
      <c r="HQ18" s="9">
        <v>2.0830000000000002</v>
      </c>
      <c r="HR18" s="9">
        <v>1.577</v>
      </c>
      <c r="HS18" s="9">
        <v>0.50600000000000001</v>
      </c>
      <c r="HT18" s="9">
        <v>2.0830000000000002</v>
      </c>
      <c r="HU18" s="9">
        <v>1.577</v>
      </c>
      <c r="HV18" s="9">
        <v>0.50600000000000001</v>
      </c>
      <c r="HW18" s="9">
        <v>0</v>
      </c>
      <c r="HX18" s="9">
        <v>0</v>
      </c>
      <c r="HY18" s="9">
        <v>0</v>
      </c>
      <c r="HZ18" s="9">
        <v>4.9569999999999999</v>
      </c>
      <c r="IA18" s="9">
        <v>1.0900000000000001</v>
      </c>
      <c r="IB18" s="9">
        <v>3.867</v>
      </c>
      <c r="IC18" s="9">
        <v>3.585</v>
      </c>
      <c r="ID18" s="9">
        <v>0.48399999999999999</v>
      </c>
      <c r="IE18" s="9">
        <v>3.1</v>
      </c>
      <c r="IF18" s="9">
        <v>3.585</v>
      </c>
      <c r="IG18" s="9">
        <v>0.48399999999999999</v>
      </c>
      <c r="IH18" s="9">
        <v>3.1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1.3720000000000001</v>
      </c>
      <c r="IP18" s="9">
        <v>0.60599999999999998</v>
      </c>
      <c r="IQ18" s="9">
        <v>0.76700000000000002</v>
      </c>
    </row>
    <row r="19" spans="1:251">
      <c r="A19" s="10">
        <v>44958</v>
      </c>
      <c r="B19" s="9">
        <v>0.80900000000000005</v>
      </c>
      <c r="C19" s="9">
        <v>15.85</v>
      </c>
      <c r="D19" s="9">
        <v>5.8460000000000001</v>
      </c>
      <c r="E19" s="9">
        <v>10.005000000000001</v>
      </c>
      <c r="F19" s="9">
        <v>14.093999999999999</v>
      </c>
      <c r="G19" s="9">
        <v>5.2690000000000001</v>
      </c>
      <c r="H19" s="9">
        <v>8.8249999999999993</v>
      </c>
      <c r="I19" s="9">
        <v>1.756</v>
      </c>
      <c r="J19" s="9">
        <v>0.57599999999999996</v>
      </c>
      <c r="K19" s="9">
        <v>1.179</v>
      </c>
      <c r="L19" s="9">
        <v>13.215</v>
      </c>
      <c r="M19" s="9">
        <v>7.6230000000000002</v>
      </c>
      <c r="N19" s="9">
        <v>5.5919999999999996</v>
      </c>
      <c r="O19" s="9">
        <v>8.3030000000000008</v>
      </c>
      <c r="P19" s="9">
        <v>6.3289999999999997</v>
      </c>
      <c r="Q19" s="9">
        <v>1.9750000000000001</v>
      </c>
      <c r="R19" s="9">
        <v>1.909</v>
      </c>
      <c r="S19" s="9">
        <v>1.071</v>
      </c>
      <c r="T19" s="9">
        <v>0.83799999999999997</v>
      </c>
      <c r="U19" s="9">
        <v>1.3759999999999999</v>
      </c>
      <c r="V19" s="9">
        <v>1.0489999999999999</v>
      </c>
      <c r="W19" s="9">
        <v>0.32700000000000001</v>
      </c>
      <c r="X19" s="9">
        <v>5.0179999999999998</v>
      </c>
      <c r="Y19" s="9">
        <v>4.2089999999999996</v>
      </c>
      <c r="Z19" s="9">
        <v>0.80900000000000005</v>
      </c>
      <c r="AA19" s="9">
        <v>4.9119999999999999</v>
      </c>
      <c r="AB19" s="9">
        <v>1.294</v>
      </c>
      <c r="AC19" s="9">
        <v>3.617</v>
      </c>
      <c r="AD19" s="9">
        <v>3.1560000000000001</v>
      </c>
      <c r="AE19" s="9">
        <v>0.71799999999999997</v>
      </c>
      <c r="AF19" s="9">
        <v>2.4380000000000002</v>
      </c>
      <c r="AG19" s="9">
        <v>1.756</v>
      </c>
      <c r="AH19" s="9">
        <v>0.57599999999999996</v>
      </c>
      <c r="AI19" s="9">
        <v>1.179</v>
      </c>
      <c r="AJ19" s="9">
        <v>25.314</v>
      </c>
      <c r="AK19" s="9">
        <v>15.045999999999999</v>
      </c>
      <c r="AL19" s="9">
        <v>10.268000000000001</v>
      </c>
      <c r="AM19" s="9">
        <v>18.698</v>
      </c>
      <c r="AN19" s="9">
        <v>11.794</v>
      </c>
      <c r="AO19" s="9">
        <v>6.9029999999999996</v>
      </c>
      <c r="AP19" s="9">
        <v>15.946</v>
      </c>
      <c r="AQ19" s="9">
        <v>9.3949999999999996</v>
      </c>
      <c r="AR19" s="9">
        <v>6.5510000000000002</v>
      </c>
      <c r="AS19" s="9">
        <v>2.7519999999999998</v>
      </c>
      <c r="AT19" s="9">
        <v>2.4</v>
      </c>
      <c r="AU19" s="9">
        <v>0.35299999999999998</v>
      </c>
      <c r="AV19" s="9">
        <v>6.6159999999999997</v>
      </c>
      <c r="AW19" s="9">
        <v>3.2509999999999999</v>
      </c>
      <c r="AX19" s="9">
        <v>3.3650000000000002</v>
      </c>
      <c r="AY19" s="9">
        <v>6.6159999999999997</v>
      </c>
      <c r="AZ19" s="9">
        <v>3.2509999999999999</v>
      </c>
      <c r="BA19" s="9">
        <v>3.3650000000000002</v>
      </c>
      <c r="BB19" s="9">
        <v>10.756</v>
      </c>
      <c r="BC19" s="9">
        <v>3.69</v>
      </c>
      <c r="BD19" s="9">
        <v>7.0650000000000004</v>
      </c>
      <c r="BE19" s="9">
        <v>6.4329999999999998</v>
      </c>
      <c r="BF19" s="9">
        <v>2.39</v>
      </c>
      <c r="BG19" s="9">
        <v>4.0430000000000001</v>
      </c>
      <c r="BH19" s="9">
        <v>4.5110000000000001</v>
      </c>
      <c r="BI19" s="9">
        <v>0.81100000000000005</v>
      </c>
      <c r="BJ19" s="9">
        <v>3.7</v>
      </c>
      <c r="BK19" s="9">
        <v>1.921</v>
      </c>
      <c r="BL19" s="9">
        <v>1.579</v>
      </c>
      <c r="BM19" s="9">
        <v>0.34300000000000003</v>
      </c>
      <c r="BN19" s="9">
        <v>4.3230000000000004</v>
      </c>
      <c r="BO19" s="9">
        <v>1.3</v>
      </c>
      <c r="BP19" s="9">
        <v>3.0230000000000001</v>
      </c>
      <c r="BQ19" s="9">
        <v>4.3230000000000004</v>
      </c>
      <c r="BR19" s="9">
        <v>1.3</v>
      </c>
      <c r="BS19" s="9">
        <v>3.0230000000000001</v>
      </c>
      <c r="BT19" s="9">
        <v>10.526999999999999</v>
      </c>
      <c r="BU19" s="9">
        <v>6.1609999999999996</v>
      </c>
      <c r="BV19" s="9">
        <v>4.3659999999999997</v>
      </c>
      <c r="BW19" s="9">
        <v>5.2930000000000001</v>
      </c>
      <c r="BX19" s="9">
        <v>2.7669999999999999</v>
      </c>
      <c r="BY19" s="9">
        <v>2.5259999999999998</v>
      </c>
      <c r="BZ19" s="9">
        <v>4.4409999999999998</v>
      </c>
      <c r="CA19" s="9">
        <v>1.915</v>
      </c>
      <c r="CB19" s="9">
        <v>2.5259999999999998</v>
      </c>
      <c r="CC19" s="9">
        <v>0.85199999999999998</v>
      </c>
      <c r="CD19" s="9">
        <v>0.85199999999999998</v>
      </c>
      <c r="CE19" s="9">
        <v>0</v>
      </c>
      <c r="CF19" s="9">
        <v>0</v>
      </c>
      <c r="CG19" s="9">
        <v>0</v>
      </c>
      <c r="CH19" s="9">
        <v>0</v>
      </c>
      <c r="CI19" s="9">
        <v>5.234</v>
      </c>
      <c r="CJ19" s="9">
        <v>3.3940000000000001</v>
      </c>
      <c r="CK19" s="9">
        <v>1.84</v>
      </c>
      <c r="CL19" s="9">
        <v>5.234</v>
      </c>
      <c r="CM19" s="9">
        <v>3.3940000000000001</v>
      </c>
      <c r="CN19" s="9">
        <v>1.84</v>
      </c>
      <c r="CO19" s="9">
        <v>0</v>
      </c>
      <c r="CP19" s="9">
        <v>0</v>
      </c>
      <c r="CQ19" s="9">
        <v>0</v>
      </c>
      <c r="CR19" s="9">
        <v>1.605</v>
      </c>
      <c r="CS19" s="9">
        <v>0.78700000000000003</v>
      </c>
      <c r="CT19" s="9">
        <v>0.81799999999999995</v>
      </c>
      <c r="CU19" s="9">
        <v>1.1850000000000001</v>
      </c>
      <c r="CV19" s="9">
        <v>0.36699999999999999</v>
      </c>
      <c r="CW19" s="9">
        <v>0.81799999999999995</v>
      </c>
      <c r="CX19" s="9">
        <v>0.81799999999999995</v>
      </c>
      <c r="CY19" s="9">
        <v>0</v>
      </c>
      <c r="CZ19" s="9">
        <v>0.81799999999999995</v>
      </c>
      <c r="DA19" s="9">
        <v>0.36699999999999999</v>
      </c>
      <c r="DB19" s="9">
        <v>0.36699999999999999</v>
      </c>
      <c r="DC19" s="9">
        <v>0</v>
      </c>
      <c r="DD19" s="9">
        <v>0</v>
      </c>
      <c r="DE19" s="9">
        <v>0</v>
      </c>
      <c r="DF19" s="9">
        <v>0</v>
      </c>
      <c r="DG19" s="9">
        <v>0.42</v>
      </c>
      <c r="DH19" s="9">
        <v>0.42</v>
      </c>
      <c r="DI19" s="9">
        <v>0</v>
      </c>
      <c r="DJ19" s="9">
        <v>0.42</v>
      </c>
      <c r="DK19" s="9">
        <v>0.42</v>
      </c>
      <c r="DL19" s="9">
        <v>0</v>
      </c>
      <c r="DM19" s="9">
        <v>0</v>
      </c>
      <c r="DN19" s="9">
        <v>0</v>
      </c>
      <c r="DO19" s="9">
        <v>0</v>
      </c>
      <c r="DP19" s="9">
        <v>8.9220000000000006</v>
      </c>
      <c r="DQ19" s="9">
        <v>5.3739999999999997</v>
      </c>
      <c r="DR19" s="9">
        <v>3.548</v>
      </c>
      <c r="DS19" s="9">
        <v>4.1079999999999997</v>
      </c>
      <c r="DT19" s="9">
        <v>2.4</v>
      </c>
      <c r="DU19" s="9">
        <v>1.708</v>
      </c>
      <c r="DV19" s="9">
        <v>3.6230000000000002</v>
      </c>
      <c r="DW19" s="9">
        <v>1.915</v>
      </c>
      <c r="DX19" s="9">
        <v>1.708</v>
      </c>
      <c r="DY19" s="9">
        <v>0.48499999999999999</v>
      </c>
      <c r="DZ19" s="9">
        <v>0.48499999999999999</v>
      </c>
      <c r="EA19" s="9">
        <v>0</v>
      </c>
      <c r="EB19" s="9">
        <v>4.8140000000000001</v>
      </c>
      <c r="EC19" s="9">
        <v>2.9740000000000002</v>
      </c>
      <c r="ED19" s="9">
        <v>1.84</v>
      </c>
      <c r="EE19" s="9">
        <v>4.8140000000000001</v>
      </c>
      <c r="EF19" s="9">
        <v>2.9740000000000002</v>
      </c>
      <c r="EG19" s="9">
        <v>1.84</v>
      </c>
      <c r="EH19" s="9">
        <v>45.994999999999997</v>
      </c>
      <c r="EI19" s="9">
        <v>24.640999999999998</v>
      </c>
      <c r="EJ19" s="9">
        <v>21.355</v>
      </c>
      <c r="EK19" s="9">
        <v>28.581</v>
      </c>
      <c r="EL19" s="9">
        <v>17.312999999999999</v>
      </c>
      <c r="EM19" s="9">
        <v>11.266999999999999</v>
      </c>
      <c r="EN19" s="9">
        <v>19.945</v>
      </c>
      <c r="EO19" s="9">
        <v>10.151999999999999</v>
      </c>
      <c r="EP19" s="9">
        <v>9.7929999999999993</v>
      </c>
      <c r="EQ19" s="9">
        <v>4.8769999999999998</v>
      </c>
      <c r="ER19" s="9">
        <v>3.8540000000000001</v>
      </c>
      <c r="ES19" s="9">
        <v>1.0229999999999999</v>
      </c>
      <c r="ET19" s="9">
        <v>3.7589999999999999</v>
      </c>
      <c r="EU19" s="9">
        <v>3.3069999999999999</v>
      </c>
      <c r="EV19" s="9">
        <v>0.45100000000000001</v>
      </c>
      <c r="EW19" s="9">
        <v>17.414999999999999</v>
      </c>
      <c r="EX19" s="9">
        <v>7.327</v>
      </c>
      <c r="EY19" s="9">
        <v>10.087</v>
      </c>
      <c r="EZ19" s="9">
        <v>16.048999999999999</v>
      </c>
      <c r="FA19" s="9">
        <v>6.7510000000000003</v>
      </c>
      <c r="FB19" s="9">
        <v>9.298</v>
      </c>
      <c r="FC19" s="9">
        <v>1.3660000000000001</v>
      </c>
      <c r="FD19" s="9">
        <v>0.57599999999999996</v>
      </c>
      <c r="FE19" s="9">
        <v>0.78900000000000003</v>
      </c>
      <c r="FF19" s="9">
        <v>16.675999999999998</v>
      </c>
      <c r="FG19" s="9">
        <v>9.3149999999999995</v>
      </c>
      <c r="FH19" s="9">
        <v>7.3609999999999998</v>
      </c>
      <c r="FI19" s="9">
        <v>10.506</v>
      </c>
      <c r="FJ19" s="9">
        <v>7.2569999999999997</v>
      </c>
      <c r="FK19" s="9">
        <v>3.2490000000000001</v>
      </c>
      <c r="FL19" s="9">
        <v>5.4020000000000001</v>
      </c>
      <c r="FM19" s="9">
        <v>2.8340000000000001</v>
      </c>
      <c r="FN19" s="9">
        <v>2.569</v>
      </c>
      <c r="FO19" s="9">
        <v>2.3740000000000001</v>
      </c>
      <c r="FP19" s="9">
        <v>1.694</v>
      </c>
      <c r="FQ19" s="9">
        <v>0.68</v>
      </c>
      <c r="FR19" s="9">
        <v>2.7290000000000001</v>
      </c>
      <c r="FS19" s="9">
        <v>2.7290000000000001</v>
      </c>
      <c r="FT19" s="9">
        <v>0</v>
      </c>
      <c r="FU19" s="9">
        <v>6.17</v>
      </c>
      <c r="FV19" s="9">
        <v>2.0579999999999998</v>
      </c>
      <c r="FW19" s="9">
        <v>4.1120000000000001</v>
      </c>
      <c r="FX19" s="9">
        <v>5.7270000000000003</v>
      </c>
      <c r="FY19" s="9">
        <v>2.0579999999999998</v>
      </c>
      <c r="FZ19" s="9">
        <v>3.669</v>
      </c>
      <c r="GA19" s="9">
        <v>0.443</v>
      </c>
      <c r="GB19" s="9">
        <v>0</v>
      </c>
      <c r="GC19" s="9">
        <v>0.443</v>
      </c>
      <c r="GD19" s="9">
        <v>16.608000000000001</v>
      </c>
      <c r="GE19" s="9">
        <v>8.9770000000000003</v>
      </c>
      <c r="GF19" s="9">
        <v>7.6310000000000002</v>
      </c>
      <c r="GG19" s="9">
        <v>10.721</v>
      </c>
      <c r="GH19" s="9">
        <v>6.6929999999999996</v>
      </c>
      <c r="GI19" s="9">
        <v>4.0279999999999996</v>
      </c>
      <c r="GJ19" s="9">
        <v>8.3740000000000006</v>
      </c>
      <c r="GK19" s="9">
        <v>4.3460000000000001</v>
      </c>
      <c r="GL19" s="9">
        <v>4.0279999999999996</v>
      </c>
      <c r="GM19" s="9">
        <v>1.7689999999999999</v>
      </c>
      <c r="GN19" s="9">
        <v>1.7689999999999999</v>
      </c>
      <c r="GO19" s="9">
        <v>0</v>
      </c>
      <c r="GP19" s="9">
        <v>0.57799999999999996</v>
      </c>
      <c r="GQ19" s="9">
        <v>0.57799999999999996</v>
      </c>
      <c r="GR19" s="9">
        <v>0</v>
      </c>
      <c r="GS19" s="9">
        <v>5.8860000000000001</v>
      </c>
      <c r="GT19" s="9">
        <v>2.2829999999999999</v>
      </c>
      <c r="GU19" s="9">
        <v>3.6030000000000002</v>
      </c>
      <c r="GV19" s="9">
        <v>4.9640000000000004</v>
      </c>
      <c r="GW19" s="9">
        <v>1.7070000000000001</v>
      </c>
      <c r="GX19" s="9">
        <v>3.2570000000000001</v>
      </c>
      <c r="GY19" s="9">
        <v>0.92300000000000004</v>
      </c>
      <c r="GZ19" s="9">
        <v>0.57599999999999996</v>
      </c>
      <c r="HA19" s="9">
        <v>0.34599999999999997</v>
      </c>
      <c r="HB19" s="9">
        <v>7.1790000000000003</v>
      </c>
      <c r="HC19" s="9">
        <v>3.649</v>
      </c>
      <c r="HD19" s="9">
        <v>3.53</v>
      </c>
      <c r="HE19" s="9">
        <v>4.6689999999999996</v>
      </c>
      <c r="HF19" s="9">
        <v>1.8460000000000001</v>
      </c>
      <c r="HG19" s="9">
        <v>2.8239999999999998</v>
      </c>
      <c r="HH19" s="9">
        <v>3.484</v>
      </c>
      <c r="HI19" s="9">
        <v>1.4550000000000001</v>
      </c>
      <c r="HJ19" s="9">
        <v>2.0289999999999999</v>
      </c>
      <c r="HK19" s="9">
        <v>0.73399999999999999</v>
      </c>
      <c r="HL19" s="9">
        <v>0.39100000000000001</v>
      </c>
      <c r="HM19" s="9">
        <v>0.34300000000000003</v>
      </c>
      <c r="HN19" s="9">
        <v>0.45100000000000001</v>
      </c>
      <c r="HO19" s="9">
        <v>0</v>
      </c>
      <c r="HP19" s="9">
        <v>0.45100000000000001</v>
      </c>
      <c r="HQ19" s="9">
        <v>2.5099999999999998</v>
      </c>
      <c r="HR19" s="9">
        <v>1.8029999999999999</v>
      </c>
      <c r="HS19" s="9">
        <v>0.70699999999999996</v>
      </c>
      <c r="HT19" s="9">
        <v>2.5099999999999998</v>
      </c>
      <c r="HU19" s="9">
        <v>1.8029999999999999</v>
      </c>
      <c r="HV19" s="9">
        <v>0.70699999999999996</v>
      </c>
      <c r="HW19" s="9">
        <v>0</v>
      </c>
      <c r="HX19" s="9">
        <v>0</v>
      </c>
      <c r="HY19" s="9">
        <v>0</v>
      </c>
      <c r="HZ19" s="9">
        <v>5.532</v>
      </c>
      <c r="IA19" s="9">
        <v>2.7</v>
      </c>
      <c r="IB19" s="9">
        <v>2.8319999999999999</v>
      </c>
      <c r="IC19" s="9">
        <v>2.6840000000000002</v>
      </c>
      <c r="ID19" s="9">
        <v>1.5169999999999999</v>
      </c>
      <c r="IE19" s="9">
        <v>1.167</v>
      </c>
      <c r="IF19" s="9">
        <v>2.6840000000000002</v>
      </c>
      <c r="IG19" s="9">
        <v>1.5169999999999999</v>
      </c>
      <c r="IH19" s="9">
        <v>1.167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2.8479999999999999</v>
      </c>
      <c r="IP19" s="9">
        <v>1.1830000000000001</v>
      </c>
      <c r="IQ19" s="9">
        <v>1.665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3.47</v>
      </c>
      <c r="C11" s="9">
        <v>1.226</v>
      </c>
      <c r="D11" s="9">
        <v>2.2429999999999999</v>
      </c>
      <c r="E11" s="9">
        <v>0</v>
      </c>
      <c r="F11" s="9">
        <v>0</v>
      </c>
      <c r="G11" s="9">
        <v>0</v>
      </c>
      <c r="H11" s="9">
        <v>11.135999999999999</v>
      </c>
      <c r="I11" s="9">
        <v>6.01</v>
      </c>
      <c r="J11" s="9">
        <v>5.1260000000000003</v>
      </c>
      <c r="K11" s="9">
        <v>8.923</v>
      </c>
      <c r="L11" s="9">
        <v>4.7240000000000002</v>
      </c>
      <c r="M11" s="9">
        <v>4.1989999999999998</v>
      </c>
      <c r="N11" s="9">
        <v>6.49</v>
      </c>
      <c r="O11" s="9">
        <v>3.5659999999999998</v>
      </c>
      <c r="P11" s="9">
        <v>2.9239999999999999</v>
      </c>
      <c r="Q11" s="9">
        <v>2.4329999999999998</v>
      </c>
      <c r="R11" s="9">
        <v>1.1579999999999999</v>
      </c>
      <c r="S11" s="9">
        <v>1.2749999999999999</v>
      </c>
      <c r="T11" s="9">
        <v>0</v>
      </c>
      <c r="U11" s="9">
        <v>0</v>
      </c>
      <c r="V11" s="9">
        <v>0</v>
      </c>
      <c r="W11" s="9">
        <v>2.2130000000000001</v>
      </c>
      <c r="X11" s="9">
        <v>1.286</v>
      </c>
      <c r="Y11" s="9">
        <v>0.92700000000000005</v>
      </c>
      <c r="Z11" s="9">
        <v>2.2130000000000001</v>
      </c>
      <c r="AA11" s="9">
        <v>1.286</v>
      </c>
      <c r="AB11" s="9">
        <v>0.92700000000000005</v>
      </c>
      <c r="AC11" s="9">
        <v>0</v>
      </c>
      <c r="AD11" s="9">
        <v>0</v>
      </c>
      <c r="AE11" s="9">
        <v>0</v>
      </c>
      <c r="AF11" s="9">
        <v>7.6109999999999998</v>
      </c>
      <c r="AG11" s="9">
        <v>4.7119999999999997</v>
      </c>
      <c r="AH11" s="9">
        <v>2.899</v>
      </c>
      <c r="AI11" s="9">
        <v>6.7619999999999996</v>
      </c>
      <c r="AJ11" s="9">
        <v>4.7119999999999997</v>
      </c>
      <c r="AK11" s="9">
        <v>2.0499999999999998</v>
      </c>
      <c r="AL11" s="9">
        <v>5.83</v>
      </c>
      <c r="AM11" s="9">
        <v>3.78</v>
      </c>
      <c r="AN11" s="9">
        <v>2.0499999999999998</v>
      </c>
      <c r="AO11" s="9">
        <v>0.40699999999999997</v>
      </c>
      <c r="AP11" s="9">
        <v>0.40699999999999997</v>
      </c>
      <c r="AQ11" s="9">
        <v>0</v>
      </c>
      <c r="AR11" s="9">
        <v>0.52500000000000002</v>
      </c>
      <c r="AS11" s="9">
        <v>0.52500000000000002</v>
      </c>
      <c r="AT11" s="9">
        <v>0</v>
      </c>
      <c r="AU11" s="9">
        <v>0.84899999999999998</v>
      </c>
      <c r="AV11" s="9">
        <v>0</v>
      </c>
      <c r="AW11" s="9">
        <v>0.84899999999999998</v>
      </c>
      <c r="AX11" s="9">
        <v>0.60699999999999998</v>
      </c>
      <c r="AY11" s="9">
        <v>0</v>
      </c>
      <c r="AZ11" s="9">
        <v>0.60699999999999998</v>
      </c>
      <c r="BA11" s="9">
        <v>0.24199999999999999</v>
      </c>
      <c r="BB11" s="9">
        <v>0</v>
      </c>
      <c r="BC11" s="9">
        <v>0.24199999999999999</v>
      </c>
      <c r="BD11" s="9">
        <v>17.198</v>
      </c>
      <c r="BE11" s="9">
        <v>10.074999999999999</v>
      </c>
      <c r="BF11" s="9">
        <v>7.1230000000000002</v>
      </c>
      <c r="BG11" s="9">
        <v>11.906000000000001</v>
      </c>
      <c r="BH11" s="9">
        <v>7.48</v>
      </c>
      <c r="BI11" s="9">
        <v>4.4260000000000002</v>
      </c>
      <c r="BJ11" s="9">
        <v>11.183</v>
      </c>
      <c r="BK11" s="9">
        <v>6.8810000000000002</v>
      </c>
      <c r="BL11" s="9">
        <v>4.3019999999999996</v>
      </c>
      <c r="BM11" s="9">
        <v>0.51500000000000001</v>
      </c>
      <c r="BN11" s="9">
        <v>0.39200000000000002</v>
      </c>
      <c r="BO11" s="9">
        <v>0.123</v>
      </c>
      <c r="BP11" s="9">
        <v>0.20699999999999999</v>
      </c>
      <c r="BQ11" s="9">
        <v>0.20699999999999999</v>
      </c>
      <c r="BR11" s="9">
        <v>0</v>
      </c>
      <c r="BS11" s="9">
        <v>5.2919999999999998</v>
      </c>
      <c r="BT11" s="9">
        <v>2.5939999999999999</v>
      </c>
      <c r="BU11" s="9">
        <v>2.698</v>
      </c>
      <c r="BV11" s="9">
        <v>4.7679999999999998</v>
      </c>
      <c r="BW11" s="9">
        <v>2.2759999999999998</v>
      </c>
      <c r="BX11" s="9">
        <v>2.492</v>
      </c>
      <c r="BY11" s="9">
        <v>0.52400000000000002</v>
      </c>
      <c r="BZ11" s="9">
        <v>0.318</v>
      </c>
      <c r="CA11" s="9">
        <v>0.20599999999999999</v>
      </c>
      <c r="CB11" s="9">
        <v>14.459</v>
      </c>
      <c r="CC11" s="9">
        <v>8.5679999999999996</v>
      </c>
      <c r="CD11" s="9">
        <v>5.891</v>
      </c>
      <c r="CE11" s="9">
        <v>10.363</v>
      </c>
      <c r="CF11" s="9">
        <v>6.2880000000000003</v>
      </c>
      <c r="CG11" s="9">
        <v>4.0750000000000002</v>
      </c>
      <c r="CH11" s="9">
        <v>9.9600000000000009</v>
      </c>
      <c r="CI11" s="9">
        <v>6.008</v>
      </c>
      <c r="CJ11" s="9">
        <v>3.952</v>
      </c>
      <c r="CK11" s="9">
        <v>0.40300000000000002</v>
      </c>
      <c r="CL11" s="9">
        <v>0.28000000000000003</v>
      </c>
      <c r="CM11" s="9">
        <v>0.123</v>
      </c>
      <c r="CN11" s="9">
        <v>0</v>
      </c>
      <c r="CO11" s="9">
        <v>0</v>
      </c>
      <c r="CP11" s="9">
        <v>0</v>
      </c>
      <c r="CQ11" s="9">
        <v>4.0960000000000001</v>
      </c>
      <c r="CR11" s="9">
        <v>2.2810000000000001</v>
      </c>
      <c r="CS11" s="9">
        <v>1.8149999999999999</v>
      </c>
      <c r="CT11" s="9">
        <v>3.64</v>
      </c>
      <c r="CU11" s="9">
        <v>2.0310000000000001</v>
      </c>
      <c r="CV11" s="9">
        <v>1.609</v>
      </c>
      <c r="CW11" s="9">
        <v>0.45600000000000002</v>
      </c>
      <c r="CX11" s="9">
        <v>0.249</v>
      </c>
      <c r="CY11" s="9">
        <v>0.20599999999999999</v>
      </c>
      <c r="CZ11" s="9">
        <v>2.2719999999999998</v>
      </c>
      <c r="DA11" s="9">
        <v>1.04</v>
      </c>
      <c r="DB11" s="9">
        <v>1.2330000000000001</v>
      </c>
      <c r="DC11" s="9">
        <v>1.0760000000000001</v>
      </c>
      <c r="DD11" s="9">
        <v>0.72599999999999998</v>
      </c>
      <c r="DE11" s="9">
        <v>0.35</v>
      </c>
      <c r="DF11" s="9">
        <v>0.75600000000000001</v>
      </c>
      <c r="DG11" s="9">
        <v>0.40600000000000003</v>
      </c>
      <c r="DH11" s="9">
        <v>0.35</v>
      </c>
      <c r="DI11" s="9">
        <v>0.112</v>
      </c>
      <c r="DJ11" s="9">
        <v>0.112</v>
      </c>
      <c r="DK11" s="9">
        <v>0</v>
      </c>
      <c r="DL11" s="9">
        <v>0.20699999999999999</v>
      </c>
      <c r="DM11" s="9">
        <v>0.20699999999999999</v>
      </c>
      <c r="DN11" s="9">
        <v>0</v>
      </c>
      <c r="DO11" s="9">
        <v>1.196</v>
      </c>
      <c r="DP11" s="9">
        <v>0.314</v>
      </c>
      <c r="DQ11" s="9">
        <v>0.88300000000000001</v>
      </c>
      <c r="DR11" s="9">
        <v>1.1279999999999999</v>
      </c>
      <c r="DS11" s="9">
        <v>0.245</v>
      </c>
      <c r="DT11" s="9">
        <v>0.88300000000000001</v>
      </c>
      <c r="DU11" s="9">
        <v>6.9000000000000006E-2</v>
      </c>
      <c r="DV11" s="9">
        <v>6.9000000000000006E-2</v>
      </c>
      <c r="DW11" s="9">
        <v>0</v>
      </c>
      <c r="DX11" s="9">
        <v>0.46700000000000003</v>
      </c>
      <c r="DY11" s="9">
        <v>0.46700000000000003</v>
      </c>
      <c r="DZ11" s="9">
        <v>0</v>
      </c>
      <c r="EA11" s="9">
        <v>0.46700000000000003</v>
      </c>
      <c r="EB11" s="9">
        <v>0.46700000000000003</v>
      </c>
      <c r="EC11" s="9">
        <v>0</v>
      </c>
      <c r="ED11" s="9">
        <v>0.46700000000000003</v>
      </c>
      <c r="EE11" s="9">
        <v>0.46700000000000003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12.938000000000001</v>
      </c>
      <c r="EW11" s="9">
        <v>7.0410000000000004</v>
      </c>
      <c r="EX11" s="9">
        <v>5.8959999999999999</v>
      </c>
      <c r="EY11" s="9">
        <v>9.7149999999999999</v>
      </c>
      <c r="EZ11" s="9">
        <v>6.1139999999999999</v>
      </c>
      <c r="FA11" s="9">
        <v>3.601</v>
      </c>
      <c r="FB11" s="9">
        <v>8.9930000000000003</v>
      </c>
      <c r="FC11" s="9">
        <v>5.5149999999999997</v>
      </c>
      <c r="FD11" s="9">
        <v>3.4780000000000002</v>
      </c>
      <c r="FE11" s="9">
        <v>0.51500000000000001</v>
      </c>
      <c r="FF11" s="9">
        <v>0.39200000000000002</v>
      </c>
      <c r="FG11" s="9">
        <v>0.123</v>
      </c>
      <c r="FH11" s="9">
        <v>0.20699999999999999</v>
      </c>
      <c r="FI11" s="9">
        <v>0.20699999999999999</v>
      </c>
      <c r="FJ11" s="9">
        <v>0</v>
      </c>
      <c r="FK11" s="9">
        <v>3.2229999999999999</v>
      </c>
      <c r="FL11" s="9">
        <v>0.92700000000000005</v>
      </c>
      <c r="FM11" s="9">
        <v>2.2949999999999999</v>
      </c>
      <c r="FN11" s="9">
        <v>2.698</v>
      </c>
      <c r="FO11" s="9">
        <v>0.60899999999999999</v>
      </c>
      <c r="FP11" s="9">
        <v>2.089</v>
      </c>
      <c r="FQ11" s="9">
        <v>0.52400000000000002</v>
      </c>
      <c r="FR11" s="9">
        <v>0.318</v>
      </c>
      <c r="FS11" s="9">
        <v>0.20599999999999999</v>
      </c>
      <c r="FT11" s="9">
        <v>2.4449999999999998</v>
      </c>
      <c r="FU11" s="9">
        <v>1.359</v>
      </c>
      <c r="FV11" s="9">
        <v>1.0860000000000001</v>
      </c>
      <c r="FW11" s="9">
        <v>1.1639999999999999</v>
      </c>
      <c r="FX11" s="9">
        <v>1.0409999999999999</v>
      </c>
      <c r="FY11" s="9">
        <v>0.123</v>
      </c>
      <c r="FZ11" s="9">
        <v>0.84499999999999997</v>
      </c>
      <c r="GA11" s="9">
        <v>0.72099999999999997</v>
      </c>
      <c r="GB11" s="9">
        <v>0.123</v>
      </c>
      <c r="GC11" s="9">
        <v>0.112</v>
      </c>
      <c r="GD11" s="9">
        <v>0.112</v>
      </c>
      <c r="GE11" s="9">
        <v>0</v>
      </c>
      <c r="GF11" s="9">
        <v>0.20699999999999999</v>
      </c>
      <c r="GG11" s="9">
        <v>0.20699999999999999</v>
      </c>
      <c r="GH11" s="9">
        <v>0</v>
      </c>
      <c r="GI11" s="9">
        <v>1.2809999999999999</v>
      </c>
      <c r="GJ11" s="9">
        <v>0.318</v>
      </c>
      <c r="GK11" s="9">
        <v>0.96299999999999997</v>
      </c>
      <c r="GL11" s="9">
        <v>0.75600000000000001</v>
      </c>
      <c r="GM11" s="9">
        <v>0</v>
      </c>
      <c r="GN11" s="9">
        <v>0.75600000000000001</v>
      </c>
      <c r="GO11" s="9">
        <v>0.52400000000000002</v>
      </c>
      <c r="GP11" s="9">
        <v>0.318</v>
      </c>
      <c r="GQ11" s="9">
        <v>0.20599999999999999</v>
      </c>
      <c r="GR11" s="9">
        <v>7.8280000000000003</v>
      </c>
      <c r="GS11" s="9">
        <v>4.226</v>
      </c>
      <c r="GT11" s="9">
        <v>3.6019999999999999</v>
      </c>
      <c r="GU11" s="9">
        <v>6.3659999999999997</v>
      </c>
      <c r="GV11" s="9">
        <v>3.7250000000000001</v>
      </c>
      <c r="GW11" s="9">
        <v>2.64</v>
      </c>
      <c r="GX11" s="9">
        <v>6.101</v>
      </c>
      <c r="GY11" s="9">
        <v>3.5840000000000001</v>
      </c>
      <c r="GZ11" s="9">
        <v>2.5169999999999999</v>
      </c>
      <c r="HA11" s="9">
        <v>0.26500000000000001</v>
      </c>
      <c r="HB11" s="9">
        <v>0.14199999999999999</v>
      </c>
      <c r="HC11" s="9">
        <v>0.123</v>
      </c>
      <c r="HD11" s="9">
        <v>1.462</v>
      </c>
      <c r="HE11" s="9">
        <v>0.5</v>
      </c>
      <c r="HF11" s="9">
        <v>0.96199999999999997</v>
      </c>
      <c r="HG11" s="9">
        <v>1.462</v>
      </c>
      <c r="HH11" s="9">
        <v>0.5</v>
      </c>
      <c r="HI11" s="9">
        <v>0.96199999999999997</v>
      </c>
      <c r="HJ11" s="9">
        <v>2.665</v>
      </c>
      <c r="HK11" s="9">
        <v>1.4570000000000001</v>
      </c>
      <c r="HL11" s="9">
        <v>1.208</v>
      </c>
      <c r="HM11" s="9">
        <v>2.1859999999999999</v>
      </c>
      <c r="HN11" s="9">
        <v>1.3480000000000001</v>
      </c>
      <c r="HO11" s="9">
        <v>0.83799999999999997</v>
      </c>
      <c r="HP11" s="9">
        <v>2.0470000000000002</v>
      </c>
      <c r="HQ11" s="9">
        <v>1.2090000000000001</v>
      </c>
      <c r="HR11" s="9">
        <v>0.83799999999999997</v>
      </c>
      <c r="HS11" s="9">
        <v>0.13800000000000001</v>
      </c>
      <c r="HT11" s="9">
        <v>0.13800000000000001</v>
      </c>
      <c r="HU11" s="9">
        <v>0</v>
      </c>
      <c r="HV11" s="9">
        <v>0.48</v>
      </c>
      <c r="HW11" s="9">
        <v>0.109</v>
      </c>
      <c r="HX11" s="9">
        <v>0.371</v>
      </c>
      <c r="HY11" s="9">
        <v>0.48</v>
      </c>
      <c r="HZ11" s="9">
        <v>0.109</v>
      </c>
      <c r="IA11" s="9">
        <v>0.371</v>
      </c>
      <c r="IB11" s="9">
        <v>4.26</v>
      </c>
      <c r="IC11" s="9">
        <v>3.0329999999999999</v>
      </c>
      <c r="ID11" s="9">
        <v>1.2270000000000001</v>
      </c>
      <c r="IE11" s="9">
        <v>2.19</v>
      </c>
      <c r="IF11" s="9">
        <v>1.3660000000000001</v>
      </c>
      <c r="IG11" s="9">
        <v>0.82399999999999995</v>
      </c>
      <c r="IH11" s="9">
        <v>2.19</v>
      </c>
      <c r="II11" s="9">
        <v>1.3660000000000001</v>
      </c>
      <c r="IJ11" s="9">
        <v>0.82399999999999995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2.0699999999999998</v>
      </c>
    </row>
    <row r="12" spans="1:251">
      <c r="A12" s="10">
        <v>42401</v>
      </c>
      <c r="B12" s="9">
        <v>1.5429999999999999</v>
      </c>
      <c r="C12" s="9">
        <v>0.60099999999999998</v>
      </c>
      <c r="D12" s="9">
        <v>0.94199999999999995</v>
      </c>
      <c r="E12" s="9">
        <v>0</v>
      </c>
      <c r="F12" s="9">
        <v>0</v>
      </c>
      <c r="G12" s="9">
        <v>0</v>
      </c>
      <c r="H12" s="9">
        <v>9.0939999999999994</v>
      </c>
      <c r="I12" s="9">
        <v>5.8739999999999997</v>
      </c>
      <c r="J12" s="9">
        <v>3.22</v>
      </c>
      <c r="K12" s="9">
        <v>7.5380000000000003</v>
      </c>
      <c r="L12" s="9">
        <v>5.4630000000000001</v>
      </c>
      <c r="M12" s="9">
        <v>2.0750000000000002</v>
      </c>
      <c r="N12" s="9">
        <v>5.4160000000000004</v>
      </c>
      <c r="O12" s="9">
        <v>3.3410000000000002</v>
      </c>
      <c r="P12" s="9">
        <v>2.0750000000000002</v>
      </c>
      <c r="Q12" s="9">
        <v>2.1219999999999999</v>
      </c>
      <c r="R12" s="9">
        <v>2.1219999999999999</v>
      </c>
      <c r="S12" s="9">
        <v>0</v>
      </c>
      <c r="T12" s="9">
        <v>0</v>
      </c>
      <c r="U12" s="9">
        <v>0</v>
      </c>
      <c r="V12" s="9">
        <v>0</v>
      </c>
      <c r="W12" s="9">
        <v>1.556</v>
      </c>
      <c r="X12" s="9">
        <v>0.41099999999999998</v>
      </c>
      <c r="Y12" s="9">
        <v>1.145</v>
      </c>
      <c r="Z12" s="9">
        <v>1.556</v>
      </c>
      <c r="AA12" s="9">
        <v>0.41099999999999998</v>
      </c>
      <c r="AB12" s="9">
        <v>1.145</v>
      </c>
      <c r="AC12" s="9">
        <v>0</v>
      </c>
      <c r="AD12" s="9">
        <v>0</v>
      </c>
      <c r="AE12" s="9">
        <v>0</v>
      </c>
      <c r="AF12" s="9">
        <v>8.3580000000000005</v>
      </c>
      <c r="AG12" s="9">
        <v>6.1589999999999998</v>
      </c>
      <c r="AH12" s="9">
        <v>2.1989999999999998</v>
      </c>
      <c r="AI12" s="9">
        <v>7.2309999999999999</v>
      </c>
      <c r="AJ12" s="9">
        <v>5.8019999999999996</v>
      </c>
      <c r="AK12" s="9">
        <v>1.429</v>
      </c>
      <c r="AL12" s="9">
        <v>6.8780000000000001</v>
      </c>
      <c r="AM12" s="9">
        <v>5.4489999999999998</v>
      </c>
      <c r="AN12" s="9">
        <v>1.429</v>
      </c>
      <c r="AO12" s="9">
        <v>0</v>
      </c>
      <c r="AP12" s="9">
        <v>0</v>
      </c>
      <c r="AQ12" s="9">
        <v>0</v>
      </c>
      <c r="AR12" s="9">
        <v>0.35299999999999998</v>
      </c>
      <c r="AS12" s="9">
        <v>0.35299999999999998</v>
      </c>
      <c r="AT12" s="9">
        <v>0</v>
      </c>
      <c r="AU12" s="9">
        <v>1.127</v>
      </c>
      <c r="AV12" s="9">
        <v>0.35699999999999998</v>
      </c>
      <c r="AW12" s="9">
        <v>0.77</v>
      </c>
      <c r="AX12" s="9">
        <v>1.127</v>
      </c>
      <c r="AY12" s="9">
        <v>0.35699999999999998</v>
      </c>
      <c r="AZ12" s="9">
        <v>0.77</v>
      </c>
      <c r="BA12" s="9">
        <v>0</v>
      </c>
      <c r="BB12" s="9">
        <v>0</v>
      </c>
      <c r="BC12" s="9">
        <v>0</v>
      </c>
      <c r="BD12" s="9">
        <v>16.773</v>
      </c>
      <c r="BE12" s="9">
        <v>9.218</v>
      </c>
      <c r="BF12" s="9">
        <v>7.556</v>
      </c>
      <c r="BG12" s="9">
        <v>10.935</v>
      </c>
      <c r="BH12" s="9">
        <v>6.556</v>
      </c>
      <c r="BI12" s="9">
        <v>4.3789999999999996</v>
      </c>
      <c r="BJ12" s="9">
        <v>10.571</v>
      </c>
      <c r="BK12" s="9">
        <v>6.1920000000000002</v>
      </c>
      <c r="BL12" s="9">
        <v>4.3789999999999996</v>
      </c>
      <c r="BM12" s="9">
        <v>0.36399999999999999</v>
      </c>
      <c r="BN12" s="9">
        <v>0.36399999999999999</v>
      </c>
      <c r="BO12" s="9">
        <v>0</v>
      </c>
      <c r="BP12" s="9">
        <v>0</v>
      </c>
      <c r="BQ12" s="9">
        <v>0</v>
      </c>
      <c r="BR12" s="9">
        <v>0</v>
      </c>
      <c r="BS12" s="9">
        <v>5.8380000000000001</v>
      </c>
      <c r="BT12" s="9">
        <v>2.6619999999999999</v>
      </c>
      <c r="BU12" s="9">
        <v>3.1760000000000002</v>
      </c>
      <c r="BV12" s="9">
        <v>5.4649999999999999</v>
      </c>
      <c r="BW12" s="9">
        <v>2.4289999999999998</v>
      </c>
      <c r="BX12" s="9">
        <v>3.0350000000000001</v>
      </c>
      <c r="BY12" s="9">
        <v>0.374</v>
      </c>
      <c r="BZ12" s="9">
        <v>0.23300000000000001</v>
      </c>
      <c r="CA12" s="9">
        <v>0.14099999999999999</v>
      </c>
      <c r="CB12" s="9">
        <v>14.459</v>
      </c>
      <c r="CC12" s="9">
        <v>7.9669999999999996</v>
      </c>
      <c r="CD12" s="9">
        <v>6.492</v>
      </c>
      <c r="CE12" s="9">
        <v>8.8140000000000001</v>
      </c>
      <c r="CF12" s="9">
        <v>5.3049999999999997</v>
      </c>
      <c r="CG12" s="9">
        <v>3.51</v>
      </c>
      <c r="CH12" s="9">
        <v>8.5779999999999994</v>
      </c>
      <c r="CI12" s="9">
        <v>5.069</v>
      </c>
      <c r="CJ12" s="9">
        <v>3.51</v>
      </c>
      <c r="CK12" s="9">
        <v>0.23599999999999999</v>
      </c>
      <c r="CL12" s="9">
        <v>0.23599999999999999</v>
      </c>
      <c r="CM12" s="9">
        <v>0</v>
      </c>
      <c r="CN12" s="9">
        <v>0</v>
      </c>
      <c r="CO12" s="9">
        <v>0</v>
      </c>
      <c r="CP12" s="9">
        <v>0</v>
      </c>
      <c r="CQ12" s="9">
        <v>5.6449999999999996</v>
      </c>
      <c r="CR12" s="9">
        <v>2.6619999999999999</v>
      </c>
      <c r="CS12" s="9">
        <v>2.9830000000000001</v>
      </c>
      <c r="CT12" s="9">
        <v>5.2709999999999999</v>
      </c>
      <c r="CU12" s="9">
        <v>2.4289999999999998</v>
      </c>
      <c r="CV12" s="9">
        <v>2.8420000000000001</v>
      </c>
      <c r="CW12" s="9">
        <v>0.374</v>
      </c>
      <c r="CX12" s="9">
        <v>0.23300000000000001</v>
      </c>
      <c r="CY12" s="9">
        <v>0.14099999999999999</v>
      </c>
      <c r="CZ12" s="9">
        <v>2.0609999999999999</v>
      </c>
      <c r="DA12" s="9">
        <v>1.2509999999999999</v>
      </c>
      <c r="DB12" s="9">
        <v>0.81</v>
      </c>
      <c r="DC12" s="9">
        <v>1.8680000000000001</v>
      </c>
      <c r="DD12" s="9">
        <v>1.2509999999999999</v>
      </c>
      <c r="DE12" s="9">
        <v>0.61699999999999999</v>
      </c>
      <c r="DF12" s="9">
        <v>1.74</v>
      </c>
      <c r="DG12" s="9">
        <v>1.123</v>
      </c>
      <c r="DH12" s="9">
        <v>0.61699999999999999</v>
      </c>
      <c r="DI12" s="9">
        <v>0.128</v>
      </c>
      <c r="DJ12" s="9">
        <v>0.128</v>
      </c>
      <c r="DK12" s="9">
        <v>0</v>
      </c>
      <c r="DL12" s="9">
        <v>0</v>
      </c>
      <c r="DM12" s="9">
        <v>0</v>
      </c>
      <c r="DN12" s="9">
        <v>0</v>
      </c>
      <c r="DO12" s="9">
        <v>0.193</v>
      </c>
      <c r="DP12" s="9">
        <v>0</v>
      </c>
      <c r="DQ12" s="9">
        <v>0.193</v>
      </c>
      <c r="DR12" s="9">
        <v>0.193</v>
      </c>
      <c r="DS12" s="9">
        <v>0</v>
      </c>
      <c r="DT12" s="9">
        <v>0.193</v>
      </c>
      <c r="DU12" s="9">
        <v>0</v>
      </c>
      <c r="DV12" s="9">
        <v>0</v>
      </c>
      <c r="DW12" s="9">
        <v>0</v>
      </c>
      <c r="DX12" s="9">
        <v>0.253</v>
      </c>
      <c r="DY12" s="9">
        <v>0</v>
      </c>
      <c r="DZ12" s="9">
        <v>0.253</v>
      </c>
      <c r="EA12" s="9">
        <v>0.253</v>
      </c>
      <c r="EB12" s="9">
        <v>0</v>
      </c>
      <c r="EC12" s="9">
        <v>0.253</v>
      </c>
      <c r="ED12" s="9">
        <v>0.253</v>
      </c>
      <c r="EE12" s="9">
        <v>0</v>
      </c>
      <c r="EF12" s="9">
        <v>0.253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12.984</v>
      </c>
      <c r="EW12" s="9">
        <v>7.0430000000000001</v>
      </c>
      <c r="EX12" s="9">
        <v>5.9420000000000002</v>
      </c>
      <c r="EY12" s="9">
        <v>8.7219999999999995</v>
      </c>
      <c r="EZ12" s="9">
        <v>4.99</v>
      </c>
      <c r="FA12" s="9">
        <v>3.7330000000000001</v>
      </c>
      <c r="FB12" s="9">
        <v>8.5779999999999994</v>
      </c>
      <c r="FC12" s="9">
        <v>4.8460000000000001</v>
      </c>
      <c r="FD12" s="9">
        <v>3.7330000000000001</v>
      </c>
      <c r="FE12" s="9">
        <v>0.14399999999999999</v>
      </c>
      <c r="FF12" s="9">
        <v>0.14399999999999999</v>
      </c>
      <c r="FG12" s="9">
        <v>0</v>
      </c>
      <c r="FH12" s="9">
        <v>0</v>
      </c>
      <c r="FI12" s="9">
        <v>0</v>
      </c>
      <c r="FJ12" s="9">
        <v>0</v>
      </c>
      <c r="FK12" s="9">
        <v>4.2619999999999996</v>
      </c>
      <c r="FL12" s="9">
        <v>2.0529999999999999</v>
      </c>
      <c r="FM12" s="9">
        <v>2.2090000000000001</v>
      </c>
      <c r="FN12" s="9">
        <v>3.8879999999999999</v>
      </c>
      <c r="FO12" s="9">
        <v>1.82</v>
      </c>
      <c r="FP12" s="9">
        <v>2.0680000000000001</v>
      </c>
      <c r="FQ12" s="9">
        <v>0.374</v>
      </c>
      <c r="FR12" s="9">
        <v>0.23300000000000001</v>
      </c>
      <c r="FS12" s="9">
        <v>0.14099999999999999</v>
      </c>
      <c r="FT12" s="9">
        <v>1.8260000000000001</v>
      </c>
      <c r="FU12" s="9">
        <v>0.97099999999999997</v>
      </c>
      <c r="FV12" s="9">
        <v>0.85499999999999998</v>
      </c>
      <c r="FW12" s="9">
        <v>0.98499999999999999</v>
      </c>
      <c r="FX12" s="9">
        <v>0.58299999999999996</v>
      </c>
      <c r="FY12" s="9">
        <v>0.40200000000000002</v>
      </c>
      <c r="FZ12" s="9">
        <v>0.98499999999999999</v>
      </c>
      <c r="GA12" s="9">
        <v>0.58299999999999996</v>
      </c>
      <c r="GB12" s="9">
        <v>0.40200000000000002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0.84099999999999997</v>
      </c>
      <c r="GJ12" s="9">
        <v>0.38800000000000001</v>
      </c>
      <c r="GK12" s="9">
        <v>0.45300000000000001</v>
      </c>
      <c r="GL12" s="9">
        <v>0.46700000000000003</v>
      </c>
      <c r="GM12" s="9">
        <v>0.155</v>
      </c>
      <c r="GN12" s="9">
        <v>0.312</v>
      </c>
      <c r="GO12" s="9">
        <v>0.374</v>
      </c>
      <c r="GP12" s="9">
        <v>0.23300000000000001</v>
      </c>
      <c r="GQ12" s="9">
        <v>0.14099999999999999</v>
      </c>
      <c r="GR12" s="9">
        <v>6.774</v>
      </c>
      <c r="GS12" s="9">
        <v>3.9039999999999999</v>
      </c>
      <c r="GT12" s="9">
        <v>2.87</v>
      </c>
      <c r="GU12" s="9">
        <v>4.6559999999999997</v>
      </c>
      <c r="GV12" s="9">
        <v>2.786</v>
      </c>
      <c r="GW12" s="9">
        <v>1.869</v>
      </c>
      <c r="GX12" s="9">
        <v>4.6559999999999997</v>
      </c>
      <c r="GY12" s="9">
        <v>2.786</v>
      </c>
      <c r="GZ12" s="9">
        <v>1.869</v>
      </c>
      <c r="HA12" s="9">
        <v>0</v>
      </c>
      <c r="HB12" s="9">
        <v>0</v>
      </c>
      <c r="HC12" s="9">
        <v>0</v>
      </c>
      <c r="HD12" s="9">
        <v>2.1179999999999999</v>
      </c>
      <c r="HE12" s="9">
        <v>1.1180000000000001</v>
      </c>
      <c r="HF12" s="9">
        <v>1.0009999999999999</v>
      </c>
      <c r="HG12" s="9">
        <v>2.1179999999999999</v>
      </c>
      <c r="HH12" s="9">
        <v>1.1180000000000001</v>
      </c>
      <c r="HI12" s="9">
        <v>1.0009999999999999</v>
      </c>
      <c r="HJ12" s="9">
        <v>4.3849999999999998</v>
      </c>
      <c r="HK12" s="9">
        <v>2.1680000000000001</v>
      </c>
      <c r="HL12" s="9">
        <v>2.2170000000000001</v>
      </c>
      <c r="HM12" s="9">
        <v>3.0819999999999999</v>
      </c>
      <c r="HN12" s="9">
        <v>1.621</v>
      </c>
      <c r="HO12" s="9">
        <v>1.4610000000000001</v>
      </c>
      <c r="HP12" s="9">
        <v>2.9380000000000002</v>
      </c>
      <c r="HQ12" s="9">
        <v>1.4770000000000001</v>
      </c>
      <c r="HR12" s="9">
        <v>1.4610000000000001</v>
      </c>
      <c r="HS12" s="9">
        <v>0.14399999999999999</v>
      </c>
      <c r="HT12" s="9">
        <v>0.14399999999999999</v>
      </c>
      <c r="HU12" s="9">
        <v>0</v>
      </c>
      <c r="HV12" s="9">
        <v>1.3029999999999999</v>
      </c>
      <c r="HW12" s="9">
        <v>0.54700000000000004</v>
      </c>
      <c r="HX12" s="9">
        <v>0.75600000000000001</v>
      </c>
      <c r="HY12" s="9">
        <v>1.3029999999999999</v>
      </c>
      <c r="HZ12" s="9">
        <v>0.54700000000000004</v>
      </c>
      <c r="IA12" s="9">
        <v>0.75600000000000001</v>
      </c>
      <c r="IB12" s="9">
        <v>3.7890000000000001</v>
      </c>
      <c r="IC12" s="9">
        <v>2.1749999999999998</v>
      </c>
      <c r="ID12" s="9">
        <v>1.6140000000000001</v>
      </c>
      <c r="IE12" s="9">
        <v>2.2130000000000001</v>
      </c>
      <c r="IF12" s="9">
        <v>1.5660000000000001</v>
      </c>
      <c r="IG12" s="9">
        <v>0.64700000000000002</v>
      </c>
      <c r="IH12" s="9">
        <v>1.9930000000000001</v>
      </c>
      <c r="II12" s="9">
        <v>1.3460000000000001</v>
      </c>
      <c r="IJ12" s="9">
        <v>0.64700000000000002</v>
      </c>
      <c r="IK12" s="9">
        <v>0.22</v>
      </c>
      <c r="IL12" s="9">
        <v>0.22</v>
      </c>
      <c r="IM12" s="9">
        <v>0</v>
      </c>
      <c r="IN12" s="9">
        <v>0</v>
      </c>
      <c r="IO12" s="9">
        <v>0</v>
      </c>
      <c r="IP12" s="9">
        <v>0</v>
      </c>
      <c r="IQ12" s="9">
        <v>1.5760000000000001</v>
      </c>
    </row>
    <row r="13" spans="1:251">
      <c r="A13" s="10">
        <v>42767</v>
      </c>
      <c r="B13" s="9">
        <v>2.1429999999999998</v>
      </c>
      <c r="C13" s="9">
        <v>0.28499999999999998</v>
      </c>
      <c r="D13" s="9">
        <v>1.857</v>
      </c>
      <c r="E13" s="9">
        <v>0</v>
      </c>
      <c r="F13" s="9">
        <v>0</v>
      </c>
      <c r="G13" s="9">
        <v>0</v>
      </c>
      <c r="H13" s="9">
        <v>10.787000000000001</v>
      </c>
      <c r="I13" s="9">
        <v>7.1539999999999999</v>
      </c>
      <c r="J13" s="9">
        <v>3.633</v>
      </c>
      <c r="K13" s="9">
        <v>8.6270000000000007</v>
      </c>
      <c r="L13" s="9">
        <v>6.4260000000000002</v>
      </c>
      <c r="M13" s="9">
        <v>2.202</v>
      </c>
      <c r="N13" s="9">
        <v>8.1419999999999995</v>
      </c>
      <c r="O13" s="9">
        <v>5.94</v>
      </c>
      <c r="P13" s="9">
        <v>2.202</v>
      </c>
      <c r="Q13" s="9">
        <v>0.48499999999999999</v>
      </c>
      <c r="R13" s="9">
        <v>0.48499999999999999</v>
      </c>
      <c r="S13" s="9">
        <v>0</v>
      </c>
      <c r="T13" s="9">
        <v>0</v>
      </c>
      <c r="U13" s="9">
        <v>0</v>
      </c>
      <c r="V13" s="9">
        <v>0</v>
      </c>
      <c r="W13" s="9">
        <v>2.16</v>
      </c>
      <c r="X13" s="9">
        <v>0.72799999999999998</v>
      </c>
      <c r="Y13" s="9">
        <v>1.431</v>
      </c>
      <c r="Z13" s="9">
        <v>2.16</v>
      </c>
      <c r="AA13" s="9">
        <v>0.72799999999999998</v>
      </c>
      <c r="AB13" s="9">
        <v>1.431</v>
      </c>
      <c r="AC13" s="9">
        <v>0</v>
      </c>
      <c r="AD13" s="9">
        <v>0</v>
      </c>
      <c r="AE13" s="9">
        <v>0</v>
      </c>
      <c r="AF13" s="9">
        <v>10.337999999999999</v>
      </c>
      <c r="AG13" s="9">
        <v>6.09</v>
      </c>
      <c r="AH13" s="9">
        <v>4.2480000000000002</v>
      </c>
      <c r="AI13" s="9">
        <v>8.641</v>
      </c>
      <c r="AJ13" s="9">
        <v>6.09</v>
      </c>
      <c r="AK13" s="9">
        <v>2.552</v>
      </c>
      <c r="AL13" s="9">
        <v>7.1779999999999999</v>
      </c>
      <c r="AM13" s="9">
        <v>4.976</v>
      </c>
      <c r="AN13" s="9">
        <v>2.202</v>
      </c>
      <c r="AO13" s="9">
        <v>1.464</v>
      </c>
      <c r="AP13" s="9">
        <v>1.113</v>
      </c>
      <c r="AQ13" s="9">
        <v>0.35</v>
      </c>
      <c r="AR13" s="9">
        <v>0</v>
      </c>
      <c r="AS13" s="9">
        <v>0</v>
      </c>
      <c r="AT13" s="9">
        <v>0</v>
      </c>
      <c r="AU13" s="9">
        <v>1.6970000000000001</v>
      </c>
      <c r="AV13" s="9">
        <v>0</v>
      </c>
      <c r="AW13" s="9">
        <v>1.6970000000000001</v>
      </c>
      <c r="AX13" s="9">
        <v>1.6970000000000001</v>
      </c>
      <c r="AY13" s="9">
        <v>0</v>
      </c>
      <c r="AZ13" s="9">
        <v>1.6970000000000001</v>
      </c>
      <c r="BA13" s="9">
        <v>0</v>
      </c>
      <c r="BB13" s="9">
        <v>0</v>
      </c>
      <c r="BC13" s="9">
        <v>0</v>
      </c>
      <c r="BD13" s="9">
        <v>15.346</v>
      </c>
      <c r="BE13" s="9">
        <v>8.0960000000000001</v>
      </c>
      <c r="BF13" s="9">
        <v>7.2510000000000003</v>
      </c>
      <c r="BG13" s="9">
        <v>10.003</v>
      </c>
      <c r="BH13" s="9">
        <v>6.6470000000000002</v>
      </c>
      <c r="BI13" s="9">
        <v>3.3559999999999999</v>
      </c>
      <c r="BJ13" s="9">
        <v>9.1809999999999992</v>
      </c>
      <c r="BK13" s="9">
        <v>6.1070000000000002</v>
      </c>
      <c r="BL13" s="9">
        <v>3.0739999999999998</v>
      </c>
      <c r="BM13" s="9">
        <v>0.68300000000000005</v>
      </c>
      <c r="BN13" s="9">
        <v>0.53900000000000003</v>
      </c>
      <c r="BO13" s="9">
        <v>0.14299999999999999</v>
      </c>
      <c r="BP13" s="9">
        <v>0.13900000000000001</v>
      </c>
      <c r="BQ13" s="9">
        <v>0</v>
      </c>
      <c r="BR13" s="9">
        <v>0.13900000000000001</v>
      </c>
      <c r="BS13" s="9">
        <v>5.343</v>
      </c>
      <c r="BT13" s="9">
        <v>1.4490000000000001</v>
      </c>
      <c r="BU13" s="9">
        <v>3.895</v>
      </c>
      <c r="BV13" s="9">
        <v>4.7169999999999996</v>
      </c>
      <c r="BW13" s="9">
        <v>1.321</v>
      </c>
      <c r="BX13" s="9">
        <v>3.395</v>
      </c>
      <c r="BY13" s="9">
        <v>0.627</v>
      </c>
      <c r="BZ13" s="9">
        <v>0.128</v>
      </c>
      <c r="CA13" s="9">
        <v>0.499</v>
      </c>
      <c r="CB13" s="9">
        <v>13.272</v>
      </c>
      <c r="CC13" s="9">
        <v>7.681</v>
      </c>
      <c r="CD13" s="9">
        <v>5.5910000000000002</v>
      </c>
      <c r="CE13" s="9">
        <v>9.4559999999999995</v>
      </c>
      <c r="CF13" s="9">
        <v>6.4930000000000003</v>
      </c>
      <c r="CG13" s="9">
        <v>2.9620000000000002</v>
      </c>
      <c r="CH13" s="9">
        <v>8.7769999999999992</v>
      </c>
      <c r="CI13" s="9">
        <v>5.9539999999999997</v>
      </c>
      <c r="CJ13" s="9">
        <v>2.8239999999999998</v>
      </c>
      <c r="CK13" s="9">
        <v>0.53900000000000003</v>
      </c>
      <c r="CL13" s="9">
        <v>0.53900000000000003</v>
      </c>
      <c r="CM13" s="9">
        <v>0</v>
      </c>
      <c r="CN13" s="9">
        <v>0.13900000000000001</v>
      </c>
      <c r="CO13" s="9">
        <v>0</v>
      </c>
      <c r="CP13" s="9">
        <v>0.13900000000000001</v>
      </c>
      <c r="CQ13" s="9">
        <v>3.8159999999999998</v>
      </c>
      <c r="CR13" s="9">
        <v>1.1879999999999999</v>
      </c>
      <c r="CS13" s="9">
        <v>2.6280000000000001</v>
      </c>
      <c r="CT13" s="9">
        <v>3.581</v>
      </c>
      <c r="CU13" s="9">
        <v>1.06</v>
      </c>
      <c r="CV13" s="9">
        <v>2.5209999999999999</v>
      </c>
      <c r="CW13" s="9">
        <v>0.23499999999999999</v>
      </c>
      <c r="CX13" s="9">
        <v>0.128</v>
      </c>
      <c r="CY13" s="9">
        <v>0.107</v>
      </c>
      <c r="CZ13" s="9">
        <v>1.9610000000000001</v>
      </c>
      <c r="DA13" s="9">
        <v>0.41399999999999998</v>
      </c>
      <c r="DB13" s="9">
        <v>1.5469999999999999</v>
      </c>
      <c r="DC13" s="9">
        <v>0.434</v>
      </c>
      <c r="DD13" s="9">
        <v>0.153</v>
      </c>
      <c r="DE13" s="9">
        <v>0.28100000000000003</v>
      </c>
      <c r="DF13" s="9">
        <v>0.28999999999999998</v>
      </c>
      <c r="DG13" s="9">
        <v>0.153</v>
      </c>
      <c r="DH13" s="9">
        <v>0.13700000000000001</v>
      </c>
      <c r="DI13" s="9">
        <v>0.14299999999999999</v>
      </c>
      <c r="DJ13" s="9">
        <v>0</v>
      </c>
      <c r="DK13" s="9">
        <v>0.14299999999999999</v>
      </c>
      <c r="DL13" s="9">
        <v>0</v>
      </c>
      <c r="DM13" s="9">
        <v>0</v>
      </c>
      <c r="DN13" s="9">
        <v>0</v>
      </c>
      <c r="DO13" s="9">
        <v>1.5269999999999999</v>
      </c>
      <c r="DP13" s="9">
        <v>0.26100000000000001</v>
      </c>
      <c r="DQ13" s="9">
        <v>1.266</v>
      </c>
      <c r="DR13" s="9">
        <v>1.135</v>
      </c>
      <c r="DS13" s="9">
        <v>0.26100000000000001</v>
      </c>
      <c r="DT13" s="9">
        <v>0.875</v>
      </c>
      <c r="DU13" s="9">
        <v>0.39200000000000002</v>
      </c>
      <c r="DV13" s="9">
        <v>0</v>
      </c>
      <c r="DW13" s="9">
        <v>0.39200000000000002</v>
      </c>
      <c r="DX13" s="9">
        <v>0.113</v>
      </c>
      <c r="DY13" s="9">
        <v>0</v>
      </c>
      <c r="DZ13" s="9">
        <v>0.113</v>
      </c>
      <c r="EA13" s="9">
        <v>0.113</v>
      </c>
      <c r="EB13" s="9">
        <v>0</v>
      </c>
      <c r="EC13" s="9">
        <v>0.113</v>
      </c>
      <c r="ED13" s="9">
        <v>0.113</v>
      </c>
      <c r="EE13" s="9">
        <v>0</v>
      </c>
      <c r="EF13" s="9">
        <v>0.113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12.119</v>
      </c>
      <c r="EW13" s="9">
        <v>6.3810000000000002</v>
      </c>
      <c r="EX13" s="9">
        <v>5.7389999999999999</v>
      </c>
      <c r="EY13" s="9">
        <v>8.2409999999999997</v>
      </c>
      <c r="EZ13" s="9">
        <v>5.6349999999999998</v>
      </c>
      <c r="FA13" s="9">
        <v>2.6059999999999999</v>
      </c>
      <c r="FB13" s="9">
        <v>7.6</v>
      </c>
      <c r="FC13" s="9">
        <v>5.2770000000000001</v>
      </c>
      <c r="FD13" s="9">
        <v>2.323</v>
      </c>
      <c r="FE13" s="9">
        <v>0.502</v>
      </c>
      <c r="FF13" s="9">
        <v>0.35799999999999998</v>
      </c>
      <c r="FG13" s="9">
        <v>0.14299999999999999</v>
      </c>
      <c r="FH13" s="9">
        <v>0.13900000000000001</v>
      </c>
      <c r="FI13" s="9">
        <v>0</v>
      </c>
      <c r="FJ13" s="9">
        <v>0.13900000000000001</v>
      </c>
      <c r="FK13" s="9">
        <v>3.8780000000000001</v>
      </c>
      <c r="FL13" s="9">
        <v>0.745</v>
      </c>
      <c r="FM13" s="9">
        <v>3.133</v>
      </c>
      <c r="FN13" s="9">
        <v>3.3439999999999999</v>
      </c>
      <c r="FO13" s="9">
        <v>0.61799999999999999</v>
      </c>
      <c r="FP13" s="9">
        <v>2.726</v>
      </c>
      <c r="FQ13" s="9">
        <v>0.53500000000000003</v>
      </c>
      <c r="FR13" s="9">
        <v>0.128</v>
      </c>
      <c r="FS13" s="9">
        <v>0.40699999999999997</v>
      </c>
      <c r="FT13" s="9">
        <v>2.3420000000000001</v>
      </c>
      <c r="FU13" s="9">
        <v>0.35899999999999999</v>
      </c>
      <c r="FV13" s="9">
        <v>1.9830000000000001</v>
      </c>
      <c r="FW13" s="9">
        <v>0.68600000000000005</v>
      </c>
      <c r="FX13" s="9">
        <v>0.153</v>
      </c>
      <c r="FY13" s="9">
        <v>0.53300000000000003</v>
      </c>
      <c r="FZ13" s="9">
        <v>0.40400000000000003</v>
      </c>
      <c r="GA13" s="9">
        <v>0.153</v>
      </c>
      <c r="GB13" s="9">
        <v>0.25</v>
      </c>
      <c r="GC13" s="9">
        <v>0.14299999999999999</v>
      </c>
      <c r="GD13" s="9">
        <v>0</v>
      </c>
      <c r="GE13" s="9">
        <v>0.14299999999999999</v>
      </c>
      <c r="GF13" s="9">
        <v>0.13900000000000001</v>
      </c>
      <c r="GG13" s="9">
        <v>0</v>
      </c>
      <c r="GH13" s="9">
        <v>0.13900000000000001</v>
      </c>
      <c r="GI13" s="9">
        <v>1.6559999999999999</v>
      </c>
      <c r="GJ13" s="9">
        <v>0.20599999999999999</v>
      </c>
      <c r="GK13" s="9">
        <v>1.45</v>
      </c>
      <c r="GL13" s="9">
        <v>1.1220000000000001</v>
      </c>
      <c r="GM13" s="9">
        <v>7.9000000000000001E-2</v>
      </c>
      <c r="GN13" s="9">
        <v>1.0429999999999999</v>
      </c>
      <c r="GO13" s="9">
        <v>0.53500000000000003</v>
      </c>
      <c r="GP13" s="9">
        <v>0.128</v>
      </c>
      <c r="GQ13" s="9">
        <v>0.40699999999999997</v>
      </c>
      <c r="GR13" s="9">
        <v>7.1050000000000004</v>
      </c>
      <c r="GS13" s="9">
        <v>4.5110000000000001</v>
      </c>
      <c r="GT13" s="9">
        <v>2.5950000000000002</v>
      </c>
      <c r="GU13" s="9">
        <v>5.3540000000000001</v>
      </c>
      <c r="GV13" s="9">
        <v>3.9710000000000001</v>
      </c>
      <c r="GW13" s="9">
        <v>1.383</v>
      </c>
      <c r="GX13" s="9">
        <v>4.9960000000000004</v>
      </c>
      <c r="GY13" s="9">
        <v>3.613</v>
      </c>
      <c r="GZ13" s="9">
        <v>1.383</v>
      </c>
      <c r="HA13" s="9">
        <v>0.35799999999999998</v>
      </c>
      <c r="HB13" s="9">
        <v>0.35799999999999998</v>
      </c>
      <c r="HC13" s="9">
        <v>0</v>
      </c>
      <c r="HD13" s="9">
        <v>1.7509999999999999</v>
      </c>
      <c r="HE13" s="9">
        <v>0.53900000000000003</v>
      </c>
      <c r="HF13" s="9">
        <v>1.212</v>
      </c>
      <c r="HG13" s="9">
        <v>1.7509999999999999</v>
      </c>
      <c r="HH13" s="9">
        <v>0.53900000000000003</v>
      </c>
      <c r="HI13" s="9">
        <v>1.212</v>
      </c>
      <c r="HJ13" s="9">
        <v>2.6720000000000002</v>
      </c>
      <c r="HK13" s="9">
        <v>1.5109999999999999</v>
      </c>
      <c r="HL13" s="9">
        <v>1.161</v>
      </c>
      <c r="HM13" s="9">
        <v>2.2010000000000001</v>
      </c>
      <c r="HN13" s="9">
        <v>1.5109999999999999</v>
      </c>
      <c r="HO13" s="9">
        <v>0.69</v>
      </c>
      <c r="HP13" s="9">
        <v>2.2010000000000001</v>
      </c>
      <c r="HQ13" s="9">
        <v>1.5109999999999999</v>
      </c>
      <c r="HR13" s="9">
        <v>0.69</v>
      </c>
      <c r="HS13" s="9">
        <v>0</v>
      </c>
      <c r="HT13" s="9">
        <v>0</v>
      </c>
      <c r="HU13" s="9">
        <v>0</v>
      </c>
      <c r="HV13" s="9">
        <v>0.47099999999999997</v>
      </c>
      <c r="HW13" s="9">
        <v>0</v>
      </c>
      <c r="HX13" s="9">
        <v>0.47099999999999997</v>
      </c>
      <c r="HY13" s="9">
        <v>0.47099999999999997</v>
      </c>
      <c r="HZ13" s="9">
        <v>0</v>
      </c>
      <c r="IA13" s="9">
        <v>0.47099999999999997</v>
      </c>
      <c r="IB13" s="9">
        <v>3.2269999999999999</v>
      </c>
      <c r="IC13" s="9">
        <v>1.7150000000000001</v>
      </c>
      <c r="ID13" s="9">
        <v>1.512</v>
      </c>
      <c r="IE13" s="9">
        <v>1.762</v>
      </c>
      <c r="IF13" s="9">
        <v>1.012</v>
      </c>
      <c r="IG13" s="9">
        <v>0.75</v>
      </c>
      <c r="IH13" s="9">
        <v>1.581</v>
      </c>
      <c r="II13" s="9">
        <v>0.83</v>
      </c>
      <c r="IJ13" s="9">
        <v>0.75</v>
      </c>
      <c r="IK13" s="9">
        <v>0.18099999999999999</v>
      </c>
      <c r="IL13" s="9">
        <v>0.18099999999999999</v>
      </c>
      <c r="IM13" s="9">
        <v>0</v>
      </c>
      <c r="IN13" s="9">
        <v>0</v>
      </c>
      <c r="IO13" s="9">
        <v>0</v>
      </c>
      <c r="IP13" s="9">
        <v>0</v>
      </c>
      <c r="IQ13" s="9">
        <v>1.4650000000000001</v>
      </c>
    </row>
    <row r="14" spans="1:251">
      <c r="A14" s="10">
        <v>43132</v>
      </c>
      <c r="B14" s="9">
        <v>4.08</v>
      </c>
      <c r="C14" s="9">
        <v>2.37</v>
      </c>
      <c r="D14" s="9">
        <v>1.71</v>
      </c>
      <c r="E14" s="9">
        <v>0</v>
      </c>
      <c r="F14" s="9">
        <v>0</v>
      </c>
      <c r="G14" s="9">
        <v>0</v>
      </c>
      <c r="H14" s="9">
        <v>14.465</v>
      </c>
      <c r="I14" s="9">
        <v>8.57</v>
      </c>
      <c r="J14" s="9">
        <v>5.8949999999999996</v>
      </c>
      <c r="K14" s="9">
        <v>12.439</v>
      </c>
      <c r="L14" s="9">
        <v>6.9530000000000003</v>
      </c>
      <c r="M14" s="9">
        <v>5.4859999999999998</v>
      </c>
      <c r="N14" s="9">
        <v>11.05</v>
      </c>
      <c r="O14" s="9">
        <v>6.1120000000000001</v>
      </c>
      <c r="P14" s="9">
        <v>4.9370000000000003</v>
      </c>
      <c r="Q14" s="9">
        <v>1.389</v>
      </c>
      <c r="R14" s="9">
        <v>0.84099999999999997</v>
      </c>
      <c r="S14" s="9">
        <v>0.54800000000000004</v>
      </c>
      <c r="T14" s="9">
        <v>0</v>
      </c>
      <c r="U14" s="9">
        <v>0</v>
      </c>
      <c r="V14" s="9">
        <v>0</v>
      </c>
      <c r="W14" s="9">
        <v>2.0270000000000001</v>
      </c>
      <c r="X14" s="9">
        <v>1.617</v>
      </c>
      <c r="Y14" s="9">
        <v>0.40899999999999997</v>
      </c>
      <c r="Z14" s="9">
        <v>2.0270000000000001</v>
      </c>
      <c r="AA14" s="9">
        <v>1.617</v>
      </c>
      <c r="AB14" s="9">
        <v>0.40899999999999997</v>
      </c>
      <c r="AC14" s="9">
        <v>0</v>
      </c>
      <c r="AD14" s="9">
        <v>0</v>
      </c>
      <c r="AE14" s="9">
        <v>0</v>
      </c>
      <c r="AF14" s="9">
        <v>9.5380000000000003</v>
      </c>
      <c r="AG14" s="9">
        <v>4.8639999999999999</v>
      </c>
      <c r="AH14" s="9">
        <v>4.6740000000000004</v>
      </c>
      <c r="AI14" s="9">
        <v>8.4049999999999994</v>
      </c>
      <c r="AJ14" s="9">
        <v>4.8639999999999999</v>
      </c>
      <c r="AK14" s="9">
        <v>3.5409999999999999</v>
      </c>
      <c r="AL14" s="9">
        <v>8.1029999999999998</v>
      </c>
      <c r="AM14" s="9">
        <v>4.5629999999999997</v>
      </c>
      <c r="AN14" s="9">
        <v>3.5409999999999999</v>
      </c>
      <c r="AO14" s="9">
        <v>0.30199999999999999</v>
      </c>
      <c r="AP14" s="9">
        <v>0.30199999999999999</v>
      </c>
      <c r="AQ14" s="9">
        <v>0</v>
      </c>
      <c r="AR14" s="9">
        <v>0</v>
      </c>
      <c r="AS14" s="9">
        <v>0</v>
      </c>
      <c r="AT14" s="9">
        <v>0</v>
      </c>
      <c r="AU14" s="9">
        <v>1.133</v>
      </c>
      <c r="AV14" s="9">
        <v>0</v>
      </c>
      <c r="AW14" s="9">
        <v>1.133</v>
      </c>
      <c r="AX14" s="9">
        <v>1.133</v>
      </c>
      <c r="AY14" s="9">
        <v>0</v>
      </c>
      <c r="AZ14" s="9">
        <v>1.133</v>
      </c>
      <c r="BA14" s="9">
        <v>0</v>
      </c>
      <c r="BB14" s="9">
        <v>0</v>
      </c>
      <c r="BC14" s="9">
        <v>0</v>
      </c>
      <c r="BD14" s="9">
        <v>16.355</v>
      </c>
      <c r="BE14" s="9">
        <v>9.1769999999999996</v>
      </c>
      <c r="BF14" s="9">
        <v>7.1769999999999996</v>
      </c>
      <c r="BG14" s="9">
        <v>12.1</v>
      </c>
      <c r="BH14" s="9">
        <v>7.4109999999999996</v>
      </c>
      <c r="BI14" s="9">
        <v>4.6900000000000004</v>
      </c>
      <c r="BJ14" s="9">
        <v>11.162000000000001</v>
      </c>
      <c r="BK14" s="9">
        <v>6.96</v>
      </c>
      <c r="BL14" s="9">
        <v>4.2009999999999996</v>
      </c>
      <c r="BM14" s="9">
        <v>0.57199999999999995</v>
      </c>
      <c r="BN14" s="9">
        <v>0.45100000000000001</v>
      </c>
      <c r="BO14" s="9">
        <v>0.122</v>
      </c>
      <c r="BP14" s="9">
        <v>0.36699999999999999</v>
      </c>
      <c r="BQ14" s="9">
        <v>0</v>
      </c>
      <c r="BR14" s="9">
        <v>0.36699999999999999</v>
      </c>
      <c r="BS14" s="9">
        <v>4.2539999999999996</v>
      </c>
      <c r="BT14" s="9">
        <v>1.7669999999999999</v>
      </c>
      <c r="BU14" s="9">
        <v>2.488</v>
      </c>
      <c r="BV14" s="9">
        <v>3.74</v>
      </c>
      <c r="BW14" s="9">
        <v>1.484</v>
      </c>
      <c r="BX14" s="9">
        <v>2.2559999999999998</v>
      </c>
      <c r="BY14" s="9">
        <v>0.51400000000000001</v>
      </c>
      <c r="BZ14" s="9">
        <v>0.28199999999999997</v>
      </c>
      <c r="CA14" s="9">
        <v>0.23200000000000001</v>
      </c>
      <c r="CB14" s="9">
        <v>14.343999999999999</v>
      </c>
      <c r="CC14" s="9">
        <v>8.4079999999999995</v>
      </c>
      <c r="CD14" s="9">
        <v>5.9359999999999999</v>
      </c>
      <c r="CE14" s="9">
        <v>10.951000000000001</v>
      </c>
      <c r="CF14" s="9">
        <v>7.0620000000000003</v>
      </c>
      <c r="CG14" s="9">
        <v>3.8889999999999998</v>
      </c>
      <c r="CH14" s="9">
        <v>10.379</v>
      </c>
      <c r="CI14" s="9">
        <v>6.6120000000000001</v>
      </c>
      <c r="CJ14" s="9">
        <v>3.7669999999999999</v>
      </c>
      <c r="CK14" s="9">
        <v>0.57199999999999995</v>
      </c>
      <c r="CL14" s="9">
        <v>0.45100000000000001</v>
      </c>
      <c r="CM14" s="9">
        <v>0.122</v>
      </c>
      <c r="CN14" s="9">
        <v>0</v>
      </c>
      <c r="CO14" s="9">
        <v>0</v>
      </c>
      <c r="CP14" s="9">
        <v>0</v>
      </c>
      <c r="CQ14" s="9">
        <v>3.3929999999999998</v>
      </c>
      <c r="CR14" s="9">
        <v>1.3460000000000001</v>
      </c>
      <c r="CS14" s="9">
        <v>2.0470000000000002</v>
      </c>
      <c r="CT14" s="9">
        <v>3.3929999999999998</v>
      </c>
      <c r="CU14" s="9">
        <v>1.3460000000000001</v>
      </c>
      <c r="CV14" s="9">
        <v>2.0470000000000002</v>
      </c>
      <c r="CW14" s="9">
        <v>0</v>
      </c>
      <c r="CX14" s="9">
        <v>0</v>
      </c>
      <c r="CY14" s="9">
        <v>0</v>
      </c>
      <c r="CZ14" s="9">
        <v>1.903</v>
      </c>
      <c r="DA14" s="9">
        <v>0.76900000000000002</v>
      </c>
      <c r="DB14" s="9">
        <v>1.1339999999999999</v>
      </c>
      <c r="DC14" s="9">
        <v>1.0409999999999999</v>
      </c>
      <c r="DD14" s="9">
        <v>0.34899999999999998</v>
      </c>
      <c r="DE14" s="9">
        <v>0.69299999999999995</v>
      </c>
      <c r="DF14" s="9">
        <v>0.78300000000000003</v>
      </c>
      <c r="DG14" s="9">
        <v>0.34899999999999998</v>
      </c>
      <c r="DH14" s="9">
        <v>0.434</v>
      </c>
      <c r="DI14" s="9">
        <v>0</v>
      </c>
      <c r="DJ14" s="9">
        <v>0</v>
      </c>
      <c r="DK14" s="9">
        <v>0</v>
      </c>
      <c r="DL14" s="9">
        <v>0.25900000000000001</v>
      </c>
      <c r="DM14" s="9">
        <v>0</v>
      </c>
      <c r="DN14" s="9">
        <v>0.25900000000000001</v>
      </c>
      <c r="DO14" s="9">
        <v>0.86099999999999999</v>
      </c>
      <c r="DP14" s="9">
        <v>0.42099999999999999</v>
      </c>
      <c r="DQ14" s="9">
        <v>0.441</v>
      </c>
      <c r="DR14" s="9">
        <v>0.34699999999999998</v>
      </c>
      <c r="DS14" s="9">
        <v>0.13800000000000001</v>
      </c>
      <c r="DT14" s="9">
        <v>0.20899999999999999</v>
      </c>
      <c r="DU14" s="9">
        <v>0.51400000000000001</v>
      </c>
      <c r="DV14" s="9">
        <v>0.28199999999999997</v>
      </c>
      <c r="DW14" s="9">
        <v>0.23200000000000001</v>
      </c>
      <c r="DX14" s="9">
        <v>0.108</v>
      </c>
      <c r="DY14" s="9">
        <v>0</v>
      </c>
      <c r="DZ14" s="9">
        <v>0.108</v>
      </c>
      <c r="EA14" s="9">
        <v>0.108</v>
      </c>
      <c r="EB14" s="9">
        <v>0</v>
      </c>
      <c r="EC14" s="9">
        <v>0.108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0.108</v>
      </c>
      <c r="EK14" s="9">
        <v>0</v>
      </c>
      <c r="EL14" s="9">
        <v>0.108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13.599</v>
      </c>
      <c r="EW14" s="9">
        <v>7.367</v>
      </c>
      <c r="EX14" s="9">
        <v>6.2320000000000002</v>
      </c>
      <c r="EY14" s="9">
        <v>10.56</v>
      </c>
      <c r="EZ14" s="9">
        <v>5.9969999999999999</v>
      </c>
      <c r="FA14" s="9">
        <v>4.5629999999999997</v>
      </c>
      <c r="FB14" s="9">
        <v>9.6210000000000004</v>
      </c>
      <c r="FC14" s="9">
        <v>5.5469999999999997</v>
      </c>
      <c r="FD14" s="9">
        <v>4.0750000000000002</v>
      </c>
      <c r="FE14" s="9">
        <v>0.57199999999999995</v>
      </c>
      <c r="FF14" s="9">
        <v>0.45100000000000001</v>
      </c>
      <c r="FG14" s="9">
        <v>0.122</v>
      </c>
      <c r="FH14" s="9">
        <v>0.36699999999999999</v>
      </c>
      <c r="FI14" s="9">
        <v>0</v>
      </c>
      <c r="FJ14" s="9">
        <v>0.36699999999999999</v>
      </c>
      <c r="FK14" s="9">
        <v>3.0390000000000001</v>
      </c>
      <c r="FL14" s="9">
        <v>1.37</v>
      </c>
      <c r="FM14" s="9">
        <v>1.669</v>
      </c>
      <c r="FN14" s="9">
        <v>2.5249999999999999</v>
      </c>
      <c r="FO14" s="9">
        <v>1.0880000000000001</v>
      </c>
      <c r="FP14" s="9">
        <v>1.4379999999999999</v>
      </c>
      <c r="FQ14" s="9">
        <v>0.51400000000000001</v>
      </c>
      <c r="FR14" s="9">
        <v>0.28199999999999997</v>
      </c>
      <c r="FS14" s="9">
        <v>0.23200000000000001</v>
      </c>
      <c r="FT14" s="9">
        <v>1.7170000000000001</v>
      </c>
      <c r="FU14" s="9">
        <v>0.52900000000000003</v>
      </c>
      <c r="FV14" s="9">
        <v>1.1879999999999999</v>
      </c>
      <c r="FW14" s="9">
        <v>0.97399999999999998</v>
      </c>
      <c r="FX14" s="9">
        <v>0.247</v>
      </c>
      <c r="FY14" s="9">
        <v>0.72699999999999998</v>
      </c>
      <c r="FZ14" s="9">
        <v>0.60699999999999998</v>
      </c>
      <c r="GA14" s="9">
        <v>0.247</v>
      </c>
      <c r="GB14" s="9">
        <v>0.36</v>
      </c>
      <c r="GC14" s="9">
        <v>0</v>
      </c>
      <c r="GD14" s="9">
        <v>0</v>
      </c>
      <c r="GE14" s="9">
        <v>0</v>
      </c>
      <c r="GF14" s="9">
        <v>0.36699999999999999</v>
      </c>
      <c r="GG14" s="9">
        <v>0</v>
      </c>
      <c r="GH14" s="9">
        <v>0.36699999999999999</v>
      </c>
      <c r="GI14" s="9">
        <v>0.74299999999999999</v>
      </c>
      <c r="GJ14" s="9">
        <v>0.28199999999999997</v>
      </c>
      <c r="GK14" s="9">
        <v>0.46100000000000002</v>
      </c>
      <c r="GL14" s="9">
        <v>0.22900000000000001</v>
      </c>
      <c r="GM14" s="9">
        <v>0</v>
      </c>
      <c r="GN14" s="9">
        <v>0.22900000000000001</v>
      </c>
      <c r="GO14" s="9">
        <v>0.51400000000000001</v>
      </c>
      <c r="GP14" s="9">
        <v>0.28199999999999997</v>
      </c>
      <c r="GQ14" s="9">
        <v>0.23200000000000001</v>
      </c>
      <c r="GR14" s="9">
        <v>7.5389999999999997</v>
      </c>
      <c r="GS14" s="9">
        <v>4.2270000000000003</v>
      </c>
      <c r="GT14" s="9">
        <v>3.3119999999999998</v>
      </c>
      <c r="GU14" s="9">
        <v>5.9880000000000004</v>
      </c>
      <c r="GV14" s="9">
        <v>3.415</v>
      </c>
      <c r="GW14" s="9">
        <v>2.573</v>
      </c>
      <c r="GX14" s="9">
        <v>5.4160000000000004</v>
      </c>
      <c r="GY14" s="9">
        <v>2.9649999999999999</v>
      </c>
      <c r="GZ14" s="9">
        <v>2.4510000000000001</v>
      </c>
      <c r="HA14" s="9">
        <v>0.57199999999999995</v>
      </c>
      <c r="HB14" s="9">
        <v>0.45100000000000001</v>
      </c>
      <c r="HC14" s="9">
        <v>0.122</v>
      </c>
      <c r="HD14" s="9">
        <v>1.5509999999999999</v>
      </c>
      <c r="HE14" s="9">
        <v>0.81200000000000006</v>
      </c>
      <c r="HF14" s="9">
        <v>0.73899999999999999</v>
      </c>
      <c r="HG14" s="9">
        <v>1.5509999999999999</v>
      </c>
      <c r="HH14" s="9">
        <v>0.81200000000000006</v>
      </c>
      <c r="HI14" s="9">
        <v>0.73899999999999999</v>
      </c>
      <c r="HJ14" s="9">
        <v>4.343</v>
      </c>
      <c r="HK14" s="9">
        <v>2.6110000000000002</v>
      </c>
      <c r="HL14" s="9">
        <v>1.732</v>
      </c>
      <c r="HM14" s="9">
        <v>3.5990000000000002</v>
      </c>
      <c r="HN14" s="9">
        <v>2.335</v>
      </c>
      <c r="HO14" s="9">
        <v>1.2629999999999999</v>
      </c>
      <c r="HP14" s="9">
        <v>3.5990000000000002</v>
      </c>
      <c r="HQ14" s="9">
        <v>2.335</v>
      </c>
      <c r="HR14" s="9">
        <v>1.2629999999999999</v>
      </c>
      <c r="HS14" s="9">
        <v>0</v>
      </c>
      <c r="HT14" s="9">
        <v>0</v>
      </c>
      <c r="HU14" s="9">
        <v>0</v>
      </c>
      <c r="HV14" s="9">
        <v>0.745</v>
      </c>
      <c r="HW14" s="9">
        <v>0.27600000000000002</v>
      </c>
      <c r="HX14" s="9">
        <v>0.46899999999999997</v>
      </c>
      <c r="HY14" s="9">
        <v>0.745</v>
      </c>
      <c r="HZ14" s="9">
        <v>0.27600000000000002</v>
      </c>
      <c r="IA14" s="9">
        <v>0.46899999999999997</v>
      </c>
      <c r="IB14" s="9">
        <v>2.7559999999999998</v>
      </c>
      <c r="IC14" s="9">
        <v>1.81</v>
      </c>
      <c r="ID14" s="9">
        <v>0.94499999999999995</v>
      </c>
      <c r="IE14" s="9">
        <v>1.54</v>
      </c>
      <c r="IF14" s="9">
        <v>1.4139999999999999</v>
      </c>
      <c r="IG14" s="9">
        <v>0.126</v>
      </c>
      <c r="IH14" s="9">
        <v>1.54</v>
      </c>
      <c r="II14" s="9">
        <v>1.4139999999999999</v>
      </c>
      <c r="IJ14" s="9">
        <v>0.126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1.2150000000000001</v>
      </c>
    </row>
    <row r="15" spans="1:251">
      <c r="A15" s="10">
        <v>43497</v>
      </c>
      <c r="B15" s="9">
        <v>2.0779999999999998</v>
      </c>
      <c r="C15" s="9">
        <v>0.80700000000000005</v>
      </c>
      <c r="D15" s="9">
        <v>1.2709999999999999</v>
      </c>
      <c r="E15" s="9">
        <v>0</v>
      </c>
      <c r="F15" s="9">
        <v>0</v>
      </c>
      <c r="G15" s="9">
        <v>0</v>
      </c>
      <c r="H15" s="9">
        <v>12.048</v>
      </c>
      <c r="I15" s="9">
        <v>8.0150000000000006</v>
      </c>
      <c r="J15" s="9">
        <v>4.0339999999999998</v>
      </c>
      <c r="K15" s="9">
        <v>10.702</v>
      </c>
      <c r="L15" s="9">
        <v>7.0359999999999996</v>
      </c>
      <c r="M15" s="9">
        <v>3.6669999999999998</v>
      </c>
      <c r="N15" s="9">
        <v>8.7720000000000002</v>
      </c>
      <c r="O15" s="9">
        <v>5.6340000000000003</v>
      </c>
      <c r="P15" s="9">
        <v>3.137</v>
      </c>
      <c r="Q15" s="9">
        <v>1.931</v>
      </c>
      <c r="R15" s="9">
        <v>1.4019999999999999</v>
      </c>
      <c r="S15" s="9">
        <v>0.52900000000000003</v>
      </c>
      <c r="T15" s="9">
        <v>0</v>
      </c>
      <c r="U15" s="9">
        <v>0</v>
      </c>
      <c r="V15" s="9">
        <v>0</v>
      </c>
      <c r="W15" s="9">
        <v>1.3460000000000001</v>
      </c>
      <c r="X15" s="9">
        <v>0.97899999999999998</v>
      </c>
      <c r="Y15" s="9">
        <v>0.36699999999999999</v>
      </c>
      <c r="Z15" s="9">
        <v>0.97899999999999998</v>
      </c>
      <c r="AA15" s="9">
        <v>0.97899999999999998</v>
      </c>
      <c r="AB15" s="9">
        <v>0</v>
      </c>
      <c r="AC15" s="9">
        <v>0.36699999999999999</v>
      </c>
      <c r="AD15" s="9">
        <v>0</v>
      </c>
      <c r="AE15" s="9">
        <v>0.36699999999999999</v>
      </c>
      <c r="AF15" s="9">
        <v>11.569000000000001</v>
      </c>
      <c r="AG15" s="9">
        <v>6.24</v>
      </c>
      <c r="AH15" s="9">
        <v>5.3289999999999997</v>
      </c>
      <c r="AI15" s="9">
        <v>10.69</v>
      </c>
      <c r="AJ15" s="9">
        <v>5.9370000000000003</v>
      </c>
      <c r="AK15" s="9">
        <v>4.7539999999999996</v>
      </c>
      <c r="AL15" s="9">
        <v>9.7189999999999994</v>
      </c>
      <c r="AM15" s="9">
        <v>5.9370000000000003</v>
      </c>
      <c r="AN15" s="9">
        <v>3.782</v>
      </c>
      <c r="AO15" s="9">
        <v>0.97099999999999997</v>
      </c>
      <c r="AP15" s="9">
        <v>0</v>
      </c>
      <c r="AQ15" s="9">
        <v>0.97099999999999997</v>
      </c>
      <c r="AR15" s="9">
        <v>0</v>
      </c>
      <c r="AS15" s="9">
        <v>0</v>
      </c>
      <c r="AT15" s="9">
        <v>0</v>
      </c>
      <c r="AU15" s="9">
        <v>0.879</v>
      </c>
      <c r="AV15" s="9">
        <v>0.30299999999999999</v>
      </c>
      <c r="AW15" s="9">
        <v>0.57599999999999996</v>
      </c>
      <c r="AX15" s="9">
        <v>0.879</v>
      </c>
      <c r="AY15" s="9">
        <v>0.30299999999999999</v>
      </c>
      <c r="AZ15" s="9">
        <v>0.57599999999999996</v>
      </c>
      <c r="BA15" s="9">
        <v>0</v>
      </c>
      <c r="BB15" s="9">
        <v>0</v>
      </c>
      <c r="BC15" s="9">
        <v>0</v>
      </c>
      <c r="BD15" s="9">
        <v>18.178999999999998</v>
      </c>
      <c r="BE15" s="9">
        <v>8.7430000000000003</v>
      </c>
      <c r="BF15" s="9">
        <v>9.4369999999999994</v>
      </c>
      <c r="BG15" s="9">
        <v>11.891</v>
      </c>
      <c r="BH15" s="9">
        <v>6.609</v>
      </c>
      <c r="BI15" s="9">
        <v>5.2809999999999997</v>
      </c>
      <c r="BJ15" s="9">
        <v>10.903</v>
      </c>
      <c r="BK15" s="9">
        <v>5.7409999999999997</v>
      </c>
      <c r="BL15" s="9">
        <v>5.1609999999999996</v>
      </c>
      <c r="BM15" s="9">
        <v>0.98799999999999999</v>
      </c>
      <c r="BN15" s="9">
        <v>0.86799999999999999</v>
      </c>
      <c r="BO15" s="9">
        <v>0.12</v>
      </c>
      <c r="BP15" s="9">
        <v>0</v>
      </c>
      <c r="BQ15" s="9">
        <v>0</v>
      </c>
      <c r="BR15" s="9">
        <v>0</v>
      </c>
      <c r="BS15" s="9">
        <v>6.2889999999999997</v>
      </c>
      <c r="BT15" s="9">
        <v>2.133</v>
      </c>
      <c r="BU15" s="9">
        <v>4.1559999999999997</v>
      </c>
      <c r="BV15" s="9">
        <v>5.3579999999999997</v>
      </c>
      <c r="BW15" s="9">
        <v>1.778</v>
      </c>
      <c r="BX15" s="9">
        <v>3.5790000000000002</v>
      </c>
      <c r="BY15" s="9">
        <v>0.93100000000000005</v>
      </c>
      <c r="BZ15" s="9">
        <v>0.35499999999999998</v>
      </c>
      <c r="CA15" s="9">
        <v>0.57599999999999996</v>
      </c>
      <c r="CB15" s="9">
        <v>15.951000000000001</v>
      </c>
      <c r="CC15" s="9">
        <v>7.8209999999999997</v>
      </c>
      <c r="CD15" s="9">
        <v>8.1300000000000008</v>
      </c>
      <c r="CE15" s="9">
        <v>10.631</v>
      </c>
      <c r="CF15" s="9">
        <v>5.9020000000000001</v>
      </c>
      <c r="CG15" s="9">
        <v>4.7290000000000001</v>
      </c>
      <c r="CH15" s="9">
        <v>10.016999999999999</v>
      </c>
      <c r="CI15" s="9">
        <v>5.2880000000000003</v>
      </c>
      <c r="CJ15" s="9">
        <v>4.7290000000000001</v>
      </c>
      <c r="CK15" s="9">
        <v>0.61399999999999999</v>
      </c>
      <c r="CL15" s="9">
        <v>0.61399999999999999</v>
      </c>
      <c r="CM15" s="9">
        <v>0</v>
      </c>
      <c r="CN15" s="9">
        <v>0</v>
      </c>
      <c r="CO15" s="9">
        <v>0</v>
      </c>
      <c r="CP15" s="9">
        <v>0</v>
      </c>
      <c r="CQ15" s="9">
        <v>5.32</v>
      </c>
      <c r="CR15" s="9">
        <v>1.919</v>
      </c>
      <c r="CS15" s="9">
        <v>3.4020000000000001</v>
      </c>
      <c r="CT15" s="9">
        <v>4.9340000000000002</v>
      </c>
      <c r="CU15" s="9">
        <v>1.778</v>
      </c>
      <c r="CV15" s="9">
        <v>3.1560000000000001</v>
      </c>
      <c r="CW15" s="9">
        <v>0.38600000000000001</v>
      </c>
      <c r="CX15" s="9">
        <v>0.14000000000000001</v>
      </c>
      <c r="CY15" s="9">
        <v>0.246</v>
      </c>
      <c r="CZ15" s="9">
        <v>1.9159999999999999</v>
      </c>
      <c r="DA15" s="9">
        <v>0.92200000000000004</v>
      </c>
      <c r="DB15" s="9">
        <v>0.99399999999999999</v>
      </c>
      <c r="DC15" s="9">
        <v>1.0640000000000001</v>
      </c>
      <c r="DD15" s="9">
        <v>0.70699999999999996</v>
      </c>
      <c r="DE15" s="9">
        <v>0.35699999999999998</v>
      </c>
      <c r="DF15" s="9">
        <v>0.81</v>
      </c>
      <c r="DG15" s="9">
        <v>0.45300000000000001</v>
      </c>
      <c r="DH15" s="9">
        <v>0.35699999999999998</v>
      </c>
      <c r="DI15" s="9">
        <v>0.254</v>
      </c>
      <c r="DJ15" s="9">
        <v>0.254</v>
      </c>
      <c r="DK15" s="9">
        <v>0</v>
      </c>
      <c r="DL15" s="9">
        <v>0</v>
      </c>
      <c r="DM15" s="9">
        <v>0</v>
      </c>
      <c r="DN15" s="9">
        <v>0</v>
      </c>
      <c r="DO15" s="9">
        <v>0.85199999999999998</v>
      </c>
      <c r="DP15" s="9">
        <v>0.215</v>
      </c>
      <c r="DQ15" s="9">
        <v>0.63700000000000001</v>
      </c>
      <c r="DR15" s="9">
        <v>0.307</v>
      </c>
      <c r="DS15" s="9">
        <v>0</v>
      </c>
      <c r="DT15" s="9">
        <v>0.307</v>
      </c>
      <c r="DU15" s="9">
        <v>0.54500000000000004</v>
      </c>
      <c r="DV15" s="9">
        <v>0.215</v>
      </c>
      <c r="DW15" s="9">
        <v>0.33</v>
      </c>
      <c r="DX15" s="9">
        <v>0.312</v>
      </c>
      <c r="DY15" s="9">
        <v>0</v>
      </c>
      <c r="DZ15" s="9">
        <v>0.312</v>
      </c>
      <c r="EA15" s="9">
        <v>0.19600000000000001</v>
      </c>
      <c r="EB15" s="9">
        <v>0</v>
      </c>
      <c r="EC15" s="9">
        <v>0.19600000000000001</v>
      </c>
      <c r="ED15" s="9">
        <v>7.5999999999999998E-2</v>
      </c>
      <c r="EE15" s="9">
        <v>0</v>
      </c>
      <c r="EF15" s="9">
        <v>7.5999999999999998E-2</v>
      </c>
      <c r="EG15" s="9">
        <v>0.12</v>
      </c>
      <c r="EH15" s="9">
        <v>0</v>
      </c>
      <c r="EI15" s="9">
        <v>0.12</v>
      </c>
      <c r="EJ15" s="9">
        <v>0</v>
      </c>
      <c r="EK15" s="9">
        <v>0</v>
      </c>
      <c r="EL15" s="9">
        <v>0</v>
      </c>
      <c r="EM15" s="9">
        <v>0.11700000000000001</v>
      </c>
      <c r="EN15" s="9">
        <v>0</v>
      </c>
      <c r="EO15" s="9">
        <v>0.11700000000000001</v>
      </c>
      <c r="EP15" s="9">
        <v>0.11700000000000001</v>
      </c>
      <c r="EQ15" s="9">
        <v>0</v>
      </c>
      <c r="ER15" s="9">
        <v>0.11700000000000001</v>
      </c>
      <c r="ES15" s="9">
        <v>0</v>
      </c>
      <c r="ET15" s="9">
        <v>0</v>
      </c>
      <c r="EU15" s="9">
        <v>0</v>
      </c>
      <c r="EV15" s="9">
        <v>13.904999999999999</v>
      </c>
      <c r="EW15" s="9">
        <v>5.9560000000000004</v>
      </c>
      <c r="EX15" s="9">
        <v>7.9489999999999998</v>
      </c>
      <c r="EY15" s="9">
        <v>8.92</v>
      </c>
      <c r="EZ15" s="9">
        <v>4.6509999999999998</v>
      </c>
      <c r="FA15" s="9">
        <v>4.2690000000000001</v>
      </c>
      <c r="FB15" s="9">
        <v>8.2409999999999997</v>
      </c>
      <c r="FC15" s="9">
        <v>4.093</v>
      </c>
      <c r="FD15" s="9">
        <v>4.149</v>
      </c>
      <c r="FE15" s="9">
        <v>0.67800000000000005</v>
      </c>
      <c r="FF15" s="9">
        <v>0.55900000000000005</v>
      </c>
      <c r="FG15" s="9">
        <v>0.12</v>
      </c>
      <c r="FH15" s="9">
        <v>0</v>
      </c>
      <c r="FI15" s="9">
        <v>0</v>
      </c>
      <c r="FJ15" s="9">
        <v>0</v>
      </c>
      <c r="FK15" s="9">
        <v>4.9850000000000003</v>
      </c>
      <c r="FL15" s="9">
        <v>1.3049999999999999</v>
      </c>
      <c r="FM15" s="9">
        <v>3.68</v>
      </c>
      <c r="FN15" s="9">
        <v>4.2439999999999998</v>
      </c>
      <c r="FO15" s="9">
        <v>1.0529999999999999</v>
      </c>
      <c r="FP15" s="9">
        <v>3.1909999999999998</v>
      </c>
      <c r="FQ15" s="9">
        <v>0.74099999999999999</v>
      </c>
      <c r="FR15" s="9">
        <v>0.252</v>
      </c>
      <c r="FS15" s="9">
        <v>0.48899999999999999</v>
      </c>
      <c r="FT15" s="9">
        <v>2.0569999999999999</v>
      </c>
      <c r="FU15" s="9">
        <v>0.628</v>
      </c>
      <c r="FV15" s="9">
        <v>1.429</v>
      </c>
      <c r="FW15" s="9">
        <v>1</v>
      </c>
      <c r="FX15" s="9">
        <v>0.377</v>
      </c>
      <c r="FY15" s="9">
        <v>0.623</v>
      </c>
      <c r="FZ15" s="9">
        <v>0.626</v>
      </c>
      <c r="GA15" s="9">
        <v>0.123</v>
      </c>
      <c r="GB15" s="9">
        <v>0.503</v>
      </c>
      <c r="GC15" s="9">
        <v>0.374</v>
      </c>
      <c r="GD15" s="9">
        <v>0.254</v>
      </c>
      <c r="GE15" s="9">
        <v>0.12</v>
      </c>
      <c r="GF15" s="9">
        <v>0</v>
      </c>
      <c r="GG15" s="9">
        <v>0</v>
      </c>
      <c r="GH15" s="9">
        <v>0</v>
      </c>
      <c r="GI15" s="9">
        <v>1.0569999999999999</v>
      </c>
      <c r="GJ15" s="9">
        <v>0.252</v>
      </c>
      <c r="GK15" s="9">
        <v>0.80600000000000005</v>
      </c>
      <c r="GL15" s="9">
        <v>0.317</v>
      </c>
      <c r="GM15" s="9">
        <v>0</v>
      </c>
      <c r="GN15" s="9">
        <v>0.317</v>
      </c>
      <c r="GO15" s="9">
        <v>0.74099999999999999</v>
      </c>
      <c r="GP15" s="9">
        <v>0.252</v>
      </c>
      <c r="GQ15" s="9">
        <v>0.48899999999999999</v>
      </c>
      <c r="GR15" s="9">
        <v>7.9329999999999998</v>
      </c>
      <c r="GS15" s="9">
        <v>3.9750000000000001</v>
      </c>
      <c r="GT15" s="9">
        <v>3.9580000000000002</v>
      </c>
      <c r="GU15" s="9">
        <v>5.3490000000000002</v>
      </c>
      <c r="GV15" s="9">
        <v>2.9220000000000002</v>
      </c>
      <c r="GW15" s="9">
        <v>2.427</v>
      </c>
      <c r="GX15" s="9">
        <v>5.0449999999999999</v>
      </c>
      <c r="GY15" s="9">
        <v>2.6179999999999999</v>
      </c>
      <c r="GZ15" s="9">
        <v>2.427</v>
      </c>
      <c r="HA15" s="9">
        <v>0.30499999999999999</v>
      </c>
      <c r="HB15" s="9">
        <v>0.30499999999999999</v>
      </c>
      <c r="HC15" s="9">
        <v>0</v>
      </c>
      <c r="HD15" s="9">
        <v>2.5840000000000001</v>
      </c>
      <c r="HE15" s="9">
        <v>1.0529999999999999</v>
      </c>
      <c r="HF15" s="9">
        <v>1.5309999999999999</v>
      </c>
      <c r="HG15" s="9">
        <v>2.5840000000000001</v>
      </c>
      <c r="HH15" s="9">
        <v>1.0529999999999999</v>
      </c>
      <c r="HI15" s="9">
        <v>1.5309999999999999</v>
      </c>
      <c r="HJ15" s="9">
        <v>3.9140000000000001</v>
      </c>
      <c r="HK15" s="9">
        <v>1.3520000000000001</v>
      </c>
      <c r="HL15" s="9">
        <v>2.5619999999999998</v>
      </c>
      <c r="HM15" s="9">
        <v>2.5710000000000002</v>
      </c>
      <c r="HN15" s="9">
        <v>1.3520000000000001</v>
      </c>
      <c r="HO15" s="9">
        <v>1.2190000000000001</v>
      </c>
      <c r="HP15" s="9">
        <v>2.5710000000000002</v>
      </c>
      <c r="HQ15" s="9">
        <v>1.3520000000000001</v>
      </c>
      <c r="HR15" s="9">
        <v>1.2190000000000001</v>
      </c>
      <c r="HS15" s="9">
        <v>0</v>
      </c>
      <c r="HT15" s="9">
        <v>0</v>
      </c>
      <c r="HU15" s="9">
        <v>0</v>
      </c>
      <c r="HV15" s="9">
        <v>1.3440000000000001</v>
      </c>
      <c r="HW15" s="9">
        <v>0</v>
      </c>
      <c r="HX15" s="9">
        <v>1.3440000000000001</v>
      </c>
      <c r="HY15" s="9">
        <v>1.3440000000000001</v>
      </c>
      <c r="HZ15" s="9">
        <v>0</v>
      </c>
      <c r="IA15" s="9">
        <v>1.3440000000000001</v>
      </c>
      <c r="IB15" s="9">
        <v>4.2750000000000004</v>
      </c>
      <c r="IC15" s="9">
        <v>2.786</v>
      </c>
      <c r="ID15" s="9">
        <v>1.488</v>
      </c>
      <c r="IE15" s="9">
        <v>2.9710000000000001</v>
      </c>
      <c r="IF15" s="9">
        <v>1.958</v>
      </c>
      <c r="IG15" s="9">
        <v>1.0129999999999999</v>
      </c>
      <c r="IH15" s="9">
        <v>2.661</v>
      </c>
      <c r="II15" s="9">
        <v>1.649</v>
      </c>
      <c r="IJ15" s="9">
        <v>1.0129999999999999</v>
      </c>
      <c r="IK15" s="9">
        <v>0.309</v>
      </c>
      <c r="IL15" s="9">
        <v>0.309</v>
      </c>
      <c r="IM15" s="9">
        <v>0</v>
      </c>
      <c r="IN15" s="9">
        <v>0</v>
      </c>
      <c r="IO15" s="9">
        <v>0</v>
      </c>
      <c r="IP15" s="9">
        <v>0</v>
      </c>
      <c r="IQ15" s="9">
        <v>1.304</v>
      </c>
    </row>
    <row r="16" spans="1:251">
      <c r="A16" s="10">
        <v>43862</v>
      </c>
      <c r="B16" s="9">
        <v>3.306</v>
      </c>
      <c r="C16" s="9">
        <v>1.25</v>
      </c>
      <c r="D16" s="9">
        <v>2.0550000000000002</v>
      </c>
      <c r="E16" s="9">
        <v>0</v>
      </c>
      <c r="F16" s="9">
        <v>0</v>
      </c>
      <c r="G16" s="9">
        <v>0</v>
      </c>
      <c r="H16" s="9">
        <v>8.4480000000000004</v>
      </c>
      <c r="I16" s="9">
        <v>5.9509999999999996</v>
      </c>
      <c r="J16" s="9">
        <v>2.4969999999999999</v>
      </c>
      <c r="K16" s="9">
        <v>6.585</v>
      </c>
      <c r="L16" s="9">
        <v>4.7789999999999999</v>
      </c>
      <c r="M16" s="9">
        <v>1.806</v>
      </c>
      <c r="N16" s="9">
        <v>4.3890000000000002</v>
      </c>
      <c r="O16" s="9">
        <v>2.5830000000000002</v>
      </c>
      <c r="P16" s="9">
        <v>1.806</v>
      </c>
      <c r="Q16" s="9">
        <v>2.1970000000000001</v>
      </c>
      <c r="R16" s="9">
        <v>2.1970000000000001</v>
      </c>
      <c r="S16" s="9">
        <v>0</v>
      </c>
      <c r="T16" s="9">
        <v>0</v>
      </c>
      <c r="U16" s="9">
        <v>0</v>
      </c>
      <c r="V16" s="9">
        <v>0</v>
      </c>
      <c r="W16" s="9">
        <v>1.8620000000000001</v>
      </c>
      <c r="X16" s="9">
        <v>1.171</v>
      </c>
      <c r="Y16" s="9">
        <v>0.69099999999999995</v>
      </c>
      <c r="Z16" s="9">
        <v>1.8620000000000001</v>
      </c>
      <c r="AA16" s="9">
        <v>1.171</v>
      </c>
      <c r="AB16" s="9">
        <v>0.69099999999999995</v>
      </c>
      <c r="AC16" s="9">
        <v>0</v>
      </c>
      <c r="AD16" s="9">
        <v>0</v>
      </c>
      <c r="AE16" s="9">
        <v>0</v>
      </c>
      <c r="AF16" s="9">
        <v>15.605</v>
      </c>
      <c r="AG16" s="9">
        <v>8.6170000000000009</v>
      </c>
      <c r="AH16" s="9">
        <v>6.9880000000000004</v>
      </c>
      <c r="AI16" s="9">
        <v>11.983000000000001</v>
      </c>
      <c r="AJ16" s="9">
        <v>7.6050000000000004</v>
      </c>
      <c r="AK16" s="9">
        <v>4.3780000000000001</v>
      </c>
      <c r="AL16" s="9">
        <v>10.846</v>
      </c>
      <c r="AM16" s="9">
        <v>6.4690000000000003</v>
      </c>
      <c r="AN16" s="9">
        <v>4.3780000000000001</v>
      </c>
      <c r="AO16" s="9">
        <v>1.1359999999999999</v>
      </c>
      <c r="AP16" s="9">
        <v>1.1359999999999999</v>
      </c>
      <c r="AQ16" s="9">
        <v>0</v>
      </c>
      <c r="AR16" s="9">
        <v>0</v>
      </c>
      <c r="AS16" s="9">
        <v>0</v>
      </c>
      <c r="AT16" s="9">
        <v>0</v>
      </c>
      <c r="AU16" s="9">
        <v>3.6219999999999999</v>
      </c>
      <c r="AV16" s="9">
        <v>1.012</v>
      </c>
      <c r="AW16" s="9">
        <v>2.6110000000000002</v>
      </c>
      <c r="AX16" s="9">
        <v>3.254</v>
      </c>
      <c r="AY16" s="9">
        <v>1.012</v>
      </c>
      <c r="AZ16" s="9">
        <v>2.242</v>
      </c>
      <c r="BA16" s="9">
        <v>0.36899999999999999</v>
      </c>
      <c r="BB16" s="9">
        <v>0</v>
      </c>
      <c r="BC16" s="9">
        <v>0.36899999999999999</v>
      </c>
      <c r="BD16" s="9">
        <v>17.056999999999999</v>
      </c>
      <c r="BE16" s="9">
        <v>8.9149999999999991</v>
      </c>
      <c r="BF16" s="9">
        <v>8.1419999999999995</v>
      </c>
      <c r="BG16" s="9">
        <v>11.645</v>
      </c>
      <c r="BH16" s="9">
        <v>6.47</v>
      </c>
      <c r="BI16" s="9">
        <v>5.1760000000000002</v>
      </c>
      <c r="BJ16" s="9">
        <v>10.061</v>
      </c>
      <c r="BK16" s="9">
        <v>5.49</v>
      </c>
      <c r="BL16" s="9">
        <v>4.5709999999999997</v>
      </c>
      <c r="BM16" s="9">
        <v>1.4650000000000001</v>
      </c>
      <c r="BN16" s="9">
        <v>0.86</v>
      </c>
      <c r="BO16" s="9">
        <v>0.60399999999999998</v>
      </c>
      <c r="BP16" s="9">
        <v>0.11899999999999999</v>
      </c>
      <c r="BQ16" s="9">
        <v>0.11899999999999999</v>
      </c>
      <c r="BR16" s="9">
        <v>0</v>
      </c>
      <c r="BS16" s="9">
        <v>5.4109999999999996</v>
      </c>
      <c r="BT16" s="9">
        <v>2.4449999999999998</v>
      </c>
      <c r="BU16" s="9">
        <v>2.9660000000000002</v>
      </c>
      <c r="BV16" s="9">
        <v>4.3289999999999997</v>
      </c>
      <c r="BW16" s="9">
        <v>2.1720000000000002</v>
      </c>
      <c r="BX16" s="9">
        <v>2.157</v>
      </c>
      <c r="BY16" s="9">
        <v>1.0820000000000001</v>
      </c>
      <c r="BZ16" s="9">
        <v>0.27300000000000002</v>
      </c>
      <c r="CA16" s="9">
        <v>0.80900000000000005</v>
      </c>
      <c r="CB16" s="9">
        <v>14.686999999999999</v>
      </c>
      <c r="CC16" s="9">
        <v>7.4050000000000002</v>
      </c>
      <c r="CD16" s="9">
        <v>7.2830000000000004</v>
      </c>
      <c r="CE16" s="9">
        <v>10.015000000000001</v>
      </c>
      <c r="CF16" s="9">
        <v>5.5460000000000003</v>
      </c>
      <c r="CG16" s="9">
        <v>4.47</v>
      </c>
      <c r="CH16" s="9">
        <v>8.782</v>
      </c>
      <c r="CI16" s="9">
        <v>4.9160000000000004</v>
      </c>
      <c r="CJ16" s="9">
        <v>3.8650000000000002</v>
      </c>
      <c r="CK16" s="9">
        <v>1.234</v>
      </c>
      <c r="CL16" s="9">
        <v>0.629</v>
      </c>
      <c r="CM16" s="9">
        <v>0.60399999999999998</v>
      </c>
      <c r="CN16" s="9">
        <v>0</v>
      </c>
      <c r="CO16" s="9">
        <v>0</v>
      </c>
      <c r="CP16" s="9">
        <v>0</v>
      </c>
      <c r="CQ16" s="9">
        <v>4.6719999999999997</v>
      </c>
      <c r="CR16" s="9">
        <v>1.859</v>
      </c>
      <c r="CS16" s="9">
        <v>2.8130000000000002</v>
      </c>
      <c r="CT16" s="9">
        <v>3.8839999999999999</v>
      </c>
      <c r="CU16" s="9">
        <v>1.7270000000000001</v>
      </c>
      <c r="CV16" s="9">
        <v>2.157</v>
      </c>
      <c r="CW16" s="9">
        <v>0.78800000000000003</v>
      </c>
      <c r="CX16" s="9">
        <v>0.13200000000000001</v>
      </c>
      <c r="CY16" s="9">
        <v>0.65600000000000003</v>
      </c>
      <c r="CZ16" s="9">
        <v>1.673</v>
      </c>
      <c r="DA16" s="9">
        <v>1.0720000000000001</v>
      </c>
      <c r="DB16" s="9">
        <v>0.60099999999999998</v>
      </c>
      <c r="DC16" s="9">
        <v>1.264</v>
      </c>
      <c r="DD16" s="9">
        <v>0.81599999999999995</v>
      </c>
      <c r="DE16" s="9">
        <v>0.44800000000000001</v>
      </c>
      <c r="DF16" s="9">
        <v>0.91300000000000003</v>
      </c>
      <c r="DG16" s="9">
        <v>0.46500000000000002</v>
      </c>
      <c r="DH16" s="9">
        <v>0.44800000000000001</v>
      </c>
      <c r="DI16" s="9">
        <v>0.23100000000000001</v>
      </c>
      <c r="DJ16" s="9">
        <v>0.23100000000000001</v>
      </c>
      <c r="DK16" s="9">
        <v>0</v>
      </c>
      <c r="DL16" s="9">
        <v>0.11899999999999999</v>
      </c>
      <c r="DM16" s="9">
        <v>0.11899999999999999</v>
      </c>
      <c r="DN16" s="9">
        <v>0</v>
      </c>
      <c r="DO16" s="9">
        <v>0.40899999999999997</v>
      </c>
      <c r="DP16" s="9">
        <v>0.25600000000000001</v>
      </c>
      <c r="DQ16" s="9">
        <v>0.153</v>
      </c>
      <c r="DR16" s="9">
        <v>0.11600000000000001</v>
      </c>
      <c r="DS16" s="9">
        <v>0.11600000000000001</v>
      </c>
      <c r="DT16" s="9">
        <v>0</v>
      </c>
      <c r="DU16" s="9">
        <v>0.29399999999999998</v>
      </c>
      <c r="DV16" s="9">
        <v>0.14000000000000001</v>
      </c>
      <c r="DW16" s="9">
        <v>0.153</v>
      </c>
      <c r="DX16" s="9">
        <v>0.69599999999999995</v>
      </c>
      <c r="DY16" s="9">
        <v>0.438</v>
      </c>
      <c r="DZ16" s="9">
        <v>0.25800000000000001</v>
      </c>
      <c r="EA16" s="9">
        <v>0.36599999999999999</v>
      </c>
      <c r="EB16" s="9">
        <v>0.108</v>
      </c>
      <c r="EC16" s="9">
        <v>0.25800000000000001</v>
      </c>
      <c r="ED16" s="9">
        <v>0.36599999999999999</v>
      </c>
      <c r="EE16" s="9">
        <v>0.108</v>
      </c>
      <c r="EF16" s="9">
        <v>0.25800000000000001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0.33</v>
      </c>
      <c r="EN16" s="9">
        <v>0.33</v>
      </c>
      <c r="EO16" s="9">
        <v>0</v>
      </c>
      <c r="EP16" s="9">
        <v>0.33</v>
      </c>
      <c r="EQ16" s="9">
        <v>0.33</v>
      </c>
      <c r="ER16" s="9">
        <v>0</v>
      </c>
      <c r="ES16" s="9">
        <v>0</v>
      </c>
      <c r="ET16" s="9">
        <v>0</v>
      </c>
      <c r="EU16" s="9">
        <v>0</v>
      </c>
      <c r="EV16" s="9">
        <v>13.53</v>
      </c>
      <c r="EW16" s="9">
        <v>7.016</v>
      </c>
      <c r="EX16" s="9">
        <v>6.5140000000000002</v>
      </c>
      <c r="EY16" s="9">
        <v>9.3439999999999994</v>
      </c>
      <c r="EZ16" s="9">
        <v>5.0960000000000001</v>
      </c>
      <c r="FA16" s="9">
        <v>4.2480000000000002</v>
      </c>
      <c r="FB16" s="9">
        <v>7.9960000000000004</v>
      </c>
      <c r="FC16" s="9">
        <v>4.3529999999999998</v>
      </c>
      <c r="FD16" s="9">
        <v>3.6429999999999998</v>
      </c>
      <c r="FE16" s="9">
        <v>1.3480000000000001</v>
      </c>
      <c r="FF16" s="9">
        <v>0.74299999999999999</v>
      </c>
      <c r="FG16" s="9">
        <v>0.60399999999999998</v>
      </c>
      <c r="FH16" s="9">
        <v>0</v>
      </c>
      <c r="FI16" s="9">
        <v>0</v>
      </c>
      <c r="FJ16" s="9">
        <v>0</v>
      </c>
      <c r="FK16" s="9">
        <v>4.1859999999999999</v>
      </c>
      <c r="FL16" s="9">
        <v>1.92</v>
      </c>
      <c r="FM16" s="9">
        <v>2.266</v>
      </c>
      <c r="FN16" s="9">
        <v>3.2519999999999998</v>
      </c>
      <c r="FO16" s="9">
        <v>1.6479999999999999</v>
      </c>
      <c r="FP16" s="9">
        <v>1.6040000000000001</v>
      </c>
      <c r="FQ16" s="9">
        <v>0.93500000000000005</v>
      </c>
      <c r="FR16" s="9">
        <v>0.27300000000000002</v>
      </c>
      <c r="FS16" s="9">
        <v>0.66200000000000003</v>
      </c>
      <c r="FT16" s="9">
        <v>2.9489999999999998</v>
      </c>
      <c r="FU16" s="9">
        <v>1.2450000000000001</v>
      </c>
      <c r="FV16" s="9">
        <v>1.704</v>
      </c>
      <c r="FW16" s="9">
        <v>1.738</v>
      </c>
      <c r="FX16" s="9">
        <v>0.69699999999999995</v>
      </c>
      <c r="FY16" s="9">
        <v>1.042</v>
      </c>
      <c r="FZ16" s="9">
        <v>1.5069999999999999</v>
      </c>
      <c r="GA16" s="9">
        <v>0.46500000000000002</v>
      </c>
      <c r="GB16" s="9">
        <v>1.042</v>
      </c>
      <c r="GC16" s="9">
        <v>0.23100000000000001</v>
      </c>
      <c r="GD16" s="9">
        <v>0.23100000000000001</v>
      </c>
      <c r="GE16" s="9">
        <v>0</v>
      </c>
      <c r="GF16" s="9">
        <v>0</v>
      </c>
      <c r="GG16" s="9">
        <v>0</v>
      </c>
      <c r="GH16" s="9">
        <v>0</v>
      </c>
      <c r="GI16" s="9">
        <v>1.2110000000000001</v>
      </c>
      <c r="GJ16" s="9">
        <v>0.54900000000000004</v>
      </c>
      <c r="GK16" s="9">
        <v>0.66200000000000003</v>
      </c>
      <c r="GL16" s="9">
        <v>0.27600000000000002</v>
      </c>
      <c r="GM16" s="9">
        <v>0.27600000000000002</v>
      </c>
      <c r="GN16" s="9">
        <v>0</v>
      </c>
      <c r="GO16" s="9">
        <v>0.93500000000000005</v>
      </c>
      <c r="GP16" s="9">
        <v>0.27300000000000002</v>
      </c>
      <c r="GQ16" s="9">
        <v>0.66200000000000003</v>
      </c>
      <c r="GR16" s="9">
        <v>7.1859999999999999</v>
      </c>
      <c r="GS16" s="9">
        <v>4.5570000000000004</v>
      </c>
      <c r="GT16" s="9">
        <v>2.629</v>
      </c>
      <c r="GU16" s="9">
        <v>4.681</v>
      </c>
      <c r="GV16" s="9">
        <v>3.1850000000000001</v>
      </c>
      <c r="GW16" s="9">
        <v>1.496</v>
      </c>
      <c r="GX16" s="9">
        <v>3.6880000000000002</v>
      </c>
      <c r="GY16" s="9">
        <v>2.7970000000000002</v>
      </c>
      <c r="GZ16" s="9">
        <v>0.89100000000000001</v>
      </c>
      <c r="HA16" s="9">
        <v>0.99299999999999999</v>
      </c>
      <c r="HB16" s="9">
        <v>0.38800000000000001</v>
      </c>
      <c r="HC16" s="9">
        <v>0.60399999999999998</v>
      </c>
      <c r="HD16" s="9">
        <v>2.5049999999999999</v>
      </c>
      <c r="HE16" s="9">
        <v>1.371</v>
      </c>
      <c r="HF16" s="9">
        <v>1.1339999999999999</v>
      </c>
      <c r="HG16" s="9">
        <v>2.5049999999999999</v>
      </c>
      <c r="HH16" s="9">
        <v>1.371</v>
      </c>
      <c r="HI16" s="9">
        <v>1.1339999999999999</v>
      </c>
      <c r="HJ16" s="9">
        <v>3.395</v>
      </c>
      <c r="HK16" s="9">
        <v>1.214</v>
      </c>
      <c r="HL16" s="9">
        <v>2.181</v>
      </c>
      <c r="HM16" s="9">
        <v>2.9239999999999999</v>
      </c>
      <c r="HN16" s="9">
        <v>1.214</v>
      </c>
      <c r="HO16" s="9">
        <v>1.71</v>
      </c>
      <c r="HP16" s="9">
        <v>2.8010000000000002</v>
      </c>
      <c r="HQ16" s="9">
        <v>1.0900000000000001</v>
      </c>
      <c r="HR16" s="9">
        <v>1.71</v>
      </c>
      <c r="HS16" s="9">
        <v>0.124</v>
      </c>
      <c r="HT16" s="9">
        <v>0.124</v>
      </c>
      <c r="HU16" s="9">
        <v>0</v>
      </c>
      <c r="HV16" s="9">
        <v>0.47</v>
      </c>
      <c r="HW16" s="9">
        <v>0</v>
      </c>
      <c r="HX16" s="9">
        <v>0.47</v>
      </c>
      <c r="HY16" s="9">
        <v>0.47</v>
      </c>
      <c r="HZ16" s="9">
        <v>0</v>
      </c>
      <c r="IA16" s="9">
        <v>0.47</v>
      </c>
      <c r="IB16" s="9">
        <v>3.5259999999999998</v>
      </c>
      <c r="IC16" s="9">
        <v>1.8979999999999999</v>
      </c>
      <c r="ID16" s="9">
        <v>1.6279999999999999</v>
      </c>
      <c r="IE16" s="9">
        <v>2.302</v>
      </c>
      <c r="IF16" s="9">
        <v>1.3740000000000001</v>
      </c>
      <c r="IG16" s="9">
        <v>0.92800000000000005</v>
      </c>
      <c r="IH16" s="9">
        <v>2.0649999999999999</v>
      </c>
      <c r="II16" s="9">
        <v>1.1379999999999999</v>
      </c>
      <c r="IJ16" s="9">
        <v>0.92800000000000005</v>
      </c>
      <c r="IK16" s="9">
        <v>0.11700000000000001</v>
      </c>
      <c r="IL16" s="9">
        <v>0.11700000000000001</v>
      </c>
      <c r="IM16" s="9">
        <v>0</v>
      </c>
      <c r="IN16" s="9">
        <v>0.11899999999999999</v>
      </c>
      <c r="IO16" s="9">
        <v>0.11899999999999999</v>
      </c>
      <c r="IP16" s="9">
        <v>0</v>
      </c>
      <c r="IQ16" s="9">
        <v>1.2250000000000001</v>
      </c>
    </row>
    <row r="17" spans="1:251">
      <c r="A17" s="10">
        <v>44228</v>
      </c>
      <c r="B17" s="9">
        <v>1.7889999999999999</v>
      </c>
      <c r="C17" s="9">
        <v>0.90200000000000002</v>
      </c>
      <c r="D17" s="9">
        <v>0.88700000000000001</v>
      </c>
      <c r="E17" s="9">
        <v>0</v>
      </c>
      <c r="F17" s="9">
        <v>0</v>
      </c>
      <c r="G17" s="9">
        <v>0</v>
      </c>
      <c r="H17" s="9">
        <v>14.778</v>
      </c>
      <c r="I17" s="9">
        <v>8.3979999999999997</v>
      </c>
      <c r="J17" s="9">
        <v>6.38</v>
      </c>
      <c r="K17" s="9">
        <v>11.472</v>
      </c>
      <c r="L17" s="9">
        <v>7.0780000000000003</v>
      </c>
      <c r="M17" s="9">
        <v>4.3940000000000001</v>
      </c>
      <c r="N17" s="9">
        <v>10.007999999999999</v>
      </c>
      <c r="O17" s="9">
        <v>5.6139999999999999</v>
      </c>
      <c r="P17" s="9">
        <v>4.3940000000000001</v>
      </c>
      <c r="Q17" s="9">
        <v>1.464</v>
      </c>
      <c r="R17" s="9">
        <v>1.464</v>
      </c>
      <c r="S17" s="9">
        <v>0</v>
      </c>
      <c r="T17" s="9">
        <v>0</v>
      </c>
      <c r="U17" s="9">
        <v>0</v>
      </c>
      <c r="V17" s="9">
        <v>0</v>
      </c>
      <c r="W17" s="9">
        <v>3.306</v>
      </c>
      <c r="X17" s="9">
        <v>1.32</v>
      </c>
      <c r="Y17" s="9">
        <v>1.986</v>
      </c>
      <c r="Z17" s="9">
        <v>2.8439999999999999</v>
      </c>
      <c r="AA17" s="9">
        <v>1.32</v>
      </c>
      <c r="AB17" s="9">
        <v>1.524</v>
      </c>
      <c r="AC17" s="9">
        <v>0.46200000000000002</v>
      </c>
      <c r="AD17" s="9">
        <v>0</v>
      </c>
      <c r="AE17" s="9">
        <v>0.46200000000000002</v>
      </c>
      <c r="AF17" s="9">
        <v>13.465999999999999</v>
      </c>
      <c r="AG17" s="9">
        <v>9.41</v>
      </c>
      <c r="AH17" s="9">
        <v>4.0570000000000004</v>
      </c>
      <c r="AI17" s="9">
        <v>9.7439999999999998</v>
      </c>
      <c r="AJ17" s="9">
        <v>6.6660000000000004</v>
      </c>
      <c r="AK17" s="9">
        <v>3.0779999999999998</v>
      </c>
      <c r="AL17" s="9">
        <v>8.1110000000000007</v>
      </c>
      <c r="AM17" s="9">
        <v>5.4329999999999998</v>
      </c>
      <c r="AN17" s="9">
        <v>2.677</v>
      </c>
      <c r="AO17" s="9">
        <v>1.633</v>
      </c>
      <c r="AP17" s="9">
        <v>1.232</v>
      </c>
      <c r="AQ17" s="9">
        <v>0.40100000000000002</v>
      </c>
      <c r="AR17" s="9">
        <v>0</v>
      </c>
      <c r="AS17" s="9">
        <v>0</v>
      </c>
      <c r="AT17" s="9">
        <v>0</v>
      </c>
      <c r="AU17" s="9">
        <v>3.722</v>
      </c>
      <c r="AV17" s="9">
        <v>2.7440000000000002</v>
      </c>
      <c r="AW17" s="9">
        <v>0.97799999999999998</v>
      </c>
      <c r="AX17" s="9">
        <v>3.722</v>
      </c>
      <c r="AY17" s="9">
        <v>2.7440000000000002</v>
      </c>
      <c r="AZ17" s="9">
        <v>0.97799999999999998</v>
      </c>
      <c r="BA17" s="9">
        <v>0</v>
      </c>
      <c r="BB17" s="9">
        <v>0</v>
      </c>
      <c r="BC17" s="9">
        <v>0</v>
      </c>
      <c r="BD17" s="9">
        <v>18.062000000000001</v>
      </c>
      <c r="BE17" s="9">
        <v>10.282999999999999</v>
      </c>
      <c r="BF17" s="9">
        <v>7.7789999999999999</v>
      </c>
      <c r="BG17" s="9">
        <v>12.164</v>
      </c>
      <c r="BH17" s="9">
        <v>8.1839999999999993</v>
      </c>
      <c r="BI17" s="9">
        <v>3.9790000000000001</v>
      </c>
      <c r="BJ17" s="9">
        <v>11.301</v>
      </c>
      <c r="BK17" s="9">
        <v>7.3220000000000001</v>
      </c>
      <c r="BL17" s="9">
        <v>3.9790000000000001</v>
      </c>
      <c r="BM17" s="9">
        <v>0.86299999999999999</v>
      </c>
      <c r="BN17" s="9">
        <v>0.86299999999999999</v>
      </c>
      <c r="BO17" s="9">
        <v>0</v>
      </c>
      <c r="BP17" s="9">
        <v>0</v>
      </c>
      <c r="BQ17" s="9">
        <v>0</v>
      </c>
      <c r="BR17" s="9">
        <v>0</v>
      </c>
      <c r="BS17" s="9">
        <v>5.8979999999999997</v>
      </c>
      <c r="BT17" s="9">
        <v>2.0979999999999999</v>
      </c>
      <c r="BU17" s="9">
        <v>3.8</v>
      </c>
      <c r="BV17" s="9">
        <v>5.423</v>
      </c>
      <c r="BW17" s="9">
        <v>1.919</v>
      </c>
      <c r="BX17" s="9">
        <v>3.5030000000000001</v>
      </c>
      <c r="BY17" s="9">
        <v>0.47499999999999998</v>
      </c>
      <c r="BZ17" s="9">
        <v>0.17899999999999999</v>
      </c>
      <c r="CA17" s="9">
        <v>0.29599999999999999</v>
      </c>
      <c r="CB17" s="9">
        <v>15.413</v>
      </c>
      <c r="CC17" s="9">
        <v>8.4190000000000005</v>
      </c>
      <c r="CD17" s="9">
        <v>6.9939999999999998</v>
      </c>
      <c r="CE17" s="9">
        <v>10.462</v>
      </c>
      <c r="CF17" s="9">
        <v>6.7039999999999997</v>
      </c>
      <c r="CG17" s="9">
        <v>3.758</v>
      </c>
      <c r="CH17" s="9">
        <v>9.9700000000000006</v>
      </c>
      <c r="CI17" s="9">
        <v>6.2130000000000001</v>
      </c>
      <c r="CJ17" s="9">
        <v>3.758</v>
      </c>
      <c r="CK17" s="9">
        <v>0.49199999999999999</v>
      </c>
      <c r="CL17" s="9">
        <v>0.49199999999999999</v>
      </c>
      <c r="CM17" s="9">
        <v>0</v>
      </c>
      <c r="CN17" s="9">
        <v>0</v>
      </c>
      <c r="CO17" s="9">
        <v>0</v>
      </c>
      <c r="CP17" s="9">
        <v>0</v>
      </c>
      <c r="CQ17" s="9">
        <v>4.9509999999999996</v>
      </c>
      <c r="CR17" s="9">
        <v>1.714</v>
      </c>
      <c r="CS17" s="9">
        <v>3.2360000000000002</v>
      </c>
      <c r="CT17" s="9">
        <v>4.8860000000000001</v>
      </c>
      <c r="CU17" s="9">
        <v>1.714</v>
      </c>
      <c r="CV17" s="9">
        <v>3.1720000000000002</v>
      </c>
      <c r="CW17" s="9">
        <v>6.5000000000000002E-2</v>
      </c>
      <c r="CX17" s="9">
        <v>0</v>
      </c>
      <c r="CY17" s="9">
        <v>6.5000000000000002E-2</v>
      </c>
      <c r="CZ17" s="9">
        <v>2.3889999999999998</v>
      </c>
      <c r="DA17" s="9">
        <v>1.7230000000000001</v>
      </c>
      <c r="DB17" s="9">
        <v>0.66600000000000004</v>
      </c>
      <c r="DC17" s="9">
        <v>1.4419999999999999</v>
      </c>
      <c r="DD17" s="9">
        <v>1.339</v>
      </c>
      <c r="DE17" s="9">
        <v>0.10299999999999999</v>
      </c>
      <c r="DF17" s="9">
        <v>1.07</v>
      </c>
      <c r="DG17" s="9">
        <v>0.96699999999999997</v>
      </c>
      <c r="DH17" s="9">
        <v>0.10299999999999999</v>
      </c>
      <c r="DI17" s="9">
        <v>0.371</v>
      </c>
      <c r="DJ17" s="9">
        <v>0.371</v>
      </c>
      <c r="DK17" s="9">
        <v>0</v>
      </c>
      <c r="DL17" s="9">
        <v>0</v>
      </c>
      <c r="DM17" s="9">
        <v>0</v>
      </c>
      <c r="DN17" s="9">
        <v>0</v>
      </c>
      <c r="DO17" s="9">
        <v>0.94799999999999995</v>
      </c>
      <c r="DP17" s="9">
        <v>0.38400000000000001</v>
      </c>
      <c r="DQ17" s="9">
        <v>0.56299999999999994</v>
      </c>
      <c r="DR17" s="9">
        <v>0.53700000000000003</v>
      </c>
      <c r="DS17" s="9">
        <v>0.20499999999999999</v>
      </c>
      <c r="DT17" s="9">
        <v>0.33200000000000002</v>
      </c>
      <c r="DU17" s="9">
        <v>0.41099999999999998</v>
      </c>
      <c r="DV17" s="9">
        <v>0.17899999999999999</v>
      </c>
      <c r="DW17" s="9">
        <v>0.23200000000000001</v>
      </c>
      <c r="DX17" s="9">
        <v>0.26</v>
      </c>
      <c r="DY17" s="9">
        <v>0.14099999999999999</v>
      </c>
      <c r="DZ17" s="9">
        <v>0.11899999999999999</v>
      </c>
      <c r="EA17" s="9">
        <v>0.26</v>
      </c>
      <c r="EB17" s="9">
        <v>0.14099999999999999</v>
      </c>
      <c r="EC17" s="9">
        <v>0.11899999999999999</v>
      </c>
      <c r="ED17" s="9">
        <v>0.26</v>
      </c>
      <c r="EE17" s="9">
        <v>0.14099999999999999</v>
      </c>
      <c r="EF17" s="9">
        <v>0.11899999999999999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14.426</v>
      </c>
      <c r="EW17" s="9">
        <v>8.3320000000000007</v>
      </c>
      <c r="EX17" s="9">
        <v>6.0940000000000003</v>
      </c>
      <c r="EY17" s="9">
        <v>10.420999999999999</v>
      </c>
      <c r="EZ17" s="9">
        <v>7.0350000000000001</v>
      </c>
      <c r="FA17" s="9">
        <v>3.3860000000000001</v>
      </c>
      <c r="FB17" s="9">
        <v>9.5579999999999998</v>
      </c>
      <c r="FC17" s="9">
        <v>6.1719999999999997</v>
      </c>
      <c r="FD17" s="9">
        <v>3.3860000000000001</v>
      </c>
      <c r="FE17" s="9">
        <v>0.86299999999999999</v>
      </c>
      <c r="FF17" s="9">
        <v>0.86299999999999999</v>
      </c>
      <c r="FG17" s="9">
        <v>0</v>
      </c>
      <c r="FH17" s="9">
        <v>0</v>
      </c>
      <c r="FI17" s="9">
        <v>0</v>
      </c>
      <c r="FJ17" s="9">
        <v>0</v>
      </c>
      <c r="FK17" s="9">
        <v>4.0039999999999996</v>
      </c>
      <c r="FL17" s="9">
        <v>1.2969999999999999</v>
      </c>
      <c r="FM17" s="9">
        <v>2.7080000000000002</v>
      </c>
      <c r="FN17" s="9">
        <v>3.806</v>
      </c>
      <c r="FO17" s="9">
        <v>1.2969999999999999</v>
      </c>
      <c r="FP17" s="9">
        <v>2.5089999999999999</v>
      </c>
      <c r="FQ17" s="9">
        <v>0.19800000000000001</v>
      </c>
      <c r="FR17" s="9">
        <v>0</v>
      </c>
      <c r="FS17" s="9">
        <v>0.19800000000000001</v>
      </c>
      <c r="FT17" s="9">
        <v>1.671</v>
      </c>
      <c r="FU17" s="9">
        <v>0.998</v>
      </c>
      <c r="FV17" s="9">
        <v>0.67300000000000004</v>
      </c>
      <c r="FW17" s="9">
        <v>1.339</v>
      </c>
      <c r="FX17" s="9">
        <v>0.998</v>
      </c>
      <c r="FY17" s="9">
        <v>0.34100000000000003</v>
      </c>
      <c r="FZ17" s="9">
        <v>0.96799999999999997</v>
      </c>
      <c r="GA17" s="9">
        <v>0.627</v>
      </c>
      <c r="GB17" s="9">
        <v>0.34100000000000003</v>
      </c>
      <c r="GC17" s="9">
        <v>0.371</v>
      </c>
      <c r="GD17" s="9">
        <v>0.371</v>
      </c>
      <c r="GE17" s="9">
        <v>0</v>
      </c>
      <c r="GF17" s="9">
        <v>0</v>
      </c>
      <c r="GG17" s="9">
        <v>0</v>
      </c>
      <c r="GH17" s="9">
        <v>0</v>
      </c>
      <c r="GI17" s="9">
        <v>0.33200000000000002</v>
      </c>
      <c r="GJ17" s="9">
        <v>0</v>
      </c>
      <c r="GK17" s="9">
        <v>0.33200000000000002</v>
      </c>
      <c r="GL17" s="9">
        <v>0.13400000000000001</v>
      </c>
      <c r="GM17" s="9">
        <v>0</v>
      </c>
      <c r="GN17" s="9">
        <v>0.13400000000000001</v>
      </c>
      <c r="GO17" s="9">
        <v>0.19800000000000001</v>
      </c>
      <c r="GP17" s="9">
        <v>0</v>
      </c>
      <c r="GQ17" s="9">
        <v>0.19800000000000001</v>
      </c>
      <c r="GR17" s="9">
        <v>7.173</v>
      </c>
      <c r="GS17" s="9">
        <v>3.7440000000000002</v>
      </c>
      <c r="GT17" s="9">
        <v>3.4289999999999998</v>
      </c>
      <c r="GU17" s="9">
        <v>5.0910000000000002</v>
      </c>
      <c r="GV17" s="9">
        <v>2.9529999999999998</v>
      </c>
      <c r="GW17" s="9">
        <v>2.1379999999999999</v>
      </c>
      <c r="GX17" s="9">
        <v>4.899</v>
      </c>
      <c r="GY17" s="9">
        <v>2.7610000000000001</v>
      </c>
      <c r="GZ17" s="9">
        <v>2.1379999999999999</v>
      </c>
      <c r="HA17" s="9">
        <v>0.192</v>
      </c>
      <c r="HB17" s="9">
        <v>0.192</v>
      </c>
      <c r="HC17" s="9">
        <v>0</v>
      </c>
      <c r="HD17" s="9">
        <v>2.081</v>
      </c>
      <c r="HE17" s="9">
        <v>0.79100000000000004</v>
      </c>
      <c r="HF17" s="9">
        <v>1.2909999999999999</v>
      </c>
      <c r="HG17" s="9">
        <v>2.081</v>
      </c>
      <c r="HH17" s="9">
        <v>0.79100000000000004</v>
      </c>
      <c r="HI17" s="9">
        <v>1.2909999999999999</v>
      </c>
      <c r="HJ17" s="9">
        <v>5.5819999999999999</v>
      </c>
      <c r="HK17" s="9">
        <v>3.59</v>
      </c>
      <c r="HL17" s="9">
        <v>1.992</v>
      </c>
      <c r="HM17" s="9">
        <v>3.9910000000000001</v>
      </c>
      <c r="HN17" s="9">
        <v>3.0840000000000001</v>
      </c>
      <c r="HO17" s="9">
        <v>0.90700000000000003</v>
      </c>
      <c r="HP17" s="9">
        <v>3.6920000000000002</v>
      </c>
      <c r="HQ17" s="9">
        <v>2.7850000000000001</v>
      </c>
      <c r="HR17" s="9">
        <v>0.90700000000000003</v>
      </c>
      <c r="HS17" s="9">
        <v>0.29899999999999999</v>
      </c>
      <c r="HT17" s="9">
        <v>0.29899999999999999</v>
      </c>
      <c r="HU17" s="9">
        <v>0</v>
      </c>
      <c r="HV17" s="9">
        <v>1.591</v>
      </c>
      <c r="HW17" s="9">
        <v>0.50600000000000001</v>
      </c>
      <c r="HX17" s="9">
        <v>1.085</v>
      </c>
      <c r="HY17" s="9">
        <v>1.591</v>
      </c>
      <c r="HZ17" s="9">
        <v>0.50600000000000001</v>
      </c>
      <c r="IA17" s="9">
        <v>1.085</v>
      </c>
      <c r="IB17" s="9">
        <v>3.6360000000000001</v>
      </c>
      <c r="IC17" s="9">
        <v>1.9510000000000001</v>
      </c>
      <c r="ID17" s="9">
        <v>1.6850000000000001</v>
      </c>
      <c r="IE17" s="9">
        <v>1.742</v>
      </c>
      <c r="IF17" s="9">
        <v>1.149</v>
      </c>
      <c r="IG17" s="9">
        <v>0.59299999999999997</v>
      </c>
      <c r="IH17" s="9">
        <v>1.742</v>
      </c>
      <c r="II17" s="9">
        <v>1.149</v>
      </c>
      <c r="IJ17" s="9">
        <v>0.59299999999999997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1.8939999999999999</v>
      </c>
    </row>
    <row r="18" spans="1:251">
      <c r="A18" s="10">
        <v>44593</v>
      </c>
      <c r="B18" s="9">
        <v>1.3720000000000001</v>
      </c>
      <c r="C18" s="9">
        <v>0.60599999999999998</v>
      </c>
      <c r="D18" s="9">
        <v>0.76700000000000002</v>
      </c>
      <c r="E18" s="9">
        <v>0</v>
      </c>
      <c r="F18" s="9">
        <v>0</v>
      </c>
      <c r="G18" s="9">
        <v>0</v>
      </c>
      <c r="H18" s="9">
        <v>5.3259999999999996</v>
      </c>
      <c r="I18" s="9">
        <v>2.9870000000000001</v>
      </c>
      <c r="J18" s="9">
        <v>2.339</v>
      </c>
      <c r="K18" s="9">
        <v>4.75</v>
      </c>
      <c r="L18" s="9">
        <v>2.7370000000000001</v>
      </c>
      <c r="M18" s="9">
        <v>2.012</v>
      </c>
      <c r="N18" s="9">
        <v>3.6949999999999998</v>
      </c>
      <c r="O18" s="9">
        <v>1.6830000000000001</v>
      </c>
      <c r="P18" s="9">
        <v>2.012</v>
      </c>
      <c r="Q18" s="9">
        <v>0.29499999999999998</v>
      </c>
      <c r="R18" s="9">
        <v>0.29499999999999998</v>
      </c>
      <c r="S18" s="9">
        <v>0</v>
      </c>
      <c r="T18" s="9">
        <v>0.75900000000000001</v>
      </c>
      <c r="U18" s="9">
        <v>0.75900000000000001</v>
      </c>
      <c r="V18" s="9">
        <v>0</v>
      </c>
      <c r="W18" s="9">
        <v>0.57599999999999996</v>
      </c>
      <c r="X18" s="9">
        <v>0.25</v>
      </c>
      <c r="Y18" s="9">
        <v>0.32700000000000001</v>
      </c>
      <c r="Z18" s="9">
        <v>0.57599999999999996</v>
      </c>
      <c r="AA18" s="9">
        <v>0.25</v>
      </c>
      <c r="AB18" s="9">
        <v>0.32700000000000001</v>
      </c>
      <c r="AC18" s="9">
        <v>0</v>
      </c>
      <c r="AD18" s="9">
        <v>0</v>
      </c>
      <c r="AE18" s="9">
        <v>0</v>
      </c>
      <c r="AF18" s="9">
        <v>7.5830000000000002</v>
      </c>
      <c r="AG18" s="9">
        <v>4.5540000000000003</v>
      </c>
      <c r="AH18" s="9">
        <v>3.0289999999999999</v>
      </c>
      <c r="AI18" s="9">
        <v>6.9130000000000003</v>
      </c>
      <c r="AJ18" s="9">
        <v>4.2380000000000004</v>
      </c>
      <c r="AK18" s="9">
        <v>2.6749999999999998</v>
      </c>
      <c r="AL18" s="9">
        <v>6.4569999999999999</v>
      </c>
      <c r="AM18" s="9">
        <v>3.782</v>
      </c>
      <c r="AN18" s="9">
        <v>2.6749999999999998</v>
      </c>
      <c r="AO18" s="9">
        <v>0</v>
      </c>
      <c r="AP18" s="9">
        <v>0</v>
      </c>
      <c r="AQ18" s="9">
        <v>0</v>
      </c>
      <c r="AR18" s="9">
        <v>0.45600000000000002</v>
      </c>
      <c r="AS18" s="9">
        <v>0.45600000000000002</v>
      </c>
      <c r="AT18" s="9">
        <v>0</v>
      </c>
      <c r="AU18" s="9">
        <v>0.67</v>
      </c>
      <c r="AV18" s="9">
        <v>0.316</v>
      </c>
      <c r="AW18" s="9">
        <v>0.35399999999999998</v>
      </c>
      <c r="AX18" s="9">
        <v>0.67</v>
      </c>
      <c r="AY18" s="9">
        <v>0.316</v>
      </c>
      <c r="AZ18" s="9">
        <v>0.35399999999999998</v>
      </c>
      <c r="BA18" s="9">
        <v>0</v>
      </c>
      <c r="BB18" s="9">
        <v>0</v>
      </c>
      <c r="BC18" s="9">
        <v>0</v>
      </c>
      <c r="BD18" s="9">
        <v>11.805</v>
      </c>
      <c r="BE18" s="9">
        <v>6.7729999999999997</v>
      </c>
      <c r="BF18" s="9">
        <v>5.0330000000000004</v>
      </c>
      <c r="BG18" s="9">
        <v>6.6660000000000004</v>
      </c>
      <c r="BH18" s="9">
        <v>4.7670000000000003</v>
      </c>
      <c r="BI18" s="9">
        <v>1.899</v>
      </c>
      <c r="BJ18" s="9">
        <v>5.9660000000000002</v>
      </c>
      <c r="BK18" s="9">
        <v>4.0659999999999998</v>
      </c>
      <c r="BL18" s="9">
        <v>1.899</v>
      </c>
      <c r="BM18" s="9">
        <v>0.374</v>
      </c>
      <c r="BN18" s="9">
        <v>0.374</v>
      </c>
      <c r="BO18" s="9">
        <v>0</v>
      </c>
      <c r="BP18" s="9">
        <v>0.32600000000000001</v>
      </c>
      <c r="BQ18" s="9">
        <v>0.32600000000000001</v>
      </c>
      <c r="BR18" s="9">
        <v>0</v>
      </c>
      <c r="BS18" s="9">
        <v>5.1390000000000002</v>
      </c>
      <c r="BT18" s="9">
        <v>2.0059999999999998</v>
      </c>
      <c r="BU18" s="9">
        <v>3.133</v>
      </c>
      <c r="BV18" s="9">
        <v>3.8719999999999999</v>
      </c>
      <c r="BW18" s="9">
        <v>1.7729999999999999</v>
      </c>
      <c r="BX18" s="9">
        <v>2.0990000000000002</v>
      </c>
      <c r="BY18" s="9">
        <v>1.268</v>
      </c>
      <c r="BZ18" s="9">
        <v>0.23300000000000001</v>
      </c>
      <c r="CA18" s="9">
        <v>1.0349999999999999</v>
      </c>
      <c r="CB18" s="9">
        <v>9.1769999999999996</v>
      </c>
      <c r="CC18" s="9">
        <v>5.5730000000000004</v>
      </c>
      <c r="CD18" s="9">
        <v>3.6040000000000001</v>
      </c>
      <c r="CE18" s="9">
        <v>5.5149999999999997</v>
      </c>
      <c r="CF18" s="9">
        <v>3.97</v>
      </c>
      <c r="CG18" s="9">
        <v>1.5449999999999999</v>
      </c>
      <c r="CH18" s="9">
        <v>5.141</v>
      </c>
      <c r="CI18" s="9">
        <v>3.5960000000000001</v>
      </c>
      <c r="CJ18" s="9">
        <v>1.5449999999999999</v>
      </c>
      <c r="CK18" s="9">
        <v>0.374</v>
      </c>
      <c r="CL18" s="9">
        <v>0.374</v>
      </c>
      <c r="CM18" s="9">
        <v>0</v>
      </c>
      <c r="CN18" s="9">
        <v>0</v>
      </c>
      <c r="CO18" s="9">
        <v>0</v>
      </c>
      <c r="CP18" s="9">
        <v>0</v>
      </c>
      <c r="CQ18" s="9">
        <v>3.661</v>
      </c>
      <c r="CR18" s="9">
        <v>1.603</v>
      </c>
      <c r="CS18" s="9">
        <v>2.0590000000000002</v>
      </c>
      <c r="CT18" s="9">
        <v>3.238</v>
      </c>
      <c r="CU18" s="9">
        <v>1.603</v>
      </c>
      <c r="CV18" s="9">
        <v>1.635</v>
      </c>
      <c r="CW18" s="9">
        <v>0.42299999999999999</v>
      </c>
      <c r="CX18" s="9">
        <v>0</v>
      </c>
      <c r="CY18" s="9">
        <v>0.42299999999999999</v>
      </c>
      <c r="CZ18" s="9">
        <v>2.36</v>
      </c>
      <c r="DA18" s="9">
        <v>1.046</v>
      </c>
      <c r="DB18" s="9">
        <v>1.3140000000000001</v>
      </c>
      <c r="DC18" s="9">
        <v>0.88200000000000001</v>
      </c>
      <c r="DD18" s="9">
        <v>0.64300000000000002</v>
      </c>
      <c r="DE18" s="9">
        <v>0.23899999999999999</v>
      </c>
      <c r="DF18" s="9">
        <v>0.71</v>
      </c>
      <c r="DG18" s="9">
        <v>0.47</v>
      </c>
      <c r="DH18" s="9">
        <v>0.23899999999999999</v>
      </c>
      <c r="DI18" s="9">
        <v>0</v>
      </c>
      <c r="DJ18" s="9">
        <v>0</v>
      </c>
      <c r="DK18" s="9">
        <v>0</v>
      </c>
      <c r="DL18" s="9">
        <v>0.17299999999999999</v>
      </c>
      <c r="DM18" s="9">
        <v>0.17299999999999999</v>
      </c>
      <c r="DN18" s="9">
        <v>0</v>
      </c>
      <c r="DO18" s="9">
        <v>1.478</v>
      </c>
      <c r="DP18" s="9">
        <v>0.40300000000000002</v>
      </c>
      <c r="DQ18" s="9">
        <v>1.0740000000000001</v>
      </c>
      <c r="DR18" s="9">
        <v>0.63400000000000001</v>
      </c>
      <c r="DS18" s="9">
        <v>0.17</v>
      </c>
      <c r="DT18" s="9">
        <v>0.46300000000000002</v>
      </c>
      <c r="DU18" s="9">
        <v>0.84399999999999997</v>
      </c>
      <c r="DV18" s="9">
        <v>0.23300000000000001</v>
      </c>
      <c r="DW18" s="9">
        <v>0.61099999999999999</v>
      </c>
      <c r="DX18" s="9">
        <v>0.26800000000000002</v>
      </c>
      <c r="DY18" s="9">
        <v>0.154</v>
      </c>
      <c r="DZ18" s="9">
        <v>0.115</v>
      </c>
      <c r="EA18" s="9">
        <v>0.26800000000000002</v>
      </c>
      <c r="EB18" s="9">
        <v>0.154</v>
      </c>
      <c r="EC18" s="9">
        <v>0.115</v>
      </c>
      <c r="ED18" s="9">
        <v>0.115</v>
      </c>
      <c r="EE18" s="9">
        <v>0</v>
      </c>
      <c r="EF18" s="9">
        <v>0.115</v>
      </c>
      <c r="EG18" s="9">
        <v>0</v>
      </c>
      <c r="EH18" s="9">
        <v>0</v>
      </c>
      <c r="EI18" s="9">
        <v>0</v>
      </c>
      <c r="EJ18" s="9">
        <v>0.154</v>
      </c>
      <c r="EK18" s="9">
        <v>0.154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8.8520000000000003</v>
      </c>
      <c r="EW18" s="9">
        <v>4.8029999999999999</v>
      </c>
      <c r="EX18" s="9">
        <v>4.0490000000000004</v>
      </c>
      <c r="EY18" s="9">
        <v>5.4809999999999999</v>
      </c>
      <c r="EZ18" s="9">
        <v>3.7189999999999999</v>
      </c>
      <c r="FA18" s="9">
        <v>1.762</v>
      </c>
      <c r="FB18" s="9">
        <v>4.8499999999999996</v>
      </c>
      <c r="FC18" s="9">
        <v>3.0880000000000001</v>
      </c>
      <c r="FD18" s="9">
        <v>1.762</v>
      </c>
      <c r="FE18" s="9">
        <v>0.374</v>
      </c>
      <c r="FF18" s="9">
        <v>0.374</v>
      </c>
      <c r="FG18" s="9">
        <v>0</v>
      </c>
      <c r="FH18" s="9">
        <v>0.25700000000000001</v>
      </c>
      <c r="FI18" s="9">
        <v>0.25700000000000001</v>
      </c>
      <c r="FJ18" s="9">
        <v>0</v>
      </c>
      <c r="FK18" s="9">
        <v>3.371</v>
      </c>
      <c r="FL18" s="9">
        <v>1.085</v>
      </c>
      <c r="FM18" s="9">
        <v>2.286</v>
      </c>
      <c r="FN18" s="9">
        <v>2.1040000000000001</v>
      </c>
      <c r="FO18" s="9">
        <v>0.85199999999999998</v>
      </c>
      <c r="FP18" s="9">
        <v>1.252</v>
      </c>
      <c r="FQ18" s="9">
        <v>1.268</v>
      </c>
      <c r="FR18" s="9">
        <v>0.23300000000000001</v>
      </c>
      <c r="FS18" s="9">
        <v>1.0349999999999999</v>
      </c>
      <c r="FT18" s="9">
        <v>2.5939999999999999</v>
      </c>
      <c r="FU18" s="9">
        <v>0.97499999999999998</v>
      </c>
      <c r="FV18" s="9">
        <v>1.619</v>
      </c>
      <c r="FW18" s="9">
        <v>0.872</v>
      </c>
      <c r="FX18" s="9">
        <v>0.63500000000000001</v>
      </c>
      <c r="FY18" s="9">
        <v>0.23699999999999999</v>
      </c>
      <c r="FZ18" s="9">
        <v>0.61499999999999999</v>
      </c>
      <c r="GA18" s="9">
        <v>0.378</v>
      </c>
      <c r="GB18" s="9">
        <v>0.23699999999999999</v>
      </c>
      <c r="GC18" s="9">
        <v>0</v>
      </c>
      <c r="GD18" s="9">
        <v>0</v>
      </c>
      <c r="GE18" s="9">
        <v>0</v>
      </c>
      <c r="GF18" s="9">
        <v>0.25700000000000001</v>
      </c>
      <c r="GG18" s="9">
        <v>0.25700000000000001</v>
      </c>
      <c r="GH18" s="9">
        <v>0</v>
      </c>
      <c r="GI18" s="9">
        <v>1.722</v>
      </c>
      <c r="GJ18" s="9">
        <v>0.34</v>
      </c>
      <c r="GK18" s="9">
        <v>1.3819999999999999</v>
      </c>
      <c r="GL18" s="9">
        <v>0.45500000000000002</v>
      </c>
      <c r="GM18" s="9">
        <v>0.107</v>
      </c>
      <c r="GN18" s="9">
        <v>0.34799999999999998</v>
      </c>
      <c r="GO18" s="9">
        <v>1.268</v>
      </c>
      <c r="GP18" s="9">
        <v>0.23300000000000001</v>
      </c>
      <c r="GQ18" s="9">
        <v>1.0349999999999999</v>
      </c>
      <c r="GR18" s="9">
        <v>3.7</v>
      </c>
      <c r="GS18" s="9">
        <v>2.4910000000000001</v>
      </c>
      <c r="GT18" s="9">
        <v>1.2090000000000001</v>
      </c>
      <c r="GU18" s="9">
        <v>2.706</v>
      </c>
      <c r="GV18" s="9">
        <v>2.02</v>
      </c>
      <c r="GW18" s="9">
        <v>0.68600000000000005</v>
      </c>
      <c r="GX18" s="9">
        <v>2.452</v>
      </c>
      <c r="GY18" s="9">
        <v>1.7669999999999999</v>
      </c>
      <c r="GZ18" s="9">
        <v>0.68600000000000005</v>
      </c>
      <c r="HA18" s="9">
        <v>0.254</v>
      </c>
      <c r="HB18" s="9">
        <v>0.254</v>
      </c>
      <c r="HC18" s="9">
        <v>0</v>
      </c>
      <c r="HD18" s="9">
        <v>0.99399999999999999</v>
      </c>
      <c r="HE18" s="9">
        <v>0.47099999999999997</v>
      </c>
      <c r="HF18" s="9">
        <v>0.52300000000000002</v>
      </c>
      <c r="HG18" s="9">
        <v>0.99399999999999999</v>
      </c>
      <c r="HH18" s="9">
        <v>0.47099999999999997</v>
      </c>
      <c r="HI18" s="9">
        <v>0.52300000000000002</v>
      </c>
      <c r="HJ18" s="9">
        <v>2.5579999999999998</v>
      </c>
      <c r="HK18" s="9">
        <v>1.337</v>
      </c>
      <c r="HL18" s="9">
        <v>1.2210000000000001</v>
      </c>
      <c r="HM18" s="9">
        <v>1.903</v>
      </c>
      <c r="HN18" s="9">
        <v>1.0629999999999999</v>
      </c>
      <c r="HO18" s="9">
        <v>0.84</v>
      </c>
      <c r="HP18" s="9">
        <v>1.7829999999999999</v>
      </c>
      <c r="HQ18" s="9">
        <v>0.94299999999999995</v>
      </c>
      <c r="HR18" s="9">
        <v>0.84</v>
      </c>
      <c r="HS18" s="9">
        <v>0.12</v>
      </c>
      <c r="HT18" s="9">
        <v>0.12</v>
      </c>
      <c r="HU18" s="9">
        <v>0</v>
      </c>
      <c r="HV18" s="9">
        <v>0.65500000000000003</v>
      </c>
      <c r="HW18" s="9">
        <v>0.27400000000000002</v>
      </c>
      <c r="HX18" s="9">
        <v>0.38100000000000001</v>
      </c>
      <c r="HY18" s="9">
        <v>0.65500000000000003</v>
      </c>
      <c r="HZ18" s="9">
        <v>0.27400000000000002</v>
      </c>
      <c r="IA18" s="9">
        <v>0.38100000000000001</v>
      </c>
      <c r="IB18" s="9">
        <v>2.9529999999999998</v>
      </c>
      <c r="IC18" s="9">
        <v>1.9690000000000001</v>
      </c>
      <c r="ID18" s="9">
        <v>0.98399999999999999</v>
      </c>
      <c r="IE18" s="9">
        <v>1.1850000000000001</v>
      </c>
      <c r="IF18" s="9">
        <v>1.048</v>
      </c>
      <c r="IG18" s="9">
        <v>0.13700000000000001</v>
      </c>
      <c r="IH18" s="9">
        <v>1.1160000000000001</v>
      </c>
      <c r="II18" s="9">
        <v>0.97899999999999998</v>
      </c>
      <c r="IJ18" s="9">
        <v>0.13700000000000001</v>
      </c>
      <c r="IK18" s="9">
        <v>0</v>
      </c>
      <c r="IL18" s="9">
        <v>0</v>
      </c>
      <c r="IM18" s="9">
        <v>0</v>
      </c>
      <c r="IN18" s="9">
        <v>6.9000000000000006E-2</v>
      </c>
      <c r="IO18" s="9">
        <v>6.9000000000000006E-2</v>
      </c>
      <c r="IP18" s="9">
        <v>0</v>
      </c>
      <c r="IQ18" s="9">
        <v>1.768</v>
      </c>
    </row>
    <row r="19" spans="1:251">
      <c r="A19" s="10">
        <v>44958</v>
      </c>
      <c r="B19" s="9">
        <v>2.8479999999999999</v>
      </c>
      <c r="C19" s="9">
        <v>1.1830000000000001</v>
      </c>
      <c r="D19" s="9">
        <v>1.665</v>
      </c>
      <c r="E19" s="9">
        <v>0</v>
      </c>
      <c r="F19" s="9">
        <v>0</v>
      </c>
      <c r="G19" s="9">
        <v>0</v>
      </c>
      <c r="H19" s="9">
        <v>6.5449999999999999</v>
      </c>
      <c r="I19" s="9">
        <v>4.5149999999999997</v>
      </c>
      <c r="J19" s="9">
        <v>2.0289999999999999</v>
      </c>
      <c r="K19" s="9">
        <v>5.2839999999999998</v>
      </c>
      <c r="L19" s="9">
        <v>4.07</v>
      </c>
      <c r="M19" s="9">
        <v>1.214</v>
      </c>
      <c r="N19" s="9">
        <v>3.899</v>
      </c>
      <c r="O19" s="9">
        <v>2.6850000000000001</v>
      </c>
      <c r="P19" s="9">
        <v>1.214</v>
      </c>
      <c r="Q19" s="9">
        <v>0.48499999999999999</v>
      </c>
      <c r="R19" s="9">
        <v>0.48499999999999999</v>
      </c>
      <c r="S19" s="9">
        <v>0</v>
      </c>
      <c r="T19" s="9">
        <v>0.90100000000000002</v>
      </c>
      <c r="U19" s="9">
        <v>0.90100000000000002</v>
      </c>
      <c r="V19" s="9">
        <v>0</v>
      </c>
      <c r="W19" s="9">
        <v>1.26</v>
      </c>
      <c r="X19" s="9">
        <v>0.44500000000000001</v>
      </c>
      <c r="Y19" s="9">
        <v>0.81499999999999995</v>
      </c>
      <c r="Z19" s="9">
        <v>1.26</v>
      </c>
      <c r="AA19" s="9">
        <v>0.44500000000000001</v>
      </c>
      <c r="AB19" s="9">
        <v>0.81499999999999995</v>
      </c>
      <c r="AC19" s="9">
        <v>0</v>
      </c>
      <c r="AD19" s="9">
        <v>0</v>
      </c>
      <c r="AE19" s="9">
        <v>0</v>
      </c>
      <c r="AF19" s="9">
        <v>7.2709999999999999</v>
      </c>
      <c r="AG19" s="9">
        <v>3.3639999999999999</v>
      </c>
      <c r="AH19" s="9">
        <v>3.907</v>
      </c>
      <c r="AI19" s="9">
        <v>4.8620000000000001</v>
      </c>
      <c r="AJ19" s="9">
        <v>1.8959999999999999</v>
      </c>
      <c r="AK19" s="9">
        <v>2.9649999999999999</v>
      </c>
      <c r="AL19" s="9">
        <v>2.964</v>
      </c>
      <c r="AM19" s="9">
        <v>0.35599999999999998</v>
      </c>
      <c r="AN19" s="9">
        <v>2.6070000000000002</v>
      </c>
      <c r="AO19" s="9">
        <v>1.54</v>
      </c>
      <c r="AP19" s="9">
        <v>1.54</v>
      </c>
      <c r="AQ19" s="9">
        <v>0</v>
      </c>
      <c r="AR19" s="9">
        <v>0.35799999999999998</v>
      </c>
      <c r="AS19" s="9">
        <v>0</v>
      </c>
      <c r="AT19" s="9">
        <v>0.35799999999999998</v>
      </c>
      <c r="AU19" s="9">
        <v>2.4089999999999998</v>
      </c>
      <c r="AV19" s="9">
        <v>1.4670000000000001</v>
      </c>
      <c r="AW19" s="9">
        <v>0.94199999999999995</v>
      </c>
      <c r="AX19" s="9">
        <v>2.0190000000000001</v>
      </c>
      <c r="AY19" s="9">
        <v>1.4670000000000001</v>
      </c>
      <c r="AZ19" s="9">
        <v>0.55200000000000005</v>
      </c>
      <c r="BA19" s="9">
        <v>0.39</v>
      </c>
      <c r="BB19" s="9">
        <v>0</v>
      </c>
      <c r="BC19" s="9">
        <v>0.39</v>
      </c>
      <c r="BD19" s="9">
        <v>11.18</v>
      </c>
      <c r="BE19" s="9">
        <v>5.9649999999999999</v>
      </c>
      <c r="BF19" s="9">
        <v>5.2149999999999999</v>
      </c>
      <c r="BG19" s="9">
        <v>7.2290000000000001</v>
      </c>
      <c r="BH19" s="9">
        <v>3.7949999999999999</v>
      </c>
      <c r="BI19" s="9">
        <v>3.4340000000000002</v>
      </c>
      <c r="BJ19" s="9">
        <v>6.2140000000000004</v>
      </c>
      <c r="BK19" s="9">
        <v>3.0649999999999999</v>
      </c>
      <c r="BL19" s="9">
        <v>3.149</v>
      </c>
      <c r="BM19" s="9">
        <v>0.53600000000000003</v>
      </c>
      <c r="BN19" s="9">
        <v>0.38700000000000001</v>
      </c>
      <c r="BO19" s="9">
        <v>0.14799999999999999</v>
      </c>
      <c r="BP19" s="9">
        <v>0.47899999999999998</v>
      </c>
      <c r="BQ19" s="9">
        <v>0.34300000000000003</v>
      </c>
      <c r="BR19" s="9">
        <v>0.13600000000000001</v>
      </c>
      <c r="BS19" s="9">
        <v>3.9510000000000001</v>
      </c>
      <c r="BT19" s="9">
        <v>2.17</v>
      </c>
      <c r="BU19" s="9">
        <v>1.7809999999999999</v>
      </c>
      <c r="BV19" s="9">
        <v>2.84</v>
      </c>
      <c r="BW19" s="9">
        <v>1.3089999999999999</v>
      </c>
      <c r="BX19" s="9">
        <v>1.532</v>
      </c>
      <c r="BY19" s="9">
        <v>1.111</v>
      </c>
      <c r="BZ19" s="9">
        <v>0.86199999999999999</v>
      </c>
      <c r="CA19" s="9">
        <v>0.249</v>
      </c>
      <c r="CB19" s="9">
        <v>7.6859999999999999</v>
      </c>
      <c r="CC19" s="9">
        <v>3.653</v>
      </c>
      <c r="CD19" s="9">
        <v>4.0330000000000004</v>
      </c>
      <c r="CE19" s="9">
        <v>5.46</v>
      </c>
      <c r="CF19" s="9">
        <v>2.605</v>
      </c>
      <c r="CG19" s="9">
        <v>2.8559999999999999</v>
      </c>
      <c r="CH19" s="9">
        <v>4.923</v>
      </c>
      <c r="CI19" s="9">
        <v>2.2160000000000002</v>
      </c>
      <c r="CJ19" s="9">
        <v>2.7069999999999999</v>
      </c>
      <c r="CK19" s="9">
        <v>0.41599999999999998</v>
      </c>
      <c r="CL19" s="9">
        <v>0.26800000000000002</v>
      </c>
      <c r="CM19" s="9">
        <v>0.14799999999999999</v>
      </c>
      <c r="CN19" s="9">
        <v>0.121</v>
      </c>
      <c r="CO19" s="9">
        <v>0.121</v>
      </c>
      <c r="CP19" s="9">
        <v>0</v>
      </c>
      <c r="CQ19" s="9">
        <v>2.226</v>
      </c>
      <c r="CR19" s="9">
        <v>1.0489999999999999</v>
      </c>
      <c r="CS19" s="9">
        <v>1.177</v>
      </c>
      <c r="CT19" s="9">
        <v>2.226</v>
      </c>
      <c r="CU19" s="9">
        <v>1.0489999999999999</v>
      </c>
      <c r="CV19" s="9">
        <v>1.177</v>
      </c>
      <c r="CW19" s="9">
        <v>0</v>
      </c>
      <c r="CX19" s="9">
        <v>0</v>
      </c>
      <c r="CY19" s="9">
        <v>0</v>
      </c>
      <c r="CZ19" s="9">
        <v>2.2759999999999998</v>
      </c>
      <c r="DA19" s="9">
        <v>1.4610000000000001</v>
      </c>
      <c r="DB19" s="9">
        <v>0.81499999999999995</v>
      </c>
      <c r="DC19" s="9">
        <v>0.90200000000000002</v>
      </c>
      <c r="DD19" s="9">
        <v>0.45900000000000002</v>
      </c>
      <c r="DE19" s="9">
        <v>0.442</v>
      </c>
      <c r="DF19" s="9">
        <v>0.78200000000000003</v>
      </c>
      <c r="DG19" s="9">
        <v>0.34</v>
      </c>
      <c r="DH19" s="9">
        <v>0.442</v>
      </c>
      <c r="DI19" s="9">
        <v>0.12</v>
      </c>
      <c r="DJ19" s="9">
        <v>0.12</v>
      </c>
      <c r="DK19" s="9">
        <v>0</v>
      </c>
      <c r="DL19" s="9">
        <v>0</v>
      </c>
      <c r="DM19" s="9">
        <v>0</v>
      </c>
      <c r="DN19" s="9">
        <v>0</v>
      </c>
      <c r="DO19" s="9">
        <v>1.375</v>
      </c>
      <c r="DP19" s="9">
        <v>1.002</v>
      </c>
      <c r="DQ19" s="9">
        <v>0.373</v>
      </c>
      <c r="DR19" s="9">
        <v>0.26400000000000001</v>
      </c>
      <c r="DS19" s="9">
        <v>0.14000000000000001</v>
      </c>
      <c r="DT19" s="9">
        <v>0.123</v>
      </c>
      <c r="DU19" s="9">
        <v>1.111</v>
      </c>
      <c r="DV19" s="9">
        <v>0.86199999999999999</v>
      </c>
      <c r="DW19" s="9">
        <v>0.249</v>
      </c>
      <c r="DX19" s="9">
        <v>1.218</v>
      </c>
      <c r="DY19" s="9">
        <v>0.85099999999999998</v>
      </c>
      <c r="DZ19" s="9">
        <v>0.36699999999999999</v>
      </c>
      <c r="EA19" s="9">
        <v>0.86699999999999999</v>
      </c>
      <c r="EB19" s="9">
        <v>0.73099999999999998</v>
      </c>
      <c r="EC19" s="9">
        <v>0.13600000000000001</v>
      </c>
      <c r="ED19" s="9">
        <v>0.50900000000000001</v>
      </c>
      <c r="EE19" s="9">
        <v>0.50900000000000001</v>
      </c>
      <c r="EF19" s="9">
        <v>0</v>
      </c>
      <c r="EG19" s="9">
        <v>0</v>
      </c>
      <c r="EH19" s="9">
        <v>0</v>
      </c>
      <c r="EI19" s="9">
        <v>0</v>
      </c>
      <c r="EJ19" s="9">
        <v>0.35799999999999998</v>
      </c>
      <c r="EK19" s="9">
        <v>0.222</v>
      </c>
      <c r="EL19" s="9">
        <v>0.13600000000000001</v>
      </c>
      <c r="EM19" s="9">
        <v>0.35099999999999998</v>
      </c>
      <c r="EN19" s="9">
        <v>0.12</v>
      </c>
      <c r="EO19" s="9">
        <v>0.23100000000000001</v>
      </c>
      <c r="EP19" s="9">
        <v>0.35099999999999998</v>
      </c>
      <c r="EQ19" s="9">
        <v>0.12</v>
      </c>
      <c r="ER19" s="9">
        <v>0.23100000000000001</v>
      </c>
      <c r="ES19" s="9">
        <v>0</v>
      </c>
      <c r="ET19" s="9">
        <v>0</v>
      </c>
      <c r="EU19" s="9">
        <v>0</v>
      </c>
      <c r="EV19" s="9">
        <v>9.7460000000000004</v>
      </c>
      <c r="EW19" s="9">
        <v>5.0730000000000004</v>
      </c>
      <c r="EX19" s="9">
        <v>4.6740000000000004</v>
      </c>
      <c r="EY19" s="9">
        <v>6.4969999999999999</v>
      </c>
      <c r="EZ19" s="9">
        <v>3.423</v>
      </c>
      <c r="FA19" s="9">
        <v>3.0750000000000002</v>
      </c>
      <c r="FB19" s="9">
        <v>5.4820000000000002</v>
      </c>
      <c r="FC19" s="9">
        <v>2.6930000000000001</v>
      </c>
      <c r="FD19" s="9">
        <v>2.79</v>
      </c>
      <c r="FE19" s="9">
        <v>0.53600000000000003</v>
      </c>
      <c r="FF19" s="9">
        <v>0.38700000000000001</v>
      </c>
      <c r="FG19" s="9">
        <v>0.14799999999999999</v>
      </c>
      <c r="FH19" s="9">
        <v>0.47899999999999998</v>
      </c>
      <c r="FI19" s="9">
        <v>0.34300000000000003</v>
      </c>
      <c r="FJ19" s="9">
        <v>0.13600000000000001</v>
      </c>
      <c r="FK19" s="9">
        <v>3.2490000000000001</v>
      </c>
      <c r="FL19" s="9">
        <v>1.65</v>
      </c>
      <c r="FM19" s="9">
        <v>1.599</v>
      </c>
      <c r="FN19" s="9">
        <v>2.1379999999999999</v>
      </c>
      <c r="FO19" s="9">
        <v>0.78900000000000003</v>
      </c>
      <c r="FP19" s="9">
        <v>1.349</v>
      </c>
      <c r="FQ19" s="9">
        <v>1.111</v>
      </c>
      <c r="FR19" s="9">
        <v>0.86199999999999999</v>
      </c>
      <c r="FS19" s="9">
        <v>0.249</v>
      </c>
      <c r="FT19" s="9">
        <v>2.9769999999999999</v>
      </c>
      <c r="FU19" s="9">
        <v>1.905</v>
      </c>
      <c r="FV19" s="9">
        <v>1.0720000000000001</v>
      </c>
      <c r="FW19" s="9">
        <v>1.3620000000000001</v>
      </c>
      <c r="FX19" s="9">
        <v>0.78300000000000003</v>
      </c>
      <c r="FY19" s="9">
        <v>0.57899999999999996</v>
      </c>
      <c r="FZ19" s="9">
        <v>0.88300000000000001</v>
      </c>
      <c r="GA19" s="9">
        <v>0.441</v>
      </c>
      <c r="GB19" s="9">
        <v>0.442</v>
      </c>
      <c r="GC19" s="9">
        <v>0</v>
      </c>
      <c r="GD19" s="9">
        <v>0</v>
      </c>
      <c r="GE19" s="9">
        <v>0</v>
      </c>
      <c r="GF19" s="9">
        <v>0.47899999999999998</v>
      </c>
      <c r="GG19" s="9">
        <v>0.34300000000000003</v>
      </c>
      <c r="GH19" s="9">
        <v>0.13600000000000001</v>
      </c>
      <c r="GI19" s="9">
        <v>1.615</v>
      </c>
      <c r="GJ19" s="9">
        <v>1.1220000000000001</v>
      </c>
      <c r="GK19" s="9">
        <v>0.49399999999999999</v>
      </c>
      <c r="GL19" s="9">
        <v>0.504</v>
      </c>
      <c r="GM19" s="9">
        <v>0.26</v>
      </c>
      <c r="GN19" s="9">
        <v>0.24399999999999999</v>
      </c>
      <c r="GO19" s="9">
        <v>1.111</v>
      </c>
      <c r="GP19" s="9">
        <v>0.86199999999999999</v>
      </c>
      <c r="GQ19" s="9">
        <v>0.249</v>
      </c>
      <c r="GR19" s="9">
        <v>5.016</v>
      </c>
      <c r="GS19" s="9">
        <v>2.5880000000000001</v>
      </c>
      <c r="GT19" s="9">
        <v>2.427</v>
      </c>
      <c r="GU19" s="9">
        <v>3.7360000000000002</v>
      </c>
      <c r="GV19" s="9">
        <v>2.06</v>
      </c>
      <c r="GW19" s="9">
        <v>1.6759999999999999</v>
      </c>
      <c r="GX19" s="9">
        <v>3.2</v>
      </c>
      <c r="GY19" s="9">
        <v>1.6719999999999999</v>
      </c>
      <c r="GZ19" s="9">
        <v>1.5269999999999999</v>
      </c>
      <c r="HA19" s="9">
        <v>0.53600000000000003</v>
      </c>
      <c r="HB19" s="9">
        <v>0.38700000000000001</v>
      </c>
      <c r="HC19" s="9">
        <v>0.14799999999999999</v>
      </c>
      <c r="HD19" s="9">
        <v>1.28</v>
      </c>
      <c r="HE19" s="9">
        <v>0.52900000000000003</v>
      </c>
      <c r="HF19" s="9">
        <v>0.751</v>
      </c>
      <c r="HG19" s="9">
        <v>1.28</v>
      </c>
      <c r="HH19" s="9">
        <v>0.52900000000000003</v>
      </c>
      <c r="HI19" s="9">
        <v>0.751</v>
      </c>
      <c r="HJ19" s="9">
        <v>1.7529999999999999</v>
      </c>
      <c r="HK19" s="9">
        <v>0.57899999999999996</v>
      </c>
      <c r="HL19" s="9">
        <v>1.1739999999999999</v>
      </c>
      <c r="HM19" s="9">
        <v>1.399</v>
      </c>
      <c r="HN19" s="9">
        <v>0.57899999999999996</v>
      </c>
      <c r="HO19" s="9">
        <v>0.82</v>
      </c>
      <c r="HP19" s="9">
        <v>1.399</v>
      </c>
      <c r="HQ19" s="9">
        <v>0.57899999999999996</v>
      </c>
      <c r="HR19" s="9">
        <v>0.82</v>
      </c>
      <c r="HS19" s="9">
        <v>0</v>
      </c>
      <c r="HT19" s="9">
        <v>0</v>
      </c>
      <c r="HU19" s="9">
        <v>0</v>
      </c>
      <c r="HV19" s="9">
        <v>0.35399999999999998</v>
      </c>
      <c r="HW19" s="9">
        <v>0</v>
      </c>
      <c r="HX19" s="9">
        <v>0.35399999999999998</v>
      </c>
      <c r="HY19" s="9">
        <v>0.35399999999999998</v>
      </c>
      <c r="HZ19" s="9">
        <v>0</v>
      </c>
      <c r="IA19" s="9">
        <v>0.35399999999999998</v>
      </c>
      <c r="IB19" s="9">
        <v>1.4339999999999999</v>
      </c>
      <c r="IC19" s="9">
        <v>0.89200000000000002</v>
      </c>
      <c r="ID19" s="9">
        <v>0.54200000000000004</v>
      </c>
      <c r="IE19" s="9">
        <v>0.73199999999999998</v>
      </c>
      <c r="IF19" s="9">
        <v>0.372</v>
      </c>
      <c r="IG19" s="9">
        <v>0.35899999999999999</v>
      </c>
      <c r="IH19" s="9">
        <v>0.73199999999999998</v>
      </c>
      <c r="II19" s="9">
        <v>0.372</v>
      </c>
      <c r="IJ19" s="9">
        <v>0.35899999999999999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0.70199999999999996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1.667</v>
      </c>
      <c r="C11" s="9">
        <v>0.40300000000000002</v>
      </c>
      <c r="D11" s="9">
        <v>2.0699999999999998</v>
      </c>
      <c r="E11" s="9">
        <v>1.667</v>
      </c>
      <c r="F11" s="9">
        <v>0.40300000000000002</v>
      </c>
      <c r="G11" s="9">
        <v>0</v>
      </c>
      <c r="H11" s="9">
        <v>0</v>
      </c>
      <c r="I11" s="9">
        <v>0</v>
      </c>
      <c r="J11" s="9">
        <v>0.38100000000000001</v>
      </c>
      <c r="K11" s="9">
        <v>0.255</v>
      </c>
      <c r="L11" s="9">
        <v>0.126</v>
      </c>
      <c r="M11" s="9">
        <v>0.152</v>
      </c>
      <c r="N11" s="9">
        <v>0.152</v>
      </c>
      <c r="O11" s="9">
        <v>0</v>
      </c>
      <c r="P11" s="9">
        <v>0.152</v>
      </c>
      <c r="Q11" s="9">
        <v>0.152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0.23</v>
      </c>
      <c r="Z11" s="9">
        <v>0.104</v>
      </c>
      <c r="AA11" s="9">
        <v>0.126</v>
      </c>
      <c r="AB11" s="9">
        <v>0.23</v>
      </c>
      <c r="AC11" s="9">
        <v>0.104</v>
      </c>
      <c r="AD11" s="9">
        <v>0.126</v>
      </c>
      <c r="AE11" s="9">
        <v>0</v>
      </c>
      <c r="AF11" s="9">
        <v>0</v>
      </c>
      <c r="AG11" s="9">
        <v>0</v>
      </c>
      <c r="AH11" s="9">
        <v>3.879</v>
      </c>
      <c r="AI11" s="9">
        <v>2.778</v>
      </c>
      <c r="AJ11" s="9">
        <v>1.101</v>
      </c>
      <c r="AK11" s="9">
        <v>2.0390000000000001</v>
      </c>
      <c r="AL11" s="9">
        <v>1.214</v>
      </c>
      <c r="AM11" s="9">
        <v>0.82399999999999995</v>
      </c>
      <c r="AN11" s="9">
        <v>2.0390000000000001</v>
      </c>
      <c r="AO11" s="9">
        <v>1.214</v>
      </c>
      <c r="AP11" s="9">
        <v>0.82399999999999995</v>
      </c>
      <c r="AQ11" s="9">
        <v>0</v>
      </c>
      <c r="AR11" s="9">
        <v>0</v>
      </c>
      <c r="AS11" s="9">
        <v>0</v>
      </c>
      <c r="AT11" s="9">
        <v>1.84</v>
      </c>
      <c r="AU11" s="9">
        <v>1.5629999999999999</v>
      </c>
      <c r="AV11" s="9">
        <v>0.27700000000000002</v>
      </c>
      <c r="AW11" s="9">
        <v>1.84</v>
      </c>
      <c r="AX11" s="9">
        <v>1.5629999999999999</v>
      </c>
      <c r="AY11" s="9">
        <v>0.27700000000000002</v>
      </c>
      <c r="AZ11" s="9">
        <v>11.042999999999999</v>
      </c>
      <c r="BA11" s="9">
        <v>5.6150000000000002</v>
      </c>
      <c r="BB11" s="9">
        <v>5.4279999999999999</v>
      </c>
      <c r="BC11" s="9">
        <v>6.7619999999999996</v>
      </c>
      <c r="BD11" s="9">
        <v>3.7029999999999998</v>
      </c>
      <c r="BE11" s="9">
        <v>3.06</v>
      </c>
      <c r="BF11" s="9">
        <v>6.1779999999999999</v>
      </c>
      <c r="BG11" s="9">
        <v>3.242</v>
      </c>
      <c r="BH11" s="9">
        <v>2.9369999999999998</v>
      </c>
      <c r="BI11" s="9">
        <v>0.377</v>
      </c>
      <c r="BJ11" s="9">
        <v>0.254</v>
      </c>
      <c r="BK11" s="9">
        <v>0.123</v>
      </c>
      <c r="BL11" s="9">
        <v>0.20699999999999999</v>
      </c>
      <c r="BM11" s="9">
        <v>0.20699999999999999</v>
      </c>
      <c r="BN11" s="9">
        <v>0</v>
      </c>
      <c r="BO11" s="9">
        <v>4.28</v>
      </c>
      <c r="BP11" s="9">
        <v>1.9119999999999999</v>
      </c>
      <c r="BQ11" s="9">
        <v>2.3679999999999999</v>
      </c>
      <c r="BR11" s="9">
        <v>3.8250000000000002</v>
      </c>
      <c r="BS11" s="9">
        <v>1.663</v>
      </c>
      <c r="BT11" s="9">
        <v>2.1619999999999999</v>
      </c>
      <c r="BU11" s="9">
        <v>0.45600000000000002</v>
      </c>
      <c r="BV11" s="9">
        <v>0.249</v>
      </c>
      <c r="BW11" s="9">
        <v>0.20599999999999999</v>
      </c>
      <c r="BX11" s="9">
        <v>2.8639999999999999</v>
      </c>
      <c r="BY11" s="9">
        <v>1.26</v>
      </c>
      <c r="BZ11" s="9">
        <v>1.6040000000000001</v>
      </c>
      <c r="CA11" s="9">
        <v>1.702</v>
      </c>
      <c r="CB11" s="9">
        <v>0.76600000000000001</v>
      </c>
      <c r="CC11" s="9">
        <v>0.93600000000000005</v>
      </c>
      <c r="CD11" s="9">
        <v>1.4730000000000001</v>
      </c>
      <c r="CE11" s="9">
        <v>0.53800000000000003</v>
      </c>
      <c r="CF11" s="9">
        <v>0.93600000000000005</v>
      </c>
      <c r="CG11" s="9">
        <v>0.112</v>
      </c>
      <c r="CH11" s="9">
        <v>0.112</v>
      </c>
      <c r="CI11" s="9">
        <v>0</v>
      </c>
      <c r="CJ11" s="9">
        <v>0.11600000000000001</v>
      </c>
      <c r="CK11" s="9">
        <v>0.11600000000000001</v>
      </c>
      <c r="CL11" s="9">
        <v>0</v>
      </c>
      <c r="CM11" s="9">
        <v>1.1619999999999999</v>
      </c>
      <c r="CN11" s="9">
        <v>0.49399999999999999</v>
      </c>
      <c r="CO11" s="9">
        <v>0.66800000000000004</v>
      </c>
      <c r="CP11" s="9">
        <v>0.82199999999999995</v>
      </c>
      <c r="CQ11" s="9">
        <v>0.245</v>
      </c>
      <c r="CR11" s="9">
        <v>0.57699999999999996</v>
      </c>
      <c r="CS11" s="9">
        <v>0.34100000000000003</v>
      </c>
      <c r="CT11" s="9">
        <v>0.249</v>
      </c>
      <c r="CU11" s="9">
        <v>9.0999999999999998E-2</v>
      </c>
      <c r="CV11" s="9">
        <v>3.5550000000000002</v>
      </c>
      <c r="CW11" s="9">
        <v>2.1</v>
      </c>
      <c r="CX11" s="9">
        <v>1.456</v>
      </c>
      <c r="CY11" s="9">
        <v>2.218</v>
      </c>
      <c r="CZ11" s="9">
        <v>1.528</v>
      </c>
      <c r="DA11" s="9">
        <v>0.69</v>
      </c>
      <c r="DB11" s="9">
        <v>1.954</v>
      </c>
      <c r="DC11" s="9">
        <v>1.387</v>
      </c>
      <c r="DD11" s="9">
        <v>0.56699999999999995</v>
      </c>
      <c r="DE11" s="9">
        <v>0.26500000000000001</v>
      </c>
      <c r="DF11" s="9">
        <v>0.14199999999999999</v>
      </c>
      <c r="DG11" s="9">
        <v>0.123</v>
      </c>
      <c r="DH11" s="9">
        <v>0</v>
      </c>
      <c r="DI11" s="9">
        <v>0</v>
      </c>
      <c r="DJ11" s="9">
        <v>0</v>
      </c>
      <c r="DK11" s="9">
        <v>1.337</v>
      </c>
      <c r="DL11" s="9">
        <v>0.57099999999999995</v>
      </c>
      <c r="DM11" s="9">
        <v>0.76600000000000001</v>
      </c>
      <c r="DN11" s="9">
        <v>1.222</v>
      </c>
      <c r="DO11" s="9">
        <v>0.57099999999999995</v>
      </c>
      <c r="DP11" s="9">
        <v>0.65100000000000002</v>
      </c>
      <c r="DQ11" s="9">
        <v>0.115</v>
      </c>
      <c r="DR11" s="9">
        <v>0</v>
      </c>
      <c r="DS11" s="9">
        <v>0.115</v>
      </c>
      <c r="DT11" s="9">
        <v>2.5070000000000001</v>
      </c>
      <c r="DU11" s="9">
        <v>1.3260000000000001</v>
      </c>
      <c r="DV11" s="9">
        <v>1.181</v>
      </c>
      <c r="DW11" s="9">
        <v>1.526</v>
      </c>
      <c r="DX11" s="9">
        <v>0.82399999999999995</v>
      </c>
      <c r="DY11" s="9">
        <v>0.70199999999999996</v>
      </c>
      <c r="DZ11" s="9">
        <v>1.526</v>
      </c>
      <c r="EA11" s="9">
        <v>0.82399999999999995</v>
      </c>
      <c r="EB11" s="9">
        <v>0.70199999999999996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0.98099999999999998</v>
      </c>
      <c r="EJ11" s="9">
        <v>0.502</v>
      </c>
      <c r="EK11" s="9">
        <v>0.47899999999999998</v>
      </c>
      <c r="EL11" s="9">
        <v>0.98099999999999998</v>
      </c>
      <c r="EM11" s="9">
        <v>0.502</v>
      </c>
      <c r="EN11" s="9">
        <v>0.47899999999999998</v>
      </c>
      <c r="EO11" s="9">
        <v>0</v>
      </c>
      <c r="EP11" s="9">
        <v>0</v>
      </c>
      <c r="EQ11" s="9">
        <v>0</v>
      </c>
      <c r="ER11" s="9">
        <v>2.1160000000000001</v>
      </c>
      <c r="ES11" s="9">
        <v>0.92800000000000005</v>
      </c>
      <c r="ET11" s="9">
        <v>1.1879999999999999</v>
      </c>
      <c r="EU11" s="9">
        <v>1.3160000000000001</v>
      </c>
      <c r="EV11" s="9">
        <v>0.58399999999999996</v>
      </c>
      <c r="EW11" s="9">
        <v>0.73199999999999998</v>
      </c>
      <c r="EX11" s="9">
        <v>1.2250000000000001</v>
      </c>
      <c r="EY11" s="9">
        <v>0.49299999999999999</v>
      </c>
      <c r="EZ11" s="9">
        <v>0.73199999999999998</v>
      </c>
      <c r="FA11" s="9">
        <v>0</v>
      </c>
      <c r="FB11" s="9">
        <v>0</v>
      </c>
      <c r="FC11" s="9">
        <v>0</v>
      </c>
      <c r="FD11" s="9">
        <v>9.0999999999999998E-2</v>
      </c>
      <c r="FE11" s="9">
        <v>9.0999999999999998E-2</v>
      </c>
      <c r="FF11" s="9">
        <v>0</v>
      </c>
      <c r="FG11" s="9">
        <v>0.8</v>
      </c>
      <c r="FH11" s="9">
        <v>0.34399999999999997</v>
      </c>
      <c r="FI11" s="9">
        <v>0.45600000000000002</v>
      </c>
      <c r="FJ11" s="9">
        <v>0.8</v>
      </c>
      <c r="FK11" s="9">
        <v>0.34399999999999997</v>
      </c>
      <c r="FL11" s="9">
        <v>0.45600000000000002</v>
      </c>
      <c r="FM11" s="9">
        <v>0</v>
      </c>
      <c r="FN11" s="9">
        <v>0</v>
      </c>
      <c r="FO11" s="9">
        <v>0</v>
      </c>
      <c r="FP11" s="9">
        <v>3.5329999999999999</v>
      </c>
      <c r="FQ11" s="9">
        <v>2.3969999999999998</v>
      </c>
      <c r="FR11" s="9">
        <v>1.137</v>
      </c>
      <c r="FS11" s="9">
        <v>2.8860000000000001</v>
      </c>
      <c r="FT11" s="9">
        <v>1.9710000000000001</v>
      </c>
      <c r="FU11" s="9">
        <v>0.91500000000000004</v>
      </c>
      <c r="FV11" s="9">
        <v>2.8860000000000001</v>
      </c>
      <c r="FW11" s="9">
        <v>1.9710000000000001</v>
      </c>
      <c r="FX11" s="9">
        <v>0.91500000000000004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0.64800000000000002</v>
      </c>
      <c r="GF11" s="9">
        <v>0.42499999999999999</v>
      </c>
      <c r="GG11" s="9">
        <v>0.222</v>
      </c>
      <c r="GH11" s="9">
        <v>0.57899999999999996</v>
      </c>
      <c r="GI11" s="9">
        <v>0.35699999999999998</v>
      </c>
      <c r="GJ11" s="9">
        <v>0.222</v>
      </c>
      <c r="GK11" s="9">
        <v>6.9000000000000006E-2</v>
      </c>
      <c r="GL11" s="9">
        <v>6.9000000000000006E-2</v>
      </c>
      <c r="GM11" s="9">
        <v>0</v>
      </c>
      <c r="GN11" s="9">
        <v>2.6219999999999999</v>
      </c>
      <c r="GO11" s="9">
        <v>2.0630000000000002</v>
      </c>
      <c r="GP11" s="9">
        <v>0.55900000000000005</v>
      </c>
      <c r="GQ11" s="9">
        <v>2.2570000000000001</v>
      </c>
      <c r="GR11" s="9">
        <v>1.806</v>
      </c>
      <c r="GS11" s="9">
        <v>0.45100000000000001</v>
      </c>
      <c r="GT11" s="9">
        <v>2.1190000000000002</v>
      </c>
      <c r="GU11" s="9">
        <v>1.6679999999999999</v>
      </c>
      <c r="GV11" s="9">
        <v>0.45100000000000001</v>
      </c>
      <c r="GW11" s="9">
        <v>0.13800000000000001</v>
      </c>
      <c r="GX11" s="9">
        <v>0.13800000000000001</v>
      </c>
      <c r="GY11" s="9">
        <v>0</v>
      </c>
      <c r="GZ11" s="9">
        <v>0</v>
      </c>
      <c r="HA11" s="9">
        <v>0</v>
      </c>
      <c r="HB11" s="9">
        <v>0</v>
      </c>
      <c r="HC11" s="9">
        <v>0.36399999999999999</v>
      </c>
      <c r="HD11" s="9">
        <v>0.25700000000000001</v>
      </c>
      <c r="HE11" s="9">
        <v>0.107</v>
      </c>
      <c r="HF11" s="9">
        <v>0.36399999999999999</v>
      </c>
      <c r="HG11" s="9">
        <v>0.25700000000000001</v>
      </c>
      <c r="HH11" s="9">
        <v>0.107</v>
      </c>
      <c r="HI11" s="9">
        <v>0</v>
      </c>
      <c r="HJ11" s="9">
        <v>0</v>
      </c>
      <c r="HK11" s="9">
        <v>0</v>
      </c>
      <c r="HL11" s="9">
        <v>4.3460000000000001</v>
      </c>
      <c r="HM11" s="9">
        <v>2.4860000000000002</v>
      </c>
      <c r="HN11" s="9">
        <v>1.86</v>
      </c>
      <c r="HO11" s="9">
        <v>3.4169999999999998</v>
      </c>
      <c r="HP11" s="9">
        <v>1.9339999999999999</v>
      </c>
      <c r="HQ11" s="9">
        <v>1.4830000000000001</v>
      </c>
      <c r="HR11" s="9">
        <v>2.556</v>
      </c>
      <c r="HS11" s="9">
        <v>1.4630000000000001</v>
      </c>
      <c r="HT11" s="9">
        <v>1.093</v>
      </c>
      <c r="HU11" s="9">
        <v>0.86099999999999999</v>
      </c>
      <c r="HV11" s="9">
        <v>0.47099999999999997</v>
      </c>
      <c r="HW11" s="9">
        <v>0.39</v>
      </c>
      <c r="HX11" s="9">
        <v>0</v>
      </c>
      <c r="HY11" s="9">
        <v>0</v>
      </c>
      <c r="HZ11" s="9">
        <v>0</v>
      </c>
      <c r="IA11" s="9">
        <v>0.93</v>
      </c>
      <c r="IB11" s="9">
        <v>0.55300000000000005</v>
      </c>
      <c r="IC11" s="9">
        <v>0.377</v>
      </c>
      <c r="ID11" s="9">
        <v>0.76800000000000002</v>
      </c>
      <c r="IE11" s="9">
        <v>0.45</v>
      </c>
      <c r="IF11" s="9">
        <v>0.318</v>
      </c>
      <c r="IG11" s="9">
        <v>0.161</v>
      </c>
      <c r="IH11" s="9">
        <v>0.10299999999999999</v>
      </c>
      <c r="II11" s="9">
        <v>5.8999999999999997E-2</v>
      </c>
      <c r="IJ11" s="9">
        <v>3.395</v>
      </c>
      <c r="IK11" s="9">
        <v>1.806</v>
      </c>
      <c r="IL11" s="9">
        <v>1.5880000000000001</v>
      </c>
      <c r="IM11" s="9">
        <v>2.8959999999999999</v>
      </c>
      <c r="IN11" s="9">
        <v>1.482</v>
      </c>
      <c r="IO11" s="9">
        <v>1.415</v>
      </c>
      <c r="IP11" s="9">
        <v>2.1909999999999998</v>
      </c>
      <c r="IQ11" s="9">
        <v>1.167</v>
      </c>
    </row>
    <row r="12" spans="1:251">
      <c r="A12" s="10">
        <v>42401</v>
      </c>
      <c r="B12" s="9">
        <v>0.60899999999999999</v>
      </c>
      <c r="C12" s="9">
        <v>0.96699999999999997</v>
      </c>
      <c r="D12" s="9">
        <v>1.5760000000000001</v>
      </c>
      <c r="E12" s="9">
        <v>0.60899999999999999</v>
      </c>
      <c r="F12" s="9">
        <v>0.96699999999999997</v>
      </c>
      <c r="G12" s="9">
        <v>0</v>
      </c>
      <c r="H12" s="9">
        <v>0</v>
      </c>
      <c r="I12" s="9">
        <v>0</v>
      </c>
      <c r="J12" s="9">
        <v>0.11799999999999999</v>
      </c>
      <c r="K12" s="9">
        <v>0.11799999999999999</v>
      </c>
      <c r="L12" s="9">
        <v>0</v>
      </c>
      <c r="M12" s="9">
        <v>0.11799999999999999</v>
      </c>
      <c r="N12" s="9">
        <v>0.11799999999999999</v>
      </c>
      <c r="O12" s="9">
        <v>0</v>
      </c>
      <c r="P12" s="9">
        <v>0.11799999999999999</v>
      </c>
      <c r="Q12" s="9">
        <v>0.11799999999999999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3.6720000000000002</v>
      </c>
      <c r="AI12" s="9">
        <v>2.0579999999999998</v>
      </c>
      <c r="AJ12" s="9">
        <v>1.6140000000000001</v>
      </c>
      <c r="AK12" s="9">
        <v>2.0950000000000002</v>
      </c>
      <c r="AL12" s="9">
        <v>1.448</v>
      </c>
      <c r="AM12" s="9">
        <v>0.64700000000000002</v>
      </c>
      <c r="AN12" s="9">
        <v>1.875</v>
      </c>
      <c r="AO12" s="9">
        <v>1.2290000000000001</v>
      </c>
      <c r="AP12" s="9">
        <v>0.64700000000000002</v>
      </c>
      <c r="AQ12" s="9">
        <v>0.22</v>
      </c>
      <c r="AR12" s="9">
        <v>0.22</v>
      </c>
      <c r="AS12" s="9">
        <v>0</v>
      </c>
      <c r="AT12" s="9">
        <v>1.5760000000000001</v>
      </c>
      <c r="AU12" s="9">
        <v>0.60899999999999999</v>
      </c>
      <c r="AV12" s="9">
        <v>0.96699999999999997</v>
      </c>
      <c r="AW12" s="9">
        <v>1.5760000000000001</v>
      </c>
      <c r="AX12" s="9">
        <v>0.60899999999999999</v>
      </c>
      <c r="AY12" s="9">
        <v>0.96699999999999997</v>
      </c>
      <c r="AZ12" s="9">
        <v>12.241</v>
      </c>
      <c r="BA12" s="9">
        <v>6.26</v>
      </c>
      <c r="BB12" s="9">
        <v>5.9809999999999999</v>
      </c>
      <c r="BC12" s="9">
        <v>7.0679999999999996</v>
      </c>
      <c r="BD12" s="9">
        <v>4.01</v>
      </c>
      <c r="BE12" s="9">
        <v>3.0579999999999998</v>
      </c>
      <c r="BF12" s="9">
        <v>6.9770000000000003</v>
      </c>
      <c r="BG12" s="9">
        <v>3.9180000000000001</v>
      </c>
      <c r="BH12" s="9">
        <v>3.0579999999999998</v>
      </c>
      <c r="BI12" s="9">
        <v>9.1999999999999998E-2</v>
      </c>
      <c r="BJ12" s="9">
        <v>9.1999999999999998E-2</v>
      </c>
      <c r="BK12" s="9">
        <v>0</v>
      </c>
      <c r="BL12" s="9">
        <v>0</v>
      </c>
      <c r="BM12" s="9">
        <v>0</v>
      </c>
      <c r="BN12" s="9">
        <v>0</v>
      </c>
      <c r="BO12" s="9">
        <v>5.173</v>
      </c>
      <c r="BP12" s="9">
        <v>2.25</v>
      </c>
      <c r="BQ12" s="9">
        <v>2.9220000000000002</v>
      </c>
      <c r="BR12" s="9">
        <v>4.7990000000000004</v>
      </c>
      <c r="BS12" s="9">
        <v>2.0179999999999998</v>
      </c>
      <c r="BT12" s="9">
        <v>2.7810000000000001</v>
      </c>
      <c r="BU12" s="9">
        <v>0.374</v>
      </c>
      <c r="BV12" s="9">
        <v>0.23300000000000001</v>
      </c>
      <c r="BW12" s="9">
        <v>0.14099999999999999</v>
      </c>
      <c r="BX12" s="9">
        <v>3.7450000000000001</v>
      </c>
      <c r="BY12" s="9">
        <v>1.9930000000000001</v>
      </c>
      <c r="BZ12" s="9">
        <v>1.752</v>
      </c>
      <c r="CA12" s="9">
        <v>1.5720000000000001</v>
      </c>
      <c r="CB12" s="9">
        <v>0.57999999999999996</v>
      </c>
      <c r="CC12" s="9">
        <v>0.99199999999999999</v>
      </c>
      <c r="CD12" s="9">
        <v>1.5720000000000001</v>
      </c>
      <c r="CE12" s="9">
        <v>0.57999999999999996</v>
      </c>
      <c r="CF12" s="9">
        <v>0.99199999999999999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2.173</v>
      </c>
      <c r="CN12" s="9">
        <v>1.413</v>
      </c>
      <c r="CO12" s="9">
        <v>0.76</v>
      </c>
      <c r="CP12" s="9">
        <v>1.9410000000000001</v>
      </c>
      <c r="CQ12" s="9">
        <v>1.181</v>
      </c>
      <c r="CR12" s="9">
        <v>0.76</v>
      </c>
      <c r="CS12" s="9">
        <v>0.23300000000000001</v>
      </c>
      <c r="CT12" s="9">
        <v>0.23300000000000001</v>
      </c>
      <c r="CU12" s="9">
        <v>0</v>
      </c>
      <c r="CV12" s="9">
        <v>5.2130000000000001</v>
      </c>
      <c r="CW12" s="9">
        <v>2.875</v>
      </c>
      <c r="CX12" s="9">
        <v>2.3380000000000001</v>
      </c>
      <c r="CY12" s="9">
        <v>2.8319999999999999</v>
      </c>
      <c r="CZ12" s="9">
        <v>2.0960000000000001</v>
      </c>
      <c r="DA12" s="9">
        <v>0.73599999999999999</v>
      </c>
      <c r="DB12" s="9">
        <v>2.8319999999999999</v>
      </c>
      <c r="DC12" s="9">
        <v>2.0960000000000001</v>
      </c>
      <c r="DD12" s="9">
        <v>0.73599999999999999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2.3809999999999998</v>
      </c>
      <c r="DL12" s="9">
        <v>0.77900000000000003</v>
      </c>
      <c r="DM12" s="9">
        <v>1.6020000000000001</v>
      </c>
      <c r="DN12" s="9">
        <v>2.2400000000000002</v>
      </c>
      <c r="DO12" s="9">
        <v>0.77900000000000003</v>
      </c>
      <c r="DP12" s="9">
        <v>1.4610000000000001</v>
      </c>
      <c r="DQ12" s="9">
        <v>0.14099999999999999</v>
      </c>
      <c r="DR12" s="9">
        <v>0</v>
      </c>
      <c r="DS12" s="9">
        <v>0.14099999999999999</v>
      </c>
      <c r="DT12" s="9">
        <v>1.8460000000000001</v>
      </c>
      <c r="DU12" s="9">
        <v>0.56899999999999995</v>
      </c>
      <c r="DV12" s="9">
        <v>1.2769999999999999</v>
      </c>
      <c r="DW12" s="9">
        <v>1.43</v>
      </c>
      <c r="DX12" s="9">
        <v>0.56899999999999995</v>
      </c>
      <c r="DY12" s="9">
        <v>0.86099999999999999</v>
      </c>
      <c r="DZ12" s="9">
        <v>1.43</v>
      </c>
      <c r="EA12" s="9">
        <v>0.56899999999999995</v>
      </c>
      <c r="EB12" s="9">
        <v>0.86099999999999999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0.41599999999999998</v>
      </c>
      <c r="EJ12" s="9">
        <v>0</v>
      </c>
      <c r="EK12" s="9">
        <v>0.41599999999999998</v>
      </c>
      <c r="EL12" s="9">
        <v>0.41599999999999998</v>
      </c>
      <c r="EM12" s="9">
        <v>0</v>
      </c>
      <c r="EN12" s="9">
        <v>0.41599999999999998</v>
      </c>
      <c r="EO12" s="9">
        <v>0</v>
      </c>
      <c r="EP12" s="9">
        <v>0</v>
      </c>
      <c r="EQ12" s="9">
        <v>0</v>
      </c>
      <c r="ER12" s="9">
        <v>1.4370000000000001</v>
      </c>
      <c r="ES12" s="9">
        <v>0.82399999999999995</v>
      </c>
      <c r="ET12" s="9">
        <v>0.61399999999999999</v>
      </c>
      <c r="EU12" s="9">
        <v>1.2350000000000001</v>
      </c>
      <c r="EV12" s="9">
        <v>0.76600000000000001</v>
      </c>
      <c r="EW12" s="9">
        <v>0.46899999999999997</v>
      </c>
      <c r="EX12" s="9">
        <v>1.1439999999999999</v>
      </c>
      <c r="EY12" s="9">
        <v>0.67400000000000004</v>
      </c>
      <c r="EZ12" s="9">
        <v>0.46899999999999997</v>
      </c>
      <c r="FA12" s="9">
        <v>9.1999999999999998E-2</v>
      </c>
      <c r="FB12" s="9">
        <v>9.1999999999999998E-2</v>
      </c>
      <c r="FC12" s="9">
        <v>0</v>
      </c>
      <c r="FD12" s="9">
        <v>0</v>
      </c>
      <c r="FE12" s="9">
        <v>0</v>
      </c>
      <c r="FF12" s="9">
        <v>0</v>
      </c>
      <c r="FG12" s="9">
        <v>0.20200000000000001</v>
      </c>
      <c r="FH12" s="9">
        <v>5.8000000000000003E-2</v>
      </c>
      <c r="FI12" s="9">
        <v>0.14399999999999999</v>
      </c>
      <c r="FJ12" s="9">
        <v>0.20200000000000001</v>
      </c>
      <c r="FK12" s="9">
        <v>5.8000000000000003E-2</v>
      </c>
      <c r="FL12" s="9">
        <v>0.14399999999999999</v>
      </c>
      <c r="FM12" s="9">
        <v>0</v>
      </c>
      <c r="FN12" s="9">
        <v>0</v>
      </c>
      <c r="FO12" s="9">
        <v>0</v>
      </c>
      <c r="FP12" s="9">
        <v>1.798</v>
      </c>
      <c r="FQ12" s="9">
        <v>1.101</v>
      </c>
      <c r="FR12" s="9">
        <v>0.69599999999999995</v>
      </c>
      <c r="FS12" s="9">
        <v>1.3819999999999999</v>
      </c>
      <c r="FT12" s="9">
        <v>0.93899999999999995</v>
      </c>
      <c r="FU12" s="9">
        <v>0.443</v>
      </c>
      <c r="FV12" s="9">
        <v>1.238</v>
      </c>
      <c r="FW12" s="9">
        <v>0.79500000000000004</v>
      </c>
      <c r="FX12" s="9">
        <v>0.443</v>
      </c>
      <c r="FY12" s="9">
        <v>0.14399999999999999</v>
      </c>
      <c r="FZ12" s="9">
        <v>0.14399999999999999</v>
      </c>
      <c r="GA12" s="9">
        <v>0</v>
      </c>
      <c r="GB12" s="9">
        <v>0</v>
      </c>
      <c r="GC12" s="9">
        <v>0</v>
      </c>
      <c r="GD12" s="9">
        <v>0</v>
      </c>
      <c r="GE12" s="9">
        <v>0.41599999999999998</v>
      </c>
      <c r="GF12" s="9">
        <v>0.16200000000000001</v>
      </c>
      <c r="GG12" s="9">
        <v>0.254</v>
      </c>
      <c r="GH12" s="9">
        <v>0.41599999999999998</v>
      </c>
      <c r="GI12" s="9">
        <v>0.16200000000000001</v>
      </c>
      <c r="GJ12" s="9">
        <v>0.254</v>
      </c>
      <c r="GK12" s="9">
        <v>0</v>
      </c>
      <c r="GL12" s="9">
        <v>0</v>
      </c>
      <c r="GM12" s="9">
        <v>0</v>
      </c>
      <c r="GN12" s="9">
        <v>2.7349999999999999</v>
      </c>
      <c r="GO12" s="9">
        <v>1.857</v>
      </c>
      <c r="GP12" s="9">
        <v>0.878</v>
      </c>
      <c r="GQ12" s="9">
        <v>2.4849999999999999</v>
      </c>
      <c r="GR12" s="9">
        <v>1.607</v>
      </c>
      <c r="GS12" s="9">
        <v>0.878</v>
      </c>
      <c r="GT12" s="9">
        <v>2.3570000000000002</v>
      </c>
      <c r="GU12" s="9">
        <v>1.4790000000000001</v>
      </c>
      <c r="GV12" s="9">
        <v>0.878</v>
      </c>
      <c r="GW12" s="9">
        <v>0.128</v>
      </c>
      <c r="GX12" s="9">
        <v>0.128</v>
      </c>
      <c r="GY12" s="9">
        <v>0</v>
      </c>
      <c r="GZ12" s="9">
        <v>0</v>
      </c>
      <c r="HA12" s="9">
        <v>0</v>
      </c>
      <c r="HB12" s="9">
        <v>0</v>
      </c>
      <c r="HC12" s="9">
        <v>0.25</v>
      </c>
      <c r="HD12" s="9">
        <v>0.25</v>
      </c>
      <c r="HE12" s="9">
        <v>0</v>
      </c>
      <c r="HF12" s="9">
        <v>0.25</v>
      </c>
      <c r="HG12" s="9">
        <v>0.25</v>
      </c>
      <c r="HH12" s="9">
        <v>0</v>
      </c>
      <c r="HI12" s="9">
        <v>0</v>
      </c>
      <c r="HJ12" s="9">
        <v>0</v>
      </c>
      <c r="HK12" s="9">
        <v>0</v>
      </c>
      <c r="HL12" s="9">
        <v>5.226</v>
      </c>
      <c r="HM12" s="9">
        <v>2.9830000000000001</v>
      </c>
      <c r="HN12" s="9">
        <v>2.2440000000000002</v>
      </c>
      <c r="HO12" s="9">
        <v>4.3780000000000001</v>
      </c>
      <c r="HP12" s="9">
        <v>2.5539999999999998</v>
      </c>
      <c r="HQ12" s="9">
        <v>1.8240000000000001</v>
      </c>
      <c r="HR12" s="9">
        <v>2.6890000000000001</v>
      </c>
      <c r="HS12" s="9">
        <v>1.679</v>
      </c>
      <c r="HT12" s="9">
        <v>1.01</v>
      </c>
      <c r="HU12" s="9">
        <v>1.4850000000000001</v>
      </c>
      <c r="HV12" s="9">
        <v>0.71099999999999997</v>
      </c>
      <c r="HW12" s="9">
        <v>0.77400000000000002</v>
      </c>
      <c r="HX12" s="9">
        <v>0.20399999999999999</v>
      </c>
      <c r="HY12" s="9">
        <v>0.16400000000000001</v>
      </c>
      <c r="HZ12" s="9">
        <v>0.04</v>
      </c>
      <c r="IA12" s="9">
        <v>0.84799999999999998</v>
      </c>
      <c r="IB12" s="9">
        <v>0.42799999999999999</v>
      </c>
      <c r="IC12" s="9">
        <v>0.42</v>
      </c>
      <c r="ID12" s="9">
        <v>0.84799999999999998</v>
      </c>
      <c r="IE12" s="9">
        <v>0.42799999999999999</v>
      </c>
      <c r="IF12" s="9">
        <v>0.42</v>
      </c>
      <c r="IG12" s="9">
        <v>0</v>
      </c>
      <c r="IH12" s="9">
        <v>0</v>
      </c>
      <c r="II12" s="9">
        <v>0</v>
      </c>
      <c r="IJ12" s="9">
        <v>3.93</v>
      </c>
      <c r="IK12" s="9">
        <v>2.0390000000000001</v>
      </c>
      <c r="IL12" s="9">
        <v>1.891</v>
      </c>
      <c r="IM12" s="9">
        <v>3.1629999999999998</v>
      </c>
      <c r="IN12" s="9">
        <v>1.611</v>
      </c>
      <c r="IO12" s="9">
        <v>1.552</v>
      </c>
      <c r="IP12" s="9">
        <v>2.0089999999999999</v>
      </c>
      <c r="IQ12" s="9">
        <v>1.1859999999999999</v>
      </c>
    </row>
    <row r="13" spans="1:251">
      <c r="A13" s="10">
        <v>42767</v>
      </c>
      <c r="B13" s="9">
        <v>0.70299999999999996</v>
      </c>
      <c r="C13" s="9">
        <v>0.76200000000000001</v>
      </c>
      <c r="D13" s="9">
        <v>1.373</v>
      </c>
      <c r="E13" s="9">
        <v>0.70299999999999996</v>
      </c>
      <c r="F13" s="9">
        <v>0.67</v>
      </c>
      <c r="G13" s="9">
        <v>9.1999999999999998E-2</v>
      </c>
      <c r="H13" s="9">
        <v>0</v>
      </c>
      <c r="I13" s="9">
        <v>9.1999999999999998E-2</v>
      </c>
      <c r="J13" s="9">
        <v>0.39600000000000002</v>
      </c>
      <c r="K13" s="9">
        <v>0.182</v>
      </c>
      <c r="L13" s="9">
        <v>0.21299999999999999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0.39600000000000002</v>
      </c>
      <c r="Z13" s="9">
        <v>0.182</v>
      </c>
      <c r="AA13" s="9">
        <v>0.21299999999999999</v>
      </c>
      <c r="AB13" s="9">
        <v>0.30299999999999999</v>
      </c>
      <c r="AC13" s="9">
        <v>0.182</v>
      </c>
      <c r="AD13" s="9">
        <v>0.121</v>
      </c>
      <c r="AE13" s="9">
        <v>9.1999999999999998E-2</v>
      </c>
      <c r="AF13" s="9">
        <v>0</v>
      </c>
      <c r="AG13" s="9">
        <v>9.1999999999999998E-2</v>
      </c>
      <c r="AH13" s="9">
        <v>2.831</v>
      </c>
      <c r="AI13" s="9">
        <v>1.532</v>
      </c>
      <c r="AJ13" s="9">
        <v>1.2989999999999999</v>
      </c>
      <c r="AK13" s="9">
        <v>1.762</v>
      </c>
      <c r="AL13" s="9">
        <v>1.012</v>
      </c>
      <c r="AM13" s="9">
        <v>0.75</v>
      </c>
      <c r="AN13" s="9">
        <v>1.581</v>
      </c>
      <c r="AO13" s="9">
        <v>0.83</v>
      </c>
      <c r="AP13" s="9">
        <v>0.75</v>
      </c>
      <c r="AQ13" s="9">
        <v>0.18099999999999999</v>
      </c>
      <c r="AR13" s="9">
        <v>0.18099999999999999</v>
      </c>
      <c r="AS13" s="9">
        <v>0</v>
      </c>
      <c r="AT13" s="9">
        <v>1.069</v>
      </c>
      <c r="AU13" s="9">
        <v>0.52100000000000002</v>
      </c>
      <c r="AV13" s="9">
        <v>0.54900000000000004</v>
      </c>
      <c r="AW13" s="9">
        <v>1.069</v>
      </c>
      <c r="AX13" s="9">
        <v>0.52100000000000002</v>
      </c>
      <c r="AY13" s="9">
        <v>0.54900000000000004</v>
      </c>
      <c r="AZ13" s="9">
        <v>11.154</v>
      </c>
      <c r="BA13" s="9">
        <v>6.2389999999999999</v>
      </c>
      <c r="BB13" s="9">
        <v>4.915</v>
      </c>
      <c r="BC13" s="9">
        <v>6.8760000000000003</v>
      </c>
      <c r="BD13" s="9">
        <v>4.79</v>
      </c>
      <c r="BE13" s="9">
        <v>2.0859999999999999</v>
      </c>
      <c r="BF13" s="9">
        <v>6.0540000000000003</v>
      </c>
      <c r="BG13" s="9">
        <v>4.2510000000000003</v>
      </c>
      <c r="BH13" s="9">
        <v>1.804</v>
      </c>
      <c r="BI13" s="9">
        <v>0.68300000000000005</v>
      </c>
      <c r="BJ13" s="9">
        <v>0.53900000000000003</v>
      </c>
      <c r="BK13" s="9">
        <v>0.14299999999999999</v>
      </c>
      <c r="BL13" s="9">
        <v>0.13900000000000001</v>
      </c>
      <c r="BM13" s="9">
        <v>0</v>
      </c>
      <c r="BN13" s="9">
        <v>0.13900000000000001</v>
      </c>
      <c r="BO13" s="9">
        <v>4.2770000000000001</v>
      </c>
      <c r="BP13" s="9">
        <v>1.4490000000000001</v>
      </c>
      <c r="BQ13" s="9">
        <v>2.8290000000000002</v>
      </c>
      <c r="BR13" s="9">
        <v>3.6509999999999998</v>
      </c>
      <c r="BS13" s="9">
        <v>1.321</v>
      </c>
      <c r="BT13" s="9">
        <v>2.3290000000000002</v>
      </c>
      <c r="BU13" s="9">
        <v>0.627</v>
      </c>
      <c r="BV13" s="9">
        <v>0.128</v>
      </c>
      <c r="BW13" s="9">
        <v>0.499</v>
      </c>
      <c r="BX13" s="9">
        <v>2.7410000000000001</v>
      </c>
      <c r="BY13" s="9">
        <v>1.2849999999999999</v>
      </c>
      <c r="BZ13" s="9">
        <v>1.456</v>
      </c>
      <c r="CA13" s="9">
        <v>1.6379999999999999</v>
      </c>
      <c r="CB13" s="9">
        <v>1.024</v>
      </c>
      <c r="CC13" s="9">
        <v>0.61399999999999999</v>
      </c>
      <c r="CD13" s="9">
        <v>1.373</v>
      </c>
      <c r="CE13" s="9">
        <v>0.89800000000000002</v>
      </c>
      <c r="CF13" s="9">
        <v>0.47499999999999998</v>
      </c>
      <c r="CG13" s="9">
        <v>0.126</v>
      </c>
      <c r="CH13" s="9">
        <v>0.126</v>
      </c>
      <c r="CI13" s="9">
        <v>0</v>
      </c>
      <c r="CJ13" s="9">
        <v>0.13900000000000001</v>
      </c>
      <c r="CK13" s="9">
        <v>0</v>
      </c>
      <c r="CL13" s="9">
        <v>0.13900000000000001</v>
      </c>
      <c r="CM13" s="9">
        <v>1.103</v>
      </c>
      <c r="CN13" s="9">
        <v>0.26100000000000001</v>
      </c>
      <c r="CO13" s="9">
        <v>0.84199999999999997</v>
      </c>
      <c r="CP13" s="9">
        <v>0.78600000000000003</v>
      </c>
      <c r="CQ13" s="9">
        <v>0.26100000000000001</v>
      </c>
      <c r="CR13" s="9">
        <v>0.52500000000000002</v>
      </c>
      <c r="CS13" s="9">
        <v>0.317</v>
      </c>
      <c r="CT13" s="9">
        <v>0</v>
      </c>
      <c r="CU13" s="9">
        <v>0.317</v>
      </c>
      <c r="CV13" s="9">
        <v>4.569</v>
      </c>
      <c r="CW13" s="9">
        <v>2.181</v>
      </c>
      <c r="CX13" s="9">
        <v>2.3879999999999999</v>
      </c>
      <c r="CY13" s="9">
        <v>2.4649999999999999</v>
      </c>
      <c r="CZ13" s="9">
        <v>1.5329999999999999</v>
      </c>
      <c r="DA13" s="9">
        <v>0.93200000000000005</v>
      </c>
      <c r="DB13" s="9">
        <v>1.9079999999999999</v>
      </c>
      <c r="DC13" s="9">
        <v>1.119</v>
      </c>
      <c r="DD13" s="9">
        <v>0.78900000000000003</v>
      </c>
      <c r="DE13" s="9">
        <v>0.55700000000000005</v>
      </c>
      <c r="DF13" s="9">
        <v>0.41399999999999998</v>
      </c>
      <c r="DG13" s="9">
        <v>0.14299999999999999</v>
      </c>
      <c r="DH13" s="9">
        <v>0</v>
      </c>
      <c r="DI13" s="9">
        <v>0</v>
      </c>
      <c r="DJ13" s="9">
        <v>0</v>
      </c>
      <c r="DK13" s="9">
        <v>2.1030000000000002</v>
      </c>
      <c r="DL13" s="9">
        <v>0.64800000000000002</v>
      </c>
      <c r="DM13" s="9">
        <v>1.4550000000000001</v>
      </c>
      <c r="DN13" s="9">
        <v>1.7929999999999999</v>
      </c>
      <c r="DO13" s="9">
        <v>0.52</v>
      </c>
      <c r="DP13" s="9">
        <v>1.2729999999999999</v>
      </c>
      <c r="DQ13" s="9">
        <v>0.31</v>
      </c>
      <c r="DR13" s="9">
        <v>0.128</v>
      </c>
      <c r="DS13" s="9">
        <v>0.182</v>
      </c>
      <c r="DT13" s="9">
        <v>1.6759999999999999</v>
      </c>
      <c r="DU13" s="9">
        <v>1.129</v>
      </c>
      <c r="DV13" s="9">
        <v>0.54600000000000004</v>
      </c>
      <c r="DW13" s="9">
        <v>0.89600000000000002</v>
      </c>
      <c r="DX13" s="9">
        <v>0.75900000000000001</v>
      </c>
      <c r="DY13" s="9">
        <v>0.13700000000000001</v>
      </c>
      <c r="DZ13" s="9">
        <v>0.89600000000000002</v>
      </c>
      <c r="EA13" s="9">
        <v>0.75900000000000001</v>
      </c>
      <c r="EB13" s="9">
        <v>0.13700000000000001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0.78</v>
      </c>
      <c r="EJ13" s="9">
        <v>0.371</v>
      </c>
      <c r="EK13" s="9">
        <v>0.40899999999999997</v>
      </c>
      <c r="EL13" s="9">
        <v>0.78</v>
      </c>
      <c r="EM13" s="9">
        <v>0.371</v>
      </c>
      <c r="EN13" s="9">
        <v>0.40899999999999997</v>
      </c>
      <c r="EO13" s="9">
        <v>0</v>
      </c>
      <c r="EP13" s="9">
        <v>0</v>
      </c>
      <c r="EQ13" s="9">
        <v>0</v>
      </c>
      <c r="ER13" s="9">
        <v>2.169</v>
      </c>
      <c r="ES13" s="9">
        <v>1.6439999999999999</v>
      </c>
      <c r="ET13" s="9">
        <v>0.52500000000000002</v>
      </c>
      <c r="EU13" s="9">
        <v>1.877</v>
      </c>
      <c r="EV13" s="9">
        <v>1.4750000000000001</v>
      </c>
      <c r="EW13" s="9">
        <v>0.40300000000000002</v>
      </c>
      <c r="EX13" s="9">
        <v>1.877</v>
      </c>
      <c r="EY13" s="9">
        <v>1.4750000000000001</v>
      </c>
      <c r="EZ13" s="9">
        <v>0.40300000000000002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0.29099999999999998</v>
      </c>
      <c r="FH13" s="9">
        <v>0.16900000000000001</v>
      </c>
      <c r="FI13" s="9">
        <v>0.122</v>
      </c>
      <c r="FJ13" s="9">
        <v>0.29099999999999998</v>
      </c>
      <c r="FK13" s="9">
        <v>0.16900000000000001</v>
      </c>
      <c r="FL13" s="9">
        <v>0.122</v>
      </c>
      <c r="FM13" s="9">
        <v>0</v>
      </c>
      <c r="FN13" s="9">
        <v>0</v>
      </c>
      <c r="FO13" s="9">
        <v>0</v>
      </c>
      <c r="FP13" s="9">
        <v>2.3580000000000001</v>
      </c>
      <c r="FQ13" s="9">
        <v>0.64</v>
      </c>
      <c r="FR13" s="9">
        <v>1.718</v>
      </c>
      <c r="FS13" s="9">
        <v>1.5860000000000001</v>
      </c>
      <c r="FT13" s="9">
        <v>0.64</v>
      </c>
      <c r="FU13" s="9">
        <v>0.94499999999999995</v>
      </c>
      <c r="FV13" s="9">
        <v>1.5860000000000001</v>
      </c>
      <c r="FW13" s="9">
        <v>0.64</v>
      </c>
      <c r="FX13" s="9">
        <v>0.94499999999999995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0.77300000000000002</v>
      </c>
      <c r="GF13" s="9">
        <v>0</v>
      </c>
      <c r="GG13" s="9">
        <v>0.77300000000000002</v>
      </c>
      <c r="GH13" s="9">
        <v>0.77300000000000002</v>
      </c>
      <c r="GI13" s="9">
        <v>0</v>
      </c>
      <c r="GJ13" s="9">
        <v>0.77300000000000002</v>
      </c>
      <c r="GK13" s="9">
        <v>0</v>
      </c>
      <c r="GL13" s="9">
        <v>0</v>
      </c>
      <c r="GM13" s="9">
        <v>0</v>
      </c>
      <c r="GN13" s="9">
        <v>1.8340000000000001</v>
      </c>
      <c r="GO13" s="9">
        <v>1.216</v>
      </c>
      <c r="GP13" s="9">
        <v>0.61799999999999999</v>
      </c>
      <c r="GQ13" s="9">
        <v>1.5409999999999999</v>
      </c>
      <c r="GR13" s="9">
        <v>1.216</v>
      </c>
      <c r="GS13" s="9">
        <v>0.32500000000000001</v>
      </c>
      <c r="GT13" s="9">
        <v>1.5409999999999999</v>
      </c>
      <c r="GU13" s="9">
        <v>1.216</v>
      </c>
      <c r="GV13" s="9">
        <v>0.32500000000000001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0.29299999999999998</v>
      </c>
      <c r="HD13" s="9">
        <v>0</v>
      </c>
      <c r="HE13" s="9">
        <v>0.29299999999999998</v>
      </c>
      <c r="HF13" s="9">
        <v>0.29299999999999998</v>
      </c>
      <c r="HG13" s="9">
        <v>0</v>
      </c>
      <c r="HH13" s="9">
        <v>0.29299999999999998</v>
      </c>
      <c r="HI13" s="9">
        <v>0</v>
      </c>
      <c r="HJ13" s="9">
        <v>0</v>
      </c>
      <c r="HK13" s="9">
        <v>0</v>
      </c>
      <c r="HL13" s="9">
        <v>4.5970000000000004</v>
      </c>
      <c r="HM13" s="9">
        <v>2.327</v>
      </c>
      <c r="HN13" s="9">
        <v>2.27</v>
      </c>
      <c r="HO13" s="9">
        <v>3.8519999999999999</v>
      </c>
      <c r="HP13" s="9">
        <v>2.2000000000000002</v>
      </c>
      <c r="HQ13" s="9">
        <v>1.6519999999999999</v>
      </c>
      <c r="HR13" s="9">
        <v>3.1120000000000001</v>
      </c>
      <c r="HS13" s="9">
        <v>1.655</v>
      </c>
      <c r="HT13" s="9">
        <v>1.4570000000000001</v>
      </c>
      <c r="HU13" s="9">
        <v>0.74</v>
      </c>
      <c r="HV13" s="9">
        <v>0.54500000000000004</v>
      </c>
      <c r="HW13" s="9">
        <v>0.19500000000000001</v>
      </c>
      <c r="HX13" s="9">
        <v>0</v>
      </c>
      <c r="HY13" s="9">
        <v>0</v>
      </c>
      <c r="HZ13" s="9">
        <v>0</v>
      </c>
      <c r="IA13" s="9">
        <v>0.745</v>
      </c>
      <c r="IB13" s="9">
        <v>0.127</v>
      </c>
      <c r="IC13" s="9">
        <v>0.61799999999999999</v>
      </c>
      <c r="ID13" s="9">
        <v>0.625</v>
      </c>
      <c r="IE13" s="9">
        <v>0.127</v>
      </c>
      <c r="IF13" s="9">
        <v>0.498</v>
      </c>
      <c r="IG13" s="9">
        <v>0.12</v>
      </c>
      <c r="IH13" s="9">
        <v>0</v>
      </c>
      <c r="II13" s="9">
        <v>0.12</v>
      </c>
      <c r="IJ13" s="9">
        <v>3.8090000000000002</v>
      </c>
      <c r="IK13" s="9">
        <v>1.984</v>
      </c>
      <c r="IL13" s="9">
        <v>1.825</v>
      </c>
      <c r="IM13" s="9">
        <v>3.3849999999999998</v>
      </c>
      <c r="IN13" s="9">
        <v>1.984</v>
      </c>
      <c r="IO13" s="9">
        <v>1.401</v>
      </c>
      <c r="IP13" s="9">
        <v>2.7080000000000002</v>
      </c>
      <c r="IQ13" s="9">
        <v>1.4390000000000001</v>
      </c>
    </row>
    <row r="14" spans="1:251">
      <c r="A14" s="10">
        <v>43132</v>
      </c>
      <c r="B14" s="9">
        <v>0.39700000000000002</v>
      </c>
      <c r="C14" s="9">
        <v>0.81899999999999995</v>
      </c>
      <c r="D14" s="9">
        <v>1.2150000000000001</v>
      </c>
      <c r="E14" s="9">
        <v>0.39700000000000002</v>
      </c>
      <c r="F14" s="9">
        <v>0.81899999999999995</v>
      </c>
      <c r="G14" s="9">
        <v>0</v>
      </c>
      <c r="H14" s="9">
        <v>0</v>
      </c>
      <c r="I14" s="9">
        <v>0</v>
      </c>
      <c r="J14" s="9">
        <v>0.23899999999999999</v>
      </c>
      <c r="K14" s="9">
        <v>0.13800000000000001</v>
      </c>
      <c r="L14" s="9">
        <v>0.10100000000000001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0.23899999999999999</v>
      </c>
      <c r="Z14" s="9">
        <v>0.13800000000000001</v>
      </c>
      <c r="AA14" s="9">
        <v>0.10100000000000001</v>
      </c>
      <c r="AB14" s="9">
        <v>0.23899999999999999</v>
      </c>
      <c r="AC14" s="9">
        <v>0.13800000000000001</v>
      </c>
      <c r="AD14" s="9">
        <v>0.10100000000000001</v>
      </c>
      <c r="AE14" s="9">
        <v>0</v>
      </c>
      <c r="AF14" s="9">
        <v>0</v>
      </c>
      <c r="AG14" s="9">
        <v>0</v>
      </c>
      <c r="AH14" s="9">
        <v>2.516</v>
      </c>
      <c r="AI14" s="9">
        <v>1.6719999999999999</v>
      </c>
      <c r="AJ14" s="9">
        <v>0.84399999999999997</v>
      </c>
      <c r="AK14" s="9">
        <v>1.54</v>
      </c>
      <c r="AL14" s="9">
        <v>1.4139999999999999</v>
      </c>
      <c r="AM14" s="9">
        <v>0.126</v>
      </c>
      <c r="AN14" s="9">
        <v>1.54</v>
      </c>
      <c r="AO14" s="9">
        <v>1.4139999999999999</v>
      </c>
      <c r="AP14" s="9">
        <v>0.126</v>
      </c>
      <c r="AQ14" s="9">
        <v>0</v>
      </c>
      <c r="AR14" s="9">
        <v>0</v>
      </c>
      <c r="AS14" s="9">
        <v>0</v>
      </c>
      <c r="AT14" s="9">
        <v>0.97599999999999998</v>
      </c>
      <c r="AU14" s="9">
        <v>0.25900000000000001</v>
      </c>
      <c r="AV14" s="9">
        <v>0.71699999999999997</v>
      </c>
      <c r="AW14" s="9">
        <v>0.97599999999999998</v>
      </c>
      <c r="AX14" s="9">
        <v>0.25900000000000001</v>
      </c>
      <c r="AY14" s="9">
        <v>0.71699999999999997</v>
      </c>
      <c r="AZ14" s="9">
        <v>11.773999999999999</v>
      </c>
      <c r="BA14" s="9">
        <v>5.875</v>
      </c>
      <c r="BB14" s="9">
        <v>5.899</v>
      </c>
      <c r="BC14" s="9">
        <v>8.1809999999999992</v>
      </c>
      <c r="BD14" s="9">
        <v>4.3659999999999997</v>
      </c>
      <c r="BE14" s="9">
        <v>3.8149999999999999</v>
      </c>
      <c r="BF14" s="9">
        <v>7.242</v>
      </c>
      <c r="BG14" s="9">
        <v>3.9159999999999999</v>
      </c>
      <c r="BH14" s="9">
        <v>3.327</v>
      </c>
      <c r="BI14" s="9">
        <v>0.57199999999999995</v>
      </c>
      <c r="BJ14" s="9">
        <v>0.45100000000000001</v>
      </c>
      <c r="BK14" s="9">
        <v>0.122</v>
      </c>
      <c r="BL14" s="9">
        <v>0.36699999999999999</v>
      </c>
      <c r="BM14" s="9">
        <v>0</v>
      </c>
      <c r="BN14" s="9">
        <v>0.36699999999999999</v>
      </c>
      <c r="BO14" s="9">
        <v>3.593</v>
      </c>
      <c r="BP14" s="9">
        <v>1.5089999999999999</v>
      </c>
      <c r="BQ14" s="9">
        <v>2.0840000000000001</v>
      </c>
      <c r="BR14" s="9">
        <v>3.0790000000000002</v>
      </c>
      <c r="BS14" s="9">
        <v>1.2270000000000001</v>
      </c>
      <c r="BT14" s="9">
        <v>1.853</v>
      </c>
      <c r="BU14" s="9">
        <v>0.51400000000000001</v>
      </c>
      <c r="BV14" s="9">
        <v>0.28199999999999997</v>
      </c>
      <c r="BW14" s="9">
        <v>0.23200000000000001</v>
      </c>
      <c r="BX14" s="9">
        <v>2.86</v>
      </c>
      <c r="BY14" s="9">
        <v>1.8049999999999999</v>
      </c>
      <c r="BZ14" s="9">
        <v>1.0549999999999999</v>
      </c>
      <c r="CA14" s="9">
        <v>1.857</v>
      </c>
      <c r="CB14" s="9">
        <v>1.109</v>
      </c>
      <c r="CC14" s="9">
        <v>0.748</v>
      </c>
      <c r="CD14" s="9">
        <v>1.4870000000000001</v>
      </c>
      <c r="CE14" s="9">
        <v>0.96299999999999997</v>
      </c>
      <c r="CF14" s="9">
        <v>0.52400000000000002</v>
      </c>
      <c r="CG14" s="9">
        <v>0.14599999999999999</v>
      </c>
      <c r="CH14" s="9">
        <v>0.14599999999999999</v>
      </c>
      <c r="CI14" s="9">
        <v>0</v>
      </c>
      <c r="CJ14" s="9">
        <v>0.224</v>
      </c>
      <c r="CK14" s="9">
        <v>0</v>
      </c>
      <c r="CL14" s="9">
        <v>0.224</v>
      </c>
      <c r="CM14" s="9">
        <v>1.0029999999999999</v>
      </c>
      <c r="CN14" s="9">
        <v>0.69599999999999995</v>
      </c>
      <c r="CO14" s="9">
        <v>0.307</v>
      </c>
      <c r="CP14" s="9">
        <v>0.72099999999999997</v>
      </c>
      <c r="CQ14" s="9">
        <v>0.41399999999999998</v>
      </c>
      <c r="CR14" s="9">
        <v>0.307</v>
      </c>
      <c r="CS14" s="9">
        <v>0.28199999999999997</v>
      </c>
      <c r="CT14" s="9">
        <v>0.28199999999999997</v>
      </c>
      <c r="CU14" s="9">
        <v>0</v>
      </c>
      <c r="CV14" s="9">
        <v>4.2160000000000002</v>
      </c>
      <c r="CW14" s="9">
        <v>1.923</v>
      </c>
      <c r="CX14" s="9">
        <v>2.2930000000000001</v>
      </c>
      <c r="CY14" s="9">
        <v>2.5049999999999999</v>
      </c>
      <c r="CZ14" s="9">
        <v>1.242</v>
      </c>
      <c r="DA14" s="9">
        <v>1.264</v>
      </c>
      <c r="DB14" s="9">
        <v>2.246</v>
      </c>
      <c r="DC14" s="9">
        <v>1.1040000000000001</v>
      </c>
      <c r="DD14" s="9">
        <v>1.1419999999999999</v>
      </c>
      <c r="DE14" s="9">
        <v>0.25900000000000001</v>
      </c>
      <c r="DF14" s="9">
        <v>0.13700000000000001</v>
      </c>
      <c r="DG14" s="9">
        <v>0.122</v>
      </c>
      <c r="DH14" s="9">
        <v>0</v>
      </c>
      <c r="DI14" s="9">
        <v>0</v>
      </c>
      <c r="DJ14" s="9">
        <v>0</v>
      </c>
      <c r="DK14" s="9">
        <v>1.7110000000000001</v>
      </c>
      <c r="DL14" s="9">
        <v>0.68100000000000005</v>
      </c>
      <c r="DM14" s="9">
        <v>1.0289999999999999</v>
      </c>
      <c r="DN14" s="9">
        <v>1.595</v>
      </c>
      <c r="DO14" s="9">
        <v>0.68100000000000005</v>
      </c>
      <c r="DP14" s="9">
        <v>0.91400000000000003</v>
      </c>
      <c r="DQ14" s="9">
        <v>0.11600000000000001</v>
      </c>
      <c r="DR14" s="9">
        <v>0</v>
      </c>
      <c r="DS14" s="9">
        <v>0.11600000000000001</v>
      </c>
      <c r="DT14" s="9">
        <v>1.976</v>
      </c>
      <c r="DU14" s="9">
        <v>0.93700000000000006</v>
      </c>
      <c r="DV14" s="9">
        <v>1.038</v>
      </c>
      <c r="DW14" s="9">
        <v>1.631</v>
      </c>
      <c r="DX14" s="9">
        <v>0.93700000000000006</v>
      </c>
      <c r="DY14" s="9">
        <v>0.69299999999999995</v>
      </c>
      <c r="DZ14" s="9">
        <v>1.321</v>
      </c>
      <c r="EA14" s="9">
        <v>0.77100000000000002</v>
      </c>
      <c r="EB14" s="9">
        <v>0.55000000000000004</v>
      </c>
      <c r="EC14" s="9">
        <v>0.16700000000000001</v>
      </c>
      <c r="ED14" s="9">
        <v>0.16700000000000001</v>
      </c>
      <c r="EE14" s="9">
        <v>0</v>
      </c>
      <c r="EF14" s="9">
        <v>0.14299999999999999</v>
      </c>
      <c r="EG14" s="9">
        <v>0</v>
      </c>
      <c r="EH14" s="9">
        <v>0.14299999999999999</v>
      </c>
      <c r="EI14" s="9">
        <v>0.34499999999999997</v>
      </c>
      <c r="EJ14" s="9">
        <v>0</v>
      </c>
      <c r="EK14" s="9">
        <v>0.34499999999999997</v>
      </c>
      <c r="EL14" s="9">
        <v>0.34499999999999997</v>
      </c>
      <c r="EM14" s="9">
        <v>0</v>
      </c>
      <c r="EN14" s="9">
        <v>0.34499999999999997</v>
      </c>
      <c r="EO14" s="9">
        <v>0</v>
      </c>
      <c r="EP14" s="9">
        <v>0</v>
      </c>
      <c r="EQ14" s="9">
        <v>0</v>
      </c>
      <c r="ER14" s="9">
        <v>2.722</v>
      </c>
      <c r="ES14" s="9">
        <v>1.21</v>
      </c>
      <c r="ET14" s="9">
        <v>1.512</v>
      </c>
      <c r="EU14" s="9">
        <v>2.1880000000000002</v>
      </c>
      <c r="EV14" s="9">
        <v>1.0780000000000001</v>
      </c>
      <c r="EW14" s="9">
        <v>1.1100000000000001</v>
      </c>
      <c r="EX14" s="9">
        <v>2.1880000000000002</v>
      </c>
      <c r="EY14" s="9">
        <v>1.0780000000000001</v>
      </c>
      <c r="EZ14" s="9">
        <v>1.1100000000000001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0.53400000000000003</v>
      </c>
      <c r="FH14" s="9">
        <v>0.13200000000000001</v>
      </c>
      <c r="FI14" s="9">
        <v>0.40200000000000002</v>
      </c>
      <c r="FJ14" s="9">
        <v>0.41799999999999998</v>
      </c>
      <c r="FK14" s="9">
        <v>0.13200000000000001</v>
      </c>
      <c r="FL14" s="9">
        <v>0.28699999999999998</v>
      </c>
      <c r="FM14" s="9">
        <v>0.11600000000000001</v>
      </c>
      <c r="FN14" s="9">
        <v>0</v>
      </c>
      <c r="FO14" s="9">
        <v>0.11600000000000001</v>
      </c>
      <c r="FP14" s="9">
        <v>1.9690000000000001</v>
      </c>
      <c r="FQ14" s="9">
        <v>1.411</v>
      </c>
      <c r="FR14" s="9">
        <v>0.55800000000000005</v>
      </c>
      <c r="FS14" s="9">
        <v>1.569</v>
      </c>
      <c r="FT14" s="9">
        <v>1.292</v>
      </c>
      <c r="FU14" s="9">
        <v>0.27700000000000002</v>
      </c>
      <c r="FV14" s="9">
        <v>1.569</v>
      </c>
      <c r="FW14" s="9">
        <v>1.292</v>
      </c>
      <c r="FX14" s="9">
        <v>0.27700000000000002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0.4</v>
      </c>
      <c r="GF14" s="9">
        <v>0.11899999999999999</v>
      </c>
      <c r="GG14" s="9">
        <v>0.28100000000000003</v>
      </c>
      <c r="GH14" s="9">
        <v>0.4</v>
      </c>
      <c r="GI14" s="9">
        <v>0.11899999999999999</v>
      </c>
      <c r="GJ14" s="9">
        <v>0.28100000000000003</v>
      </c>
      <c r="GK14" s="9">
        <v>0</v>
      </c>
      <c r="GL14" s="9">
        <v>0</v>
      </c>
      <c r="GM14" s="9">
        <v>0</v>
      </c>
      <c r="GN14" s="9">
        <v>2.6110000000000002</v>
      </c>
      <c r="GO14" s="9">
        <v>1.891</v>
      </c>
      <c r="GP14" s="9">
        <v>0.72</v>
      </c>
      <c r="GQ14" s="9">
        <v>2.35</v>
      </c>
      <c r="GR14" s="9">
        <v>1.7529999999999999</v>
      </c>
      <c r="GS14" s="9">
        <v>0.59799999999999998</v>
      </c>
      <c r="GT14" s="9">
        <v>2.35</v>
      </c>
      <c r="GU14" s="9">
        <v>1.7529999999999999</v>
      </c>
      <c r="GV14" s="9">
        <v>0.59799999999999998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0.26100000000000001</v>
      </c>
      <c r="HD14" s="9">
        <v>0.13800000000000001</v>
      </c>
      <c r="HE14" s="9">
        <v>0.123</v>
      </c>
      <c r="HF14" s="9">
        <v>0.26100000000000001</v>
      </c>
      <c r="HG14" s="9">
        <v>0.13800000000000001</v>
      </c>
      <c r="HH14" s="9">
        <v>0.123</v>
      </c>
      <c r="HI14" s="9">
        <v>0</v>
      </c>
      <c r="HJ14" s="9">
        <v>0</v>
      </c>
      <c r="HK14" s="9">
        <v>0</v>
      </c>
      <c r="HL14" s="9">
        <v>4.8170000000000002</v>
      </c>
      <c r="HM14" s="9">
        <v>2.3420000000000001</v>
      </c>
      <c r="HN14" s="9">
        <v>2.4750000000000001</v>
      </c>
      <c r="HO14" s="9">
        <v>3.7189999999999999</v>
      </c>
      <c r="HP14" s="9">
        <v>2.2490000000000001</v>
      </c>
      <c r="HQ14" s="9">
        <v>1.4710000000000001</v>
      </c>
      <c r="HR14" s="9">
        <v>2.8540000000000001</v>
      </c>
      <c r="HS14" s="9">
        <v>1.4990000000000001</v>
      </c>
      <c r="HT14" s="9">
        <v>1.355</v>
      </c>
      <c r="HU14" s="9">
        <v>0.71399999999999997</v>
      </c>
      <c r="HV14" s="9">
        <v>0.59799999999999998</v>
      </c>
      <c r="HW14" s="9">
        <v>0.11600000000000001</v>
      </c>
      <c r="HX14" s="9">
        <v>0.151</v>
      </c>
      <c r="HY14" s="9">
        <v>0.151</v>
      </c>
      <c r="HZ14" s="9">
        <v>0</v>
      </c>
      <c r="IA14" s="9">
        <v>1.0980000000000001</v>
      </c>
      <c r="IB14" s="9">
        <v>9.4E-2</v>
      </c>
      <c r="IC14" s="9">
        <v>1.004</v>
      </c>
      <c r="ID14" s="9">
        <v>0.80200000000000005</v>
      </c>
      <c r="IE14" s="9">
        <v>9.4E-2</v>
      </c>
      <c r="IF14" s="9">
        <v>0.70799999999999996</v>
      </c>
      <c r="IG14" s="9">
        <v>0.29599999999999999</v>
      </c>
      <c r="IH14" s="9">
        <v>0</v>
      </c>
      <c r="II14" s="9">
        <v>0.29599999999999999</v>
      </c>
      <c r="IJ14" s="9">
        <v>3.7970000000000002</v>
      </c>
      <c r="IK14" s="9">
        <v>1.9530000000000001</v>
      </c>
      <c r="IL14" s="9">
        <v>1.8440000000000001</v>
      </c>
      <c r="IM14" s="9">
        <v>3</v>
      </c>
      <c r="IN14" s="9">
        <v>1.86</v>
      </c>
      <c r="IO14" s="9">
        <v>1.141</v>
      </c>
      <c r="IP14" s="9">
        <v>2.1960000000000002</v>
      </c>
      <c r="IQ14" s="9">
        <v>1.17</v>
      </c>
    </row>
    <row r="15" spans="1:251">
      <c r="A15" s="10">
        <v>43497</v>
      </c>
      <c r="B15" s="9">
        <v>0.82799999999999996</v>
      </c>
      <c r="C15" s="9">
        <v>0.47499999999999998</v>
      </c>
      <c r="D15" s="9">
        <v>1.113</v>
      </c>
      <c r="E15" s="9">
        <v>0.72499999999999998</v>
      </c>
      <c r="F15" s="9">
        <v>0.38800000000000001</v>
      </c>
      <c r="G15" s="9">
        <v>0.19</v>
      </c>
      <c r="H15" s="9">
        <v>0.10299999999999999</v>
      </c>
      <c r="I15" s="9">
        <v>8.6999999999999994E-2</v>
      </c>
      <c r="J15" s="9">
        <v>0.19</v>
      </c>
      <c r="K15" s="9">
        <v>0.10299999999999999</v>
      </c>
      <c r="L15" s="9">
        <v>8.6999999999999994E-2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0.19</v>
      </c>
      <c r="Z15" s="9">
        <v>0.10299999999999999</v>
      </c>
      <c r="AA15" s="9">
        <v>8.6999999999999994E-2</v>
      </c>
      <c r="AB15" s="9">
        <v>0</v>
      </c>
      <c r="AC15" s="9">
        <v>0</v>
      </c>
      <c r="AD15" s="9">
        <v>0</v>
      </c>
      <c r="AE15" s="9">
        <v>0.19</v>
      </c>
      <c r="AF15" s="9">
        <v>0.10299999999999999</v>
      </c>
      <c r="AG15" s="9">
        <v>8.6999999999999994E-2</v>
      </c>
      <c r="AH15" s="9">
        <v>4.0839999999999996</v>
      </c>
      <c r="AI15" s="9">
        <v>2.6829999999999998</v>
      </c>
      <c r="AJ15" s="9">
        <v>1.401</v>
      </c>
      <c r="AK15" s="9">
        <v>2.9710000000000001</v>
      </c>
      <c r="AL15" s="9">
        <v>1.958</v>
      </c>
      <c r="AM15" s="9">
        <v>1.0129999999999999</v>
      </c>
      <c r="AN15" s="9">
        <v>2.661</v>
      </c>
      <c r="AO15" s="9">
        <v>1.649</v>
      </c>
      <c r="AP15" s="9">
        <v>1.0129999999999999</v>
      </c>
      <c r="AQ15" s="9">
        <v>0.309</v>
      </c>
      <c r="AR15" s="9">
        <v>0.309</v>
      </c>
      <c r="AS15" s="9">
        <v>0</v>
      </c>
      <c r="AT15" s="9">
        <v>1.113</v>
      </c>
      <c r="AU15" s="9">
        <v>0.72499999999999998</v>
      </c>
      <c r="AV15" s="9">
        <v>0.38800000000000001</v>
      </c>
      <c r="AW15" s="9">
        <v>1.113</v>
      </c>
      <c r="AX15" s="9">
        <v>0.72499999999999998</v>
      </c>
      <c r="AY15" s="9">
        <v>0.38800000000000001</v>
      </c>
      <c r="AZ15" s="9">
        <v>12.034000000000001</v>
      </c>
      <c r="BA15" s="9">
        <v>5.5629999999999997</v>
      </c>
      <c r="BB15" s="9">
        <v>6.4710000000000001</v>
      </c>
      <c r="BC15" s="9">
        <v>7.3410000000000002</v>
      </c>
      <c r="BD15" s="9">
        <v>3.7879999999999998</v>
      </c>
      <c r="BE15" s="9">
        <v>3.5529999999999999</v>
      </c>
      <c r="BF15" s="9">
        <v>6.6689999999999996</v>
      </c>
      <c r="BG15" s="9">
        <v>3.2360000000000002</v>
      </c>
      <c r="BH15" s="9">
        <v>3.4329999999999998</v>
      </c>
      <c r="BI15" s="9">
        <v>0.67200000000000004</v>
      </c>
      <c r="BJ15" s="9">
        <v>0.55200000000000005</v>
      </c>
      <c r="BK15" s="9">
        <v>0.12</v>
      </c>
      <c r="BL15" s="9">
        <v>0</v>
      </c>
      <c r="BM15" s="9">
        <v>0</v>
      </c>
      <c r="BN15" s="9">
        <v>0</v>
      </c>
      <c r="BO15" s="9">
        <v>4.6929999999999996</v>
      </c>
      <c r="BP15" s="9">
        <v>1.7749999999999999</v>
      </c>
      <c r="BQ15" s="9">
        <v>2.9180000000000001</v>
      </c>
      <c r="BR15" s="9">
        <v>3.762</v>
      </c>
      <c r="BS15" s="9">
        <v>1.421</v>
      </c>
      <c r="BT15" s="9">
        <v>2.3420000000000001</v>
      </c>
      <c r="BU15" s="9">
        <v>0.93100000000000005</v>
      </c>
      <c r="BV15" s="9">
        <v>0.35499999999999998</v>
      </c>
      <c r="BW15" s="9">
        <v>0.57599999999999996</v>
      </c>
      <c r="BX15" s="9">
        <v>4.2149999999999999</v>
      </c>
      <c r="BY15" s="9">
        <v>1.6220000000000001</v>
      </c>
      <c r="BZ15" s="9">
        <v>2.5920000000000001</v>
      </c>
      <c r="CA15" s="9">
        <v>1.89</v>
      </c>
      <c r="CB15" s="9">
        <v>0.90900000000000003</v>
      </c>
      <c r="CC15" s="9">
        <v>0.98099999999999998</v>
      </c>
      <c r="CD15" s="9">
        <v>1.6419999999999999</v>
      </c>
      <c r="CE15" s="9">
        <v>0.66100000000000003</v>
      </c>
      <c r="CF15" s="9">
        <v>0.98099999999999998</v>
      </c>
      <c r="CG15" s="9">
        <v>0.248</v>
      </c>
      <c r="CH15" s="9">
        <v>0.248</v>
      </c>
      <c r="CI15" s="9">
        <v>0</v>
      </c>
      <c r="CJ15" s="9">
        <v>0</v>
      </c>
      <c r="CK15" s="9">
        <v>0</v>
      </c>
      <c r="CL15" s="9">
        <v>0</v>
      </c>
      <c r="CM15" s="9">
        <v>2.3250000000000002</v>
      </c>
      <c r="CN15" s="9">
        <v>0.71399999999999997</v>
      </c>
      <c r="CO15" s="9">
        <v>1.611</v>
      </c>
      <c r="CP15" s="9">
        <v>1.6970000000000001</v>
      </c>
      <c r="CQ15" s="9">
        <v>0.47</v>
      </c>
      <c r="CR15" s="9">
        <v>1.2270000000000001</v>
      </c>
      <c r="CS15" s="9">
        <v>0.628</v>
      </c>
      <c r="CT15" s="9">
        <v>0.24299999999999999</v>
      </c>
      <c r="CU15" s="9">
        <v>0.38400000000000001</v>
      </c>
      <c r="CV15" s="9">
        <v>2.7250000000000001</v>
      </c>
      <c r="CW15" s="9">
        <v>1.345</v>
      </c>
      <c r="CX15" s="9">
        <v>1.38</v>
      </c>
      <c r="CY15" s="9">
        <v>1.863</v>
      </c>
      <c r="CZ15" s="9">
        <v>0.72399999999999998</v>
      </c>
      <c r="DA15" s="9">
        <v>1.139</v>
      </c>
      <c r="DB15" s="9">
        <v>1.863</v>
      </c>
      <c r="DC15" s="9">
        <v>0.72399999999999998</v>
      </c>
      <c r="DD15" s="9">
        <v>1.139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0.86199999999999999</v>
      </c>
      <c r="DL15" s="9">
        <v>0.622</v>
      </c>
      <c r="DM15" s="9">
        <v>0.24</v>
      </c>
      <c r="DN15" s="9">
        <v>0.75</v>
      </c>
      <c r="DO15" s="9">
        <v>0.51</v>
      </c>
      <c r="DP15" s="9">
        <v>0.24</v>
      </c>
      <c r="DQ15" s="9">
        <v>0.112</v>
      </c>
      <c r="DR15" s="9">
        <v>0.112</v>
      </c>
      <c r="DS15" s="9">
        <v>0</v>
      </c>
      <c r="DT15" s="9">
        <v>2.1800000000000002</v>
      </c>
      <c r="DU15" s="9">
        <v>1.196</v>
      </c>
      <c r="DV15" s="9">
        <v>0.98499999999999999</v>
      </c>
      <c r="DW15" s="9">
        <v>1.466</v>
      </c>
      <c r="DX15" s="9">
        <v>1.008</v>
      </c>
      <c r="DY15" s="9">
        <v>0.45800000000000002</v>
      </c>
      <c r="DZ15" s="9">
        <v>1.339</v>
      </c>
      <c r="EA15" s="9">
        <v>0.88100000000000001</v>
      </c>
      <c r="EB15" s="9">
        <v>0.45800000000000002</v>
      </c>
      <c r="EC15" s="9">
        <v>0.127</v>
      </c>
      <c r="ED15" s="9">
        <v>0.127</v>
      </c>
      <c r="EE15" s="9">
        <v>0</v>
      </c>
      <c r="EF15" s="9">
        <v>0</v>
      </c>
      <c r="EG15" s="9">
        <v>0</v>
      </c>
      <c r="EH15" s="9">
        <v>0</v>
      </c>
      <c r="EI15" s="9">
        <v>0.71399999999999997</v>
      </c>
      <c r="EJ15" s="9">
        <v>0.188</v>
      </c>
      <c r="EK15" s="9">
        <v>0.52600000000000002</v>
      </c>
      <c r="EL15" s="9">
        <v>0.52200000000000002</v>
      </c>
      <c r="EM15" s="9">
        <v>0.188</v>
      </c>
      <c r="EN15" s="9">
        <v>0.33400000000000002</v>
      </c>
      <c r="EO15" s="9">
        <v>0.192</v>
      </c>
      <c r="EP15" s="9">
        <v>0</v>
      </c>
      <c r="EQ15" s="9">
        <v>0.192</v>
      </c>
      <c r="ER15" s="9">
        <v>2.9140000000000001</v>
      </c>
      <c r="ES15" s="9">
        <v>1.4</v>
      </c>
      <c r="ET15" s="9">
        <v>1.514</v>
      </c>
      <c r="EU15" s="9">
        <v>2.1219999999999999</v>
      </c>
      <c r="EV15" s="9">
        <v>1.1479999999999999</v>
      </c>
      <c r="EW15" s="9">
        <v>0.97399999999999998</v>
      </c>
      <c r="EX15" s="9">
        <v>1.8240000000000001</v>
      </c>
      <c r="EY15" s="9">
        <v>0.97</v>
      </c>
      <c r="EZ15" s="9">
        <v>0.85399999999999998</v>
      </c>
      <c r="FA15" s="9">
        <v>0.29699999999999999</v>
      </c>
      <c r="FB15" s="9">
        <v>0.17699999999999999</v>
      </c>
      <c r="FC15" s="9">
        <v>0.12</v>
      </c>
      <c r="FD15" s="9">
        <v>0</v>
      </c>
      <c r="FE15" s="9">
        <v>0</v>
      </c>
      <c r="FF15" s="9">
        <v>0</v>
      </c>
      <c r="FG15" s="9">
        <v>0.79300000000000004</v>
      </c>
      <c r="FH15" s="9">
        <v>0.252</v>
      </c>
      <c r="FI15" s="9">
        <v>0.54</v>
      </c>
      <c r="FJ15" s="9">
        <v>0.79300000000000004</v>
      </c>
      <c r="FK15" s="9">
        <v>0.252</v>
      </c>
      <c r="FL15" s="9">
        <v>0.54</v>
      </c>
      <c r="FM15" s="9">
        <v>0</v>
      </c>
      <c r="FN15" s="9">
        <v>0</v>
      </c>
      <c r="FO15" s="9">
        <v>0</v>
      </c>
      <c r="FP15" s="9">
        <v>2.9460000000000002</v>
      </c>
      <c r="FQ15" s="9">
        <v>1.601</v>
      </c>
      <c r="FR15" s="9">
        <v>1.345</v>
      </c>
      <c r="FS15" s="9">
        <v>2.149</v>
      </c>
      <c r="FT15" s="9">
        <v>1.2430000000000001</v>
      </c>
      <c r="FU15" s="9">
        <v>0.90500000000000003</v>
      </c>
      <c r="FV15" s="9">
        <v>1.833</v>
      </c>
      <c r="FW15" s="9">
        <v>0.92800000000000005</v>
      </c>
      <c r="FX15" s="9">
        <v>0.90500000000000003</v>
      </c>
      <c r="FY15" s="9">
        <v>0.316</v>
      </c>
      <c r="FZ15" s="9">
        <v>0.316</v>
      </c>
      <c r="GA15" s="9">
        <v>0</v>
      </c>
      <c r="GB15" s="9">
        <v>0</v>
      </c>
      <c r="GC15" s="9">
        <v>0</v>
      </c>
      <c r="GD15" s="9">
        <v>0</v>
      </c>
      <c r="GE15" s="9">
        <v>0.79700000000000004</v>
      </c>
      <c r="GF15" s="9">
        <v>0.35799999999999998</v>
      </c>
      <c r="GG15" s="9">
        <v>0.439</v>
      </c>
      <c r="GH15" s="9">
        <v>0.79700000000000004</v>
      </c>
      <c r="GI15" s="9">
        <v>0.35799999999999998</v>
      </c>
      <c r="GJ15" s="9">
        <v>0.439</v>
      </c>
      <c r="GK15" s="9">
        <v>0</v>
      </c>
      <c r="GL15" s="9">
        <v>0</v>
      </c>
      <c r="GM15" s="9">
        <v>0</v>
      </c>
      <c r="GN15" s="9">
        <v>3.1989999999999998</v>
      </c>
      <c r="GO15" s="9">
        <v>1.5780000000000001</v>
      </c>
      <c r="GP15" s="9">
        <v>1.621</v>
      </c>
      <c r="GQ15" s="9">
        <v>2.4009999999999998</v>
      </c>
      <c r="GR15" s="9">
        <v>1.5780000000000001</v>
      </c>
      <c r="GS15" s="9">
        <v>0.82299999999999995</v>
      </c>
      <c r="GT15" s="9">
        <v>2.4009999999999998</v>
      </c>
      <c r="GU15" s="9">
        <v>1.5780000000000001</v>
      </c>
      <c r="GV15" s="9">
        <v>0.82299999999999995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0.79800000000000004</v>
      </c>
      <c r="HD15" s="9">
        <v>0</v>
      </c>
      <c r="HE15" s="9">
        <v>0.79800000000000004</v>
      </c>
      <c r="HF15" s="9">
        <v>0.79800000000000004</v>
      </c>
      <c r="HG15" s="9">
        <v>0</v>
      </c>
      <c r="HH15" s="9">
        <v>0.79800000000000004</v>
      </c>
      <c r="HI15" s="9">
        <v>0</v>
      </c>
      <c r="HJ15" s="9">
        <v>0</v>
      </c>
      <c r="HK15" s="9">
        <v>0</v>
      </c>
      <c r="HL15" s="9">
        <v>6.1219999999999999</v>
      </c>
      <c r="HM15" s="9">
        <v>3.625</v>
      </c>
      <c r="HN15" s="9">
        <v>2.4969999999999999</v>
      </c>
      <c r="HO15" s="9">
        <v>5.0979999999999999</v>
      </c>
      <c r="HP15" s="9">
        <v>3.4430000000000001</v>
      </c>
      <c r="HQ15" s="9">
        <v>1.655</v>
      </c>
      <c r="HR15" s="9">
        <v>3.9660000000000002</v>
      </c>
      <c r="HS15" s="9">
        <v>2.58</v>
      </c>
      <c r="HT15" s="9">
        <v>1.387</v>
      </c>
      <c r="HU15" s="9">
        <v>0.79400000000000004</v>
      </c>
      <c r="HV15" s="9">
        <v>0.64300000000000002</v>
      </c>
      <c r="HW15" s="9">
        <v>0.151</v>
      </c>
      <c r="HX15" s="9">
        <v>0.33700000000000002</v>
      </c>
      <c r="HY15" s="9">
        <v>0.22</v>
      </c>
      <c r="HZ15" s="9">
        <v>0.11700000000000001</v>
      </c>
      <c r="IA15" s="9">
        <v>1.024</v>
      </c>
      <c r="IB15" s="9">
        <v>0.182</v>
      </c>
      <c r="IC15" s="9">
        <v>0.84199999999999997</v>
      </c>
      <c r="ID15" s="9">
        <v>0.84799999999999998</v>
      </c>
      <c r="IE15" s="9">
        <v>0.182</v>
      </c>
      <c r="IF15" s="9">
        <v>0.66600000000000004</v>
      </c>
      <c r="IG15" s="9">
        <v>0.17599999999999999</v>
      </c>
      <c r="IH15" s="9">
        <v>0</v>
      </c>
      <c r="II15" s="9">
        <v>0.17599999999999999</v>
      </c>
      <c r="IJ15" s="9">
        <v>5.1829999999999998</v>
      </c>
      <c r="IK15" s="9">
        <v>3.0569999999999999</v>
      </c>
      <c r="IL15" s="9">
        <v>2.125</v>
      </c>
      <c r="IM15" s="9">
        <v>4.25</v>
      </c>
      <c r="IN15" s="9">
        <v>2.8759999999999999</v>
      </c>
      <c r="IO15" s="9">
        <v>1.3740000000000001</v>
      </c>
      <c r="IP15" s="9">
        <v>3.3250000000000002</v>
      </c>
      <c r="IQ15" s="9">
        <v>2.1019999999999999</v>
      </c>
    </row>
    <row r="16" spans="1:251">
      <c r="A16" s="10">
        <v>43862</v>
      </c>
      <c r="B16" s="9">
        <v>0.52500000000000002</v>
      </c>
      <c r="C16" s="9">
        <v>0.7</v>
      </c>
      <c r="D16" s="9">
        <v>1.0780000000000001</v>
      </c>
      <c r="E16" s="9">
        <v>0.52500000000000002</v>
      </c>
      <c r="F16" s="9">
        <v>0.55300000000000005</v>
      </c>
      <c r="G16" s="9">
        <v>0.14699999999999999</v>
      </c>
      <c r="H16" s="9">
        <v>0</v>
      </c>
      <c r="I16" s="9">
        <v>0.14699999999999999</v>
      </c>
      <c r="J16" s="9">
        <v>0.375</v>
      </c>
      <c r="K16" s="9">
        <v>0.22800000000000001</v>
      </c>
      <c r="L16" s="9">
        <v>0.14699999999999999</v>
      </c>
      <c r="M16" s="9">
        <v>0.22800000000000001</v>
      </c>
      <c r="N16" s="9">
        <v>0.22800000000000001</v>
      </c>
      <c r="O16" s="9">
        <v>0</v>
      </c>
      <c r="P16" s="9">
        <v>0.108</v>
      </c>
      <c r="Q16" s="9">
        <v>0.108</v>
      </c>
      <c r="R16" s="9">
        <v>0</v>
      </c>
      <c r="S16" s="9">
        <v>0</v>
      </c>
      <c r="T16" s="9">
        <v>0</v>
      </c>
      <c r="U16" s="9">
        <v>0</v>
      </c>
      <c r="V16" s="9">
        <v>0.11899999999999999</v>
      </c>
      <c r="W16" s="9">
        <v>0.11899999999999999</v>
      </c>
      <c r="X16" s="9">
        <v>0</v>
      </c>
      <c r="Y16" s="9">
        <v>0.14699999999999999</v>
      </c>
      <c r="Z16" s="9">
        <v>0</v>
      </c>
      <c r="AA16" s="9">
        <v>0.14699999999999999</v>
      </c>
      <c r="AB16" s="9">
        <v>0</v>
      </c>
      <c r="AC16" s="9">
        <v>0</v>
      </c>
      <c r="AD16" s="9">
        <v>0</v>
      </c>
      <c r="AE16" s="9">
        <v>0.14699999999999999</v>
      </c>
      <c r="AF16" s="9">
        <v>0</v>
      </c>
      <c r="AG16" s="9">
        <v>0.14699999999999999</v>
      </c>
      <c r="AH16" s="9">
        <v>3.1520000000000001</v>
      </c>
      <c r="AI16" s="9">
        <v>1.671</v>
      </c>
      <c r="AJ16" s="9">
        <v>1.4810000000000001</v>
      </c>
      <c r="AK16" s="9">
        <v>2.0739999999999998</v>
      </c>
      <c r="AL16" s="9">
        <v>1.1459999999999999</v>
      </c>
      <c r="AM16" s="9">
        <v>0.92800000000000005</v>
      </c>
      <c r="AN16" s="9">
        <v>1.9570000000000001</v>
      </c>
      <c r="AO16" s="9">
        <v>1.0289999999999999</v>
      </c>
      <c r="AP16" s="9">
        <v>0.92800000000000005</v>
      </c>
      <c r="AQ16" s="9">
        <v>0.11700000000000001</v>
      </c>
      <c r="AR16" s="9">
        <v>0.11700000000000001</v>
      </c>
      <c r="AS16" s="9">
        <v>0</v>
      </c>
      <c r="AT16" s="9">
        <v>1.0780000000000001</v>
      </c>
      <c r="AU16" s="9">
        <v>0.52500000000000002</v>
      </c>
      <c r="AV16" s="9">
        <v>0.55300000000000005</v>
      </c>
      <c r="AW16" s="9">
        <v>1.0780000000000001</v>
      </c>
      <c r="AX16" s="9">
        <v>0.52500000000000002</v>
      </c>
      <c r="AY16" s="9">
        <v>0.55300000000000005</v>
      </c>
      <c r="AZ16" s="9">
        <v>12.455</v>
      </c>
      <c r="BA16" s="9">
        <v>6.6349999999999998</v>
      </c>
      <c r="BB16" s="9">
        <v>5.82</v>
      </c>
      <c r="BC16" s="9">
        <v>7.9269999999999996</v>
      </c>
      <c r="BD16" s="9">
        <v>4.657</v>
      </c>
      <c r="BE16" s="9">
        <v>3.27</v>
      </c>
      <c r="BF16" s="9">
        <v>6.343</v>
      </c>
      <c r="BG16" s="9">
        <v>3.677</v>
      </c>
      <c r="BH16" s="9">
        <v>2.6659999999999999</v>
      </c>
      <c r="BI16" s="9">
        <v>1.4650000000000001</v>
      </c>
      <c r="BJ16" s="9">
        <v>0.86</v>
      </c>
      <c r="BK16" s="9">
        <v>0.60399999999999998</v>
      </c>
      <c r="BL16" s="9">
        <v>0.11899999999999999</v>
      </c>
      <c r="BM16" s="9">
        <v>0.11899999999999999</v>
      </c>
      <c r="BN16" s="9">
        <v>0</v>
      </c>
      <c r="BO16" s="9">
        <v>4.5279999999999996</v>
      </c>
      <c r="BP16" s="9">
        <v>1.9790000000000001</v>
      </c>
      <c r="BQ16" s="9">
        <v>2.5499999999999998</v>
      </c>
      <c r="BR16" s="9">
        <v>3.4460000000000002</v>
      </c>
      <c r="BS16" s="9">
        <v>1.706</v>
      </c>
      <c r="BT16" s="9">
        <v>1.74</v>
      </c>
      <c r="BU16" s="9">
        <v>1.0820000000000001</v>
      </c>
      <c r="BV16" s="9">
        <v>0.27300000000000002</v>
      </c>
      <c r="BW16" s="9">
        <v>0.80900000000000005</v>
      </c>
      <c r="BX16" s="9">
        <v>3.4239999999999999</v>
      </c>
      <c r="BY16" s="9">
        <v>1.901</v>
      </c>
      <c r="BZ16" s="9">
        <v>1.5229999999999999</v>
      </c>
      <c r="CA16" s="9">
        <v>1.887</v>
      </c>
      <c r="CB16" s="9">
        <v>1.02</v>
      </c>
      <c r="CC16" s="9">
        <v>0.86699999999999999</v>
      </c>
      <c r="CD16" s="9">
        <v>1.22</v>
      </c>
      <c r="CE16" s="9">
        <v>0.77600000000000002</v>
      </c>
      <c r="CF16" s="9">
        <v>0.44400000000000001</v>
      </c>
      <c r="CG16" s="9">
        <v>0.66700000000000004</v>
      </c>
      <c r="CH16" s="9">
        <v>0.24399999999999999</v>
      </c>
      <c r="CI16" s="9">
        <v>0.42199999999999999</v>
      </c>
      <c r="CJ16" s="9">
        <v>0</v>
      </c>
      <c r="CK16" s="9">
        <v>0</v>
      </c>
      <c r="CL16" s="9">
        <v>0</v>
      </c>
      <c r="CM16" s="9">
        <v>1.5369999999999999</v>
      </c>
      <c r="CN16" s="9">
        <v>0.88100000000000001</v>
      </c>
      <c r="CO16" s="9">
        <v>0.65600000000000003</v>
      </c>
      <c r="CP16" s="9">
        <v>0.60799999999999998</v>
      </c>
      <c r="CQ16" s="9">
        <v>0.60799999999999998</v>
      </c>
      <c r="CR16" s="9">
        <v>0</v>
      </c>
      <c r="CS16" s="9">
        <v>0.92900000000000005</v>
      </c>
      <c r="CT16" s="9">
        <v>0.27300000000000002</v>
      </c>
      <c r="CU16" s="9">
        <v>0.65600000000000003</v>
      </c>
      <c r="CV16" s="9">
        <v>4.4109999999999996</v>
      </c>
      <c r="CW16" s="9">
        <v>2.2709999999999999</v>
      </c>
      <c r="CX16" s="9">
        <v>2.14</v>
      </c>
      <c r="CY16" s="9">
        <v>2.7320000000000002</v>
      </c>
      <c r="CZ16" s="9">
        <v>1.732</v>
      </c>
      <c r="DA16" s="9">
        <v>1</v>
      </c>
      <c r="DB16" s="9">
        <v>1.9339999999999999</v>
      </c>
      <c r="DC16" s="9">
        <v>1.1160000000000001</v>
      </c>
      <c r="DD16" s="9">
        <v>0.81799999999999995</v>
      </c>
      <c r="DE16" s="9">
        <v>0.79800000000000004</v>
      </c>
      <c r="DF16" s="9">
        <v>0.61599999999999999</v>
      </c>
      <c r="DG16" s="9">
        <v>0.182</v>
      </c>
      <c r="DH16" s="9">
        <v>0</v>
      </c>
      <c r="DI16" s="9">
        <v>0</v>
      </c>
      <c r="DJ16" s="9">
        <v>0</v>
      </c>
      <c r="DK16" s="9">
        <v>1.679</v>
      </c>
      <c r="DL16" s="9">
        <v>0.53900000000000003</v>
      </c>
      <c r="DM16" s="9">
        <v>1.1399999999999999</v>
      </c>
      <c r="DN16" s="9">
        <v>1.679</v>
      </c>
      <c r="DO16" s="9">
        <v>0.53900000000000003</v>
      </c>
      <c r="DP16" s="9">
        <v>1.1399999999999999</v>
      </c>
      <c r="DQ16" s="9">
        <v>0</v>
      </c>
      <c r="DR16" s="9">
        <v>0</v>
      </c>
      <c r="DS16" s="9">
        <v>0</v>
      </c>
      <c r="DT16" s="9">
        <v>2.2650000000000001</v>
      </c>
      <c r="DU16" s="9">
        <v>1.2350000000000001</v>
      </c>
      <c r="DV16" s="9">
        <v>1.03</v>
      </c>
      <c r="DW16" s="9">
        <v>1.6439999999999999</v>
      </c>
      <c r="DX16" s="9">
        <v>0.89300000000000002</v>
      </c>
      <c r="DY16" s="9">
        <v>0.75</v>
      </c>
      <c r="DZ16" s="9">
        <v>1.524</v>
      </c>
      <c r="EA16" s="9">
        <v>0.77400000000000002</v>
      </c>
      <c r="EB16" s="9">
        <v>0.75</v>
      </c>
      <c r="EC16" s="9">
        <v>0</v>
      </c>
      <c r="ED16" s="9">
        <v>0</v>
      </c>
      <c r="EE16" s="9">
        <v>0</v>
      </c>
      <c r="EF16" s="9">
        <v>0.11899999999999999</v>
      </c>
      <c r="EG16" s="9">
        <v>0.11899999999999999</v>
      </c>
      <c r="EH16" s="9">
        <v>0</v>
      </c>
      <c r="EI16" s="9">
        <v>0.621</v>
      </c>
      <c r="EJ16" s="9">
        <v>0.34200000000000003</v>
      </c>
      <c r="EK16" s="9">
        <v>0.27900000000000003</v>
      </c>
      <c r="EL16" s="9">
        <v>0.46800000000000003</v>
      </c>
      <c r="EM16" s="9">
        <v>0.34200000000000003</v>
      </c>
      <c r="EN16" s="9">
        <v>0.126</v>
      </c>
      <c r="EO16" s="9">
        <v>0.153</v>
      </c>
      <c r="EP16" s="9">
        <v>0</v>
      </c>
      <c r="EQ16" s="9">
        <v>0.153</v>
      </c>
      <c r="ER16" s="9">
        <v>2.355</v>
      </c>
      <c r="ES16" s="9">
        <v>1.228</v>
      </c>
      <c r="ET16" s="9">
        <v>1.127</v>
      </c>
      <c r="EU16" s="9">
        <v>1.6639999999999999</v>
      </c>
      <c r="EV16" s="9">
        <v>1.012</v>
      </c>
      <c r="EW16" s="9">
        <v>0.65300000000000002</v>
      </c>
      <c r="EX16" s="9">
        <v>1.6639999999999999</v>
      </c>
      <c r="EY16" s="9">
        <v>1.012</v>
      </c>
      <c r="EZ16" s="9">
        <v>0.65300000000000002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0.69099999999999995</v>
      </c>
      <c r="FH16" s="9">
        <v>0.217</v>
      </c>
      <c r="FI16" s="9">
        <v>0.47399999999999998</v>
      </c>
      <c r="FJ16" s="9">
        <v>0.69099999999999995</v>
      </c>
      <c r="FK16" s="9">
        <v>0.217</v>
      </c>
      <c r="FL16" s="9">
        <v>0.47399999999999998</v>
      </c>
      <c r="FM16" s="9">
        <v>0</v>
      </c>
      <c r="FN16" s="9">
        <v>0</v>
      </c>
      <c r="FO16" s="9">
        <v>0</v>
      </c>
      <c r="FP16" s="9">
        <v>1.677</v>
      </c>
      <c r="FQ16" s="9">
        <v>0.65100000000000002</v>
      </c>
      <c r="FR16" s="9">
        <v>1.026</v>
      </c>
      <c r="FS16" s="9">
        <v>0.79400000000000004</v>
      </c>
      <c r="FT16" s="9">
        <v>0.184</v>
      </c>
      <c r="FU16" s="9">
        <v>0.61</v>
      </c>
      <c r="FV16" s="9">
        <v>0.79400000000000004</v>
      </c>
      <c r="FW16" s="9">
        <v>0.184</v>
      </c>
      <c r="FX16" s="9">
        <v>0.61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0.88300000000000001</v>
      </c>
      <c r="GF16" s="9">
        <v>0.46600000000000003</v>
      </c>
      <c r="GG16" s="9">
        <v>0.41699999999999998</v>
      </c>
      <c r="GH16" s="9">
        <v>0.88300000000000001</v>
      </c>
      <c r="GI16" s="9">
        <v>0.46600000000000003</v>
      </c>
      <c r="GJ16" s="9">
        <v>0.41699999999999998</v>
      </c>
      <c r="GK16" s="9">
        <v>0</v>
      </c>
      <c r="GL16" s="9">
        <v>0</v>
      </c>
      <c r="GM16" s="9">
        <v>0</v>
      </c>
      <c r="GN16" s="9">
        <v>2.9239999999999999</v>
      </c>
      <c r="GO16" s="9">
        <v>1.6279999999999999</v>
      </c>
      <c r="GP16" s="9">
        <v>1.296</v>
      </c>
      <c r="GQ16" s="9">
        <v>2.9239999999999999</v>
      </c>
      <c r="GR16" s="9">
        <v>1.6279999999999999</v>
      </c>
      <c r="GS16" s="9">
        <v>1.296</v>
      </c>
      <c r="GT16" s="9">
        <v>2.9239999999999999</v>
      </c>
      <c r="GU16" s="9">
        <v>1.6279999999999999</v>
      </c>
      <c r="GV16" s="9">
        <v>1.296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7.0609999999999999</v>
      </c>
      <c r="HM16" s="9">
        <v>3.3359999999999999</v>
      </c>
      <c r="HN16" s="9">
        <v>3.726</v>
      </c>
      <c r="HO16" s="9">
        <v>5.1079999999999997</v>
      </c>
      <c r="HP16" s="9">
        <v>2.7160000000000002</v>
      </c>
      <c r="HQ16" s="9">
        <v>2.3919999999999999</v>
      </c>
      <c r="HR16" s="9">
        <v>3.9580000000000002</v>
      </c>
      <c r="HS16" s="9">
        <v>2.1560000000000001</v>
      </c>
      <c r="HT16" s="9">
        <v>1.8029999999999999</v>
      </c>
      <c r="HU16" s="9">
        <v>0.65600000000000003</v>
      </c>
      <c r="HV16" s="9">
        <v>0.5</v>
      </c>
      <c r="HW16" s="9">
        <v>0.155</v>
      </c>
      <c r="HX16" s="9">
        <v>0.49399999999999999</v>
      </c>
      <c r="HY16" s="9">
        <v>0.06</v>
      </c>
      <c r="HZ16" s="9">
        <v>0.434</v>
      </c>
      <c r="IA16" s="9">
        <v>1.9530000000000001</v>
      </c>
      <c r="IB16" s="9">
        <v>0.61899999999999999</v>
      </c>
      <c r="IC16" s="9">
        <v>1.3340000000000001</v>
      </c>
      <c r="ID16" s="9">
        <v>1.8540000000000001</v>
      </c>
      <c r="IE16" s="9">
        <v>0.61899999999999999</v>
      </c>
      <c r="IF16" s="9">
        <v>1.2350000000000001</v>
      </c>
      <c r="IG16" s="9">
        <v>9.9000000000000005E-2</v>
      </c>
      <c r="IH16" s="9">
        <v>0</v>
      </c>
      <c r="II16" s="9">
        <v>9.9000000000000005E-2</v>
      </c>
      <c r="IJ16" s="9">
        <v>5.19</v>
      </c>
      <c r="IK16" s="9">
        <v>2.802</v>
      </c>
      <c r="IL16" s="9">
        <v>2.3889999999999998</v>
      </c>
      <c r="IM16" s="9">
        <v>3.794</v>
      </c>
      <c r="IN16" s="9">
        <v>2.2599999999999998</v>
      </c>
      <c r="IO16" s="9">
        <v>1.534</v>
      </c>
      <c r="IP16" s="9">
        <v>3.2109999999999999</v>
      </c>
      <c r="IQ16" s="9">
        <v>1.8320000000000001</v>
      </c>
    </row>
    <row r="17" spans="1:251">
      <c r="A17" s="10">
        <v>44228</v>
      </c>
      <c r="B17" s="9">
        <v>0.80200000000000005</v>
      </c>
      <c r="C17" s="9">
        <v>1.0920000000000001</v>
      </c>
      <c r="D17" s="9">
        <v>1.617</v>
      </c>
      <c r="E17" s="9">
        <v>0.623</v>
      </c>
      <c r="F17" s="9">
        <v>0.99399999999999999</v>
      </c>
      <c r="G17" s="9">
        <v>0.27700000000000002</v>
      </c>
      <c r="H17" s="9">
        <v>0.17899999999999999</v>
      </c>
      <c r="I17" s="9">
        <v>9.8000000000000004E-2</v>
      </c>
      <c r="J17" s="9">
        <v>1.012</v>
      </c>
      <c r="K17" s="9">
        <v>0.71699999999999997</v>
      </c>
      <c r="L17" s="9">
        <v>0.29599999999999999</v>
      </c>
      <c r="M17" s="9">
        <v>0.33200000000000002</v>
      </c>
      <c r="N17" s="9">
        <v>0.33200000000000002</v>
      </c>
      <c r="O17" s="9">
        <v>0</v>
      </c>
      <c r="P17" s="9">
        <v>0.33200000000000002</v>
      </c>
      <c r="Q17" s="9">
        <v>0.33200000000000002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0.68</v>
      </c>
      <c r="Z17" s="9">
        <v>0.38400000000000001</v>
      </c>
      <c r="AA17" s="9">
        <v>0.29599999999999999</v>
      </c>
      <c r="AB17" s="9">
        <v>0.40300000000000002</v>
      </c>
      <c r="AC17" s="9">
        <v>0.20499999999999999</v>
      </c>
      <c r="AD17" s="9">
        <v>0.19800000000000001</v>
      </c>
      <c r="AE17" s="9">
        <v>0.27700000000000002</v>
      </c>
      <c r="AF17" s="9">
        <v>0.17899999999999999</v>
      </c>
      <c r="AG17" s="9">
        <v>9.8000000000000004E-2</v>
      </c>
      <c r="AH17" s="9">
        <v>2.6240000000000001</v>
      </c>
      <c r="AI17" s="9">
        <v>1.234</v>
      </c>
      <c r="AJ17" s="9">
        <v>1.39</v>
      </c>
      <c r="AK17" s="9">
        <v>1.41</v>
      </c>
      <c r="AL17" s="9">
        <v>0.81699999999999995</v>
      </c>
      <c r="AM17" s="9">
        <v>0.59299999999999997</v>
      </c>
      <c r="AN17" s="9">
        <v>1.41</v>
      </c>
      <c r="AO17" s="9">
        <v>0.81699999999999995</v>
      </c>
      <c r="AP17" s="9">
        <v>0.59299999999999997</v>
      </c>
      <c r="AQ17" s="9">
        <v>0</v>
      </c>
      <c r="AR17" s="9">
        <v>0</v>
      </c>
      <c r="AS17" s="9">
        <v>0</v>
      </c>
      <c r="AT17" s="9">
        <v>1.214</v>
      </c>
      <c r="AU17" s="9">
        <v>0.41799999999999998</v>
      </c>
      <c r="AV17" s="9">
        <v>0.79600000000000004</v>
      </c>
      <c r="AW17" s="9">
        <v>1.214</v>
      </c>
      <c r="AX17" s="9">
        <v>0.41799999999999998</v>
      </c>
      <c r="AY17" s="9">
        <v>0.79600000000000004</v>
      </c>
      <c r="AZ17" s="9">
        <v>11.227</v>
      </c>
      <c r="BA17" s="9">
        <v>5.6609999999999996</v>
      </c>
      <c r="BB17" s="9">
        <v>5.5659999999999998</v>
      </c>
      <c r="BC17" s="9">
        <v>6.6070000000000002</v>
      </c>
      <c r="BD17" s="9">
        <v>4.2060000000000004</v>
      </c>
      <c r="BE17" s="9">
        <v>2.4009999999999998</v>
      </c>
      <c r="BF17" s="9">
        <v>6.1970000000000001</v>
      </c>
      <c r="BG17" s="9">
        <v>3.7959999999999998</v>
      </c>
      <c r="BH17" s="9">
        <v>2.4009999999999998</v>
      </c>
      <c r="BI17" s="9">
        <v>0.40899999999999997</v>
      </c>
      <c r="BJ17" s="9">
        <v>0.40899999999999997</v>
      </c>
      <c r="BK17" s="9">
        <v>0</v>
      </c>
      <c r="BL17" s="9">
        <v>0</v>
      </c>
      <c r="BM17" s="9">
        <v>0</v>
      </c>
      <c r="BN17" s="9">
        <v>0</v>
      </c>
      <c r="BO17" s="9">
        <v>4.62</v>
      </c>
      <c r="BP17" s="9">
        <v>1.4550000000000001</v>
      </c>
      <c r="BQ17" s="9">
        <v>3.165</v>
      </c>
      <c r="BR17" s="9">
        <v>4.1449999999999996</v>
      </c>
      <c r="BS17" s="9">
        <v>1.276</v>
      </c>
      <c r="BT17" s="9">
        <v>2.8690000000000002</v>
      </c>
      <c r="BU17" s="9">
        <v>0.47499999999999998</v>
      </c>
      <c r="BV17" s="9">
        <v>0.17899999999999999</v>
      </c>
      <c r="BW17" s="9">
        <v>0.29599999999999999</v>
      </c>
      <c r="BX17" s="9">
        <v>2.8180000000000001</v>
      </c>
      <c r="BY17" s="9">
        <v>0.91500000000000004</v>
      </c>
      <c r="BZ17" s="9">
        <v>1.9039999999999999</v>
      </c>
      <c r="CA17" s="9">
        <v>1.5209999999999999</v>
      </c>
      <c r="CB17" s="9">
        <v>0.91500000000000004</v>
      </c>
      <c r="CC17" s="9">
        <v>0.60599999999999998</v>
      </c>
      <c r="CD17" s="9">
        <v>1.411</v>
      </c>
      <c r="CE17" s="9">
        <v>0.80500000000000005</v>
      </c>
      <c r="CF17" s="9">
        <v>0.60599999999999998</v>
      </c>
      <c r="CG17" s="9">
        <v>0.11</v>
      </c>
      <c r="CH17" s="9">
        <v>0.11</v>
      </c>
      <c r="CI17" s="9">
        <v>0</v>
      </c>
      <c r="CJ17" s="9">
        <v>0</v>
      </c>
      <c r="CK17" s="9">
        <v>0</v>
      </c>
      <c r="CL17" s="9">
        <v>0</v>
      </c>
      <c r="CM17" s="9">
        <v>1.298</v>
      </c>
      <c r="CN17" s="9">
        <v>0</v>
      </c>
      <c r="CO17" s="9">
        <v>1.298</v>
      </c>
      <c r="CP17" s="9">
        <v>1.1639999999999999</v>
      </c>
      <c r="CQ17" s="9">
        <v>0</v>
      </c>
      <c r="CR17" s="9">
        <v>1.1639999999999999</v>
      </c>
      <c r="CS17" s="9">
        <v>0.13400000000000001</v>
      </c>
      <c r="CT17" s="9">
        <v>0</v>
      </c>
      <c r="CU17" s="9">
        <v>0.13400000000000001</v>
      </c>
      <c r="CV17" s="9">
        <v>3.7570000000000001</v>
      </c>
      <c r="CW17" s="9">
        <v>2.1259999999999999</v>
      </c>
      <c r="CX17" s="9">
        <v>1.631</v>
      </c>
      <c r="CY17" s="9">
        <v>2.3079999999999998</v>
      </c>
      <c r="CZ17" s="9">
        <v>1.395</v>
      </c>
      <c r="DA17" s="9">
        <v>0.91300000000000003</v>
      </c>
      <c r="DB17" s="9">
        <v>2.1160000000000001</v>
      </c>
      <c r="DC17" s="9">
        <v>1.2030000000000001</v>
      </c>
      <c r="DD17" s="9">
        <v>0.91300000000000003</v>
      </c>
      <c r="DE17" s="9">
        <v>0.192</v>
      </c>
      <c r="DF17" s="9">
        <v>0.192</v>
      </c>
      <c r="DG17" s="9">
        <v>0</v>
      </c>
      <c r="DH17" s="9">
        <v>0</v>
      </c>
      <c r="DI17" s="9">
        <v>0</v>
      </c>
      <c r="DJ17" s="9">
        <v>0</v>
      </c>
      <c r="DK17" s="9">
        <v>1.4490000000000001</v>
      </c>
      <c r="DL17" s="9">
        <v>0.73099999999999998</v>
      </c>
      <c r="DM17" s="9">
        <v>0.71799999999999997</v>
      </c>
      <c r="DN17" s="9">
        <v>1.351</v>
      </c>
      <c r="DO17" s="9">
        <v>0.73099999999999998</v>
      </c>
      <c r="DP17" s="9">
        <v>0.62</v>
      </c>
      <c r="DQ17" s="9">
        <v>9.8000000000000004E-2</v>
      </c>
      <c r="DR17" s="9">
        <v>0</v>
      </c>
      <c r="DS17" s="9">
        <v>9.8000000000000004E-2</v>
      </c>
      <c r="DT17" s="9">
        <v>1.8180000000000001</v>
      </c>
      <c r="DU17" s="9">
        <v>1.0569999999999999</v>
      </c>
      <c r="DV17" s="9">
        <v>0.76100000000000001</v>
      </c>
      <c r="DW17" s="9">
        <v>1.3140000000000001</v>
      </c>
      <c r="DX17" s="9">
        <v>0.81499999999999995</v>
      </c>
      <c r="DY17" s="9">
        <v>0.499</v>
      </c>
      <c r="DZ17" s="9">
        <v>1.206</v>
      </c>
      <c r="EA17" s="9">
        <v>0.70799999999999996</v>
      </c>
      <c r="EB17" s="9">
        <v>0.499</v>
      </c>
      <c r="EC17" s="9">
        <v>0.107</v>
      </c>
      <c r="ED17" s="9">
        <v>0.107</v>
      </c>
      <c r="EE17" s="9">
        <v>0</v>
      </c>
      <c r="EF17" s="9">
        <v>0</v>
      </c>
      <c r="EG17" s="9">
        <v>0</v>
      </c>
      <c r="EH17" s="9">
        <v>0</v>
      </c>
      <c r="EI17" s="9">
        <v>0.505</v>
      </c>
      <c r="EJ17" s="9">
        <v>0.24199999999999999</v>
      </c>
      <c r="EK17" s="9">
        <v>0.26200000000000001</v>
      </c>
      <c r="EL17" s="9">
        <v>0.44</v>
      </c>
      <c r="EM17" s="9">
        <v>0.24199999999999999</v>
      </c>
      <c r="EN17" s="9">
        <v>0.19800000000000001</v>
      </c>
      <c r="EO17" s="9">
        <v>6.5000000000000002E-2</v>
      </c>
      <c r="EP17" s="9">
        <v>0</v>
      </c>
      <c r="EQ17" s="9">
        <v>6.5000000000000002E-2</v>
      </c>
      <c r="ER17" s="9">
        <v>2.8330000000000002</v>
      </c>
      <c r="ES17" s="9">
        <v>1.5629999999999999</v>
      </c>
      <c r="ET17" s="9">
        <v>1.27</v>
      </c>
      <c r="EU17" s="9">
        <v>1.464</v>
      </c>
      <c r="EV17" s="9">
        <v>1.081</v>
      </c>
      <c r="EW17" s="9">
        <v>0.38300000000000001</v>
      </c>
      <c r="EX17" s="9">
        <v>1.464</v>
      </c>
      <c r="EY17" s="9">
        <v>1.081</v>
      </c>
      <c r="EZ17" s="9">
        <v>0.38300000000000001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1.369</v>
      </c>
      <c r="FH17" s="9">
        <v>0.48099999999999998</v>
      </c>
      <c r="FI17" s="9">
        <v>0.88700000000000001</v>
      </c>
      <c r="FJ17" s="9">
        <v>1.19</v>
      </c>
      <c r="FK17" s="9">
        <v>0.30199999999999999</v>
      </c>
      <c r="FL17" s="9">
        <v>0.88700000000000001</v>
      </c>
      <c r="FM17" s="9">
        <v>0.17899999999999999</v>
      </c>
      <c r="FN17" s="9">
        <v>0.17899999999999999</v>
      </c>
      <c r="FO17" s="9">
        <v>0</v>
      </c>
      <c r="FP17" s="9">
        <v>2.323</v>
      </c>
      <c r="FQ17" s="9">
        <v>1.5580000000000001</v>
      </c>
      <c r="FR17" s="9">
        <v>0.76500000000000001</v>
      </c>
      <c r="FS17" s="9">
        <v>1.625</v>
      </c>
      <c r="FT17" s="9">
        <v>1.1120000000000001</v>
      </c>
      <c r="FU17" s="9">
        <v>0.51300000000000001</v>
      </c>
      <c r="FV17" s="9">
        <v>1.625</v>
      </c>
      <c r="FW17" s="9">
        <v>1.1120000000000001</v>
      </c>
      <c r="FX17" s="9">
        <v>0.51300000000000001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0.69799999999999995</v>
      </c>
      <c r="GF17" s="9">
        <v>0.44600000000000001</v>
      </c>
      <c r="GG17" s="9">
        <v>0.252</v>
      </c>
      <c r="GH17" s="9">
        <v>0.69799999999999995</v>
      </c>
      <c r="GI17" s="9">
        <v>0.44600000000000001</v>
      </c>
      <c r="GJ17" s="9">
        <v>0.252</v>
      </c>
      <c r="GK17" s="9">
        <v>0</v>
      </c>
      <c r="GL17" s="9">
        <v>0</v>
      </c>
      <c r="GM17" s="9">
        <v>0</v>
      </c>
      <c r="GN17" s="9">
        <v>4.5119999999999996</v>
      </c>
      <c r="GO17" s="9">
        <v>3.0640000000000001</v>
      </c>
      <c r="GP17" s="9">
        <v>1.448</v>
      </c>
      <c r="GQ17" s="9">
        <v>3.9319999999999999</v>
      </c>
      <c r="GR17" s="9">
        <v>2.8660000000000001</v>
      </c>
      <c r="GS17" s="9">
        <v>1.0660000000000001</v>
      </c>
      <c r="GT17" s="9">
        <v>3.4780000000000002</v>
      </c>
      <c r="GU17" s="9">
        <v>2.4129999999999998</v>
      </c>
      <c r="GV17" s="9">
        <v>1.0660000000000001</v>
      </c>
      <c r="GW17" s="9">
        <v>0.45400000000000001</v>
      </c>
      <c r="GX17" s="9">
        <v>0.45400000000000001</v>
      </c>
      <c r="GY17" s="9">
        <v>0</v>
      </c>
      <c r="GZ17" s="9">
        <v>0</v>
      </c>
      <c r="HA17" s="9">
        <v>0</v>
      </c>
      <c r="HB17" s="9">
        <v>0</v>
      </c>
      <c r="HC17" s="9">
        <v>0.57999999999999996</v>
      </c>
      <c r="HD17" s="9">
        <v>0.19700000000000001</v>
      </c>
      <c r="HE17" s="9">
        <v>0.38200000000000001</v>
      </c>
      <c r="HF17" s="9">
        <v>0.57999999999999996</v>
      </c>
      <c r="HG17" s="9">
        <v>0.19700000000000001</v>
      </c>
      <c r="HH17" s="9">
        <v>0.38200000000000001</v>
      </c>
      <c r="HI17" s="9">
        <v>0</v>
      </c>
      <c r="HJ17" s="9">
        <v>0</v>
      </c>
      <c r="HK17" s="9">
        <v>0</v>
      </c>
      <c r="HL17" s="9">
        <v>5.7850000000000001</v>
      </c>
      <c r="HM17" s="9">
        <v>1.9330000000000001</v>
      </c>
      <c r="HN17" s="9">
        <v>3.8530000000000002</v>
      </c>
      <c r="HO17" s="9">
        <v>4.875</v>
      </c>
      <c r="HP17" s="9">
        <v>1.696</v>
      </c>
      <c r="HQ17" s="9">
        <v>3.1789999999999998</v>
      </c>
      <c r="HR17" s="9">
        <v>3.9249999999999998</v>
      </c>
      <c r="HS17" s="9">
        <v>1.3069999999999999</v>
      </c>
      <c r="HT17" s="9">
        <v>2.6179999999999999</v>
      </c>
      <c r="HU17" s="9">
        <v>0.63600000000000001</v>
      </c>
      <c r="HV17" s="9">
        <v>0.38900000000000001</v>
      </c>
      <c r="HW17" s="9">
        <v>0.248</v>
      </c>
      <c r="HX17" s="9">
        <v>0.314</v>
      </c>
      <c r="HY17" s="9">
        <v>0</v>
      </c>
      <c r="HZ17" s="9">
        <v>0.314</v>
      </c>
      <c r="IA17" s="9">
        <v>0.91</v>
      </c>
      <c r="IB17" s="9">
        <v>0.23699999999999999</v>
      </c>
      <c r="IC17" s="9">
        <v>0.67300000000000004</v>
      </c>
      <c r="ID17" s="9">
        <v>0.69499999999999995</v>
      </c>
      <c r="IE17" s="9">
        <v>0.23699999999999999</v>
      </c>
      <c r="IF17" s="9">
        <v>0.45800000000000002</v>
      </c>
      <c r="IG17" s="9">
        <v>0.215</v>
      </c>
      <c r="IH17" s="9">
        <v>0</v>
      </c>
      <c r="II17" s="9">
        <v>0.215</v>
      </c>
      <c r="IJ17" s="9">
        <v>4.5590000000000002</v>
      </c>
      <c r="IK17" s="9">
        <v>1.4970000000000001</v>
      </c>
      <c r="IL17" s="9">
        <v>3.0619999999999998</v>
      </c>
      <c r="IM17" s="9">
        <v>3.8</v>
      </c>
      <c r="IN17" s="9">
        <v>1.26</v>
      </c>
      <c r="IO17" s="9">
        <v>2.54</v>
      </c>
      <c r="IP17" s="9">
        <v>3.2469999999999999</v>
      </c>
      <c r="IQ17" s="9">
        <v>0.95499999999999996</v>
      </c>
    </row>
    <row r="18" spans="1:251">
      <c r="A18" s="10">
        <v>44593</v>
      </c>
      <c r="B18" s="9">
        <v>0.92100000000000004</v>
      </c>
      <c r="C18" s="9">
        <v>0.84699999999999998</v>
      </c>
      <c r="D18" s="9">
        <v>1.768</v>
      </c>
      <c r="E18" s="9">
        <v>0.92100000000000004</v>
      </c>
      <c r="F18" s="9">
        <v>0.84699999999999998</v>
      </c>
      <c r="G18" s="9">
        <v>0</v>
      </c>
      <c r="H18" s="9">
        <v>0</v>
      </c>
      <c r="I18" s="9">
        <v>0</v>
      </c>
      <c r="J18" s="9">
        <v>0.13300000000000001</v>
      </c>
      <c r="K18" s="9">
        <v>0.13300000000000001</v>
      </c>
      <c r="L18" s="9">
        <v>0</v>
      </c>
      <c r="M18" s="9">
        <v>6.9000000000000006E-2</v>
      </c>
      <c r="N18" s="9">
        <v>6.9000000000000006E-2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6.9000000000000006E-2</v>
      </c>
      <c r="W18" s="9">
        <v>6.9000000000000006E-2</v>
      </c>
      <c r="X18" s="9">
        <v>0</v>
      </c>
      <c r="Y18" s="9">
        <v>6.3E-2</v>
      </c>
      <c r="Z18" s="9">
        <v>6.3E-2</v>
      </c>
      <c r="AA18" s="9">
        <v>0</v>
      </c>
      <c r="AB18" s="9">
        <v>6.3E-2</v>
      </c>
      <c r="AC18" s="9">
        <v>6.3E-2</v>
      </c>
      <c r="AD18" s="9">
        <v>0</v>
      </c>
      <c r="AE18" s="9">
        <v>0</v>
      </c>
      <c r="AF18" s="9">
        <v>0</v>
      </c>
      <c r="AG18" s="9">
        <v>0</v>
      </c>
      <c r="AH18" s="9">
        <v>2.82</v>
      </c>
      <c r="AI18" s="9">
        <v>1.837</v>
      </c>
      <c r="AJ18" s="9">
        <v>0.98399999999999999</v>
      </c>
      <c r="AK18" s="9">
        <v>1.1160000000000001</v>
      </c>
      <c r="AL18" s="9">
        <v>0.97899999999999998</v>
      </c>
      <c r="AM18" s="9">
        <v>0.13700000000000001</v>
      </c>
      <c r="AN18" s="9">
        <v>1.1160000000000001</v>
      </c>
      <c r="AO18" s="9">
        <v>0.97899999999999998</v>
      </c>
      <c r="AP18" s="9">
        <v>0.13700000000000001</v>
      </c>
      <c r="AQ18" s="9">
        <v>0</v>
      </c>
      <c r="AR18" s="9">
        <v>0</v>
      </c>
      <c r="AS18" s="9">
        <v>0</v>
      </c>
      <c r="AT18" s="9">
        <v>1.7050000000000001</v>
      </c>
      <c r="AU18" s="9">
        <v>0.85799999999999998</v>
      </c>
      <c r="AV18" s="9">
        <v>0.84699999999999998</v>
      </c>
      <c r="AW18" s="9">
        <v>1.7050000000000001</v>
      </c>
      <c r="AX18" s="9">
        <v>0.85799999999999998</v>
      </c>
      <c r="AY18" s="9">
        <v>0.84699999999999998</v>
      </c>
      <c r="AZ18" s="9">
        <v>8.641</v>
      </c>
      <c r="BA18" s="9">
        <v>4.8719999999999999</v>
      </c>
      <c r="BB18" s="9">
        <v>3.7690000000000001</v>
      </c>
      <c r="BC18" s="9">
        <v>4.05</v>
      </c>
      <c r="BD18" s="9">
        <v>3.113</v>
      </c>
      <c r="BE18" s="9">
        <v>0.93799999999999994</v>
      </c>
      <c r="BF18" s="9">
        <v>3.47</v>
      </c>
      <c r="BG18" s="9">
        <v>2.5329999999999999</v>
      </c>
      <c r="BH18" s="9">
        <v>0.93799999999999994</v>
      </c>
      <c r="BI18" s="9">
        <v>0.254</v>
      </c>
      <c r="BJ18" s="9">
        <v>0.254</v>
      </c>
      <c r="BK18" s="9">
        <v>0</v>
      </c>
      <c r="BL18" s="9">
        <v>0.32600000000000001</v>
      </c>
      <c r="BM18" s="9">
        <v>0.32600000000000001</v>
      </c>
      <c r="BN18" s="9">
        <v>0</v>
      </c>
      <c r="BO18" s="9">
        <v>4.5910000000000002</v>
      </c>
      <c r="BP18" s="9">
        <v>1.76</v>
      </c>
      <c r="BQ18" s="9">
        <v>2.831</v>
      </c>
      <c r="BR18" s="9">
        <v>3.323</v>
      </c>
      <c r="BS18" s="9">
        <v>1.5269999999999999</v>
      </c>
      <c r="BT18" s="9">
        <v>1.7969999999999999</v>
      </c>
      <c r="BU18" s="9">
        <v>1.268</v>
      </c>
      <c r="BV18" s="9">
        <v>0.23300000000000001</v>
      </c>
      <c r="BW18" s="9">
        <v>1.0349999999999999</v>
      </c>
      <c r="BX18" s="9">
        <v>3.4180000000000001</v>
      </c>
      <c r="BY18" s="9">
        <v>1.776</v>
      </c>
      <c r="BZ18" s="9">
        <v>1.6419999999999999</v>
      </c>
      <c r="CA18" s="9">
        <v>1.466</v>
      </c>
      <c r="CB18" s="9">
        <v>1.0129999999999999</v>
      </c>
      <c r="CC18" s="9">
        <v>0.45300000000000001</v>
      </c>
      <c r="CD18" s="9">
        <v>1.1990000000000001</v>
      </c>
      <c r="CE18" s="9">
        <v>0.745</v>
      </c>
      <c r="CF18" s="9">
        <v>0.45300000000000001</v>
      </c>
      <c r="CG18" s="9">
        <v>0.114</v>
      </c>
      <c r="CH18" s="9">
        <v>0.114</v>
      </c>
      <c r="CI18" s="9">
        <v>0</v>
      </c>
      <c r="CJ18" s="9">
        <v>0.154</v>
      </c>
      <c r="CK18" s="9">
        <v>0.154</v>
      </c>
      <c r="CL18" s="9">
        <v>0</v>
      </c>
      <c r="CM18" s="9">
        <v>1.952</v>
      </c>
      <c r="CN18" s="9">
        <v>0.76300000000000001</v>
      </c>
      <c r="CO18" s="9">
        <v>1.1890000000000001</v>
      </c>
      <c r="CP18" s="9">
        <v>1.3120000000000001</v>
      </c>
      <c r="CQ18" s="9">
        <v>0.53</v>
      </c>
      <c r="CR18" s="9">
        <v>0.78200000000000003</v>
      </c>
      <c r="CS18" s="9">
        <v>0.64</v>
      </c>
      <c r="CT18" s="9">
        <v>0.23300000000000001</v>
      </c>
      <c r="CU18" s="9">
        <v>0.40699999999999997</v>
      </c>
      <c r="CV18" s="9">
        <v>3.036</v>
      </c>
      <c r="CW18" s="9">
        <v>1.7629999999999999</v>
      </c>
      <c r="CX18" s="9">
        <v>1.2729999999999999</v>
      </c>
      <c r="CY18" s="9">
        <v>1.0940000000000001</v>
      </c>
      <c r="CZ18" s="9">
        <v>0.97899999999999998</v>
      </c>
      <c r="DA18" s="9">
        <v>0.115</v>
      </c>
      <c r="DB18" s="9">
        <v>1.0940000000000001</v>
      </c>
      <c r="DC18" s="9">
        <v>0.97899999999999998</v>
      </c>
      <c r="DD18" s="9">
        <v>0.115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1.9419999999999999</v>
      </c>
      <c r="DL18" s="9">
        <v>0.78400000000000003</v>
      </c>
      <c r="DM18" s="9">
        <v>1.1579999999999999</v>
      </c>
      <c r="DN18" s="9">
        <v>1.3149999999999999</v>
      </c>
      <c r="DO18" s="9">
        <v>0.78400000000000003</v>
      </c>
      <c r="DP18" s="9">
        <v>0.53100000000000003</v>
      </c>
      <c r="DQ18" s="9">
        <v>0.628</v>
      </c>
      <c r="DR18" s="9">
        <v>0</v>
      </c>
      <c r="DS18" s="9">
        <v>0.628</v>
      </c>
      <c r="DT18" s="9">
        <v>1.175</v>
      </c>
      <c r="DU18" s="9">
        <v>0.63500000000000001</v>
      </c>
      <c r="DV18" s="9">
        <v>0.54</v>
      </c>
      <c r="DW18" s="9">
        <v>0.76200000000000001</v>
      </c>
      <c r="DX18" s="9">
        <v>0.53</v>
      </c>
      <c r="DY18" s="9">
        <v>0.23200000000000001</v>
      </c>
      <c r="DZ18" s="9">
        <v>0.58899999999999997</v>
      </c>
      <c r="EA18" s="9">
        <v>0.35699999999999998</v>
      </c>
      <c r="EB18" s="9">
        <v>0.23200000000000001</v>
      </c>
      <c r="EC18" s="9">
        <v>0</v>
      </c>
      <c r="ED18" s="9">
        <v>0</v>
      </c>
      <c r="EE18" s="9">
        <v>0</v>
      </c>
      <c r="EF18" s="9">
        <v>0.17299999999999999</v>
      </c>
      <c r="EG18" s="9">
        <v>0.17299999999999999</v>
      </c>
      <c r="EH18" s="9">
        <v>0</v>
      </c>
      <c r="EI18" s="9">
        <v>0.41299999999999998</v>
      </c>
      <c r="EJ18" s="9">
        <v>0.106</v>
      </c>
      <c r="EK18" s="9">
        <v>0.307</v>
      </c>
      <c r="EL18" s="9">
        <v>0.41299999999999998</v>
      </c>
      <c r="EM18" s="9">
        <v>0.106</v>
      </c>
      <c r="EN18" s="9">
        <v>0.307</v>
      </c>
      <c r="EO18" s="9">
        <v>0</v>
      </c>
      <c r="EP18" s="9">
        <v>0</v>
      </c>
      <c r="EQ18" s="9">
        <v>0</v>
      </c>
      <c r="ER18" s="9">
        <v>1.0109999999999999</v>
      </c>
      <c r="ES18" s="9">
        <v>0.69799999999999995</v>
      </c>
      <c r="ET18" s="9">
        <v>0.313</v>
      </c>
      <c r="EU18" s="9">
        <v>0.72799999999999998</v>
      </c>
      <c r="EV18" s="9">
        <v>0.59099999999999997</v>
      </c>
      <c r="EW18" s="9">
        <v>0.13700000000000001</v>
      </c>
      <c r="EX18" s="9">
        <v>0.58799999999999997</v>
      </c>
      <c r="EY18" s="9">
        <v>0.45100000000000001</v>
      </c>
      <c r="EZ18" s="9">
        <v>0.13700000000000001</v>
      </c>
      <c r="FA18" s="9">
        <v>0.13900000000000001</v>
      </c>
      <c r="FB18" s="9">
        <v>0.13900000000000001</v>
      </c>
      <c r="FC18" s="9">
        <v>0</v>
      </c>
      <c r="FD18" s="9">
        <v>0</v>
      </c>
      <c r="FE18" s="9">
        <v>0</v>
      </c>
      <c r="FF18" s="9">
        <v>0</v>
      </c>
      <c r="FG18" s="9">
        <v>0.28299999999999997</v>
      </c>
      <c r="FH18" s="9">
        <v>0.107</v>
      </c>
      <c r="FI18" s="9">
        <v>0.17599999999999999</v>
      </c>
      <c r="FJ18" s="9">
        <v>0.28299999999999997</v>
      </c>
      <c r="FK18" s="9">
        <v>0.107</v>
      </c>
      <c r="FL18" s="9">
        <v>0.17599999999999999</v>
      </c>
      <c r="FM18" s="9">
        <v>0</v>
      </c>
      <c r="FN18" s="9">
        <v>0</v>
      </c>
      <c r="FO18" s="9">
        <v>0</v>
      </c>
      <c r="FP18" s="9">
        <v>1.26</v>
      </c>
      <c r="FQ18" s="9">
        <v>0.56899999999999995</v>
      </c>
      <c r="FR18" s="9">
        <v>0.69099999999999995</v>
      </c>
      <c r="FS18" s="9">
        <v>1.073</v>
      </c>
      <c r="FT18" s="9">
        <v>0.56899999999999995</v>
      </c>
      <c r="FU18" s="9">
        <v>0.503</v>
      </c>
      <c r="FV18" s="9">
        <v>1.073</v>
      </c>
      <c r="FW18" s="9">
        <v>0.56899999999999995</v>
      </c>
      <c r="FX18" s="9">
        <v>0.503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0.187</v>
      </c>
      <c r="GF18" s="9">
        <v>0</v>
      </c>
      <c r="GG18" s="9">
        <v>0.187</v>
      </c>
      <c r="GH18" s="9">
        <v>0.187</v>
      </c>
      <c r="GI18" s="9">
        <v>0</v>
      </c>
      <c r="GJ18" s="9">
        <v>0.187</v>
      </c>
      <c r="GK18" s="9">
        <v>0</v>
      </c>
      <c r="GL18" s="9">
        <v>0</v>
      </c>
      <c r="GM18" s="9">
        <v>0</v>
      </c>
      <c r="GN18" s="9">
        <v>1.9039999999999999</v>
      </c>
      <c r="GO18" s="9">
        <v>1.331</v>
      </c>
      <c r="GP18" s="9">
        <v>0.57299999999999995</v>
      </c>
      <c r="GQ18" s="9">
        <v>1.5429999999999999</v>
      </c>
      <c r="GR18" s="9">
        <v>1.085</v>
      </c>
      <c r="GS18" s="9">
        <v>0.45800000000000002</v>
      </c>
      <c r="GT18" s="9">
        <v>1.423</v>
      </c>
      <c r="GU18" s="9">
        <v>0.96399999999999997</v>
      </c>
      <c r="GV18" s="9">
        <v>0.45800000000000002</v>
      </c>
      <c r="GW18" s="9">
        <v>0.12</v>
      </c>
      <c r="GX18" s="9">
        <v>0.12</v>
      </c>
      <c r="GY18" s="9">
        <v>0</v>
      </c>
      <c r="GZ18" s="9">
        <v>0</v>
      </c>
      <c r="HA18" s="9">
        <v>0</v>
      </c>
      <c r="HB18" s="9">
        <v>0</v>
      </c>
      <c r="HC18" s="9">
        <v>0.36099999999999999</v>
      </c>
      <c r="HD18" s="9">
        <v>0.246</v>
      </c>
      <c r="HE18" s="9">
        <v>0.115</v>
      </c>
      <c r="HF18" s="9">
        <v>0.36099999999999999</v>
      </c>
      <c r="HG18" s="9">
        <v>0.246</v>
      </c>
      <c r="HH18" s="9">
        <v>0.115</v>
      </c>
      <c r="HI18" s="9">
        <v>0</v>
      </c>
      <c r="HJ18" s="9">
        <v>0</v>
      </c>
      <c r="HK18" s="9">
        <v>0</v>
      </c>
      <c r="HL18" s="9">
        <v>3.9590000000000001</v>
      </c>
      <c r="HM18" s="9">
        <v>1.601</v>
      </c>
      <c r="HN18" s="9">
        <v>2.3580000000000001</v>
      </c>
      <c r="HO18" s="9">
        <v>3.29</v>
      </c>
      <c r="HP18" s="9">
        <v>1.337</v>
      </c>
      <c r="HQ18" s="9">
        <v>1.9530000000000001</v>
      </c>
      <c r="HR18" s="9">
        <v>2.7109999999999999</v>
      </c>
      <c r="HS18" s="9">
        <v>1.034</v>
      </c>
      <c r="HT18" s="9">
        <v>1.6779999999999999</v>
      </c>
      <c r="HU18" s="9">
        <v>0.30299999999999999</v>
      </c>
      <c r="HV18" s="9">
        <v>0.30299999999999999</v>
      </c>
      <c r="HW18" s="9">
        <v>0</v>
      </c>
      <c r="HX18" s="9">
        <v>0.27600000000000002</v>
      </c>
      <c r="HY18" s="9">
        <v>0</v>
      </c>
      <c r="HZ18" s="9">
        <v>0.27600000000000002</v>
      </c>
      <c r="IA18" s="9">
        <v>0.66900000000000004</v>
      </c>
      <c r="IB18" s="9">
        <v>0.26500000000000001</v>
      </c>
      <c r="IC18" s="9">
        <v>0.40400000000000003</v>
      </c>
      <c r="ID18" s="9">
        <v>0.66900000000000004</v>
      </c>
      <c r="IE18" s="9">
        <v>0.26500000000000001</v>
      </c>
      <c r="IF18" s="9">
        <v>0.40400000000000003</v>
      </c>
      <c r="IG18" s="9">
        <v>0</v>
      </c>
      <c r="IH18" s="9">
        <v>0</v>
      </c>
      <c r="II18" s="9">
        <v>0</v>
      </c>
      <c r="IJ18" s="9">
        <v>3.2549999999999999</v>
      </c>
      <c r="IK18" s="9">
        <v>1.413</v>
      </c>
      <c r="IL18" s="9">
        <v>1.8420000000000001</v>
      </c>
      <c r="IM18" s="9">
        <v>2.5859999999999999</v>
      </c>
      <c r="IN18" s="9">
        <v>1.1479999999999999</v>
      </c>
      <c r="IO18" s="9">
        <v>1.4379999999999999</v>
      </c>
      <c r="IP18" s="9">
        <v>2.38</v>
      </c>
      <c r="IQ18" s="9">
        <v>1.034</v>
      </c>
    </row>
    <row r="19" spans="1:251">
      <c r="A19" s="10">
        <v>44958</v>
      </c>
      <c r="B19" s="9">
        <v>0.52</v>
      </c>
      <c r="C19" s="9">
        <v>0.182</v>
      </c>
      <c r="D19" s="9">
        <v>0.70199999999999996</v>
      </c>
      <c r="E19" s="9">
        <v>0.52</v>
      </c>
      <c r="F19" s="9">
        <v>0.182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1.4339999999999999</v>
      </c>
      <c r="AI19" s="9">
        <v>0.89200000000000002</v>
      </c>
      <c r="AJ19" s="9">
        <v>0.54200000000000004</v>
      </c>
      <c r="AK19" s="9">
        <v>0.73199999999999998</v>
      </c>
      <c r="AL19" s="9">
        <v>0.372</v>
      </c>
      <c r="AM19" s="9">
        <v>0.35899999999999999</v>
      </c>
      <c r="AN19" s="9">
        <v>0.73199999999999998</v>
      </c>
      <c r="AO19" s="9">
        <v>0.372</v>
      </c>
      <c r="AP19" s="9">
        <v>0.35899999999999999</v>
      </c>
      <c r="AQ19" s="9">
        <v>0</v>
      </c>
      <c r="AR19" s="9">
        <v>0</v>
      </c>
      <c r="AS19" s="9">
        <v>0</v>
      </c>
      <c r="AT19" s="9">
        <v>0.70199999999999996</v>
      </c>
      <c r="AU19" s="9">
        <v>0.52</v>
      </c>
      <c r="AV19" s="9">
        <v>0.182</v>
      </c>
      <c r="AW19" s="9">
        <v>0.70199999999999996</v>
      </c>
      <c r="AX19" s="9">
        <v>0.52</v>
      </c>
      <c r="AY19" s="9">
        <v>0.182</v>
      </c>
      <c r="AZ19" s="9">
        <v>8.1159999999999997</v>
      </c>
      <c r="BA19" s="9">
        <v>4.5540000000000003</v>
      </c>
      <c r="BB19" s="9">
        <v>3.5619999999999998</v>
      </c>
      <c r="BC19" s="9">
        <v>4.7610000000000001</v>
      </c>
      <c r="BD19" s="9">
        <v>2.516</v>
      </c>
      <c r="BE19" s="9">
        <v>2.2450000000000001</v>
      </c>
      <c r="BF19" s="9">
        <v>3.746</v>
      </c>
      <c r="BG19" s="9">
        <v>1.786</v>
      </c>
      <c r="BH19" s="9">
        <v>1.96</v>
      </c>
      <c r="BI19" s="9">
        <v>0.53600000000000003</v>
      </c>
      <c r="BJ19" s="9">
        <v>0.38700000000000001</v>
      </c>
      <c r="BK19" s="9">
        <v>0.14799999999999999</v>
      </c>
      <c r="BL19" s="9">
        <v>0.47899999999999998</v>
      </c>
      <c r="BM19" s="9">
        <v>0.34300000000000003</v>
      </c>
      <c r="BN19" s="9">
        <v>0.13600000000000001</v>
      </c>
      <c r="BO19" s="9">
        <v>3.355</v>
      </c>
      <c r="BP19" s="9">
        <v>2.0379999999999998</v>
      </c>
      <c r="BQ19" s="9">
        <v>1.3169999999999999</v>
      </c>
      <c r="BR19" s="9">
        <v>2.2440000000000002</v>
      </c>
      <c r="BS19" s="9">
        <v>1.1759999999999999</v>
      </c>
      <c r="BT19" s="9">
        <v>1.0669999999999999</v>
      </c>
      <c r="BU19" s="9">
        <v>1.111</v>
      </c>
      <c r="BV19" s="9">
        <v>0.86199999999999999</v>
      </c>
      <c r="BW19" s="9">
        <v>0.249</v>
      </c>
      <c r="BX19" s="9">
        <v>1.792</v>
      </c>
      <c r="BY19" s="9">
        <v>0.83199999999999996</v>
      </c>
      <c r="BZ19" s="9">
        <v>0.96</v>
      </c>
      <c r="CA19" s="9">
        <v>1.085</v>
      </c>
      <c r="CB19" s="9">
        <v>0.53900000000000003</v>
      </c>
      <c r="CC19" s="9">
        <v>0.54600000000000004</v>
      </c>
      <c r="CD19" s="9">
        <v>0.82499999999999996</v>
      </c>
      <c r="CE19" s="9">
        <v>0.27900000000000003</v>
      </c>
      <c r="CF19" s="9">
        <v>0.54600000000000004</v>
      </c>
      <c r="CG19" s="9">
        <v>0.26</v>
      </c>
      <c r="CH19" s="9">
        <v>0.26</v>
      </c>
      <c r="CI19" s="9">
        <v>0</v>
      </c>
      <c r="CJ19" s="9">
        <v>0</v>
      </c>
      <c r="CK19" s="9">
        <v>0</v>
      </c>
      <c r="CL19" s="9">
        <v>0</v>
      </c>
      <c r="CM19" s="9">
        <v>0.70699999999999996</v>
      </c>
      <c r="CN19" s="9">
        <v>0.29299999999999998</v>
      </c>
      <c r="CO19" s="9">
        <v>0.41399999999999998</v>
      </c>
      <c r="CP19" s="9">
        <v>0.41</v>
      </c>
      <c r="CQ19" s="9">
        <v>0.14399999999999999</v>
      </c>
      <c r="CR19" s="9">
        <v>0.26600000000000001</v>
      </c>
      <c r="CS19" s="9">
        <v>0.29699999999999999</v>
      </c>
      <c r="CT19" s="9">
        <v>0.14799999999999999</v>
      </c>
      <c r="CU19" s="9">
        <v>0.14799999999999999</v>
      </c>
      <c r="CV19" s="9">
        <v>4.0890000000000004</v>
      </c>
      <c r="CW19" s="9">
        <v>2.1059999999999999</v>
      </c>
      <c r="CX19" s="9">
        <v>1.9830000000000001</v>
      </c>
      <c r="CY19" s="9">
        <v>2.2509999999999999</v>
      </c>
      <c r="CZ19" s="9">
        <v>0.96399999999999997</v>
      </c>
      <c r="DA19" s="9">
        <v>1.286</v>
      </c>
      <c r="DB19" s="9">
        <v>1.9930000000000001</v>
      </c>
      <c r="DC19" s="9">
        <v>0.84399999999999997</v>
      </c>
      <c r="DD19" s="9">
        <v>1.1499999999999999</v>
      </c>
      <c r="DE19" s="9">
        <v>0</v>
      </c>
      <c r="DF19" s="9">
        <v>0</v>
      </c>
      <c r="DG19" s="9">
        <v>0</v>
      </c>
      <c r="DH19" s="9">
        <v>0.25700000000000001</v>
      </c>
      <c r="DI19" s="9">
        <v>0.121</v>
      </c>
      <c r="DJ19" s="9">
        <v>0.13600000000000001</v>
      </c>
      <c r="DK19" s="9">
        <v>1.839</v>
      </c>
      <c r="DL19" s="9">
        <v>1.1419999999999999</v>
      </c>
      <c r="DM19" s="9">
        <v>0.69699999999999995</v>
      </c>
      <c r="DN19" s="9">
        <v>1.024</v>
      </c>
      <c r="DO19" s="9">
        <v>0.42899999999999999</v>
      </c>
      <c r="DP19" s="9">
        <v>0.59599999999999997</v>
      </c>
      <c r="DQ19" s="9">
        <v>0.81399999999999995</v>
      </c>
      <c r="DR19" s="9">
        <v>0.71299999999999997</v>
      </c>
      <c r="DS19" s="9">
        <v>0.10100000000000001</v>
      </c>
      <c r="DT19" s="9">
        <v>1.3560000000000001</v>
      </c>
      <c r="DU19" s="9">
        <v>0.88600000000000001</v>
      </c>
      <c r="DV19" s="9">
        <v>0.47</v>
      </c>
      <c r="DW19" s="9">
        <v>0.79</v>
      </c>
      <c r="DX19" s="9">
        <v>0.52600000000000002</v>
      </c>
      <c r="DY19" s="9">
        <v>0.26400000000000001</v>
      </c>
      <c r="DZ19" s="9">
        <v>0.66200000000000003</v>
      </c>
      <c r="EA19" s="9">
        <v>0.39900000000000002</v>
      </c>
      <c r="EB19" s="9">
        <v>0.26400000000000001</v>
      </c>
      <c r="EC19" s="9">
        <v>0.127</v>
      </c>
      <c r="ED19" s="9">
        <v>0.127</v>
      </c>
      <c r="EE19" s="9">
        <v>0</v>
      </c>
      <c r="EF19" s="9">
        <v>0</v>
      </c>
      <c r="EG19" s="9">
        <v>0</v>
      </c>
      <c r="EH19" s="9">
        <v>0</v>
      </c>
      <c r="EI19" s="9">
        <v>0.56599999999999995</v>
      </c>
      <c r="EJ19" s="9">
        <v>0.36</v>
      </c>
      <c r="EK19" s="9">
        <v>0.20599999999999999</v>
      </c>
      <c r="EL19" s="9">
        <v>0.56599999999999995</v>
      </c>
      <c r="EM19" s="9">
        <v>0.36</v>
      </c>
      <c r="EN19" s="9">
        <v>0.20599999999999999</v>
      </c>
      <c r="EO19" s="9">
        <v>0</v>
      </c>
      <c r="EP19" s="9">
        <v>0</v>
      </c>
      <c r="EQ19" s="9">
        <v>0</v>
      </c>
      <c r="ER19" s="9">
        <v>0.879</v>
      </c>
      <c r="ES19" s="9">
        <v>0.73</v>
      </c>
      <c r="ET19" s="9">
        <v>0.14799999999999999</v>
      </c>
      <c r="EU19" s="9">
        <v>0.63500000000000001</v>
      </c>
      <c r="EV19" s="9">
        <v>0.48699999999999999</v>
      </c>
      <c r="EW19" s="9">
        <v>0.14799999999999999</v>
      </c>
      <c r="EX19" s="9">
        <v>0.26500000000000001</v>
      </c>
      <c r="EY19" s="9">
        <v>0.26500000000000001</v>
      </c>
      <c r="EZ19" s="9">
        <v>0</v>
      </c>
      <c r="FA19" s="9">
        <v>0.14799999999999999</v>
      </c>
      <c r="FB19" s="9">
        <v>0</v>
      </c>
      <c r="FC19" s="9">
        <v>0.14799999999999999</v>
      </c>
      <c r="FD19" s="9">
        <v>0.222</v>
      </c>
      <c r="FE19" s="9">
        <v>0.222</v>
      </c>
      <c r="FF19" s="9">
        <v>0</v>
      </c>
      <c r="FG19" s="9">
        <v>0.24299999999999999</v>
      </c>
      <c r="FH19" s="9">
        <v>0.24299999999999999</v>
      </c>
      <c r="FI19" s="9">
        <v>0</v>
      </c>
      <c r="FJ19" s="9">
        <v>0.24299999999999999</v>
      </c>
      <c r="FK19" s="9">
        <v>0.24299999999999999</v>
      </c>
      <c r="FL19" s="9">
        <v>0</v>
      </c>
      <c r="FM19" s="9">
        <v>0</v>
      </c>
      <c r="FN19" s="9">
        <v>0</v>
      </c>
      <c r="FO19" s="9">
        <v>0</v>
      </c>
      <c r="FP19" s="9">
        <v>1.248</v>
      </c>
      <c r="FQ19" s="9">
        <v>0.63300000000000001</v>
      </c>
      <c r="FR19" s="9">
        <v>0.61499999999999999</v>
      </c>
      <c r="FS19" s="9">
        <v>1.006</v>
      </c>
      <c r="FT19" s="9">
        <v>0.501</v>
      </c>
      <c r="FU19" s="9">
        <v>0.505</v>
      </c>
      <c r="FV19" s="9">
        <v>1.006</v>
      </c>
      <c r="FW19" s="9">
        <v>0.501</v>
      </c>
      <c r="FX19" s="9">
        <v>0.505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0.24299999999999999</v>
      </c>
      <c r="GF19" s="9">
        <v>0.13200000000000001</v>
      </c>
      <c r="GG19" s="9">
        <v>0.11</v>
      </c>
      <c r="GH19" s="9">
        <v>0.24299999999999999</v>
      </c>
      <c r="GI19" s="9">
        <v>0.13200000000000001</v>
      </c>
      <c r="GJ19" s="9">
        <v>0.11</v>
      </c>
      <c r="GK19" s="9">
        <v>0</v>
      </c>
      <c r="GL19" s="9">
        <v>0</v>
      </c>
      <c r="GM19" s="9">
        <v>0</v>
      </c>
      <c r="GN19" s="9">
        <v>1.8160000000000001</v>
      </c>
      <c r="GO19" s="9">
        <v>0.77700000000000002</v>
      </c>
      <c r="GP19" s="9">
        <v>1.0389999999999999</v>
      </c>
      <c r="GQ19" s="9">
        <v>1.462</v>
      </c>
      <c r="GR19" s="9">
        <v>0.77700000000000002</v>
      </c>
      <c r="GS19" s="9">
        <v>0.68500000000000005</v>
      </c>
      <c r="GT19" s="9">
        <v>1.462</v>
      </c>
      <c r="GU19" s="9">
        <v>0.77700000000000002</v>
      </c>
      <c r="GV19" s="9">
        <v>0.68500000000000005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0.35399999999999998</v>
      </c>
      <c r="HD19" s="9">
        <v>0</v>
      </c>
      <c r="HE19" s="9">
        <v>0.35399999999999998</v>
      </c>
      <c r="HF19" s="9">
        <v>0.35399999999999998</v>
      </c>
      <c r="HG19" s="9">
        <v>0</v>
      </c>
      <c r="HH19" s="9">
        <v>0.35399999999999998</v>
      </c>
      <c r="HI19" s="9">
        <v>0</v>
      </c>
      <c r="HJ19" s="9">
        <v>0</v>
      </c>
      <c r="HK19" s="9">
        <v>0</v>
      </c>
      <c r="HL19" s="9">
        <v>4.8259999999999996</v>
      </c>
      <c r="HM19" s="9">
        <v>2.552</v>
      </c>
      <c r="HN19" s="9">
        <v>2.2730000000000001</v>
      </c>
      <c r="HO19" s="9">
        <v>3.4380000000000002</v>
      </c>
      <c r="HP19" s="9">
        <v>2.1389999999999998</v>
      </c>
      <c r="HQ19" s="9">
        <v>1.3</v>
      </c>
      <c r="HR19" s="9">
        <v>2.3849999999999998</v>
      </c>
      <c r="HS19" s="9">
        <v>1.2869999999999999</v>
      </c>
      <c r="HT19" s="9">
        <v>1.0980000000000001</v>
      </c>
      <c r="HU19" s="9">
        <v>0.64900000000000002</v>
      </c>
      <c r="HV19" s="9">
        <v>0.44800000000000001</v>
      </c>
      <c r="HW19" s="9">
        <v>0.20100000000000001</v>
      </c>
      <c r="HX19" s="9">
        <v>0.40400000000000003</v>
      </c>
      <c r="HY19" s="9">
        <v>0.40400000000000003</v>
      </c>
      <c r="HZ19" s="9">
        <v>0</v>
      </c>
      <c r="IA19" s="9">
        <v>1.387</v>
      </c>
      <c r="IB19" s="9">
        <v>0.41399999999999998</v>
      </c>
      <c r="IC19" s="9">
        <v>0.97399999999999998</v>
      </c>
      <c r="ID19" s="9">
        <v>1.3220000000000001</v>
      </c>
      <c r="IE19" s="9">
        <v>0.41399999999999998</v>
      </c>
      <c r="IF19" s="9">
        <v>0.90800000000000003</v>
      </c>
      <c r="IG19" s="9">
        <v>6.5000000000000002E-2</v>
      </c>
      <c r="IH19" s="9">
        <v>0</v>
      </c>
      <c r="II19" s="9">
        <v>6.5000000000000002E-2</v>
      </c>
      <c r="IJ19" s="9">
        <v>3.6880000000000002</v>
      </c>
      <c r="IK19" s="9">
        <v>1.974</v>
      </c>
      <c r="IL19" s="9">
        <v>1.714</v>
      </c>
      <c r="IM19" s="9">
        <v>2.65</v>
      </c>
      <c r="IN19" s="9">
        <v>1.696</v>
      </c>
      <c r="IO19" s="9">
        <v>0.95499999999999996</v>
      </c>
      <c r="IP19" s="9">
        <v>1.9950000000000001</v>
      </c>
      <c r="IQ19" s="9">
        <v>1.155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1.024</v>
      </c>
      <c r="C11" s="9">
        <v>0.70499999999999996</v>
      </c>
      <c r="D11" s="9">
        <v>0.315</v>
      </c>
      <c r="E11" s="9">
        <v>0.39</v>
      </c>
      <c r="F11" s="9">
        <v>0</v>
      </c>
      <c r="G11" s="9">
        <v>0</v>
      </c>
      <c r="H11" s="9">
        <v>0</v>
      </c>
      <c r="I11" s="9">
        <v>0.498</v>
      </c>
      <c r="J11" s="9">
        <v>0.32500000000000001</v>
      </c>
      <c r="K11" s="9">
        <v>0.17399999999999999</v>
      </c>
      <c r="L11" s="9">
        <v>0.498</v>
      </c>
      <c r="M11" s="9">
        <v>0.32500000000000001</v>
      </c>
      <c r="N11" s="9">
        <v>0.17399999999999999</v>
      </c>
      <c r="O11" s="9">
        <v>0</v>
      </c>
      <c r="P11" s="9">
        <v>0</v>
      </c>
      <c r="Q11" s="9">
        <v>0</v>
      </c>
      <c r="R11" s="9">
        <v>0.70499999999999996</v>
      </c>
      <c r="S11" s="9">
        <v>0.433</v>
      </c>
      <c r="T11" s="9">
        <v>0.27200000000000002</v>
      </c>
      <c r="U11" s="9">
        <v>0.39900000000000002</v>
      </c>
      <c r="V11" s="9">
        <v>0.33100000000000002</v>
      </c>
      <c r="W11" s="9">
        <v>6.9000000000000006E-2</v>
      </c>
      <c r="X11" s="9">
        <v>0.29599999999999999</v>
      </c>
      <c r="Y11" s="9">
        <v>0.22800000000000001</v>
      </c>
      <c r="Z11" s="9">
        <v>6.9000000000000006E-2</v>
      </c>
      <c r="AA11" s="9">
        <v>0.10299999999999999</v>
      </c>
      <c r="AB11" s="9">
        <v>0.10299999999999999</v>
      </c>
      <c r="AC11" s="9">
        <v>0</v>
      </c>
      <c r="AD11" s="9">
        <v>0</v>
      </c>
      <c r="AE11" s="9">
        <v>0</v>
      </c>
      <c r="AF11" s="9">
        <v>0</v>
      </c>
      <c r="AG11" s="9">
        <v>0.30599999999999999</v>
      </c>
      <c r="AH11" s="9">
        <v>0.10299999999999999</v>
      </c>
      <c r="AI11" s="9">
        <v>0.20300000000000001</v>
      </c>
      <c r="AJ11" s="9">
        <v>0.14499999999999999</v>
      </c>
      <c r="AK11" s="9">
        <v>0</v>
      </c>
      <c r="AL11" s="9">
        <v>0.14499999999999999</v>
      </c>
      <c r="AM11" s="9">
        <v>0.161</v>
      </c>
      <c r="AN11" s="9">
        <v>0.10299999999999999</v>
      </c>
      <c r="AO11" s="9">
        <v>5.8999999999999997E-2</v>
      </c>
      <c r="AP11" s="9">
        <v>0.247</v>
      </c>
      <c r="AQ11" s="9">
        <v>0.247</v>
      </c>
      <c r="AR11" s="9">
        <v>0</v>
      </c>
      <c r="AS11" s="9">
        <v>0.121</v>
      </c>
      <c r="AT11" s="9">
        <v>0.121</v>
      </c>
      <c r="AU11" s="9">
        <v>0</v>
      </c>
      <c r="AV11" s="9">
        <v>6.8000000000000005E-2</v>
      </c>
      <c r="AW11" s="9">
        <v>6.8000000000000005E-2</v>
      </c>
      <c r="AX11" s="9">
        <v>0</v>
      </c>
      <c r="AY11" s="9">
        <v>5.3999999999999999E-2</v>
      </c>
      <c r="AZ11" s="9">
        <v>5.3999999999999999E-2</v>
      </c>
      <c r="BA11" s="9">
        <v>0</v>
      </c>
      <c r="BB11" s="9">
        <v>0</v>
      </c>
      <c r="BC11" s="9">
        <v>0</v>
      </c>
      <c r="BD11" s="9">
        <v>0</v>
      </c>
      <c r="BE11" s="9">
        <v>0.125</v>
      </c>
      <c r="BF11" s="9">
        <v>0.125</v>
      </c>
      <c r="BG11" s="9">
        <v>0</v>
      </c>
      <c r="BH11" s="9">
        <v>0.125</v>
      </c>
      <c r="BI11" s="9">
        <v>0.125</v>
      </c>
      <c r="BJ11" s="9">
        <v>0</v>
      </c>
      <c r="BK11" s="9">
        <v>0</v>
      </c>
      <c r="BL11" s="9">
        <v>0</v>
      </c>
      <c r="BM11" s="9">
        <v>0</v>
      </c>
      <c r="BN11" s="9">
        <v>3.7170000000000001</v>
      </c>
      <c r="BO11" s="9">
        <v>2.2450000000000001</v>
      </c>
      <c r="BP11" s="9">
        <v>1.4710000000000001</v>
      </c>
      <c r="BQ11" s="9">
        <v>3.0790000000000002</v>
      </c>
      <c r="BR11" s="9">
        <v>1.7709999999999999</v>
      </c>
      <c r="BS11" s="9">
        <v>1.3080000000000001</v>
      </c>
      <c r="BT11" s="9">
        <v>2.3119999999999998</v>
      </c>
      <c r="BU11" s="9">
        <v>1.3009999999999999</v>
      </c>
      <c r="BV11" s="9">
        <v>1.0109999999999999</v>
      </c>
      <c r="BW11" s="9">
        <v>0.76700000000000002</v>
      </c>
      <c r="BX11" s="9">
        <v>0.47099999999999997</v>
      </c>
      <c r="BY11" s="9">
        <v>0.29599999999999999</v>
      </c>
      <c r="BZ11" s="9">
        <v>0</v>
      </c>
      <c r="CA11" s="9">
        <v>0</v>
      </c>
      <c r="CB11" s="9">
        <v>0</v>
      </c>
      <c r="CC11" s="9">
        <v>0.63800000000000001</v>
      </c>
      <c r="CD11" s="9">
        <v>0.47399999999999998</v>
      </c>
      <c r="CE11" s="9">
        <v>0.16400000000000001</v>
      </c>
      <c r="CF11" s="9">
        <v>0.53500000000000003</v>
      </c>
      <c r="CG11" s="9">
        <v>0.371</v>
      </c>
      <c r="CH11" s="9">
        <v>0.16400000000000001</v>
      </c>
      <c r="CI11" s="9">
        <v>0.10299999999999999</v>
      </c>
      <c r="CJ11" s="9">
        <v>0.10299999999999999</v>
      </c>
      <c r="CK11" s="9">
        <v>0</v>
      </c>
      <c r="CL11" s="9">
        <v>0.61199999999999999</v>
      </c>
      <c r="CM11" s="9">
        <v>0.61199999999999999</v>
      </c>
      <c r="CN11" s="9">
        <v>0</v>
      </c>
      <c r="CO11" s="9">
        <v>0.38400000000000001</v>
      </c>
      <c r="CP11" s="9">
        <v>0.38400000000000001</v>
      </c>
      <c r="CQ11" s="9">
        <v>0</v>
      </c>
      <c r="CR11" s="9">
        <v>0.22800000000000001</v>
      </c>
      <c r="CS11" s="9">
        <v>0.22800000000000001</v>
      </c>
      <c r="CT11" s="9">
        <v>0</v>
      </c>
      <c r="CU11" s="9">
        <v>0.156</v>
      </c>
      <c r="CV11" s="9">
        <v>0.156</v>
      </c>
      <c r="CW11" s="9">
        <v>0</v>
      </c>
      <c r="CX11" s="9">
        <v>0</v>
      </c>
      <c r="CY11" s="9">
        <v>0</v>
      </c>
      <c r="CZ11" s="9">
        <v>0</v>
      </c>
      <c r="DA11" s="9">
        <v>0.22800000000000001</v>
      </c>
      <c r="DB11" s="9">
        <v>0.22800000000000001</v>
      </c>
      <c r="DC11" s="9">
        <v>0</v>
      </c>
      <c r="DD11" s="9">
        <v>0.125</v>
      </c>
      <c r="DE11" s="9">
        <v>0.125</v>
      </c>
      <c r="DF11" s="9">
        <v>0</v>
      </c>
      <c r="DG11" s="9">
        <v>0.10299999999999999</v>
      </c>
      <c r="DH11" s="9">
        <v>0.10299999999999999</v>
      </c>
      <c r="DI11" s="9">
        <v>0</v>
      </c>
      <c r="DJ11" s="9">
        <v>3.0419999999999998</v>
      </c>
      <c r="DK11" s="9">
        <v>1.633</v>
      </c>
      <c r="DL11" s="9">
        <v>1.409</v>
      </c>
      <c r="DM11" s="9">
        <v>2.633</v>
      </c>
      <c r="DN11" s="9">
        <v>1.387</v>
      </c>
      <c r="DO11" s="9">
        <v>1.2450000000000001</v>
      </c>
      <c r="DP11" s="9">
        <v>2.0840000000000001</v>
      </c>
      <c r="DQ11" s="9">
        <v>1.073</v>
      </c>
      <c r="DR11" s="9">
        <v>1.0109999999999999</v>
      </c>
      <c r="DS11" s="9">
        <v>0.54900000000000004</v>
      </c>
      <c r="DT11" s="9">
        <v>0.315</v>
      </c>
      <c r="DU11" s="9">
        <v>0.23400000000000001</v>
      </c>
      <c r="DV11" s="9">
        <v>0.41</v>
      </c>
      <c r="DW11" s="9">
        <v>0.246</v>
      </c>
      <c r="DX11" s="9">
        <v>0.16400000000000001</v>
      </c>
      <c r="DY11" s="9">
        <v>0.41</v>
      </c>
      <c r="DZ11" s="9">
        <v>0.246</v>
      </c>
      <c r="EA11" s="9">
        <v>0.16400000000000001</v>
      </c>
      <c r="EB11" s="9">
        <v>6.2E-2</v>
      </c>
      <c r="EC11" s="9">
        <v>0</v>
      </c>
      <c r="ED11" s="9">
        <v>6.2E-2</v>
      </c>
      <c r="EE11" s="9">
        <v>6.2E-2</v>
      </c>
      <c r="EF11" s="9">
        <v>0</v>
      </c>
      <c r="EG11" s="9">
        <v>6.2E-2</v>
      </c>
      <c r="EH11" s="9">
        <v>0</v>
      </c>
      <c r="EI11" s="9">
        <v>0</v>
      </c>
      <c r="EJ11" s="9">
        <v>0</v>
      </c>
      <c r="EK11" s="9">
        <v>6.2E-2</v>
      </c>
      <c r="EL11" s="9">
        <v>0</v>
      </c>
      <c r="EM11" s="9">
        <v>6.2E-2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0.63</v>
      </c>
      <c r="EU11" s="9">
        <v>0.24099999999999999</v>
      </c>
      <c r="EV11" s="9">
        <v>0.38900000000000001</v>
      </c>
      <c r="EW11" s="9">
        <v>0.33800000000000002</v>
      </c>
      <c r="EX11" s="9">
        <v>0.16200000000000001</v>
      </c>
      <c r="EY11" s="9">
        <v>0.17599999999999999</v>
      </c>
      <c r="EZ11" s="9">
        <v>0.24399999999999999</v>
      </c>
      <c r="FA11" s="9">
        <v>0.16200000000000001</v>
      </c>
      <c r="FB11" s="9">
        <v>8.2000000000000003E-2</v>
      </c>
      <c r="FC11" s="9">
        <v>9.4E-2</v>
      </c>
      <c r="FD11" s="9">
        <v>0</v>
      </c>
      <c r="FE11" s="9">
        <v>9.4E-2</v>
      </c>
      <c r="FF11" s="9">
        <v>0</v>
      </c>
      <c r="FG11" s="9">
        <v>0</v>
      </c>
      <c r="FH11" s="9">
        <v>0</v>
      </c>
      <c r="FI11" s="9">
        <v>0.29199999999999998</v>
      </c>
      <c r="FJ11" s="9">
        <v>7.9000000000000001E-2</v>
      </c>
      <c r="FK11" s="9">
        <v>0.21299999999999999</v>
      </c>
      <c r="FL11" s="9">
        <v>0.23300000000000001</v>
      </c>
      <c r="FM11" s="9">
        <v>7.9000000000000001E-2</v>
      </c>
      <c r="FN11" s="9">
        <v>0.155</v>
      </c>
      <c r="FO11" s="9">
        <v>5.8999999999999997E-2</v>
      </c>
      <c r="FP11" s="9">
        <v>0</v>
      </c>
      <c r="FQ11" s="9">
        <v>5.8999999999999997E-2</v>
      </c>
      <c r="FR11" s="9">
        <v>0.127</v>
      </c>
      <c r="FS11" s="9">
        <v>0</v>
      </c>
      <c r="FT11" s="9">
        <v>0.127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0.127</v>
      </c>
      <c r="GH11" s="9">
        <v>0</v>
      </c>
      <c r="GI11" s="9">
        <v>0.127</v>
      </c>
      <c r="GJ11" s="9">
        <v>6.9000000000000006E-2</v>
      </c>
      <c r="GK11" s="9">
        <v>0</v>
      </c>
      <c r="GL11" s="9">
        <v>6.9000000000000006E-2</v>
      </c>
      <c r="GM11" s="9">
        <v>5.8999999999999997E-2</v>
      </c>
      <c r="GN11" s="9">
        <v>0</v>
      </c>
      <c r="GO11" s="9">
        <v>5.8999999999999997E-2</v>
      </c>
      <c r="GP11" s="9">
        <v>0.503</v>
      </c>
      <c r="GQ11" s="9">
        <v>0.24099999999999999</v>
      </c>
      <c r="GR11" s="9">
        <v>0.26200000000000001</v>
      </c>
      <c r="GS11" s="9">
        <v>0.33800000000000002</v>
      </c>
      <c r="GT11" s="9">
        <v>0.16200000000000001</v>
      </c>
      <c r="GU11" s="9">
        <v>0.17599999999999999</v>
      </c>
      <c r="GV11" s="9">
        <v>0.24399999999999999</v>
      </c>
      <c r="GW11" s="9">
        <v>0.16200000000000001</v>
      </c>
      <c r="GX11" s="9">
        <v>8.2000000000000003E-2</v>
      </c>
      <c r="GY11" s="9">
        <v>9.4E-2</v>
      </c>
      <c r="GZ11" s="9">
        <v>0</v>
      </c>
      <c r="HA11" s="9">
        <v>9.4E-2</v>
      </c>
      <c r="HB11" s="9">
        <v>0.16500000000000001</v>
      </c>
      <c r="HC11" s="9">
        <v>7.9000000000000001E-2</v>
      </c>
      <c r="HD11" s="9">
        <v>8.5999999999999993E-2</v>
      </c>
      <c r="HE11" s="9">
        <v>0.16500000000000001</v>
      </c>
      <c r="HF11" s="9">
        <v>7.9000000000000001E-2</v>
      </c>
      <c r="HG11" s="9">
        <v>8.5999999999999993E-2</v>
      </c>
      <c r="HH11" s="9">
        <v>4.0410000000000004</v>
      </c>
      <c r="HI11" s="9">
        <v>2.2749999999999999</v>
      </c>
      <c r="HJ11" s="9">
        <v>1.766</v>
      </c>
      <c r="HK11" s="9">
        <v>3.1110000000000002</v>
      </c>
      <c r="HL11" s="9">
        <v>1.722</v>
      </c>
      <c r="HM11" s="9">
        <v>1.389</v>
      </c>
      <c r="HN11" s="9">
        <v>2.556</v>
      </c>
      <c r="HO11" s="9">
        <v>1.4630000000000001</v>
      </c>
      <c r="HP11" s="9">
        <v>1.093</v>
      </c>
      <c r="HQ11" s="9">
        <v>0.55500000000000005</v>
      </c>
      <c r="HR11" s="9">
        <v>0.25900000000000001</v>
      </c>
      <c r="HS11" s="9">
        <v>0.29599999999999999</v>
      </c>
      <c r="HT11" s="9">
        <v>0</v>
      </c>
      <c r="HU11" s="9">
        <v>0</v>
      </c>
      <c r="HV11" s="9">
        <v>0</v>
      </c>
      <c r="HW11" s="9">
        <v>0.93</v>
      </c>
      <c r="HX11" s="9">
        <v>0.55300000000000005</v>
      </c>
      <c r="HY11" s="9">
        <v>0.377</v>
      </c>
      <c r="HZ11" s="9">
        <v>0.76800000000000002</v>
      </c>
      <c r="IA11" s="9">
        <v>0.45</v>
      </c>
      <c r="IB11" s="9">
        <v>0.318</v>
      </c>
      <c r="IC11" s="9">
        <v>0.161</v>
      </c>
      <c r="ID11" s="9">
        <v>0.10299999999999999</v>
      </c>
      <c r="IE11" s="9">
        <v>5.8999999999999997E-2</v>
      </c>
      <c r="IF11" s="9">
        <v>1.036</v>
      </c>
      <c r="IG11" s="9">
        <v>0.47399999999999998</v>
      </c>
      <c r="IH11" s="9">
        <v>0.56200000000000006</v>
      </c>
      <c r="II11" s="9">
        <v>0.85199999999999998</v>
      </c>
      <c r="IJ11" s="9">
        <v>0.34899999999999998</v>
      </c>
      <c r="IK11" s="9">
        <v>0.503</v>
      </c>
      <c r="IL11" s="9">
        <v>0.78900000000000003</v>
      </c>
      <c r="IM11" s="9">
        <v>0.34899999999999998</v>
      </c>
      <c r="IN11" s="9">
        <v>0.44</v>
      </c>
      <c r="IO11" s="9">
        <v>6.3E-2</v>
      </c>
      <c r="IP11" s="9">
        <v>0</v>
      </c>
      <c r="IQ11" s="9">
        <v>6.3E-2</v>
      </c>
    </row>
    <row r="12" spans="1:251">
      <c r="A12" s="10">
        <v>42401</v>
      </c>
      <c r="B12" s="9">
        <v>0.82299999999999995</v>
      </c>
      <c r="C12" s="9">
        <v>1.153</v>
      </c>
      <c r="D12" s="9">
        <v>0.42399999999999999</v>
      </c>
      <c r="E12" s="9">
        <v>0.72899999999999998</v>
      </c>
      <c r="F12" s="9">
        <v>0</v>
      </c>
      <c r="G12" s="9">
        <v>0</v>
      </c>
      <c r="H12" s="9">
        <v>0</v>
      </c>
      <c r="I12" s="9">
        <v>0.76700000000000002</v>
      </c>
      <c r="J12" s="9">
        <v>0.42799999999999999</v>
      </c>
      <c r="K12" s="9">
        <v>0.33800000000000002</v>
      </c>
      <c r="L12" s="9">
        <v>0.76700000000000002</v>
      </c>
      <c r="M12" s="9">
        <v>0.42799999999999999</v>
      </c>
      <c r="N12" s="9">
        <v>0.33800000000000002</v>
      </c>
      <c r="O12" s="9">
        <v>0</v>
      </c>
      <c r="P12" s="9">
        <v>0</v>
      </c>
      <c r="Q12" s="9">
        <v>0</v>
      </c>
      <c r="R12" s="9">
        <v>1.2969999999999999</v>
      </c>
      <c r="S12" s="9">
        <v>0.94399999999999995</v>
      </c>
      <c r="T12" s="9">
        <v>0.35299999999999998</v>
      </c>
      <c r="U12" s="9">
        <v>1.2150000000000001</v>
      </c>
      <c r="V12" s="9">
        <v>0.94399999999999995</v>
      </c>
      <c r="W12" s="9">
        <v>0.27200000000000002</v>
      </c>
      <c r="X12" s="9">
        <v>0.67900000000000005</v>
      </c>
      <c r="Y12" s="9">
        <v>0.49199999999999999</v>
      </c>
      <c r="Z12" s="9">
        <v>0.187</v>
      </c>
      <c r="AA12" s="9">
        <v>0.33200000000000002</v>
      </c>
      <c r="AB12" s="9">
        <v>0.28699999999999998</v>
      </c>
      <c r="AC12" s="9">
        <v>4.4999999999999998E-2</v>
      </c>
      <c r="AD12" s="9">
        <v>0.20399999999999999</v>
      </c>
      <c r="AE12" s="9">
        <v>0.16400000000000001</v>
      </c>
      <c r="AF12" s="9">
        <v>0.04</v>
      </c>
      <c r="AG12" s="9">
        <v>8.1000000000000003E-2</v>
      </c>
      <c r="AH12" s="9">
        <v>0</v>
      </c>
      <c r="AI12" s="9">
        <v>8.1000000000000003E-2</v>
      </c>
      <c r="AJ12" s="9">
        <v>8.1000000000000003E-2</v>
      </c>
      <c r="AK12" s="9">
        <v>0</v>
      </c>
      <c r="AL12" s="9">
        <v>8.1000000000000003E-2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4.5830000000000002</v>
      </c>
      <c r="BO12" s="9">
        <v>2.4249999999999998</v>
      </c>
      <c r="BP12" s="9">
        <v>2.1589999999999998</v>
      </c>
      <c r="BQ12" s="9">
        <v>4.0519999999999996</v>
      </c>
      <c r="BR12" s="9">
        <v>2.274</v>
      </c>
      <c r="BS12" s="9">
        <v>1.778</v>
      </c>
      <c r="BT12" s="9">
        <v>2.5379999999999998</v>
      </c>
      <c r="BU12" s="9">
        <v>1.5740000000000001</v>
      </c>
      <c r="BV12" s="9">
        <v>0.96399999999999997</v>
      </c>
      <c r="BW12" s="9">
        <v>1.39</v>
      </c>
      <c r="BX12" s="9">
        <v>0.61499999999999999</v>
      </c>
      <c r="BY12" s="9">
        <v>0.77400000000000002</v>
      </c>
      <c r="BZ12" s="9">
        <v>0.124</v>
      </c>
      <c r="CA12" s="9">
        <v>8.4000000000000005E-2</v>
      </c>
      <c r="CB12" s="9">
        <v>0.04</v>
      </c>
      <c r="CC12" s="9">
        <v>0.53200000000000003</v>
      </c>
      <c r="CD12" s="9">
        <v>0.151</v>
      </c>
      <c r="CE12" s="9">
        <v>0.38</v>
      </c>
      <c r="CF12" s="9">
        <v>0.53200000000000003</v>
      </c>
      <c r="CG12" s="9">
        <v>0.151</v>
      </c>
      <c r="CH12" s="9">
        <v>0.38</v>
      </c>
      <c r="CI12" s="9">
        <v>0</v>
      </c>
      <c r="CJ12" s="9">
        <v>0</v>
      </c>
      <c r="CK12" s="9">
        <v>0</v>
      </c>
      <c r="CL12" s="9">
        <v>0.84099999999999997</v>
      </c>
      <c r="CM12" s="9">
        <v>0.48099999999999998</v>
      </c>
      <c r="CN12" s="9">
        <v>0.36</v>
      </c>
      <c r="CO12" s="9">
        <v>0.76</v>
      </c>
      <c r="CP12" s="9">
        <v>0.48099999999999998</v>
      </c>
      <c r="CQ12" s="9">
        <v>0.27900000000000003</v>
      </c>
      <c r="CR12" s="9">
        <v>0.52</v>
      </c>
      <c r="CS12" s="9">
        <v>0.32600000000000001</v>
      </c>
      <c r="CT12" s="9">
        <v>0.19400000000000001</v>
      </c>
      <c r="CU12" s="9">
        <v>0.11600000000000001</v>
      </c>
      <c r="CV12" s="9">
        <v>7.0999999999999994E-2</v>
      </c>
      <c r="CW12" s="9">
        <v>4.4999999999999998E-2</v>
      </c>
      <c r="CX12" s="9">
        <v>0.124</v>
      </c>
      <c r="CY12" s="9">
        <v>8.4000000000000005E-2</v>
      </c>
      <c r="CZ12" s="9">
        <v>0.04</v>
      </c>
      <c r="DA12" s="9">
        <v>8.1000000000000003E-2</v>
      </c>
      <c r="DB12" s="9">
        <v>0</v>
      </c>
      <c r="DC12" s="9">
        <v>8.1000000000000003E-2</v>
      </c>
      <c r="DD12" s="9">
        <v>8.1000000000000003E-2</v>
      </c>
      <c r="DE12" s="9">
        <v>0</v>
      </c>
      <c r="DF12" s="9">
        <v>8.1000000000000003E-2</v>
      </c>
      <c r="DG12" s="9">
        <v>0</v>
      </c>
      <c r="DH12" s="9">
        <v>0</v>
      </c>
      <c r="DI12" s="9">
        <v>0</v>
      </c>
      <c r="DJ12" s="9">
        <v>3.278</v>
      </c>
      <c r="DK12" s="9">
        <v>1.8540000000000001</v>
      </c>
      <c r="DL12" s="9">
        <v>1.4239999999999999</v>
      </c>
      <c r="DM12" s="9">
        <v>2.9689999999999999</v>
      </c>
      <c r="DN12" s="9">
        <v>1.7929999999999999</v>
      </c>
      <c r="DO12" s="9">
        <v>1.1759999999999999</v>
      </c>
      <c r="DP12" s="9">
        <v>1.746</v>
      </c>
      <c r="DQ12" s="9">
        <v>1.2490000000000001</v>
      </c>
      <c r="DR12" s="9">
        <v>0.497</v>
      </c>
      <c r="DS12" s="9">
        <v>1.2230000000000001</v>
      </c>
      <c r="DT12" s="9">
        <v>0.54400000000000004</v>
      </c>
      <c r="DU12" s="9">
        <v>0.67900000000000005</v>
      </c>
      <c r="DV12" s="9">
        <v>0.31</v>
      </c>
      <c r="DW12" s="9">
        <v>6.0999999999999999E-2</v>
      </c>
      <c r="DX12" s="9">
        <v>0.249</v>
      </c>
      <c r="DY12" s="9">
        <v>0.31</v>
      </c>
      <c r="DZ12" s="9">
        <v>6.0999999999999999E-2</v>
      </c>
      <c r="EA12" s="9">
        <v>0.249</v>
      </c>
      <c r="EB12" s="9">
        <v>0.46400000000000002</v>
      </c>
      <c r="EC12" s="9">
        <v>0.09</v>
      </c>
      <c r="ED12" s="9">
        <v>0.374</v>
      </c>
      <c r="EE12" s="9">
        <v>0.32300000000000001</v>
      </c>
      <c r="EF12" s="9">
        <v>0</v>
      </c>
      <c r="EG12" s="9">
        <v>0.32300000000000001</v>
      </c>
      <c r="EH12" s="9">
        <v>0.27300000000000002</v>
      </c>
      <c r="EI12" s="9">
        <v>0</v>
      </c>
      <c r="EJ12" s="9">
        <v>0.27300000000000002</v>
      </c>
      <c r="EK12" s="9">
        <v>0.05</v>
      </c>
      <c r="EL12" s="9">
        <v>0</v>
      </c>
      <c r="EM12" s="9">
        <v>0.05</v>
      </c>
      <c r="EN12" s="9">
        <v>0.14099999999999999</v>
      </c>
      <c r="EO12" s="9">
        <v>0.09</v>
      </c>
      <c r="EP12" s="9">
        <v>0.05</v>
      </c>
      <c r="EQ12" s="9">
        <v>0.14099999999999999</v>
      </c>
      <c r="ER12" s="9">
        <v>0.09</v>
      </c>
      <c r="ES12" s="9">
        <v>0.05</v>
      </c>
      <c r="ET12" s="9">
        <v>0.64300000000000002</v>
      </c>
      <c r="EU12" s="9">
        <v>0.55800000000000005</v>
      </c>
      <c r="EV12" s="9">
        <v>8.5000000000000006E-2</v>
      </c>
      <c r="EW12" s="9">
        <v>0.32700000000000001</v>
      </c>
      <c r="EX12" s="9">
        <v>0.28100000000000003</v>
      </c>
      <c r="EY12" s="9">
        <v>4.5999999999999999E-2</v>
      </c>
      <c r="EZ12" s="9">
        <v>0.151</v>
      </c>
      <c r="FA12" s="9">
        <v>0.105</v>
      </c>
      <c r="FB12" s="9">
        <v>4.5999999999999999E-2</v>
      </c>
      <c r="FC12" s="9">
        <v>9.6000000000000002E-2</v>
      </c>
      <c r="FD12" s="9">
        <v>9.6000000000000002E-2</v>
      </c>
      <c r="FE12" s="9">
        <v>0</v>
      </c>
      <c r="FF12" s="9">
        <v>0.08</v>
      </c>
      <c r="FG12" s="9">
        <v>0.08</v>
      </c>
      <c r="FH12" s="9">
        <v>0</v>
      </c>
      <c r="FI12" s="9">
        <v>0.316</v>
      </c>
      <c r="FJ12" s="9">
        <v>0.27700000000000002</v>
      </c>
      <c r="FK12" s="9">
        <v>3.9E-2</v>
      </c>
      <c r="FL12" s="9">
        <v>0.316</v>
      </c>
      <c r="FM12" s="9">
        <v>0.27700000000000002</v>
      </c>
      <c r="FN12" s="9">
        <v>3.9E-2</v>
      </c>
      <c r="FO12" s="9">
        <v>0</v>
      </c>
      <c r="FP12" s="9">
        <v>0</v>
      </c>
      <c r="FQ12" s="9">
        <v>0</v>
      </c>
      <c r="FR12" s="9">
        <v>0.08</v>
      </c>
      <c r="FS12" s="9">
        <v>0.08</v>
      </c>
      <c r="FT12" s="9">
        <v>0</v>
      </c>
      <c r="FU12" s="9">
        <v>0.08</v>
      </c>
      <c r="FV12" s="9">
        <v>0.08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0.08</v>
      </c>
      <c r="GE12" s="9">
        <v>0.08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0.56200000000000006</v>
      </c>
      <c r="GQ12" s="9">
        <v>0.47699999999999998</v>
      </c>
      <c r="GR12" s="9">
        <v>8.5000000000000006E-2</v>
      </c>
      <c r="GS12" s="9">
        <v>0.246</v>
      </c>
      <c r="GT12" s="9">
        <v>0.2</v>
      </c>
      <c r="GU12" s="9">
        <v>4.5999999999999999E-2</v>
      </c>
      <c r="GV12" s="9">
        <v>0.151</v>
      </c>
      <c r="GW12" s="9">
        <v>0.105</v>
      </c>
      <c r="GX12" s="9">
        <v>4.5999999999999999E-2</v>
      </c>
      <c r="GY12" s="9">
        <v>9.6000000000000002E-2</v>
      </c>
      <c r="GZ12" s="9">
        <v>9.6000000000000002E-2</v>
      </c>
      <c r="HA12" s="9">
        <v>0</v>
      </c>
      <c r="HB12" s="9">
        <v>0.316</v>
      </c>
      <c r="HC12" s="9">
        <v>0.27700000000000002</v>
      </c>
      <c r="HD12" s="9">
        <v>3.9E-2</v>
      </c>
      <c r="HE12" s="9">
        <v>0.316</v>
      </c>
      <c r="HF12" s="9">
        <v>0.27700000000000002</v>
      </c>
      <c r="HG12" s="9">
        <v>3.9E-2</v>
      </c>
      <c r="HH12" s="9">
        <v>4.4020000000000001</v>
      </c>
      <c r="HI12" s="9">
        <v>2.4910000000000001</v>
      </c>
      <c r="HJ12" s="9">
        <v>1.911</v>
      </c>
      <c r="HK12" s="9">
        <v>3.7389999999999999</v>
      </c>
      <c r="HL12" s="9">
        <v>2.2469999999999999</v>
      </c>
      <c r="HM12" s="9">
        <v>1.492</v>
      </c>
      <c r="HN12" s="9">
        <v>2.2130000000000001</v>
      </c>
      <c r="HO12" s="9">
        <v>1.448</v>
      </c>
      <c r="HP12" s="9">
        <v>0.76500000000000001</v>
      </c>
      <c r="HQ12" s="9">
        <v>1.3620000000000001</v>
      </c>
      <c r="HR12" s="9">
        <v>0.63500000000000001</v>
      </c>
      <c r="HS12" s="9">
        <v>0.72699999999999998</v>
      </c>
      <c r="HT12" s="9">
        <v>0.16400000000000001</v>
      </c>
      <c r="HU12" s="9">
        <v>0.16400000000000001</v>
      </c>
      <c r="HV12" s="9">
        <v>0</v>
      </c>
      <c r="HW12" s="9">
        <v>0.66300000000000003</v>
      </c>
      <c r="HX12" s="9">
        <v>0.24399999999999999</v>
      </c>
      <c r="HY12" s="9">
        <v>0.42</v>
      </c>
      <c r="HZ12" s="9">
        <v>0.66300000000000003</v>
      </c>
      <c r="IA12" s="9">
        <v>0.24399999999999999</v>
      </c>
      <c r="IB12" s="9">
        <v>0.42</v>
      </c>
      <c r="IC12" s="9">
        <v>0</v>
      </c>
      <c r="ID12" s="9">
        <v>0</v>
      </c>
      <c r="IE12" s="9">
        <v>0</v>
      </c>
      <c r="IF12" s="9">
        <v>1.39</v>
      </c>
      <c r="IG12" s="9">
        <v>0.39200000000000002</v>
      </c>
      <c r="IH12" s="9">
        <v>0.998</v>
      </c>
      <c r="II12" s="9">
        <v>1.173</v>
      </c>
      <c r="IJ12" s="9">
        <v>0.39200000000000002</v>
      </c>
      <c r="IK12" s="9">
        <v>0.78100000000000003</v>
      </c>
      <c r="IL12" s="9">
        <v>0.435</v>
      </c>
      <c r="IM12" s="9">
        <v>0.222</v>
      </c>
      <c r="IN12" s="9">
        <v>0.21299999999999999</v>
      </c>
      <c r="IO12" s="9">
        <v>0.65300000000000002</v>
      </c>
      <c r="IP12" s="9">
        <v>8.5999999999999993E-2</v>
      </c>
      <c r="IQ12" s="9">
        <v>0.56699999999999995</v>
      </c>
    </row>
    <row r="13" spans="1:251">
      <c r="A13" s="10">
        <v>42767</v>
      </c>
      <c r="B13" s="9">
        <v>1.2689999999999999</v>
      </c>
      <c r="C13" s="9">
        <v>0.67700000000000005</v>
      </c>
      <c r="D13" s="9">
        <v>0.54500000000000004</v>
      </c>
      <c r="E13" s="9">
        <v>0.13200000000000001</v>
      </c>
      <c r="F13" s="9">
        <v>0</v>
      </c>
      <c r="G13" s="9">
        <v>0</v>
      </c>
      <c r="H13" s="9">
        <v>0</v>
      </c>
      <c r="I13" s="9">
        <v>0.42399999999999999</v>
      </c>
      <c r="J13" s="9">
        <v>0</v>
      </c>
      <c r="K13" s="9">
        <v>0.42399999999999999</v>
      </c>
      <c r="L13" s="9">
        <v>0.42399999999999999</v>
      </c>
      <c r="M13" s="9">
        <v>0</v>
      </c>
      <c r="N13" s="9">
        <v>0.42399999999999999</v>
      </c>
      <c r="O13" s="9">
        <v>0</v>
      </c>
      <c r="P13" s="9">
        <v>0</v>
      </c>
      <c r="Q13" s="9">
        <v>0</v>
      </c>
      <c r="R13" s="9">
        <v>0.78800000000000003</v>
      </c>
      <c r="S13" s="9">
        <v>0.34300000000000003</v>
      </c>
      <c r="T13" s="9">
        <v>0.44500000000000001</v>
      </c>
      <c r="U13" s="9">
        <v>0.46700000000000003</v>
      </c>
      <c r="V13" s="9">
        <v>0.216</v>
      </c>
      <c r="W13" s="9">
        <v>0.251</v>
      </c>
      <c r="X13" s="9">
        <v>0.40500000000000003</v>
      </c>
      <c r="Y13" s="9">
        <v>0.216</v>
      </c>
      <c r="Z13" s="9">
        <v>0.188</v>
      </c>
      <c r="AA13" s="9">
        <v>6.3E-2</v>
      </c>
      <c r="AB13" s="9">
        <v>0</v>
      </c>
      <c r="AC13" s="9">
        <v>6.3E-2</v>
      </c>
      <c r="AD13" s="9">
        <v>0</v>
      </c>
      <c r="AE13" s="9">
        <v>0</v>
      </c>
      <c r="AF13" s="9">
        <v>0</v>
      </c>
      <c r="AG13" s="9">
        <v>0.32100000000000001</v>
      </c>
      <c r="AH13" s="9">
        <v>0.127</v>
      </c>
      <c r="AI13" s="9">
        <v>0.19400000000000001</v>
      </c>
      <c r="AJ13" s="9">
        <v>0.20100000000000001</v>
      </c>
      <c r="AK13" s="9">
        <v>0.127</v>
      </c>
      <c r="AL13" s="9">
        <v>7.3999999999999996E-2</v>
      </c>
      <c r="AM13" s="9">
        <v>0.12</v>
      </c>
      <c r="AN13" s="9">
        <v>0</v>
      </c>
      <c r="AO13" s="9">
        <v>0.12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3.37</v>
      </c>
      <c r="BO13" s="9">
        <v>1.73</v>
      </c>
      <c r="BP13" s="9">
        <v>1.64</v>
      </c>
      <c r="BQ13" s="9">
        <v>2.8559999999999999</v>
      </c>
      <c r="BR13" s="9">
        <v>1.603</v>
      </c>
      <c r="BS13" s="9">
        <v>1.252</v>
      </c>
      <c r="BT13" s="9">
        <v>2.2480000000000002</v>
      </c>
      <c r="BU13" s="9">
        <v>1.0580000000000001</v>
      </c>
      <c r="BV13" s="9">
        <v>1.19</v>
      </c>
      <c r="BW13" s="9">
        <v>0.60799999999999998</v>
      </c>
      <c r="BX13" s="9">
        <v>0.54500000000000004</v>
      </c>
      <c r="BY13" s="9">
        <v>6.3E-2</v>
      </c>
      <c r="BZ13" s="9">
        <v>0</v>
      </c>
      <c r="CA13" s="9">
        <v>0</v>
      </c>
      <c r="CB13" s="9">
        <v>0</v>
      </c>
      <c r="CC13" s="9">
        <v>0.51400000000000001</v>
      </c>
      <c r="CD13" s="9">
        <v>0.127</v>
      </c>
      <c r="CE13" s="9">
        <v>0.38700000000000001</v>
      </c>
      <c r="CF13" s="9">
        <v>0.39500000000000002</v>
      </c>
      <c r="CG13" s="9">
        <v>0.127</v>
      </c>
      <c r="CH13" s="9">
        <v>0.26800000000000002</v>
      </c>
      <c r="CI13" s="9">
        <v>0.12</v>
      </c>
      <c r="CJ13" s="9">
        <v>0</v>
      </c>
      <c r="CK13" s="9">
        <v>0.12</v>
      </c>
      <c r="CL13" s="9">
        <v>0.66300000000000003</v>
      </c>
      <c r="CM13" s="9">
        <v>0.34300000000000003</v>
      </c>
      <c r="CN13" s="9">
        <v>0.31900000000000001</v>
      </c>
      <c r="CO13" s="9">
        <v>0.34200000000000003</v>
      </c>
      <c r="CP13" s="9">
        <v>0.216</v>
      </c>
      <c r="CQ13" s="9">
        <v>0.126</v>
      </c>
      <c r="CR13" s="9">
        <v>0.34200000000000003</v>
      </c>
      <c r="CS13" s="9">
        <v>0.216</v>
      </c>
      <c r="CT13" s="9">
        <v>0.126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0.32100000000000001</v>
      </c>
      <c r="DB13" s="9">
        <v>0.127</v>
      </c>
      <c r="DC13" s="9">
        <v>0.19400000000000001</v>
      </c>
      <c r="DD13" s="9">
        <v>0.20100000000000001</v>
      </c>
      <c r="DE13" s="9">
        <v>0.127</v>
      </c>
      <c r="DF13" s="9">
        <v>7.3999999999999996E-2</v>
      </c>
      <c r="DG13" s="9">
        <v>0.12</v>
      </c>
      <c r="DH13" s="9">
        <v>0</v>
      </c>
      <c r="DI13" s="9">
        <v>0.12</v>
      </c>
      <c r="DJ13" s="9">
        <v>2.1930000000000001</v>
      </c>
      <c r="DK13" s="9">
        <v>1.129</v>
      </c>
      <c r="DL13" s="9">
        <v>1.0629999999999999</v>
      </c>
      <c r="DM13" s="9">
        <v>2.0510000000000002</v>
      </c>
      <c r="DN13" s="9">
        <v>1.129</v>
      </c>
      <c r="DO13" s="9">
        <v>0.92200000000000004</v>
      </c>
      <c r="DP13" s="9">
        <v>1.5569999999999999</v>
      </c>
      <c r="DQ13" s="9">
        <v>0.69699999999999995</v>
      </c>
      <c r="DR13" s="9">
        <v>0.85899999999999999</v>
      </c>
      <c r="DS13" s="9">
        <v>0.495</v>
      </c>
      <c r="DT13" s="9">
        <v>0.432</v>
      </c>
      <c r="DU13" s="9">
        <v>6.3E-2</v>
      </c>
      <c r="DV13" s="9">
        <v>0.14099999999999999</v>
      </c>
      <c r="DW13" s="9">
        <v>0</v>
      </c>
      <c r="DX13" s="9">
        <v>0.14099999999999999</v>
      </c>
      <c r="DY13" s="9">
        <v>0.14099999999999999</v>
      </c>
      <c r="DZ13" s="9">
        <v>0</v>
      </c>
      <c r="EA13" s="9">
        <v>0.14099999999999999</v>
      </c>
      <c r="EB13" s="9">
        <v>0.51500000000000001</v>
      </c>
      <c r="EC13" s="9">
        <v>0.25800000000000001</v>
      </c>
      <c r="ED13" s="9">
        <v>0.25700000000000001</v>
      </c>
      <c r="EE13" s="9">
        <v>0.46200000000000002</v>
      </c>
      <c r="EF13" s="9">
        <v>0.25800000000000001</v>
      </c>
      <c r="EG13" s="9">
        <v>0.20499999999999999</v>
      </c>
      <c r="EH13" s="9">
        <v>0.35</v>
      </c>
      <c r="EI13" s="9">
        <v>0.14499999999999999</v>
      </c>
      <c r="EJ13" s="9">
        <v>0.20499999999999999</v>
      </c>
      <c r="EK13" s="9">
        <v>0.113</v>
      </c>
      <c r="EL13" s="9">
        <v>0.113</v>
      </c>
      <c r="EM13" s="9">
        <v>0</v>
      </c>
      <c r="EN13" s="9">
        <v>5.1999999999999998E-2</v>
      </c>
      <c r="EO13" s="9">
        <v>0</v>
      </c>
      <c r="EP13" s="9">
        <v>5.1999999999999998E-2</v>
      </c>
      <c r="EQ13" s="9">
        <v>5.1999999999999998E-2</v>
      </c>
      <c r="ER13" s="9">
        <v>0</v>
      </c>
      <c r="ES13" s="9">
        <v>5.1999999999999998E-2</v>
      </c>
      <c r="ET13" s="9">
        <v>1.2270000000000001</v>
      </c>
      <c r="EU13" s="9">
        <v>0.59699999999999998</v>
      </c>
      <c r="EV13" s="9">
        <v>0.63</v>
      </c>
      <c r="EW13" s="9">
        <v>0.997</v>
      </c>
      <c r="EX13" s="9">
        <v>0.59699999999999998</v>
      </c>
      <c r="EY13" s="9">
        <v>0.4</v>
      </c>
      <c r="EZ13" s="9">
        <v>0.86399999999999999</v>
      </c>
      <c r="FA13" s="9">
        <v>0.59699999999999998</v>
      </c>
      <c r="FB13" s="9">
        <v>0.26700000000000002</v>
      </c>
      <c r="FC13" s="9">
        <v>0.13200000000000001</v>
      </c>
      <c r="FD13" s="9">
        <v>0</v>
      </c>
      <c r="FE13" s="9">
        <v>0.13200000000000001</v>
      </c>
      <c r="FF13" s="9">
        <v>0</v>
      </c>
      <c r="FG13" s="9">
        <v>0</v>
      </c>
      <c r="FH13" s="9">
        <v>0</v>
      </c>
      <c r="FI13" s="9">
        <v>0.23</v>
      </c>
      <c r="FJ13" s="9">
        <v>0</v>
      </c>
      <c r="FK13" s="9">
        <v>0.23</v>
      </c>
      <c r="FL13" s="9">
        <v>0.23</v>
      </c>
      <c r="FM13" s="9">
        <v>0</v>
      </c>
      <c r="FN13" s="9">
        <v>0.23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1.2270000000000001</v>
      </c>
      <c r="GQ13" s="9">
        <v>0.59699999999999998</v>
      </c>
      <c r="GR13" s="9">
        <v>0.63</v>
      </c>
      <c r="GS13" s="9">
        <v>0.997</v>
      </c>
      <c r="GT13" s="9">
        <v>0.59699999999999998</v>
      </c>
      <c r="GU13" s="9">
        <v>0.4</v>
      </c>
      <c r="GV13" s="9">
        <v>0.86399999999999999</v>
      </c>
      <c r="GW13" s="9">
        <v>0.59699999999999998</v>
      </c>
      <c r="GX13" s="9">
        <v>0.26700000000000002</v>
      </c>
      <c r="GY13" s="9">
        <v>0.13200000000000001</v>
      </c>
      <c r="GZ13" s="9">
        <v>0</v>
      </c>
      <c r="HA13" s="9">
        <v>0.13200000000000001</v>
      </c>
      <c r="HB13" s="9">
        <v>0.23</v>
      </c>
      <c r="HC13" s="9">
        <v>0</v>
      </c>
      <c r="HD13" s="9">
        <v>0.23</v>
      </c>
      <c r="HE13" s="9">
        <v>0.23</v>
      </c>
      <c r="HF13" s="9">
        <v>0</v>
      </c>
      <c r="HG13" s="9">
        <v>0.23</v>
      </c>
      <c r="HH13" s="9">
        <v>3.67</v>
      </c>
      <c r="HI13" s="9">
        <v>1.905</v>
      </c>
      <c r="HJ13" s="9">
        <v>1.7649999999999999</v>
      </c>
      <c r="HK13" s="9">
        <v>3.0569999999999999</v>
      </c>
      <c r="HL13" s="9">
        <v>1.778</v>
      </c>
      <c r="HM13" s="9">
        <v>1.2789999999999999</v>
      </c>
      <c r="HN13" s="9">
        <v>2.3820000000000001</v>
      </c>
      <c r="HO13" s="9">
        <v>1.2330000000000001</v>
      </c>
      <c r="HP13" s="9">
        <v>1.149</v>
      </c>
      <c r="HQ13" s="9">
        <v>0.67500000000000004</v>
      </c>
      <c r="HR13" s="9">
        <v>0.54500000000000004</v>
      </c>
      <c r="HS13" s="9">
        <v>0.13</v>
      </c>
      <c r="HT13" s="9">
        <v>0</v>
      </c>
      <c r="HU13" s="9">
        <v>0</v>
      </c>
      <c r="HV13" s="9">
        <v>0</v>
      </c>
      <c r="HW13" s="9">
        <v>0.61299999999999999</v>
      </c>
      <c r="HX13" s="9">
        <v>0.127</v>
      </c>
      <c r="HY13" s="9">
        <v>0.48599999999999999</v>
      </c>
      <c r="HZ13" s="9">
        <v>0.49299999999999999</v>
      </c>
      <c r="IA13" s="9">
        <v>0.127</v>
      </c>
      <c r="IB13" s="9">
        <v>0.36599999999999999</v>
      </c>
      <c r="IC13" s="9">
        <v>0.12</v>
      </c>
      <c r="ID13" s="9">
        <v>0</v>
      </c>
      <c r="IE13" s="9">
        <v>0.12</v>
      </c>
      <c r="IF13" s="9">
        <v>0.72299999999999998</v>
      </c>
      <c r="IG13" s="9">
        <v>0.216</v>
      </c>
      <c r="IH13" s="9">
        <v>0.50700000000000001</v>
      </c>
      <c r="II13" s="9">
        <v>0.45300000000000001</v>
      </c>
      <c r="IJ13" s="9">
        <v>0.216</v>
      </c>
      <c r="IK13" s="9">
        <v>0.23599999999999999</v>
      </c>
      <c r="IL13" s="9">
        <v>0.45300000000000001</v>
      </c>
      <c r="IM13" s="9">
        <v>0.216</v>
      </c>
      <c r="IN13" s="9">
        <v>0.23599999999999999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1.0249999999999999</v>
      </c>
      <c r="C14" s="9">
        <v>0.65300000000000002</v>
      </c>
      <c r="D14" s="9">
        <v>0.53800000000000003</v>
      </c>
      <c r="E14" s="9">
        <v>0.11600000000000001</v>
      </c>
      <c r="F14" s="9">
        <v>0.151</v>
      </c>
      <c r="G14" s="9">
        <v>0.151</v>
      </c>
      <c r="H14" s="9">
        <v>0</v>
      </c>
      <c r="I14" s="9">
        <v>0.79700000000000004</v>
      </c>
      <c r="J14" s="9">
        <v>9.4E-2</v>
      </c>
      <c r="K14" s="9">
        <v>0.70299999999999996</v>
      </c>
      <c r="L14" s="9">
        <v>0.71699999999999997</v>
      </c>
      <c r="M14" s="9">
        <v>9.4E-2</v>
      </c>
      <c r="N14" s="9">
        <v>0.623</v>
      </c>
      <c r="O14" s="9">
        <v>0.08</v>
      </c>
      <c r="P14" s="9">
        <v>0</v>
      </c>
      <c r="Q14" s="9">
        <v>0.08</v>
      </c>
      <c r="R14" s="9">
        <v>0.89800000000000002</v>
      </c>
      <c r="S14" s="9">
        <v>0.26700000000000002</v>
      </c>
      <c r="T14" s="9">
        <v>0.63100000000000001</v>
      </c>
      <c r="U14" s="9">
        <v>0.59699999999999998</v>
      </c>
      <c r="V14" s="9">
        <v>0.26700000000000002</v>
      </c>
      <c r="W14" s="9">
        <v>0.33</v>
      </c>
      <c r="X14" s="9">
        <v>0.59699999999999998</v>
      </c>
      <c r="Y14" s="9">
        <v>0.26700000000000002</v>
      </c>
      <c r="Z14" s="9">
        <v>0.33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0.30099999999999999</v>
      </c>
      <c r="AH14" s="9">
        <v>0</v>
      </c>
      <c r="AI14" s="9">
        <v>0.30099999999999999</v>
      </c>
      <c r="AJ14" s="9">
        <v>8.5000000000000006E-2</v>
      </c>
      <c r="AK14" s="9">
        <v>0</v>
      </c>
      <c r="AL14" s="9">
        <v>8.5000000000000006E-2</v>
      </c>
      <c r="AM14" s="9">
        <v>0.216</v>
      </c>
      <c r="AN14" s="9">
        <v>0</v>
      </c>
      <c r="AO14" s="9">
        <v>0.216</v>
      </c>
      <c r="AP14" s="9">
        <v>0.122</v>
      </c>
      <c r="AQ14" s="9">
        <v>0.122</v>
      </c>
      <c r="AR14" s="9">
        <v>0</v>
      </c>
      <c r="AS14" s="9">
        <v>0.122</v>
      </c>
      <c r="AT14" s="9">
        <v>0.122</v>
      </c>
      <c r="AU14" s="9">
        <v>0</v>
      </c>
      <c r="AV14" s="9">
        <v>6.0999999999999999E-2</v>
      </c>
      <c r="AW14" s="9">
        <v>6.0999999999999999E-2</v>
      </c>
      <c r="AX14" s="9">
        <v>0</v>
      </c>
      <c r="AY14" s="9">
        <v>6.0999999999999999E-2</v>
      </c>
      <c r="AZ14" s="9">
        <v>6.0999999999999999E-2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4.0759999999999996</v>
      </c>
      <c r="BO14" s="9">
        <v>1.77</v>
      </c>
      <c r="BP14" s="9">
        <v>2.306</v>
      </c>
      <c r="BQ14" s="9">
        <v>3.2410000000000001</v>
      </c>
      <c r="BR14" s="9">
        <v>1.77</v>
      </c>
      <c r="BS14" s="9">
        <v>1.4710000000000001</v>
      </c>
      <c r="BT14" s="9">
        <v>2.6429999999999998</v>
      </c>
      <c r="BU14" s="9">
        <v>1.288</v>
      </c>
      <c r="BV14" s="9">
        <v>1.355</v>
      </c>
      <c r="BW14" s="9">
        <v>0.59699999999999998</v>
      </c>
      <c r="BX14" s="9">
        <v>0.48199999999999998</v>
      </c>
      <c r="BY14" s="9">
        <v>0.11600000000000001</v>
      </c>
      <c r="BZ14" s="9">
        <v>0</v>
      </c>
      <c r="CA14" s="9">
        <v>0</v>
      </c>
      <c r="CB14" s="9">
        <v>0</v>
      </c>
      <c r="CC14" s="9">
        <v>0.83499999999999996</v>
      </c>
      <c r="CD14" s="9">
        <v>0</v>
      </c>
      <c r="CE14" s="9">
        <v>0.83499999999999996</v>
      </c>
      <c r="CF14" s="9">
        <v>0.53900000000000003</v>
      </c>
      <c r="CG14" s="9">
        <v>0</v>
      </c>
      <c r="CH14" s="9">
        <v>0.53900000000000003</v>
      </c>
      <c r="CI14" s="9">
        <v>0.29599999999999999</v>
      </c>
      <c r="CJ14" s="9">
        <v>0</v>
      </c>
      <c r="CK14" s="9">
        <v>0.29599999999999999</v>
      </c>
      <c r="CL14" s="9">
        <v>1.0449999999999999</v>
      </c>
      <c r="CM14" s="9">
        <v>0.38900000000000001</v>
      </c>
      <c r="CN14" s="9">
        <v>0.65600000000000003</v>
      </c>
      <c r="CO14" s="9">
        <v>0.66400000000000003</v>
      </c>
      <c r="CP14" s="9">
        <v>0.38900000000000001</v>
      </c>
      <c r="CQ14" s="9">
        <v>0.27500000000000002</v>
      </c>
      <c r="CR14" s="9">
        <v>0.60399999999999998</v>
      </c>
      <c r="CS14" s="9">
        <v>0.32800000000000001</v>
      </c>
      <c r="CT14" s="9">
        <v>0.27500000000000002</v>
      </c>
      <c r="CU14" s="9">
        <v>6.0999999999999999E-2</v>
      </c>
      <c r="CV14" s="9">
        <v>6.0999999999999999E-2</v>
      </c>
      <c r="CW14" s="9">
        <v>0</v>
      </c>
      <c r="CX14" s="9">
        <v>0</v>
      </c>
      <c r="CY14" s="9">
        <v>0</v>
      </c>
      <c r="CZ14" s="9">
        <v>0</v>
      </c>
      <c r="DA14" s="9">
        <v>0.38100000000000001</v>
      </c>
      <c r="DB14" s="9">
        <v>0</v>
      </c>
      <c r="DC14" s="9">
        <v>0.38100000000000001</v>
      </c>
      <c r="DD14" s="9">
        <v>8.5000000000000006E-2</v>
      </c>
      <c r="DE14" s="9">
        <v>0</v>
      </c>
      <c r="DF14" s="9">
        <v>8.5000000000000006E-2</v>
      </c>
      <c r="DG14" s="9">
        <v>0.29599999999999999</v>
      </c>
      <c r="DH14" s="9">
        <v>0</v>
      </c>
      <c r="DI14" s="9">
        <v>0.29599999999999999</v>
      </c>
      <c r="DJ14" s="9">
        <v>2.2400000000000002</v>
      </c>
      <c r="DK14" s="9">
        <v>1.1160000000000001</v>
      </c>
      <c r="DL14" s="9">
        <v>1.125</v>
      </c>
      <c r="DM14" s="9">
        <v>1.9510000000000001</v>
      </c>
      <c r="DN14" s="9">
        <v>1.1160000000000001</v>
      </c>
      <c r="DO14" s="9">
        <v>0.83499999999999996</v>
      </c>
      <c r="DP14" s="9">
        <v>1.4139999999999999</v>
      </c>
      <c r="DQ14" s="9">
        <v>0.69399999999999995</v>
      </c>
      <c r="DR14" s="9">
        <v>0.72</v>
      </c>
      <c r="DS14" s="9">
        <v>0.53700000000000003</v>
      </c>
      <c r="DT14" s="9">
        <v>0.42099999999999999</v>
      </c>
      <c r="DU14" s="9">
        <v>0.11600000000000001</v>
      </c>
      <c r="DV14" s="9">
        <v>0.28999999999999998</v>
      </c>
      <c r="DW14" s="9">
        <v>0</v>
      </c>
      <c r="DX14" s="9">
        <v>0.28999999999999998</v>
      </c>
      <c r="DY14" s="9">
        <v>0.28999999999999998</v>
      </c>
      <c r="DZ14" s="9">
        <v>0</v>
      </c>
      <c r="EA14" s="9">
        <v>0.28999999999999998</v>
      </c>
      <c r="EB14" s="9">
        <v>0.79</v>
      </c>
      <c r="EC14" s="9">
        <v>0.26500000000000001</v>
      </c>
      <c r="ED14" s="9">
        <v>0.52400000000000002</v>
      </c>
      <c r="EE14" s="9">
        <v>0.626</v>
      </c>
      <c r="EF14" s="9">
        <v>0.26500000000000001</v>
      </c>
      <c r="EG14" s="9">
        <v>0.36</v>
      </c>
      <c r="EH14" s="9">
        <v>0.626</v>
      </c>
      <c r="EI14" s="9">
        <v>0.26500000000000001</v>
      </c>
      <c r="EJ14" s="9">
        <v>0.36</v>
      </c>
      <c r="EK14" s="9">
        <v>0</v>
      </c>
      <c r="EL14" s="9">
        <v>0</v>
      </c>
      <c r="EM14" s="9">
        <v>0</v>
      </c>
      <c r="EN14" s="9">
        <v>0.16400000000000001</v>
      </c>
      <c r="EO14" s="9">
        <v>0</v>
      </c>
      <c r="EP14" s="9">
        <v>0.16400000000000001</v>
      </c>
      <c r="EQ14" s="9">
        <v>0.16400000000000001</v>
      </c>
      <c r="ER14" s="9">
        <v>0</v>
      </c>
      <c r="ES14" s="9">
        <v>0.16400000000000001</v>
      </c>
      <c r="ET14" s="9">
        <v>0.74199999999999999</v>
      </c>
      <c r="EU14" s="9">
        <v>0.57199999999999995</v>
      </c>
      <c r="EV14" s="9">
        <v>0.16900000000000001</v>
      </c>
      <c r="EW14" s="9">
        <v>0.47799999999999998</v>
      </c>
      <c r="EX14" s="9">
        <v>0.47799999999999998</v>
      </c>
      <c r="EY14" s="9">
        <v>0</v>
      </c>
      <c r="EZ14" s="9">
        <v>0.21</v>
      </c>
      <c r="FA14" s="9">
        <v>0.21</v>
      </c>
      <c r="FB14" s="9">
        <v>0</v>
      </c>
      <c r="FC14" s="9">
        <v>0.11700000000000001</v>
      </c>
      <c r="FD14" s="9">
        <v>0.11700000000000001</v>
      </c>
      <c r="FE14" s="9">
        <v>0</v>
      </c>
      <c r="FF14" s="9">
        <v>0.151</v>
      </c>
      <c r="FG14" s="9">
        <v>0.151</v>
      </c>
      <c r="FH14" s="9">
        <v>0</v>
      </c>
      <c r="FI14" s="9">
        <v>0.26300000000000001</v>
      </c>
      <c r="FJ14" s="9">
        <v>9.4E-2</v>
      </c>
      <c r="FK14" s="9">
        <v>0.16900000000000001</v>
      </c>
      <c r="FL14" s="9">
        <v>0.26300000000000001</v>
      </c>
      <c r="FM14" s="9">
        <v>9.4E-2</v>
      </c>
      <c r="FN14" s="9">
        <v>0.16900000000000001</v>
      </c>
      <c r="FO14" s="9">
        <v>0</v>
      </c>
      <c r="FP14" s="9">
        <v>0</v>
      </c>
      <c r="FQ14" s="9">
        <v>0</v>
      </c>
      <c r="FR14" s="9">
        <v>0.151</v>
      </c>
      <c r="FS14" s="9">
        <v>0.151</v>
      </c>
      <c r="FT14" s="9">
        <v>0</v>
      </c>
      <c r="FU14" s="9">
        <v>0.151</v>
      </c>
      <c r="FV14" s="9">
        <v>0.151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0.151</v>
      </c>
      <c r="GE14" s="9">
        <v>0.151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0.59</v>
      </c>
      <c r="GQ14" s="9">
        <v>0.42099999999999999</v>
      </c>
      <c r="GR14" s="9">
        <v>0.16900000000000001</v>
      </c>
      <c r="GS14" s="9">
        <v>0.32700000000000001</v>
      </c>
      <c r="GT14" s="9">
        <v>0.32700000000000001</v>
      </c>
      <c r="GU14" s="9">
        <v>0</v>
      </c>
      <c r="GV14" s="9">
        <v>0.21</v>
      </c>
      <c r="GW14" s="9">
        <v>0.21</v>
      </c>
      <c r="GX14" s="9">
        <v>0</v>
      </c>
      <c r="GY14" s="9">
        <v>0.11700000000000001</v>
      </c>
      <c r="GZ14" s="9">
        <v>0.11700000000000001</v>
      </c>
      <c r="HA14" s="9">
        <v>0</v>
      </c>
      <c r="HB14" s="9">
        <v>0.26300000000000001</v>
      </c>
      <c r="HC14" s="9">
        <v>9.4E-2</v>
      </c>
      <c r="HD14" s="9">
        <v>0.16900000000000001</v>
      </c>
      <c r="HE14" s="9">
        <v>0.26300000000000001</v>
      </c>
      <c r="HF14" s="9">
        <v>9.4E-2</v>
      </c>
      <c r="HG14" s="9">
        <v>0.16900000000000001</v>
      </c>
      <c r="HH14" s="9">
        <v>4.0960000000000001</v>
      </c>
      <c r="HI14" s="9">
        <v>1.621</v>
      </c>
      <c r="HJ14" s="9">
        <v>2.4750000000000001</v>
      </c>
      <c r="HK14" s="9">
        <v>2.9980000000000002</v>
      </c>
      <c r="HL14" s="9">
        <v>1.5269999999999999</v>
      </c>
      <c r="HM14" s="9">
        <v>1.4710000000000001</v>
      </c>
      <c r="HN14" s="9">
        <v>2.355</v>
      </c>
      <c r="HO14" s="9">
        <v>1</v>
      </c>
      <c r="HP14" s="9">
        <v>1.355</v>
      </c>
      <c r="HQ14" s="9">
        <v>0.64300000000000002</v>
      </c>
      <c r="HR14" s="9">
        <v>0.52700000000000002</v>
      </c>
      <c r="HS14" s="9">
        <v>0.11600000000000001</v>
      </c>
      <c r="HT14" s="9">
        <v>0</v>
      </c>
      <c r="HU14" s="9">
        <v>0</v>
      </c>
      <c r="HV14" s="9">
        <v>0</v>
      </c>
      <c r="HW14" s="9">
        <v>1.0980000000000001</v>
      </c>
      <c r="HX14" s="9">
        <v>9.4E-2</v>
      </c>
      <c r="HY14" s="9">
        <v>1.004</v>
      </c>
      <c r="HZ14" s="9">
        <v>0.80200000000000005</v>
      </c>
      <c r="IA14" s="9">
        <v>9.4E-2</v>
      </c>
      <c r="IB14" s="9">
        <v>0.70799999999999996</v>
      </c>
      <c r="IC14" s="9">
        <v>0.29599999999999999</v>
      </c>
      <c r="ID14" s="9">
        <v>0</v>
      </c>
      <c r="IE14" s="9">
        <v>0.29599999999999999</v>
      </c>
      <c r="IF14" s="9">
        <v>1.3080000000000001</v>
      </c>
      <c r="IG14" s="9">
        <v>0.51900000000000002</v>
      </c>
      <c r="IH14" s="9">
        <v>0.78900000000000003</v>
      </c>
      <c r="II14" s="9">
        <v>0.82699999999999996</v>
      </c>
      <c r="IJ14" s="9">
        <v>0.42499999999999999</v>
      </c>
      <c r="IK14" s="9">
        <v>0.40200000000000002</v>
      </c>
      <c r="IL14" s="9">
        <v>0.66600000000000004</v>
      </c>
      <c r="IM14" s="9">
        <v>0.26500000000000001</v>
      </c>
      <c r="IN14" s="9">
        <v>0.40200000000000002</v>
      </c>
      <c r="IO14" s="9">
        <v>0.16</v>
      </c>
      <c r="IP14" s="9">
        <v>0.16</v>
      </c>
      <c r="IQ14" s="9">
        <v>0</v>
      </c>
    </row>
    <row r="15" spans="1:251">
      <c r="A15" s="10">
        <v>43497</v>
      </c>
      <c r="B15" s="9">
        <v>1.2230000000000001</v>
      </c>
      <c r="C15" s="9">
        <v>0.70499999999999996</v>
      </c>
      <c r="D15" s="9">
        <v>0.55400000000000005</v>
      </c>
      <c r="E15" s="9">
        <v>0.151</v>
      </c>
      <c r="F15" s="9">
        <v>0.22</v>
      </c>
      <c r="G15" s="9">
        <v>0.22</v>
      </c>
      <c r="H15" s="9">
        <v>0</v>
      </c>
      <c r="I15" s="9">
        <v>0.93300000000000005</v>
      </c>
      <c r="J15" s="9">
        <v>0.182</v>
      </c>
      <c r="K15" s="9">
        <v>0.751</v>
      </c>
      <c r="L15" s="9">
        <v>0.84799999999999998</v>
      </c>
      <c r="M15" s="9">
        <v>0.182</v>
      </c>
      <c r="N15" s="9">
        <v>0.66600000000000004</v>
      </c>
      <c r="O15" s="9">
        <v>8.5000000000000006E-2</v>
      </c>
      <c r="P15" s="9">
        <v>0</v>
      </c>
      <c r="Q15" s="9">
        <v>8.5000000000000006E-2</v>
      </c>
      <c r="R15" s="9">
        <v>0.68100000000000005</v>
      </c>
      <c r="S15" s="9">
        <v>0.38900000000000001</v>
      </c>
      <c r="T15" s="9">
        <v>0.29299999999999998</v>
      </c>
      <c r="U15" s="9">
        <v>0.59</v>
      </c>
      <c r="V15" s="9">
        <v>0.38900000000000001</v>
      </c>
      <c r="W15" s="9">
        <v>0.20100000000000001</v>
      </c>
      <c r="X15" s="9">
        <v>0.38400000000000001</v>
      </c>
      <c r="Y15" s="9">
        <v>0.29899999999999999</v>
      </c>
      <c r="Z15" s="9">
        <v>8.4000000000000005E-2</v>
      </c>
      <c r="AA15" s="9">
        <v>8.8999999999999996E-2</v>
      </c>
      <c r="AB15" s="9">
        <v>8.8999999999999996E-2</v>
      </c>
      <c r="AC15" s="9">
        <v>0</v>
      </c>
      <c r="AD15" s="9">
        <v>0.11700000000000001</v>
      </c>
      <c r="AE15" s="9">
        <v>0</v>
      </c>
      <c r="AF15" s="9">
        <v>0.11700000000000001</v>
      </c>
      <c r="AG15" s="9">
        <v>9.0999999999999998E-2</v>
      </c>
      <c r="AH15" s="9">
        <v>0</v>
      </c>
      <c r="AI15" s="9">
        <v>9.0999999999999998E-2</v>
      </c>
      <c r="AJ15" s="9">
        <v>0</v>
      </c>
      <c r="AK15" s="9">
        <v>0</v>
      </c>
      <c r="AL15" s="9">
        <v>0</v>
      </c>
      <c r="AM15" s="9">
        <v>9.0999999999999998E-2</v>
      </c>
      <c r="AN15" s="9">
        <v>0</v>
      </c>
      <c r="AO15" s="9">
        <v>9.0999999999999998E-2</v>
      </c>
      <c r="AP15" s="9">
        <v>0.25800000000000001</v>
      </c>
      <c r="AQ15" s="9">
        <v>0.17899999999999999</v>
      </c>
      <c r="AR15" s="9">
        <v>7.9000000000000001E-2</v>
      </c>
      <c r="AS15" s="9">
        <v>0.25800000000000001</v>
      </c>
      <c r="AT15" s="9">
        <v>0.17899999999999999</v>
      </c>
      <c r="AU15" s="9">
        <v>7.9000000000000001E-2</v>
      </c>
      <c r="AV15" s="9">
        <v>0.25800000000000001</v>
      </c>
      <c r="AW15" s="9">
        <v>0.17899999999999999</v>
      </c>
      <c r="AX15" s="9">
        <v>7.9000000000000001E-2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4.7060000000000004</v>
      </c>
      <c r="BO15" s="9">
        <v>2.827</v>
      </c>
      <c r="BP15" s="9">
        <v>1.879</v>
      </c>
      <c r="BQ15" s="9">
        <v>4.2969999999999997</v>
      </c>
      <c r="BR15" s="9">
        <v>2.827</v>
      </c>
      <c r="BS15" s="9">
        <v>1.47</v>
      </c>
      <c r="BT15" s="9">
        <v>3.383</v>
      </c>
      <c r="BU15" s="9">
        <v>2.181</v>
      </c>
      <c r="BV15" s="9">
        <v>1.2010000000000001</v>
      </c>
      <c r="BW15" s="9">
        <v>0.57599999999999996</v>
      </c>
      <c r="BX15" s="9">
        <v>0.42499999999999999</v>
      </c>
      <c r="BY15" s="9">
        <v>0.151</v>
      </c>
      <c r="BZ15" s="9">
        <v>0.33700000000000002</v>
      </c>
      <c r="CA15" s="9">
        <v>0.22</v>
      </c>
      <c r="CB15" s="9">
        <v>0.11700000000000001</v>
      </c>
      <c r="CC15" s="9">
        <v>0.41</v>
      </c>
      <c r="CD15" s="9">
        <v>0</v>
      </c>
      <c r="CE15" s="9">
        <v>0.41</v>
      </c>
      <c r="CF15" s="9">
        <v>0.32500000000000001</v>
      </c>
      <c r="CG15" s="9">
        <v>0</v>
      </c>
      <c r="CH15" s="9">
        <v>0.32500000000000001</v>
      </c>
      <c r="CI15" s="9">
        <v>8.5000000000000006E-2</v>
      </c>
      <c r="CJ15" s="9">
        <v>0</v>
      </c>
      <c r="CK15" s="9">
        <v>8.5000000000000006E-2</v>
      </c>
      <c r="CL15" s="9">
        <v>1.0640000000000001</v>
      </c>
      <c r="CM15" s="9">
        <v>0.69799999999999995</v>
      </c>
      <c r="CN15" s="9">
        <v>0.36499999999999999</v>
      </c>
      <c r="CO15" s="9">
        <v>0.97899999999999998</v>
      </c>
      <c r="CP15" s="9">
        <v>0.69799999999999995</v>
      </c>
      <c r="CQ15" s="9">
        <v>0.28100000000000003</v>
      </c>
      <c r="CR15" s="9">
        <v>0.64200000000000002</v>
      </c>
      <c r="CS15" s="9">
        <v>0.47799999999999998</v>
      </c>
      <c r="CT15" s="9">
        <v>0.16400000000000001</v>
      </c>
      <c r="CU15" s="9">
        <v>0</v>
      </c>
      <c r="CV15" s="9">
        <v>0</v>
      </c>
      <c r="CW15" s="9">
        <v>0</v>
      </c>
      <c r="CX15" s="9">
        <v>0.33700000000000002</v>
      </c>
      <c r="CY15" s="9">
        <v>0.22</v>
      </c>
      <c r="CZ15" s="9">
        <v>0.11700000000000001</v>
      </c>
      <c r="DA15" s="9">
        <v>8.5000000000000006E-2</v>
      </c>
      <c r="DB15" s="9">
        <v>0</v>
      </c>
      <c r="DC15" s="9">
        <v>8.5000000000000006E-2</v>
      </c>
      <c r="DD15" s="9">
        <v>0</v>
      </c>
      <c r="DE15" s="9">
        <v>0</v>
      </c>
      <c r="DF15" s="9">
        <v>0</v>
      </c>
      <c r="DG15" s="9">
        <v>8.5000000000000006E-2</v>
      </c>
      <c r="DH15" s="9">
        <v>0</v>
      </c>
      <c r="DI15" s="9">
        <v>8.5000000000000006E-2</v>
      </c>
      <c r="DJ15" s="9">
        <v>3.3050000000000002</v>
      </c>
      <c r="DK15" s="9">
        <v>2.0110000000000001</v>
      </c>
      <c r="DL15" s="9">
        <v>1.294</v>
      </c>
      <c r="DM15" s="9">
        <v>2.98</v>
      </c>
      <c r="DN15" s="9">
        <v>2.0110000000000001</v>
      </c>
      <c r="DO15" s="9">
        <v>0.96899999999999997</v>
      </c>
      <c r="DP15" s="9">
        <v>2.4039999999999999</v>
      </c>
      <c r="DQ15" s="9">
        <v>1.5860000000000001</v>
      </c>
      <c r="DR15" s="9">
        <v>0.81799999999999995</v>
      </c>
      <c r="DS15" s="9">
        <v>0.57599999999999996</v>
      </c>
      <c r="DT15" s="9">
        <v>0.42499999999999999</v>
      </c>
      <c r="DU15" s="9">
        <v>0.151</v>
      </c>
      <c r="DV15" s="9">
        <v>0.32500000000000001</v>
      </c>
      <c r="DW15" s="9">
        <v>0</v>
      </c>
      <c r="DX15" s="9">
        <v>0.32500000000000001</v>
      </c>
      <c r="DY15" s="9">
        <v>0.32500000000000001</v>
      </c>
      <c r="DZ15" s="9">
        <v>0</v>
      </c>
      <c r="EA15" s="9">
        <v>0.32500000000000001</v>
      </c>
      <c r="EB15" s="9">
        <v>0.33700000000000002</v>
      </c>
      <c r="EC15" s="9">
        <v>0.11700000000000001</v>
      </c>
      <c r="ED15" s="9">
        <v>0.22</v>
      </c>
      <c r="EE15" s="9">
        <v>0.33700000000000002</v>
      </c>
      <c r="EF15" s="9">
        <v>0.11700000000000001</v>
      </c>
      <c r="EG15" s="9">
        <v>0.22</v>
      </c>
      <c r="EH15" s="9">
        <v>0.33700000000000002</v>
      </c>
      <c r="EI15" s="9">
        <v>0.11700000000000001</v>
      </c>
      <c r="EJ15" s="9">
        <v>0.22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1.4159999999999999</v>
      </c>
      <c r="EU15" s="9">
        <v>0.79800000000000004</v>
      </c>
      <c r="EV15" s="9">
        <v>0.61799999999999999</v>
      </c>
      <c r="EW15" s="9">
        <v>0.80200000000000005</v>
      </c>
      <c r="EX15" s="9">
        <v>0.61599999999999999</v>
      </c>
      <c r="EY15" s="9">
        <v>0.185</v>
      </c>
      <c r="EZ15" s="9">
        <v>0.58399999999999996</v>
      </c>
      <c r="FA15" s="9">
        <v>0.39800000000000002</v>
      </c>
      <c r="FB15" s="9">
        <v>0.185</v>
      </c>
      <c r="FC15" s="9">
        <v>0.218</v>
      </c>
      <c r="FD15" s="9">
        <v>0.218</v>
      </c>
      <c r="FE15" s="9">
        <v>0</v>
      </c>
      <c r="FF15" s="9">
        <v>0</v>
      </c>
      <c r="FG15" s="9">
        <v>0</v>
      </c>
      <c r="FH15" s="9">
        <v>0</v>
      </c>
      <c r="FI15" s="9">
        <v>0.61399999999999999</v>
      </c>
      <c r="FJ15" s="9">
        <v>0.182</v>
      </c>
      <c r="FK15" s="9">
        <v>0.432</v>
      </c>
      <c r="FL15" s="9">
        <v>0.52300000000000002</v>
      </c>
      <c r="FM15" s="9">
        <v>0.182</v>
      </c>
      <c r="FN15" s="9">
        <v>0.34100000000000003</v>
      </c>
      <c r="FO15" s="9">
        <v>9.0999999999999998E-2</v>
      </c>
      <c r="FP15" s="9">
        <v>0</v>
      </c>
      <c r="FQ15" s="9">
        <v>9.0999999999999998E-2</v>
      </c>
      <c r="FR15" s="9">
        <v>9.0999999999999998E-2</v>
      </c>
      <c r="FS15" s="9">
        <v>0</v>
      </c>
      <c r="FT15" s="9">
        <v>9.0999999999999998E-2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9.0999999999999998E-2</v>
      </c>
      <c r="GH15" s="9">
        <v>0</v>
      </c>
      <c r="GI15" s="9">
        <v>9.0999999999999998E-2</v>
      </c>
      <c r="GJ15" s="9">
        <v>0</v>
      </c>
      <c r="GK15" s="9">
        <v>0</v>
      </c>
      <c r="GL15" s="9">
        <v>0</v>
      </c>
      <c r="GM15" s="9">
        <v>9.0999999999999998E-2</v>
      </c>
      <c r="GN15" s="9">
        <v>0</v>
      </c>
      <c r="GO15" s="9">
        <v>9.0999999999999998E-2</v>
      </c>
      <c r="GP15" s="9">
        <v>1.325</v>
      </c>
      <c r="GQ15" s="9">
        <v>0.79800000000000004</v>
      </c>
      <c r="GR15" s="9">
        <v>0.52700000000000002</v>
      </c>
      <c r="GS15" s="9">
        <v>0.80200000000000005</v>
      </c>
      <c r="GT15" s="9">
        <v>0.61599999999999999</v>
      </c>
      <c r="GU15" s="9">
        <v>0.185</v>
      </c>
      <c r="GV15" s="9">
        <v>0.58399999999999996</v>
      </c>
      <c r="GW15" s="9">
        <v>0.39800000000000002</v>
      </c>
      <c r="GX15" s="9">
        <v>0.185</v>
      </c>
      <c r="GY15" s="9">
        <v>0.218</v>
      </c>
      <c r="GZ15" s="9">
        <v>0.218</v>
      </c>
      <c r="HA15" s="9">
        <v>0</v>
      </c>
      <c r="HB15" s="9">
        <v>0.52300000000000002</v>
      </c>
      <c r="HC15" s="9">
        <v>0.182</v>
      </c>
      <c r="HD15" s="9">
        <v>0.34100000000000003</v>
      </c>
      <c r="HE15" s="9">
        <v>0.52300000000000002</v>
      </c>
      <c r="HF15" s="9">
        <v>0.182</v>
      </c>
      <c r="HG15" s="9">
        <v>0.34100000000000003</v>
      </c>
      <c r="HH15" s="9">
        <v>4.93</v>
      </c>
      <c r="HI15" s="9">
        <v>2.6520000000000001</v>
      </c>
      <c r="HJ15" s="9">
        <v>2.2770000000000001</v>
      </c>
      <c r="HK15" s="9">
        <v>4.0880000000000001</v>
      </c>
      <c r="HL15" s="9">
        <v>2.6520000000000001</v>
      </c>
      <c r="HM15" s="9">
        <v>1.4350000000000001</v>
      </c>
      <c r="HN15" s="9">
        <v>3.1739999999999999</v>
      </c>
      <c r="HO15" s="9">
        <v>2.0070000000000001</v>
      </c>
      <c r="HP15" s="9">
        <v>1.167</v>
      </c>
      <c r="HQ15" s="9">
        <v>0.57599999999999996</v>
      </c>
      <c r="HR15" s="9">
        <v>0.42499999999999999</v>
      </c>
      <c r="HS15" s="9">
        <v>0.151</v>
      </c>
      <c r="HT15" s="9">
        <v>0.33700000000000002</v>
      </c>
      <c r="HU15" s="9">
        <v>0.22</v>
      </c>
      <c r="HV15" s="9">
        <v>0.11700000000000001</v>
      </c>
      <c r="HW15" s="9">
        <v>0.84199999999999997</v>
      </c>
      <c r="HX15" s="9">
        <v>0</v>
      </c>
      <c r="HY15" s="9">
        <v>0.84199999999999997</v>
      </c>
      <c r="HZ15" s="9">
        <v>0.66600000000000004</v>
      </c>
      <c r="IA15" s="9">
        <v>0</v>
      </c>
      <c r="IB15" s="9">
        <v>0.66600000000000004</v>
      </c>
      <c r="IC15" s="9">
        <v>0.17599999999999999</v>
      </c>
      <c r="ID15" s="9">
        <v>0</v>
      </c>
      <c r="IE15" s="9">
        <v>0.17599999999999999</v>
      </c>
      <c r="IF15" s="9">
        <v>1.069</v>
      </c>
      <c r="IG15" s="9">
        <v>0.46100000000000002</v>
      </c>
      <c r="IH15" s="9">
        <v>0.60799999999999998</v>
      </c>
      <c r="II15" s="9">
        <v>0.90100000000000002</v>
      </c>
      <c r="IJ15" s="9">
        <v>0.46100000000000002</v>
      </c>
      <c r="IK15" s="9">
        <v>0.44</v>
      </c>
      <c r="IL15" s="9">
        <v>0.90100000000000002</v>
      </c>
      <c r="IM15" s="9">
        <v>0.46100000000000002</v>
      </c>
      <c r="IN15" s="9">
        <v>0.44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1.379</v>
      </c>
      <c r="C16" s="9">
        <v>0.58299999999999996</v>
      </c>
      <c r="D16" s="9">
        <v>0.42699999999999999</v>
      </c>
      <c r="E16" s="9">
        <v>0.155</v>
      </c>
      <c r="F16" s="9">
        <v>0</v>
      </c>
      <c r="G16" s="9">
        <v>0</v>
      </c>
      <c r="H16" s="9">
        <v>0</v>
      </c>
      <c r="I16" s="9">
        <v>1.397</v>
      </c>
      <c r="J16" s="9">
        <v>0.54200000000000004</v>
      </c>
      <c r="K16" s="9">
        <v>0.85499999999999998</v>
      </c>
      <c r="L16" s="9">
        <v>1.298</v>
      </c>
      <c r="M16" s="9">
        <v>0.54200000000000004</v>
      </c>
      <c r="N16" s="9">
        <v>0.75600000000000001</v>
      </c>
      <c r="O16" s="9">
        <v>9.9000000000000005E-2</v>
      </c>
      <c r="P16" s="9">
        <v>0</v>
      </c>
      <c r="Q16" s="9">
        <v>9.9000000000000005E-2</v>
      </c>
      <c r="R16" s="9">
        <v>1.712</v>
      </c>
      <c r="S16" s="9">
        <v>0.46100000000000002</v>
      </c>
      <c r="T16" s="9">
        <v>1.2509999999999999</v>
      </c>
      <c r="U16" s="9">
        <v>1.1559999999999999</v>
      </c>
      <c r="V16" s="9">
        <v>0.38400000000000001</v>
      </c>
      <c r="W16" s="9">
        <v>0.77200000000000002</v>
      </c>
      <c r="X16" s="9">
        <v>0.66200000000000003</v>
      </c>
      <c r="Y16" s="9">
        <v>0.32400000000000001</v>
      </c>
      <c r="Z16" s="9">
        <v>0.33800000000000002</v>
      </c>
      <c r="AA16" s="9">
        <v>0</v>
      </c>
      <c r="AB16" s="9">
        <v>0</v>
      </c>
      <c r="AC16" s="9">
        <v>0</v>
      </c>
      <c r="AD16" s="9">
        <v>0.49399999999999999</v>
      </c>
      <c r="AE16" s="9">
        <v>0.06</v>
      </c>
      <c r="AF16" s="9">
        <v>0.434</v>
      </c>
      <c r="AG16" s="9">
        <v>0.55600000000000005</v>
      </c>
      <c r="AH16" s="9">
        <v>7.8E-2</v>
      </c>
      <c r="AI16" s="9">
        <v>0.47899999999999998</v>
      </c>
      <c r="AJ16" s="9">
        <v>0.55600000000000005</v>
      </c>
      <c r="AK16" s="9">
        <v>7.8E-2</v>
      </c>
      <c r="AL16" s="9">
        <v>0.47899999999999998</v>
      </c>
      <c r="AM16" s="9">
        <v>0</v>
      </c>
      <c r="AN16" s="9">
        <v>0</v>
      </c>
      <c r="AO16" s="9">
        <v>0</v>
      </c>
      <c r="AP16" s="9">
        <v>0.159</v>
      </c>
      <c r="AQ16" s="9">
        <v>7.2999999999999995E-2</v>
      </c>
      <c r="AR16" s="9">
        <v>8.5999999999999993E-2</v>
      </c>
      <c r="AS16" s="9">
        <v>0.159</v>
      </c>
      <c r="AT16" s="9">
        <v>7.2999999999999995E-2</v>
      </c>
      <c r="AU16" s="9">
        <v>8.5999999999999993E-2</v>
      </c>
      <c r="AV16" s="9">
        <v>8.5999999999999993E-2</v>
      </c>
      <c r="AW16" s="9">
        <v>0</v>
      </c>
      <c r="AX16" s="9">
        <v>8.5999999999999993E-2</v>
      </c>
      <c r="AY16" s="9">
        <v>7.2999999999999995E-2</v>
      </c>
      <c r="AZ16" s="9">
        <v>7.2999999999999995E-2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5.8479999999999999</v>
      </c>
      <c r="BO16" s="9">
        <v>2.6989999999999998</v>
      </c>
      <c r="BP16" s="9">
        <v>3.15</v>
      </c>
      <c r="BQ16" s="9">
        <v>4.3479999999999999</v>
      </c>
      <c r="BR16" s="9">
        <v>2.3540000000000001</v>
      </c>
      <c r="BS16" s="9">
        <v>1.994</v>
      </c>
      <c r="BT16" s="9">
        <v>3.4990000000000001</v>
      </c>
      <c r="BU16" s="9">
        <v>1.899</v>
      </c>
      <c r="BV16" s="9">
        <v>1.601</v>
      </c>
      <c r="BW16" s="9">
        <v>0.55000000000000004</v>
      </c>
      <c r="BX16" s="9">
        <v>0.39500000000000002</v>
      </c>
      <c r="BY16" s="9">
        <v>0.155</v>
      </c>
      <c r="BZ16" s="9">
        <v>0.29799999999999999</v>
      </c>
      <c r="CA16" s="9">
        <v>0.06</v>
      </c>
      <c r="CB16" s="9">
        <v>0.23799999999999999</v>
      </c>
      <c r="CC16" s="9">
        <v>1.5009999999999999</v>
      </c>
      <c r="CD16" s="9">
        <v>0.34499999999999997</v>
      </c>
      <c r="CE16" s="9">
        <v>1.1559999999999999</v>
      </c>
      <c r="CF16" s="9">
        <v>1.4019999999999999</v>
      </c>
      <c r="CG16" s="9">
        <v>0.34499999999999997</v>
      </c>
      <c r="CH16" s="9">
        <v>1.0569999999999999</v>
      </c>
      <c r="CI16" s="9">
        <v>9.9000000000000005E-2</v>
      </c>
      <c r="CJ16" s="9">
        <v>0</v>
      </c>
      <c r="CK16" s="9">
        <v>9.9000000000000005E-2</v>
      </c>
      <c r="CL16" s="9">
        <v>1.1100000000000001</v>
      </c>
      <c r="CM16" s="9">
        <v>0.30499999999999999</v>
      </c>
      <c r="CN16" s="9">
        <v>0.80500000000000005</v>
      </c>
      <c r="CO16" s="9">
        <v>0.55100000000000005</v>
      </c>
      <c r="CP16" s="9">
        <v>0.22700000000000001</v>
      </c>
      <c r="CQ16" s="9">
        <v>0.32400000000000001</v>
      </c>
      <c r="CR16" s="9">
        <v>0.18</v>
      </c>
      <c r="CS16" s="9">
        <v>9.4E-2</v>
      </c>
      <c r="CT16" s="9">
        <v>8.5999999999999993E-2</v>
      </c>
      <c r="CU16" s="9">
        <v>7.2999999999999995E-2</v>
      </c>
      <c r="CV16" s="9">
        <v>7.2999999999999995E-2</v>
      </c>
      <c r="CW16" s="9">
        <v>0</v>
      </c>
      <c r="CX16" s="9">
        <v>0.29799999999999999</v>
      </c>
      <c r="CY16" s="9">
        <v>0.06</v>
      </c>
      <c r="CZ16" s="9">
        <v>0.23799999999999999</v>
      </c>
      <c r="DA16" s="9">
        <v>0.55900000000000005</v>
      </c>
      <c r="DB16" s="9">
        <v>7.8E-2</v>
      </c>
      <c r="DC16" s="9">
        <v>0.48099999999999998</v>
      </c>
      <c r="DD16" s="9">
        <v>0.46</v>
      </c>
      <c r="DE16" s="9">
        <v>7.8E-2</v>
      </c>
      <c r="DF16" s="9">
        <v>0.38200000000000001</v>
      </c>
      <c r="DG16" s="9">
        <v>9.9000000000000005E-2</v>
      </c>
      <c r="DH16" s="9">
        <v>0</v>
      </c>
      <c r="DI16" s="9">
        <v>9.9000000000000005E-2</v>
      </c>
      <c r="DJ16" s="9">
        <v>3.9630000000000001</v>
      </c>
      <c r="DK16" s="9">
        <v>1.871</v>
      </c>
      <c r="DL16" s="9">
        <v>2.0920000000000001</v>
      </c>
      <c r="DM16" s="9">
        <v>3.2490000000000001</v>
      </c>
      <c r="DN16" s="9">
        <v>1.734</v>
      </c>
      <c r="DO16" s="9">
        <v>1.5149999999999999</v>
      </c>
      <c r="DP16" s="9">
        <v>2.855</v>
      </c>
      <c r="DQ16" s="9">
        <v>1.4119999999999999</v>
      </c>
      <c r="DR16" s="9">
        <v>1.4430000000000001</v>
      </c>
      <c r="DS16" s="9">
        <v>0.39300000000000002</v>
      </c>
      <c r="DT16" s="9">
        <v>0.32200000000000001</v>
      </c>
      <c r="DU16" s="9">
        <v>7.0999999999999994E-2</v>
      </c>
      <c r="DV16" s="9">
        <v>0.71499999999999997</v>
      </c>
      <c r="DW16" s="9">
        <v>0.13700000000000001</v>
      </c>
      <c r="DX16" s="9">
        <v>0.57699999999999996</v>
      </c>
      <c r="DY16" s="9">
        <v>0.71499999999999997</v>
      </c>
      <c r="DZ16" s="9">
        <v>0.13700000000000001</v>
      </c>
      <c r="EA16" s="9">
        <v>0.57699999999999996</v>
      </c>
      <c r="EB16" s="9">
        <v>0.77500000000000002</v>
      </c>
      <c r="EC16" s="9">
        <v>0.52200000000000002</v>
      </c>
      <c r="ED16" s="9">
        <v>0.253</v>
      </c>
      <c r="EE16" s="9">
        <v>0.54800000000000004</v>
      </c>
      <c r="EF16" s="9">
        <v>0.39200000000000002</v>
      </c>
      <c r="EG16" s="9">
        <v>0.155</v>
      </c>
      <c r="EH16" s="9">
        <v>0.46400000000000002</v>
      </c>
      <c r="EI16" s="9">
        <v>0.39200000000000002</v>
      </c>
      <c r="EJ16" s="9">
        <v>7.0999999999999994E-2</v>
      </c>
      <c r="EK16" s="9">
        <v>8.4000000000000005E-2</v>
      </c>
      <c r="EL16" s="9">
        <v>0</v>
      </c>
      <c r="EM16" s="9">
        <v>8.4000000000000005E-2</v>
      </c>
      <c r="EN16" s="9">
        <v>0.22700000000000001</v>
      </c>
      <c r="EO16" s="9">
        <v>0.13</v>
      </c>
      <c r="EP16" s="9">
        <v>9.7000000000000003E-2</v>
      </c>
      <c r="EQ16" s="9">
        <v>0.22700000000000001</v>
      </c>
      <c r="ER16" s="9">
        <v>0.13</v>
      </c>
      <c r="ES16" s="9">
        <v>9.7000000000000003E-2</v>
      </c>
      <c r="ET16" s="9">
        <v>1.2130000000000001</v>
      </c>
      <c r="EU16" s="9">
        <v>0.63700000000000001</v>
      </c>
      <c r="EV16" s="9">
        <v>0.57599999999999996</v>
      </c>
      <c r="EW16" s="9">
        <v>0.76</v>
      </c>
      <c r="EX16" s="9">
        <v>0.36299999999999999</v>
      </c>
      <c r="EY16" s="9">
        <v>0.39800000000000002</v>
      </c>
      <c r="EZ16" s="9">
        <v>0.45900000000000002</v>
      </c>
      <c r="FA16" s="9">
        <v>0.25700000000000001</v>
      </c>
      <c r="FB16" s="9">
        <v>0.20200000000000001</v>
      </c>
      <c r="FC16" s="9">
        <v>0.105</v>
      </c>
      <c r="FD16" s="9">
        <v>0.105</v>
      </c>
      <c r="FE16" s="9">
        <v>0</v>
      </c>
      <c r="FF16" s="9">
        <v>0.19600000000000001</v>
      </c>
      <c r="FG16" s="9">
        <v>0</v>
      </c>
      <c r="FH16" s="9">
        <v>0.19600000000000001</v>
      </c>
      <c r="FI16" s="9">
        <v>0.45300000000000001</v>
      </c>
      <c r="FJ16" s="9">
        <v>0.27400000000000002</v>
      </c>
      <c r="FK16" s="9">
        <v>0.17799999999999999</v>
      </c>
      <c r="FL16" s="9">
        <v>0.45300000000000001</v>
      </c>
      <c r="FM16" s="9">
        <v>0.27400000000000002</v>
      </c>
      <c r="FN16" s="9">
        <v>0.17799999999999999</v>
      </c>
      <c r="FO16" s="9">
        <v>0</v>
      </c>
      <c r="FP16" s="9">
        <v>0</v>
      </c>
      <c r="FQ16" s="9">
        <v>0</v>
      </c>
      <c r="FR16" s="9">
        <v>0.19600000000000001</v>
      </c>
      <c r="FS16" s="9">
        <v>0</v>
      </c>
      <c r="FT16" s="9">
        <v>0.19600000000000001</v>
      </c>
      <c r="FU16" s="9">
        <v>0.19600000000000001</v>
      </c>
      <c r="FV16" s="9">
        <v>0</v>
      </c>
      <c r="FW16" s="9">
        <v>0.19600000000000001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0.19600000000000001</v>
      </c>
      <c r="GE16" s="9">
        <v>0</v>
      </c>
      <c r="GF16" s="9">
        <v>0.19600000000000001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1.0169999999999999</v>
      </c>
      <c r="GQ16" s="9">
        <v>0.63700000000000001</v>
      </c>
      <c r="GR16" s="9">
        <v>0.38</v>
      </c>
      <c r="GS16" s="9">
        <v>0.56499999999999995</v>
      </c>
      <c r="GT16" s="9">
        <v>0.36299999999999999</v>
      </c>
      <c r="GU16" s="9">
        <v>0.20200000000000001</v>
      </c>
      <c r="GV16" s="9">
        <v>0.45900000000000002</v>
      </c>
      <c r="GW16" s="9">
        <v>0.25700000000000001</v>
      </c>
      <c r="GX16" s="9">
        <v>0.20200000000000001</v>
      </c>
      <c r="GY16" s="9">
        <v>0.105</v>
      </c>
      <c r="GZ16" s="9">
        <v>0.105</v>
      </c>
      <c r="HA16" s="9">
        <v>0</v>
      </c>
      <c r="HB16" s="9">
        <v>0.45300000000000001</v>
      </c>
      <c r="HC16" s="9">
        <v>0.27400000000000002</v>
      </c>
      <c r="HD16" s="9">
        <v>0.17799999999999999</v>
      </c>
      <c r="HE16" s="9">
        <v>0.45300000000000001</v>
      </c>
      <c r="HF16" s="9">
        <v>0.27400000000000002</v>
      </c>
      <c r="HG16" s="9">
        <v>0.17799999999999999</v>
      </c>
      <c r="HH16" s="9">
        <v>5.6820000000000004</v>
      </c>
      <c r="HI16" s="9">
        <v>2.4430000000000001</v>
      </c>
      <c r="HJ16" s="9">
        <v>3.24</v>
      </c>
      <c r="HK16" s="9">
        <v>3.891</v>
      </c>
      <c r="HL16" s="9">
        <v>1.8879999999999999</v>
      </c>
      <c r="HM16" s="9">
        <v>2.0030000000000001</v>
      </c>
      <c r="HN16" s="9">
        <v>2.8740000000000001</v>
      </c>
      <c r="HO16" s="9">
        <v>1.389</v>
      </c>
      <c r="HP16" s="9">
        <v>1.4850000000000001</v>
      </c>
      <c r="HQ16" s="9">
        <v>0.52200000000000002</v>
      </c>
      <c r="HR16" s="9">
        <v>0.438</v>
      </c>
      <c r="HS16" s="9">
        <v>8.4000000000000005E-2</v>
      </c>
      <c r="HT16" s="9">
        <v>0.49399999999999999</v>
      </c>
      <c r="HU16" s="9">
        <v>0.06</v>
      </c>
      <c r="HV16" s="9">
        <v>0.434</v>
      </c>
      <c r="HW16" s="9">
        <v>1.792</v>
      </c>
      <c r="HX16" s="9">
        <v>0.55500000000000005</v>
      </c>
      <c r="HY16" s="9">
        <v>1.2370000000000001</v>
      </c>
      <c r="HZ16" s="9">
        <v>1.6930000000000001</v>
      </c>
      <c r="IA16" s="9">
        <v>0.55500000000000005</v>
      </c>
      <c r="IB16" s="9">
        <v>1.1379999999999999</v>
      </c>
      <c r="IC16" s="9">
        <v>9.9000000000000005E-2</v>
      </c>
      <c r="ID16" s="9">
        <v>0</v>
      </c>
      <c r="IE16" s="9">
        <v>9.9000000000000005E-2</v>
      </c>
      <c r="IF16" s="9">
        <v>1.7649999999999999</v>
      </c>
      <c r="IG16" s="9">
        <v>0.83099999999999996</v>
      </c>
      <c r="IH16" s="9">
        <v>0.93400000000000005</v>
      </c>
      <c r="II16" s="9">
        <v>0.91500000000000004</v>
      </c>
      <c r="IJ16" s="9">
        <v>0.67700000000000005</v>
      </c>
      <c r="IK16" s="9">
        <v>0.23799999999999999</v>
      </c>
      <c r="IL16" s="9">
        <v>0.42299999999999999</v>
      </c>
      <c r="IM16" s="9">
        <v>0.42299999999999999</v>
      </c>
      <c r="IN16" s="9">
        <v>0</v>
      </c>
      <c r="IO16" s="9">
        <v>0.19400000000000001</v>
      </c>
      <c r="IP16" s="9">
        <v>0.19400000000000001</v>
      </c>
      <c r="IQ16" s="9">
        <v>0</v>
      </c>
    </row>
    <row r="17" spans="1:251">
      <c r="A17" s="10">
        <v>44228</v>
      </c>
      <c r="B17" s="9">
        <v>2.2919999999999998</v>
      </c>
      <c r="C17" s="9">
        <v>0.55300000000000005</v>
      </c>
      <c r="D17" s="9">
        <v>0.30499999999999999</v>
      </c>
      <c r="E17" s="9">
        <v>0.248</v>
      </c>
      <c r="F17" s="9">
        <v>0</v>
      </c>
      <c r="G17" s="9">
        <v>0</v>
      </c>
      <c r="H17" s="9">
        <v>0</v>
      </c>
      <c r="I17" s="9">
        <v>0.75900000000000001</v>
      </c>
      <c r="J17" s="9">
        <v>0.23699999999999999</v>
      </c>
      <c r="K17" s="9">
        <v>0.52200000000000002</v>
      </c>
      <c r="L17" s="9">
        <v>0.69499999999999995</v>
      </c>
      <c r="M17" s="9">
        <v>0.23699999999999999</v>
      </c>
      <c r="N17" s="9">
        <v>0.45800000000000002</v>
      </c>
      <c r="O17" s="9">
        <v>6.4000000000000001E-2</v>
      </c>
      <c r="P17" s="9">
        <v>0</v>
      </c>
      <c r="Q17" s="9">
        <v>6.4000000000000001E-2</v>
      </c>
      <c r="R17" s="9">
        <v>0.54</v>
      </c>
      <c r="S17" s="9">
        <v>0.31900000000000001</v>
      </c>
      <c r="T17" s="9">
        <v>0.221</v>
      </c>
      <c r="U17" s="9">
        <v>0.38900000000000001</v>
      </c>
      <c r="V17" s="9">
        <v>0.31900000000000001</v>
      </c>
      <c r="W17" s="9">
        <v>7.0000000000000007E-2</v>
      </c>
      <c r="X17" s="9">
        <v>0.30599999999999999</v>
      </c>
      <c r="Y17" s="9">
        <v>0.23599999999999999</v>
      </c>
      <c r="Z17" s="9">
        <v>7.0000000000000007E-2</v>
      </c>
      <c r="AA17" s="9">
        <v>8.4000000000000005E-2</v>
      </c>
      <c r="AB17" s="9">
        <v>8.4000000000000005E-2</v>
      </c>
      <c r="AC17" s="9">
        <v>0</v>
      </c>
      <c r="AD17" s="9">
        <v>0</v>
      </c>
      <c r="AE17" s="9">
        <v>0</v>
      </c>
      <c r="AF17" s="9">
        <v>0</v>
      </c>
      <c r="AG17" s="9">
        <v>0.151</v>
      </c>
      <c r="AH17" s="9">
        <v>0</v>
      </c>
      <c r="AI17" s="9">
        <v>0.151</v>
      </c>
      <c r="AJ17" s="9">
        <v>0</v>
      </c>
      <c r="AK17" s="9">
        <v>0</v>
      </c>
      <c r="AL17" s="9">
        <v>0</v>
      </c>
      <c r="AM17" s="9">
        <v>0.151</v>
      </c>
      <c r="AN17" s="9">
        <v>0</v>
      </c>
      <c r="AO17" s="9">
        <v>0.151</v>
      </c>
      <c r="AP17" s="9">
        <v>0.68600000000000005</v>
      </c>
      <c r="AQ17" s="9">
        <v>0.11700000000000001</v>
      </c>
      <c r="AR17" s="9">
        <v>0.56899999999999995</v>
      </c>
      <c r="AS17" s="9">
        <v>0.68600000000000005</v>
      </c>
      <c r="AT17" s="9">
        <v>0.11700000000000001</v>
      </c>
      <c r="AU17" s="9">
        <v>0.56899999999999995</v>
      </c>
      <c r="AV17" s="9">
        <v>0.372</v>
      </c>
      <c r="AW17" s="9">
        <v>0.11700000000000001</v>
      </c>
      <c r="AX17" s="9">
        <v>0.255</v>
      </c>
      <c r="AY17" s="9">
        <v>0</v>
      </c>
      <c r="AZ17" s="9">
        <v>0</v>
      </c>
      <c r="BA17" s="9">
        <v>0</v>
      </c>
      <c r="BB17" s="9">
        <v>0.314</v>
      </c>
      <c r="BC17" s="9">
        <v>0</v>
      </c>
      <c r="BD17" s="9">
        <v>0.314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4.952</v>
      </c>
      <c r="BO17" s="9">
        <v>1.821</v>
      </c>
      <c r="BP17" s="9">
        <v>3.1309999999999998</v>
      </c>
      <c r="BQ17" s="9">
        <v>4.3460000000000001</v>
      </c>
      <c r="BR17" s="9">
        <v>1.5840000000000001</v>
      </c>
      <c r="BS17" s="9">
        <v>2.762</v>
      </c>
      <c r="BT17" s="9">
        <v>3.7850000000000001</v>
      </c>
      <c r="BU17" s="9">
        <v>1.27</v>
      </c>
      <c r="BV17" s="9">
        <v>2.5150000000000001</v>
      </c>
      <c r="BW17" s="9">
        <v>0.56200000000000006</v>
      </c>
      <c r="BX17" s="9">
        <v>0.314</v>
      </c>
      <c r="BY17" s="9">
        <v>0.248</v>
      </c>
      <c r="BZ17" s="9">
        <v>0</v>
      </c>
      <c r="CA17" s="9">
        <v>0</v>
      </c>
      <c r="CB17" s="9">
        <v>0</v>
      </c>
      <c r="CC17" s="9">
        <v>0.60599999999999998</v>
      </c>
      <c r="CD17" s="9">
        <v>0.23699999999999999</v>
      </c>
      <c r="CE17" s="9">
        <v>0.36899999999999999</v>
      </c>
      <c r="CF17" s="9">
        <v>0.39</v>
      </c>
      <c r="CG17" s="9">
        <v>0.23699999999999999</v>
      </c>
      <c r="CH17" s="9">
        <v>0.154</v>
      </c>
      <c r="CI17" s="9">
        <v>0.215</v>
      </c>
      <c r="CJ17" s="9">
        <v>0</v>
      </c>
      <c r="CK17" s="9">
        <v>0.215</v>
      </c>
      <c r="CL17" s="9">
        <v>0.92800000000000005</v>
      </c>
      <c r="CM17" s="9">
        <v>0.54600000000000004</v>
      </c>
      <c r="CN17" s="9">
        <v>0.38100000000000001</v>
      </c>
      <c r="CO17" s="9">
        <v>0.53600000000000003</v>
      </c>
      <c r="CP17" s="9">
        <v>0.37</v>
      </c>
      <c r="CQ17" s="9">
        <v>0.16600000000000001</v>
      </c>
      <c r="CR17" s="9">
        <v>0.45200000000000001</v>
      </c>
      <c r="CS17" s="9">
        <v>0.28599999999999998</v>
      </c>
      <c r="CT17" s="9">
        <v>0.16600000000000001</v>
      </c>
      <c r="CU17" s="9">
        <v>8.4000000000000005E-2</v>
      </c>
      <c r="CV17" s="9">
        <v>8.4000000000000005E-2</v>
      </c>
      <c r="CW17" s="9">
        <v>0</v>
      </c>
      <c r="CX17" s="9">
        <v>0</v>
      </c>
      <c r="CY17" s="9">
        <v>0</v>
      </c>
      <c r="CZ17" s="9">
        <v>0</v>
      </c>
      <c r="DA17" s="9">
        <v>0.39200000000000002</v>
      </c>
      <c r="DB17" s="9">
        <v>0.17699999999999999</v>
      </c>
      <c r="DC17" s="9">
        <v>0.215</v>
      </c>
      <c r="DD17" s="9">
        <v>0.17699999999999999</v>
      </c>
      <c r="DE17" s="9">
        <v>0.17699999999999999</v>
      </c>
      <c r="DF17" s="9">
        <v>0</v>
      </c>
      <c r="DG17" s="9">
        <v>0.215</v>
      </c>
      <c r="DH17" s="9">
        <v>0</v>
      </c>
      <c r="DI17" s="9">
        <v>0.215</v>
      </c>
      <c r="DJ17" s="9">
        <v>2.86</v>
      </c>
      <c r="DK17" s="9">
        <v>0.90900000000000003</v>
      </c>
      <c r="DL17" s="9">
        <v>1.9510000000000001</v>
      </c>
      <c r="DM17" s="9">
        <v>2.6469999999999998</v>
      </c>
      <c r="DN17" s="9">
        <v>0.84899999999999998</v>
      </c>
      <c r="DO17" s="9">
        <v>1.798</v>
      </c>
      <c r="DP17" s="9">
        <v>2.218</v>
      </c>
      <c r="DQ17" s="9">
        <v>0.66800000000000004</v>
      </c>
      <c r="DR17" s="9">
        <v>1.55</v>
      </c>
      <c r="DS17" s="9">
        <v>0.42899999999999999</v>
      </c>
      <c r="DT17" s="9">
        <v>0.18099999999999999</v>
      </c>
      <c r="DU17" s="9">
        <v>0.248</v>
      </c>
      <c r="DV17" s="9">
        <v>0.214</v>
      </c>
      <c r="DW17" s="9">
        <v>0.06</v>
      </c>
      <c r="DX17" s="9">
        <v>0.154</v>
      </c>
      <c r="DY17" s="9">
        <v>0.214</v>
      </c>
      <c r="DZ17" s="9">
        <v>0.06</v>
      </c>
      <c r="EA17" s="9">
        <v>0.154</v>
      </c>
      <c r="EB17" s="9">
        <v>1.1639999999999999</v>
      </c>
      <c r="EC17" s="9">
        <v>0.36499999999999999</v>
      </c>
      <c r="ED17" s="9">
        <v>0.79900000000000004</v>
      </c>
      <c r="EE17" s="9">
        <v>1.1639999999999999</v>
      </c>
      <c r="EF17" s="9">
        <v>0.36499999999999999</v>
      </c>
      <c r="EG17" s="9">
        <v>0.79900000000000004</v>
      </c>
      <c r="EH17" s="9">
        <v>1.115</v>
      </c>
      <c r="EI17" s="9">
        <v>0.316</v>
      </c>
      <c r="EJ17" s="9">
        <v>0.79900000000000004</v>
      </c>
      <c r="EK17" s="9">
        <v>0.05</v>
      </c>
      <c r="EL17" s="9">
        <v>0.05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0.83399999999999996</v>
      </c>
      <c r="EU17" s="9">
        <v>0.112</v>
      </c>
      <c r="EV17" s="9">
        <v>0.72199999999999998</v>
      </c>
      <c r="EW17" s="9">
        <v>0.52900000000000003</v>
      </c>
      <c r="EX17" s="9">
        <v>0.112</v>
      </c>
      <c r="EY17" s="9">
        <v>0.41699999999999998</v>
      </c>
      <c r="EZ17" s="9">
        <v>0.14099999999999999</v>
      </c>
      <c r="FA17" s="9">
        <v>3.6999999999999998E-2</v>
      </c>
      <c r="FB17" s="9">
        <v>0.104</v>
      </c>
      <c r="FC17" s="9">
        <v>7.4999999999999997E-2</v>
      </c>
      <c r="FD17" s="9">
        <v>7.4999999999999997E-2</v>
      </c>
      <c r="FE17" s="9">
        <v>0</v>
      </c>
      <c r="FF17" s="9">
        <v>0.314</v>
      </c>
      <c r="FG17" s="9">
        <v>0</v>
      </c>
      <c r="FH17" s="9">
        <v>0.314</v>
      </c>
      <c r="FI17" s="9">
        <v>0.30399999999999999</v>
      </c>
      <c r="FJ17" s="9">
        <v>0</v>
      </c>
      <c r="FK17" s="9">
        <v>0.30399999999999999</v>
      </c>
      <c r="FL17" s="9">
        <v>0.30399999999999999</v>
      </c>
      <c r="FM17" s="9">
        <v>0</v>
      </c>
      <c r="FN17" s="9">
        <v>0.30399999999999999</v>
      </c>
      <c r="FO17" s="9">
        <v>0</v>
      </c>
      <c r="FP17" s="9">
        <v>0</v>
      </c>
      <c r="FQ17" s="9">
        <v>0</v>
      </c>
      <c r="FR17" s="9">
        <v>0.314</v>
      </c>
      <c r="FS17" s="9">
        <v>0</v>
      </c>
      <c r="FT17" s="9">
        <v>0.314</v>
      </c>
      <c r="FU17" s="9">
        <v>0.314</v>
      </c>
      <c r="FV17" s="9">
        <v>0</v>
      </c>
      <c r="FW17" s="9">
        <v>0.314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0.314</v>
      </c>
      <c r="GE17" s="9">
        <v>0</v>
      </c>
      <c r="GF17" s="9">
        <v>0.314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0.52</v>
      </c>
      <c r="GQ17" s="9">
        <v>0.112</v>
      </c>
      <c r="GR17" s="9">
        <v>0.40799999999999997</v>
      </c>
      <c r="GS17" s="9">
        <v>0.215</v>
      </c>
      <c r="GT17" s="9">
        <v>0.112</v>
      </c>
      <c r="GU17" s="9">
        <v>0.104</v>
      </c>
      <c r="GV17" s="9">
        <v>0.14099999999999999</v>
      </c>
      <c r="GW17" s="9">
        <v>3.6999999999999998E-2</v>
      </c>
      <c r="GX17" s="9">
        <v>0.104</v>
      </c>
      <c r="GY17" s="9">
        <v>7.4999999999999997E-2</v>
      </c>
      <c r="GZ17" s="9">
        <v>7.4999999999999997E-2</v>
      </c>
      <c r="HA17" s="9">
        <v>0</v>
      </c>
      <c r="HB17" s="9">
        <v>0.30399999999999999</v>
      </c>
      <c r="HC17" s="9">
        <v>0</v>
      </c>
      <c r="HD17" s="9">
        <v>0.30399999999999999</v>
      </c>
      <c r="HE17" s="9">
        <v>0.30399999999999999</v>
      </c>
      <c r="HF17" s="9">
        <v>0</v>
      </c>
      <c r="HG17" s="9">
        <v>0.30399999999999999</v>
      </c>
      <c r="HH17" s="9">
        <v>4.5570000000000004</v>
      </c>
      <c r="HI17" s="9">
        <v>1.236</v>
      </c>
      <c r="HJ17" s="9">
        <v>3.32</v>
      </c>
      <c r="HK17" s="9">
        <v>3.6469999999999998</v>
      </c>
      <c r="HL17" s="9">
        <v>1</v>
      </c>
      <c r="HM17" s="9">
        <v>2.6469999999999998</v>
      </c>
      <c r="HN17" s="9">
        <v>2.8210000000000002</v>
      </c>
      <c r="HO17" s="9">
        <v>0.73499999999999999</v>
      </c>
      <c r="HP17" s="9">
        <v>2.0859999999999999</v>
      </c>
      <c r="HQ17" s="9">
        <v>0.51200000000000001</v>
      </c>
      <c r="HR17" s="9">
        <v>0.26500000000000001</v>
      </c>
      <c r="HS17" s="9">
        <v>0.248</v>
      </c>
      <c r="HT17" s="9">
        <v>0.314</v>
      </c>
      <c r="HU17" s="9">
        <v>0</v>
      </c>
      <c r="HV17" s="9">
        <v>0.314</v>
      </c>
      <c r="HW17" s="9">
        <v>0.91</v>
      </c>
      <c r="HX17" s="9">
        <v>0.23699999999999999</v>
      </c>
      <c r="HY17" s="9">
        <v>0.67300000000000004</v>
      </c>
      <c r="HZ17" s="9">
        <v>0.69499999999999995</v>
      </c>
      <c r="IA17" s="9">
        <v>0.23699999999999999</v>
      </c>
      <c r="IB17" s="9">
        <v>0.45800000000000002</v>
      </c>
      <c r="IC17" s="9">
        <v>0.215</v>
      </c>
      <c r="ID17" s="9">
        <v>0</v>
      </c>
      <c r="IE17" s="9">
        <v>0.215</v>
      </c>
      <c r="IF17" s="9">
        <v>1.544</v>
      </c>
      <c r="IG17" s="9">
        <v>0.35799999999999998</v>
      </c>
      <c r="IH17" s="9">
        <v>1.1859999999999999</v>
      </c>
      <c r="II17" s="9">
        <v>0.99</v>
      </c>
      <c r="IJ17" s="9">
        <v>0.29799999999999999</v>
      </c>
      <c r="IK17" s="9">
        <v>0.69199999999999995</v>
      </c>
      <c r="IL17" s="9">
        <v>0.624</v>
      </c>
      <c r="IM17" s="9">
        <v>0.18</v>
      </c>
      <c r="IN17" s="9">
        <v>0.44400000000000001</v>
      </c>
      <c r="IO17" s="9">
        <v>0.36599999999999999</v>
      </c>
      <c r="IP17" s="9">
        <v>0.11799999999999999</v>
      </c>
      <c r="IQ17" s="9">
        <v>0.248</v>
      </c>
    </row>
    <row r="18" spans="1:251">
      <c r="A18" s="10">
        <v>44593</v>
      </c>
      <c r="B18" s="9">
        <v>1.347</v>
      </c>
      <c r="C18" s="9">
        <v>0.115</v>
      </c>
      <c r="D18" s="9">
        <v>0.115</v>
      </c>
      <c r="E18" s="9">
        <v>0</v>
      </c>
      <c r="F18" s="9">
        <v>9.0999999999999998E-2</v>
      </c>
      <c r="G18" s="9">
        <v>0</v>
      </c>
      <c r="H18" s="9">
        <v>9.0999999999999998E-2</v>
      </c>
      <c r="I18" s="9">
        <v>0.66900000000000004</v>
      </c>
      <c r="J18" s="9">
        <v>0.26500000000000001</v>
      </c>
      <c r="K18" s="9">
        <v>0.40400000000000003</v>
      </c>
      <c r="L18" s="9">
        <v>0.66900000000000004</v>
      </c>
      <c r="M18" s="9">
        <v>0.26500000000000001</v>
      </c>
      <c r="N18" s="9">
        <v>0.40400000000000003</v>
      </c>
      <c r="O18" s="9">
        <v>0</v>
      </c>
      <c r="P18" s="9">
        <v>0</v>
      </c>
      <c r="Q18" s="9">
        <v>0</v>
      </c>
      <c r="R18" s="9">
        <v>0.51900000000000002</v>
      </c>
      <c r="S18" s="9">
        <v>0.188</v>
      </c>
      <c r="T18" s="9">
        <v>0.33100000000000002</v>
      </c>
      <c r="U18" s="9">
        <v>0.51900000000000002</v>
      </c>
      <c r="V18" s="9">
        <v>0.188</v>
      </c>
      <c r="W18" s="9">
        <v>0.33100000000000002</v>
      </c>
      <c r="X18" s="9">
        <v>0.33100000000000002</v>
      </c>
      <c r="Y18" s="9">
        <v>0</v>
      </c>
      <c r="Z18" s="9">
        <v>0.33100000000000002</v>
      </c>
      <c r="AA18" s="9">
        <v>0.188</v>
      </c>
      <c r="AB18" s="9">
        <v>0.188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0.184</v>
      </c>
      <c r="AQ18" s="9">
        <v>0</v>
      </c>
      <c r="AR18" s="9">
        <v>0.184</v>
      </c>
      <c r="AS18" s="9">
        <v>0.184</v>
      </c>
      <c r="AT18" s="9">
        <v>0</v>
      </c>
      <c r="AU18" s="9">
        <v>0.184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0.184</v>
      </c>
      <c r="BC18" s="9">
        <v>0</v>
      </c>
      <c r="BD18" s="9">
        <v>0.184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3.0649999999999999</v>
      </c>
      <c r="BO18" s="9">
        <v>1.1259999999999999</v>
      </c>
      <c r="BP18" s="9">
        <v>1.9390000000000001</v>
      </c>
      <c r="BQ18" s="9">
        <v>2.556</v>
      </c>
      <c r="BR18" s="9">
        <v>1.022</v>
      </c>
      <c r="BS18" s="9">
        <v>1.5349999999999999</v>
      </c>
      <c r="BT18" s="9">
        <v>1.978</v>
      </c>
      <c r="BU18" s="9">
        <v>0.71899999999999997</v>
      </c>
      <c r="BV18" s="9">
        <v>1.2589999999999999</v>
      </c>
      <c r="BW18" s="9">
        <v>0.30299999999999999</v>
      </c>
      <c r="BX18" s="9">
        <v>0.30299999999999999</v>
      </c>
      <c r="BY18" s="9">
        <v>0</v>
      </c>
      <c r="BZ18" s="9">
        <v>0.27600000000000002</v>
      </c>
      <c r="CA18" s="9">
        <v>0</v>
      </c>
      <c r="CB18" s="9">
        <v>0.27600000000000002</v>
      </c>
      <c r="CC18" s="9">
        <v>0.50900000000000001</v>
      </c>
      <c r="CD18" s="9">
        <v>0.105</v>
      </c>
      <c r="CE18" s="9">
        <v>0.40400000000000003</v>
      </c>
      <c r="CF18" s="9">
        <v>0.50900000000000001</v>
      </c>
      <c r="CG18" s="9">
        <v>0.105</v>
      </c>
      <c r="CH18" s="9">
        <v>0.40400000000000003</v>
      </c>
      <c r="CI18" s="9">
        <v>0</v>
      </c>
      <c r="CJ18" s="9">
        <v>0</v>
      </c>
      <c r="CK18" s="9">
        <v>0</v>
      </c>
      <c r="CL18" s="9">
        <v>0.90100000000000002</v>
      </c>
      <c r="CM18" s="9">
        <v>0.188</v>
      </c>
      <c r="CN18" s="9">
        <v>0.71199999999999997</v>
      </c>
      <c r="CO18" s="9">
        <v>0.90100000000000002</v>
      </c>
      <c r="CP18" s="9">
        <v>0.188</v>
      </c>
      <c r="CQ18" s="9">
        <v>0.71199999999999997</v>
      </c>
      <c r="CR18" s="9">
        <v>0.437</v>
      </c>
      <c r="CS18" s="9">
        <v>0</v>
      </c>
      <c r="CT18" s="9">
        <v>0.437</v>
      </c>
      <c r="CU18" s="9">
        <v>0.188</v>
      </c>
      <c r="CV18" s="9">
        <v>0.188</v>
      </c>
      <c r="CW18" s="9">
        <v>0</v>
      </c>
      <c r="CX18" s="9">
        <v>0.27600000000000002</v>
      </c>
      <c r="CY18" s="9">
        <v>0</v>
      </c>
      <c r="CZ18" s="9">
        <v>0.27600000000000002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1.82</v>
      </c>
      <c r="DK18" s="9">
        <v>0.82299999999999995</v>
      </c>
      <c r="DL18" s="9">
        <v>0.997</v>
      </c>
      <c r="DM18" s="9">
        <v>1.3120000000000001</v>
      </c>
      <c r="DN18" s="9">
        <v>0.71899999999999997</v>
      </c>
      <c r="DO18" s="9">
        <v>0.59299999999999997</v>
      </c>
      <c r="DP18" s="9">
        <v>1.3120000000000001</v>
      </c>
      <c r="DQ18" s="9">
        <v>0.71899999999999997</v>
      </c>
      <c r="DR18" s="9">
        <v>0.59299999999999997</v>
      </c>
      <c r="DS18" s="9">
        <v>0</v>
      </c>
      <c r="DT18" s="9">
        <v>0</v>
      </c>
      <c r="DU18" s="9">
        <v>0</v>
      </c>
      <c r="DV18" s="9">
        <v>0.50900000000000001</v>
      </c>
      <c r="DW18" s="9">
        <v>0.105</v>
      </c>
      <c r="DX18" s="9">
        <v>0.40400000000000003</v>
      </c>
      <c r="DY18" s="9">
        <v>0.50900000000000001</v>
      </c>
      <c r="DZ18" s="9">
        <v>0.105</v>
      </c>
      <c r="EA18" s="9">
        <v>0.40400000000000003</v>
      </c>
      <c r="EB18" s="9">
        <v>0.34399999999999997</v>
      </c>
      <c r="EC18" s="9">
        <v>0.115</v>
      </c>
      <c r="ED18" s="9">
        <v>0.23</v>
      </c>
      <c r="EE18" s="9">
        <v>0.34399999999999997</v>
      </c>
      <c r="EF18" s="9">
        <v>0.115</v>
      </c>
      <c r="EG18" s="9">
        <v>0.23</v>
      </c>
      <c r="EH18" s="9">
        <v>0.23</v>
      </c>
      <c r="EI18" s="9">
        <v>0</v>
      </c>
      <c r="EJ18" s="9">
        <v>0.23</v>
      </c>
      <c r="EK18" s="9">
        <v>0.115</v>
      </c>
      <c r="EL18" s="9">
        <v>0.115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0.89400000000000002</v>
      </c>
      <c r="EU18" s="9">
        <v>0.47499999999999998</v>
      </c>
      <c r="EV18" s="9">
        <v>0.41799999999999998</v>
      </c>
      <c r="EW18" s="9">
        <v>0.73299999999999998</v>
      </c>
      <c r="EX18" s="9">
        <v>0.315</v>
      </c>
      <c r="EY18" s="9">
        <v>0.41799999999999998</v>
      </c>
      <c r="EZ18" s="9">
        <v>0.73299999999999998</v>
      </c>
      <c r="FA18" s="9">
        <v>0.315</v>
      </c>
      <c r="FB18" s="9">
        <v>0.41799999999999998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0.16</v>
      </c>
      <c r="FJ18" s="9">
        <v>0.16</v>
      </c>
      <c r="FK18" s="9">
        <v>0</v>
      </c>
      <c r="FL18" s="9">
        <v>0.16</v>
      </c>
      <c r="FM18" s="9">
        <v>0.16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0.89400000000000002</v>
      </c>
      <c r="GQ18" s="9">
        <v>0.47499999999999998</v>
      </c>
      <c r="GR18" s="9">
        <v>0.41799999999999998</v>
      </c>
      <c r="GS18" s="9">
        <v>0.73299999999999998</v>
      </c>
      <c r="GT18" s="9">
        <v>0.315</v>
      </c>
      <c r="GU18" s="9">
        <v>0.41799999999999998</v>
      </c>
      <c r="GV18" s="9">
        <v>0.73299999999999998</v>
      </c>
      <c r="GW18" s="9">
        <v>0.315</v>
      </c>
      <c r="GX18" s="9">
        <v>0.41799999999999998</v>
      </c>
      <c r="GY18" s="9">
        <v>0</v>
      </c>
      <c r="GZ18" s="9">
        <v>0</v>
      </c>
      <c r="HA18" s="9">
        <v>0</v>
      </c>
      <c r="HB18" s="9">
        <v>0.16</v>
      </c>
      <c r="HC18" s="9">
        <v>0.16</v>
      </c>
      <c r="HD18" s="9">
        <v>0</v>
      </c>
      <c r="HE18" s="9">
        <v>0.16</v>
      </c>
      <c r="HF18" s="9">
        <v>0.16</v>
      </c>
      <c r="HG18" s="9">
        <v>0</v>
      </c>
      <c r="HH18" s="9">
        <v>2.6949999999999998</v>
      </c>
      <c r="HI18" s="9">
        <v>1.111</v>
      </c>
      <c r="HJ18" s="9">
        <v>1.5840000000000001</v>
      </c>
      <c r="HK18" s="9">
        <v>2.1520000000000001</v>
      </c>
      <c r="HL18" s="9">
        <v>0.84699999999999998</v>
      </c>
      <c r="HM18" s="9">
        <v>1.3049999999999999</v>
      </c>
      <c r="HN18" s="9">
        <v>1.573</v>
      </c>
      <c r="HO18" s="9">
        <v>0.54400000000000004</v>
      </c>
      <c r="HP18" s="9">
        <v>1.0289999999999999</v>
      </c>
      <c r="HQ18" s="9">
        <v>0.30299999999999999</v>
      </c>
      <c r="HR18" s="9">
        <v>0.30299999999999999</v>
      </c>
      <c r="HS18" s="9">
        <v>0</v>
      </c>
      <c r="HT18" s="9">
        <v>0.27600000000000002</v>
      </c>
      <c r="HU18" s="9">
        <v>0</v>
      </c>
      <c r="HV18" s="9">
        <v>0.27600000000000002</v>
      </c>
      <c r="HW18" s="9">
        <v>0.54300000000000004</v>
      </c>
      <c r="HX18" s="9">
        <v>0.26500000000000001</v>
      </c>
      <c r="HY18" s="9">
        <v>0.27800000000000002</v>
      </c>
      <c r="HZ18" s="9">
        <v>0.54300000000000004</v>
      </c>
      <c r="IA18" s="9">
        <v>0.26500000000000001</v>
      </c>
      <c r="IB18" s="9">
        <v>0.27800000000000002</v>
      </c>
      <c r="IC18" s="9">
        <v>0</v>
      </c>
      <c r="ID18" s="9">
        <v>0</v>
      </c>
      <c r="IE18" s="9">
        <v>0</v>
      </c>
      <c r="IF18" s="9">
        <v>0.78900000000000003</v>
      </c>
      <c r="IG18" s="9">
        <v>0.187</v>
      </c>
      <c r="IH18" s="9">
        <v>0.60199999999999998</v>
      </c>
      <c r="II18" s="9">
        <v>0.51100000000000001</v>
      </c>
      <c r="IJ18" s="9">
        <v>0.187</v>
      </c>
      <c r="IK18" s="9">
        <v>0.32400000000000001</v>
      </c>
      <c r="IL18" s="9">
        <v>0.41899999999999998</v>
      </c>
      <c r="IM18" s="9">
        <v>0.187</v>
      </c>
      <c r="IN18" s="9">
        <v>0.23200000000000001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0.84</v>
      </c>
      <c r="C19" s="9">
        <v>0.378</v>
      </c>
      <c r="D19" s="9">
        <v>0.26400000000000001</v>
      </c>
      <c r="E19" s="9">
        <v>0.114</v>
      </c>
      <c r="F19" s="9">
        <v>0.27700000000000002</v>
      </c>
      <c r="G19" s="9">
        <v>0.27700000000000002</v>
      </c>
      <c r="H19" s="9">
        <v>0</v>
      </c>
      <c r="I19" s="9">
        <v>1.0369999999999999</v>
      </c>
      <c r="J19" s="9">
        <v>0.27900000000000003</v>
      </c>
      <c r="K19" s="9">
        <v>0.75900000000000001</v>
      </c>
      <c r="L19" s="9">
        <v>1.0369999999999999</v>
      </c>
      <c r="M19" s="9">
        <v>0.27900000000000003</v>
      </c>
      <c r="N19" s="9">
        <v>0.75900000000000001</v>
      </c>
      <c r="O19" s="9">
        <v>0</v>
      </c>
      <c r="P19" s="9">
        <v>0</v>
      </c>
      <c r="Q19" s="9">
        <v>0</v>
      </c>
      <c r="R19" s="9">
        <v>0.85</v>
      </c>
      <c r="S19" s="9">
        <v>0.443</v>
      </c>
      <c r="T19" s="9">
        <v>0.40699999999999997</v>
      </c>
      <c r="U19" s="9">
        <v>0.70099999999999996</v>
      </c>
      <c r="V19" s="9">
        <v>0.443</v>
      </c>
      <c r="W19" s="9">
        <v>0.25800000000000001</v>
      </c>
      <c r="X19" s="9">
        <v>0.39</v>
      </c>
      <c r="Y19" s="9">
        <v>0.13200000000000001</v>
      </c>
      <c r="Z19" s="9">
        <v>0.25800000000000001</v>
      </c>
      <c r="AA19" s="9">
        <v>0.184</v>
      </c>
      <c r="AB19" s="9">
        <v>0.184</v>
      </c>
      <c r="AC19" s="9">
        <v>0</v>
      </c>
      <c r="AD19" s="9">
        <v>0.127</v>
      </c>
      <c r="AE19" s="9">
        <v>0.127</v>
      </c>
      <c r="AF19" s="9">
        <v>0</v>
      </c>
      <c r="AG19" s="9">
        <v>0.14899999999999999</v>
      </c>
      <c r="AH19" s="9">
        <v>0</v>
      </c>
      <c r="AI19" s="9">
        <v>0.14899999999999999</v>
      </c>
      <c r="AJ19" s="9">
        <v>0.14899999999999999</v>
      </c>
      <c r="AK19" s="9">
        <v>0</v>
      </c>
      <c r="AL19" s="9">
        <v>0.14899999999999999</v>
      </c>
      <c r="AM19" s="9">
        <v>0</v>
      </c>
      <c r="AN19" s="9">
        <v>0</v>
      </c>
      <c r="AO19" s="9">
        <v>0</v>
      </c>
      <c r="AP19" s="9">
        <v>0.28699999999999998</v>
      </c>
      <c r="AQ19" s="9">
        <v>0.13500000000000001</v>
      </c>
      <c r="AR19" s="9">
        <v>0.152</v>
      </c>
      <c r="AS19" s="9">
        <v>8.6999999999999994E-2</v>
      </c>
      <c r="AT19" s="9">
        <v>0</v>
      </c>
      <c r="AU19" s="9">
        <v>8.6999999999999994E-2</v>
      </c>
      <c r="AV19" s="9">
        <v>0</v>
      </c>
      <c r="AW19" s="9">
        <v>0</v>
      </c>
      <c r="AX19" s="9">
        <v>0</v>
      </c>
      <c r="AY19" s="9">
        <v>8.6999999999999994E-2</v>
      </c>
      <c r="AZ19" s="9">
        <v>0</v>
      </c>
      <c r="BA19" s="9">
        <v>8.6999999999999994E-2</v>
      </c>
      <c r="BB19" s="9">
        <v>0</v>
      </c>
      <c r="BC19" s="9">
        <v>0</v>
      </c>
      <c r="BD19" s="9">
        <v>0</v>
      </c>
      <c r="BE19" s="9">
        <v>0.2</v>
      </c>
      <c r="BF19" s="9">
        <v>0.13500000000000001</v>
      </c>
      <c r="BG19" s="9">
        <v>6.5000000000000002E-2</v>
      </c>
      <c r="BH19" s="9">
        <v>0.13500000000000001</v>
      </c>
      <c r="BI19" s="9">
        <v>0.13500000000000001</v>
      </c>
      <c r="BJ19" s="9">
        <v>0</v>
      </c>
      <c r="BK19" s="9">
        <v>6.5000000000000002E-2</v>
      </c>
      <c r="BL19" s="9">
        <v>0</v>
      </c>
      <c r="BM19" s="9">
        <v>6.5000000000000002E-2</v>
      </c>
      <c r="BN19" s="9">
        <v>4.431</v>
      </c>
      <c r="BO19" s="9">
        <v>2.552</v>
      </c>
      <c r="BP19" s="9">
        <v>1.879</v>
      </c>
      <c r="BQ19" s="9">
        <v>3.1760000000000002</v>
      </c>
      <c r="BR19" s="9">
        <v>2.1389999999999998</v>
      </c>
      <c r="BS19" s="9">
        <v>1.0369999999999999</v>
      </c>
      <c r="BT19" s="9">
        <v>2.1230000000000002</v>
      </c>
      <c r="BU19" s="9">
        <v>1.2869999999999999</v>
      </c>
      <c r="BV19" s="9">
        <v>0.83599999999999997</v>
      </c>
      <c r="BW19" s="9">
        <v>0.64900000000000002</v>
      </c>
      <c r="BX19" s="9">
        <v>0.44800000000000001</v>
      </c>
      <c r="BY19" s="9">
        <v>0.20100000000000001</v>
      </c>
      <c r="BZ19" s="9">
        <v>0.40400000000000003</v>
      </c>
      <c r="CA19" s="9">
        <v>0.40400000000000003</v>
      </c>
      <c r="CB19" s="9">
        <v>0</v>
      </c>
      <c r="CC19" s="9">
        <v>1.2549999999999999</v>
      </c>
      <c r="CD19" s="9">
        <v>0.41399999999999998</v>
      </c>
      <c r="CE19" s="9">
        <v>0.84199999999999997</v>
      </c>
      <c r="CF19" s="9">
        <v>1.19</v>
      </c>
      <c r="CG19" s="9">
        <v>0.41399999999999998</v>
      </c>
      <c r="CH19" s="9">
        <v>0.77600000000000002</v>
      </c>
      <c r="CI19" s="9">
        <v>6.5000000000000002E-2</v>
      </c>
      <c r="CJ19" s="9">
        <v>0</v>
      </c>
      <c r="CK19" s="9">
        <v>6.5000000000000002E-2</v>
      </c>
      <c r="CL19" s="9">
        <v>1.2310000000000001</v>
      </c>
      <c r="CM19" s="9">
        <v>0.67100000000000004</v>
      </c>
      <c r="CN19" s="9">
        <v>0.56000000000000005</v>
      </c>
      <c r="CO19" s="9">
        <v>0.88100000000000001</v>
      </c>
      <c r="CP19" s="9">
        <v>0.53600000000000003</v>
      </c>
      <c r="CQ19" s="9">
        <v>0.34499999999999997</v>
      </c>
      <c r="CR19" s="9">
        <v>0.39</v>
      </c>
      <c r="CS19" s="9">
        <v>0.13200000000000001</v>
      </c>
      <c r="CT19" s="9">
        <v>0.25800000000000001</v>
      </c>
      <c r="CU19" s="9">
        <v>8.6999999999999994E-2</v>
      </c>
      <c r="CV19" s="9">
        <v>0</v>
      </c>
      <c r="CW19" s="9">
        <v>8.6999999999999994E-2</v>
      </c>
      <c r="CX19" s="9">
        <v>0.40400000000000003</v>
      </c>
      <c r="CY19" s="9">
        <v>0.40400000000000003</v>
      </c>
      <c r="CZ19" s="9">
        <v>0</v>
      </c>
      <c r="DA19" s="9">
        <v>0.35</v>
      </c>
      <c r="DB19" s="9">
        <v>0.13500000000000001</v>
      </c>
      <c r="DC19" s="9">
        <v>0.215</v>
      </c>
      <c r="DD19" s="9">
        <v>0.28399999999999997</v>
      </c>
      <c r="DE19" s="9">
        <v>0.13500000000000001</v>
      </c>
      <c r="DF19" s="9">
        <v>0.14899999999999999</v>
      </c>
      <c r="DG19" s="9">
        <v>6.5000000000000002E-2</v>
      </c>
      <c r="DH19" s="9">
        <v>0</v>
      </c>
      <c r="DI19" s="9">
        <v>6.5000000000000002E-2</v>
      </c>
      <c r="DJ19" s="9">
        <v>2.21</v>
      </c>
      <c r="DK19" s="9">
        <v>1.353</v>
      </c>
      <c r="DL19" s="9">
        <v>0.85699999999999998</v>
      </c>
      <c r="DM19" s="9">
        <v>1.601</v>
      </c>
      <c r="DN19" s="9">
        <v>1.0740000000000001</v>
      </c>
      <c r="DO19" s="9">
        <v>0.52700000000000002</v>
      </c>
      <c r="DP19" s="9">
        <v>1.2230000000000001</v>
      </c>
      <c r="DQ19" s="9">
        <v>0.81100000000000005</v>
      </c>
      <c r="DR19" s="9">
        <v>0.41199999999999998</v>
      </c>
      <c r="DS19" s="9">
        <v>0.378</v>
      </c>
      <c r="DT19" s="9">
        <v>0.26400000000000001</v>
      </c>
      <c r="DU19" s="9">
        <v>0.114</v>
      </c>
      <c r="DV19" s="9">
        <v>0.60899999999999999</v>
      </c>
      <c r="DW19" s="9">
        <v>0.27900000000000003</v>
      </c>
      <c r="DX19" s="9">
        <v>0.33100000000000002</v>
      </c>
      <c r="DY19" s="9">
        <v>0.60899999999999999</v>
      </c>
      <c r="DZ19" s="9">
        <v>0.27900000000000003</v>
      </c>
      <c r="EA19" s="9">
        <v>0.33100000000000002</v>
      </c>
      <c r="EB19" s="9">
        <v>0.99</v>
      </c>
      <c r="EC19" s="9">
        <v>0.52800000000000002</v>
      </c>
      <c r="ED19" s="9">
        <v>0.46200000000000002</v>
      </c>
      <c r="EE19" s="9">
        <v>0.69399999999999995</v>
      </c>
      <c r="EF19" s="9">
        <v>0.52800000000000002</v>
      </c>
      <c r="EG19" s="9">
        <v>0.16600000000000001</v>
      </c>
      <c r="EH19" s="9">
        <v>0.51</v>
      </c>
      <c r="EI19" s="9">
        <v>0.34399999999999997</v>
      </c>
      <c r="EJ19" s="9">
        <v>0.16600000000000001</v>
      </c>
      <c r="EK19" s="9">
        <v>0.184</v>
      </c>
      <c r="EL19" s="9">
        <v>0.184</v>
      </c>
      <c r="EM19" s="9">
        <v>0</v>
      </c>
      <c r="EN19" s="9">
        <v>0.29599999999999999</v>
      </c>
      <c r="EO19" s="9">
        <v>0</v>
      </c>
      <c r="EP19" s="9">
        <v>0.29599999999999999</v>
      </c>
      <c r="EQ19" s="9">
        <v>0.29599999999999999</v>
      </c>
      <c r="ER19" s="9">
        <v>0</v>
      </c>
      <c r="ES19" s="9">
        <v>0.29599999999999999</v>
      </c>
      <c r="ET19" s="9">
        <v>0.39500000000000002</v>
      </c>
      <c r="EU19" s="9">
        <v>0</v>
      </c>
      <c r="EV19" s="9">
        <v>0.39500000000000002</v>
      </c>
      <c r="EW19" s="9">
        <v>0.26200000000000001</v>
      </c>
      <c r="EX19" s="9">
        <v>0</v>
      </c>
      <c r="EY19" s="9">
        <v>0.26200000000000001</v>
      </c>
      <c r="EZ19" s="9">
        <v>0.26200000000000001</v>
      </c>
      <c r="FA19" s="9">
        <v>0</v>
      </c>
      <c r="FB19" s="9">
        <v>0.26200000000000001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0.13200000000000001</v>
      </c>
      <c r="FJ19" s="9">
        <v>0</v>
      </c>
      <c r="FK19" s="9">
        <v>0.13200000000000001</v>
      </c>
      <c r="FL19" s="9">
        <v>0.13200000000000001</v>
      </c>
      <c r="FM19" s="9">
        <v>0</v>
      </c>
      <c r="FN19" s="9">
        <v>0.13200000000000001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0.39500000000000002</v>
      </c>
      <c r="GQ19" s="9">
        <v>0</v>
      </c>
      <c r="GR19" s="9">
        <v>0.39500000000000002</v>
      </c>
      <c r="GS19" s="9">
        <v>0.26200000000000001</v>
      </c>
      <c r="GT19" s="9">
        <v>0</v>
      </c>
      <c r="GU19" s="9">
        <v>0.26200000000000001</v>
      </c>
      <c r="GV19" s="9">
        <v>0.26200000000000001</v>
      </c>
      <c r="GW19" s="9">
        <v>0</v>
      </c>
      <c r="GX19" s="9">
        <v>0.26200000000000001</v>
      </c>
      <c r="GY19" s="9">
        <v>0</v>
      </c>
      <c r="GZ19" s="9">
        <v>0</v>
      </c>
      <c r="HA19" s="9">
        <v>0</v>
      </c>
      <c r="HB19" s="9">
        <v>0.13200000000000001</v>
      </c>
      <c r="HC19" s="9">
        <v>0</v>
      </c>
      <c r="HD19" s="9">
        <v>0.13200000000000001</v>
      </c>
      <c r="HE19" s="9">
        <v>0.13200000000000001</v>
      </c>
      <c r="HF19" s="9">
        <v>0</v>
      </c>
      <c r="HG19" s="9">
        <v>0.13200000000000001</v>
      </c>
      <c r="HH19" s="9">
        <v>3.754</v>
      </c>
      <c r="HI19" s="9">
        <v>1.8779999999999999</v>
      </c>
      <c r="HJ19" s="9">
        <v>1.877</v>
      </c>
      <c r="HK19" s="9">
        <v>2.81</v>
      </c>
      <c r="HL19" s="9">
        <v>1.611</v>
      </c>
      <c r="HM19" s="9">
        <v>1.1990000000000001</v>
      </c>
      <c r="HN19" s="9">
        <v>1.9410000000000001</v>
      </c>
      <c r="HO19" s="9">
        <v>0.94299999999999995</v>
      </c>
      <c r="HP19" s="9">
        <v>0.998</v>
      </c>
      <c r="HQ19" s="9">
        <v>0.46500000000000002</v>
      </c>
      <c r="HR19" s="9">
        <v>0.26400000000000001</v>
      </c>
      <c r="HS19" s="9">
        <v>0.20100000000000001</v>
      </c>
      <c r="HT19" s="9">
        <v>0.40400000000000003</v>
      </c>
      <c r="HU19" s="9">
        <v>0.40400000000000003</v>
      </c>
      <c r="HV19" s="9">
        <v>0</v>
      </c>
      <c r="HW19" s="9">
        <v>0.94399999999999995</v>
      </c>
      <c r="HX19" s="9">
        <v>0.26700000000000002</v>
      </c>
      <c r="HY19" s="9">
        <v>0.67700000000000005</v>
      </c>
      <c r="HZ19" s="9">
        <v>0.879</v>
      </c>
      <c r="IA19" s="9">
        <v>0.26700000000000002</v>
      </c>
      <c r="IB19" s="9">
        <v>0.61199999999999999</v>
      </c>
      <c r="IC19" s="9">
        <v>6.5000000000000002E-2</v>
      </c>
      <c r="ID19" s="9">
        <v>0</v>
      </c>
      <c r="IE19" s="9">
        <v>6.5000000000000002E-2</v>
      </c>
      <c r="IF19" s="9">
        <v>1.196</v>
      </c>
      <c r="IG19" s="9">
        <v>0.68300000000000005</v>
      </c>
      <c r="IH19" s="9">
        <v>0.51300000000000001</v>
      </c>
      <c r="II19" s="9">
        <v>0.98099999999999998</v>
      </c>
      <c r="IJ19" s="9">
        <v>0.68300000000000005</v>
      </c>
      <c r="IK19" s="9">
        <v>0.29799999999999999</v>
      </c>
      <c r="IL19" s="9">
        <v>0.44400000000000001</v>
      </c>
      <c r="IM19" s="9">
        <v>0.14499999999999999</v>
      </c>
      <c r="IN19" s="9">
        <v>0.29799999999999999</v>
      </c>
      <c r="IO19" s="9">
        <v>0.13300000000000001</v>
      </c>
      <c r="IP19" s="9">
        <v>0.13300000000000001</v>
      </c>
      <c r="IQ19" s="9"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0.184</v>
      </c>
      <c r="F11" s="9">
        <v>0.125</v>
      </c>
      <c r="G11" s="9">
        <v>5.8999999999999997E-2</v>
      </c>
      <c r="H11" s="9">
        <v>0.125</v>
      </c>
      <c r="I11" s="9">
        <v>0.125</v>
      </c>
      <c r="J11" s="9">
        <v>0</v>
      </c>
      <c r="K11" s="9">
        <v>5.8999999999999997E-2</v>
      </c>
      <c r="L11" s="9">
        <v>0</v>
      </c>
      <c r="M11" s="9">
        <v>5.8999999999999997E-2</v>
      </c>
      <c r="N11" s="9">
        <v>2.2589999999999999</v>
      </c>
      <c r="O11" s="9">
        <v>1.3560000000000001</v>
      </c>
      <c r="P11" s="9">
        <v>0.90300000000000002</v>
      </c>
      <c r="Q11" s="9">
        <v>1.599</v>
      </c>
      <c r="R11" s="9">
        <v>1.0149999999999999</v>
      </c>
      <c r="S11" s="9">
        <v>0.58399999999999996</v>
      </c>
      <c r="T11" s="9">
        <v>1.341</v>
      </c>
      <c r="U11" s="9">
        <v>0.85799999999999998</v>
      </c>
      <c r="V11" s="9">
        <v>0.48199999999999998</v>
      </c>
      <c r="W11" s="9">
        <v>0.25800000000000001</v>
      </c>
      <c r="X11" s="9">
        <v>0.156</v>
      </c>
      <c r="Y11" s="9">
        <v>0.10199999999999999</v>
      </c>
      <c r="Z11" s="9">
        <v>0</v>
      </c>
      <c r="AA11" s="9">
        <v>0</v>
      </c>
      <c r="AB11" s="9">
        <v>0</v>
      </c>
      <c r="AC11" s="9">
        <v>0.66</v>
      </c>
      <c r="AD11" s="9">
        <v>0.34200000000000003</v>
      </c>
      <c r="AE11" s="9">
        <v>0.318</v>
      </c>
      <c r="AF11" s="9">
        <v>0.55700000000000005</v>
      </c>
      <c r="AG11" s="9">
        <v>0.23899999999999999</v>
      </c>
      <c r="AH11" s="9">
        <v>0.318</v>
      </c>
      <c r="AI11" s="9">
        <v>0.10299999999999999</v>
      </c>
      <c r="AJ11" s="9">
        <v>0.10299999999999999</v>
      </c>
      <c r="AK11" s="9">
        <v>0</v>
      </c>
      <c r="AL11" s="9">
        <v>0.61899999999999999</v>
      </c>
      <c r="AM11" s="9">
        <v>0.38</v>
      </c>
      <c r="AN11" s="9">
        <v>0.23899999999999999</v>
      </c>
      <c r="AO11" s="9">
        <v>0.53300000000000003</v>
      </c>
      <c r="AP11" s="9">
        <v>0.29399999999999998</v>
      </c>
      <c r="AQ11" s="9">
        <v>0.23899999999999999</v>
      </c>
      <c r="AR11" s="9">
        <v>0.36199999999999999</v>
      </c>
      <c r="AS11" s="9">
        <v>0.191</v>
      </c>
      <c r="AT11" s="9">
        <v>0.17</v>
      </c>
      <c r="AU11" s="9">
        <v>0.17199999999999999</v>
      </c>
      <c r="AV11" s="9">
        <v>0.10299999999999999</v>
      </c>
      <c r="AW11" s="9">
        <v>6.9000000000000006E-2</v>
      </c>
      <c r="AX11" s="9">
        <v>0</v>
      </c>
      <c r="AY11" s="9">
        <v>0</v>
      </c>
      <c r="AZ11" s="9">
        <v>0</v>
      </c>
      <c r="BA11" s="9">
        <v>8.5999999999999993E-2</v>
      </c>
      <c r="BB11" s="9">
        <v>8.5999999999999993E-2</v>
      </c>
      <c r="BC11" s="9">
        <v>0</v>
      </c>
      <c r="BD11" s="9">
        <v>8.5999999999999993E-2</v>
      </c>
      <c r="BE11" s="9">
        <v>8.5999999999999993E-2</v>
      </c>
      <c r="BF11" s="9">
        <v>0</v>
      </c>
      <c r="BG11" s="9">
        <v>0</v>
      </c>
      <c r="BH11" s="9">
        <v>0</v>
      </c>
      <c r="BI11" s="9">
        <v>0</v>
      </c>
      <c r="BJ11" s="9">
        <v>0.127</v>
      </c>
      <c r="BK11" s="9">
        <v>6.4000000000000001E-2</v>
      </c>
      <c r="BL11" s="9">
        <v>6.2E-2</v>
      </c>
      <c r="BM11" s="9">
        <v>0.127</v>
      </c>
      <c r="BN11" s="9">
        <v>6.4000000000000001E-2</v>
      </c>
      <c r="BO11" s="9">
        <v>6.2E-2</v>
      </c>
      <c r="BP11" s="9">
        <v>6.4000000000000001E-2</v>
      </c>
      <c r="BQ11" s="9">
        <v>6.4000000000000001E-2</v>
      </c>
      <c r="BR11" s="9">
        <v>0</v>
      </c>
      <c r="BS11" s="9">
        <v>6.2E-2</v>
      </c>
      <c r="BT11" s="9">
        <v>0</v>
      </c>
      <c r="BU11" s="9">
        <v>6.2E-2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0.30599999999999999</v>
      </c>
      <c r="CI11" s="9">
        <v>0.21199999999999999</v>
      </c>
      <c r="CJ11" s="9">
        <v>9.4E-2</v>
      </c>
      <c r="CK11" s="9">
        <v>0.30599999999999999</v>
      </c>
      <c r="CL11" s="9">
        <v>0.21199999999999999</v>
      </c>
      <c r="CM11" s="9">
        <v>9.4E-2</v>
      </c>
      <c r="CN11" s="9">
        <v>0</v>
      </c>
      <c r="CO11" s="9">
        <v>0</v>
      </c>
      <c r="CP11" s="9">
        <v>0</v>
      </c>
      <c r="CQ11" s="9">
        <v>0.30599999999999999</v>
      </c>
      <c r="CR11" s="9">
        <v>0.21199999999999999</v>
      </c>
      <c r="CS11" s="9">
        <v>9.4E-2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10.048999999999999</v>
      </c>
      <c r="EE11" s="9">
        <v>4.702</v>
      </c>
      <c r="EF11" s="9">
        <v>5.3470000000000004</v>
      </c>
      <c r="EG11" s="9">
        <v>6.6159999999999997</v>
      </c>
      <c r="EH11" s="9">
        <v>3.4689999999999999</v>
      </c>
      <c r="EI11" s="9">
        <v>3.1469999999999998</v>
      </c>
      <c r="EJ11" s="9">
        <v>5.2249999999999996</v>
      </c>
      <c r="EK11" s="9">
        <v>2.9820000000000002</v>
      </c>
      <c r="EL11" s="9">
        <v>2.242</v>
      </c>
      <c r="EM11" s="9">
        <v>1.216</v>
      </c>
      <c r="EN11" s="9">
        <v>0.48699999999999999</v>
      </c>
      <c r="EO11" s="9">
        <v>0.72899999999999998</v>
      </c>
      <c r="EP11" s="9">
        <v>0.17599999999999999</v>
      </c>
      <c r="EQ11" s="9">
        <v>0</v>
      </c>
      <c r="ER11" s="9">
        <v>0.17599999999999999</v>
      </c>
      <c r="ES11" s="9">
        <v>3.4319999999999999</v>
      </c>
      <c r="ET11" s="9">
        <v>1.2330000000000001</v>
      </c>
      <c r="EU11" s="9">
        <v>2.1989999999999998</v>
      </c>
      <c r="EV11" s="9">
        <v>2.7989999999999999</v>
      </c>
      <c r="EW11" s="9">
        <v>0.89400000000000002</v>
      </c>
      <c r="EX11" s="9">
        <v>1.905</v>
      </c>
      <c r="EY11" s="9">
        <v>0.63400000000000001</v>
      </c>
      <c r="EZ11" s="9">
        <v>0.33900000000000002</v>
      </c>
      <c r="FA11" s="9">
        <v>0.29499999999999998</v>
      </c>
      <c r="FB11" s="9">
        <v>8.4770000000000003</v>
      </c>
      <c r="FC11" s="9">
        <v>3.7040000000000002</v>
      </c>
      <c r="FD11" s="9">
        <v>4.774</v>
      </c>
      <c r="FE11" s="9">
        <v>5.5209999999999999</v>
      </c>
      <c r="FF11" s="9">
        <v>2.9470000000000001</v>
      </c>
      <c r="FG11" s="9">
        <v>2.5739999999999998</v>
      </c>
      <c r="FH11" s="9">
        <v>4.6429999999999998</v>
      </c>
      <c r="FI11" s="9">
        <v>2.798</v>
      </c>
      <c r="FJ11" s="9">
        <v>1.845</v>
      </c>
      <c r="FK11" s="9">
        <v>0.878</v>
      </c>
      <c r="FL11" s="9">
        <v>0.14799999999999999</v>
      </c>
      <c r="FM11" s="9">
        <v>0.72899999999999998</v>
      </c>
      <c r="FN11" s="9">
        <v>0</v>
      </c>
      <c r="FO11" s="9">
        <v>0</v>
      </c>
      <c r="FP11" s="9">
        <v>0</v>
      </c>
      <c r="FQ11" s="9">
        <v>2.9569999999999999</v>
      </c>
      <c r="FR11" s="9">
        <v>0.75700000000000001</v>
      </c>
      <c r="FS11" s="9">
        <v>2.1989999999999998</v>
      </c>
      <c r="FT11" s="9">
        <v>2.6619999999999999</v>
      </c>
      <c r="FU11" s="9">
        <v>0.75700000000000001</v>
      </c>
      <c r="FV11" s="9">
        <v>1.905</v>
      </c>
      <c r="FW11" s="9">
        <v>0.29499999999999998</v>
      </c>
      <c r="FX11" s="9">
        <v>0</v>
      </c>
      <c r="FY11" s="9">
        <v>0.29499999999999998</v>
      </c>
      <c r="FZ11" s="9">
        <v>1.4510000000000001</v>
      </c>
      <c r="GA11" s="9">
        <v>0.998</v>
      </c>
      <c r="GB11" s="9">
        <v>0.45300000000000001</v>
      </c>
      <c r="GC11" s="9">
        <v>0.97499999999999998</v>
      </c>
      <c r="GD11" s="9">
        <v>0.52300000000000002</v>
      </c>
      <c r="GE11" s="9">
        <v>0.45300000000000001</v>
      </c>
      <c r="GF11" s="9">
        <v>0.46100000000000002</v>
      </c>
      <c r="GG11" s="9">
        <v>0.184</v>
      </c>
      <c r="GH11" s="9">
        <v>0.27700000000000002</v>
      </c>
      <c r="GI11" s="9">
        <v>0.33900000000000002</v>
      </c>
      <c r="GJ11" s="9">
        <v>0.33900000000000002</v>
      </c>
      <c r="GK11" s="9">
        <v>0</v>
      </c>
      <c r="GL11" s="9">
        <v>0.17599999999999999</v>
      </c>
      <c r="GM11" s="9">
        <v>0</v>
      </c>
      <c r="GN11" s="9">
        <v>0.17599999999999999</v>
      </c>
      <c r="GO11" s="9">
        <v>0.47599999999999998</v>
      </c>
      <c r="GP11" s="9">
        <v>0.47599999999999998</v>
      </c>
      <c r="GQ11" s="9">
        <v>0</v>
      </c>
      <c r="GR11" s="9">
        <v>0.13700000000000001</v>
      </c>
      <c r="GS11" s="9">
        <v>0.13700000000000001</v>
      </c>
      <c r="GT11" s="9">
        <v>0</v>
      </c>
      <c r="GU11" s="9">
        <v>0.33900000000000002</v>
      </c>
      <c r="GV11" s="9">
        <v>0.33900000000000002</v>
      </c>
      <c r="GW11" s="9">
        <v>0</v>
      </c>
      <c r="GX11" s="9">
        <v>0.12</v>
      </c>
      <c r="GY11" s="9">
        <v>0</v>
      </c>
      <c r="GZ11" s="9">
        <v>0.12</v>
      </c>
      <c r="HA11" s="9">
        <v>0.12</v>
      </c>
      <c r="HB11" s="9">
        <v>0</v>
      </c>
      <c r="HC11" s="9">
        <v>0.12</v>
      </c>
      <c r="HD11" s="9">
        <v>0.12</v>
      </c>
      <c r="HE11" s="9">
        <v>0</v>
      </c>
      <c r="HF11" s="9">
        <v>0.12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8.077</v>
      </c>
      <c r="HW11" s="9">
        <v>3.6389999999999998</v>
      </c>
      <c r="HX11" s="9">
        <v>4.4379999999999997</v>
      </c>
      <c r="HY11" s="9">
        <v>5.8390000000000004</v>
      </c>
      <c r="HZ11" s="9">
        <v>2.855</v>
      </c>
      <c r="IA11" s="9">
        <v>2.984</v>
      </c>
      <c r="IB11" s="9">
        <v>4.4470000000000001</v>
      </c>
      <c r="IC11" s="9">
        <v>2.3679999999999999</v>
      </c>
      <c r="ID11" s="9">
        <v>2.0790000000000002</v>
      </c>
      <c r="IE11" s="9">
        <v>1.216</v>
      </c>
      <c r="IF11" s="9">
        <v>0.48699999999999999</v>
      </c>
      <c r="IG11" s="9">
        <v>0.72899999999999998</v>
      </c>
      <c r="IH11" s="9">
        <v>0.17599999999999999</v>
      </c>
      <c r="II11" s="9">
        <v>0</v>
      </c>
      <c r="IJ11" s="9">
        <v>0.17599999999999999</v>
      </c>
      <c r="IK11" s="9">
        <v>2.2389999999999999</v>
      </c>
      <c r="IL11" s="9">
        <v>0.78400000000000003</v>
      </c>
      <c r="IM11" s="9">
        <v>1.454</v>
      </c>
      <c r="IN11" s="9">
        <v>1.754</v>
      </c>
      <c r="IO11" s="9">
        <v>0.59399999999999997</v>
      </c>
      <c r="IP11" s="9">
        <v>1.1599999999999999</v>
      </c>
      <c r="IQ11" s="9">
        <v>0.48499999999999999</v>
      </c>
    </row>
    <row r="12" spans="1:251">
      <c r="A12" s="10">
        <v>42401</v>
      </c>
      <c r="B12" s="9">
        <v>8.4000000000000005E-2</v>
      </c>
      <c r="C12" s="9">
        <v>8.4000000000000005E-2</v>
      </c>
      <c r="D12" s="9">
        <v>0</v>
      </c>
      <c r="E12" s="9">
        <v>0.217</v>
      </c>
      <c r="F12" s="9">
        <v>0</v>
      </c>
      <c r="G12" s="9">
        <v>0.217</v>
      </c>
      <c r="H12" s="9">
        <v>0.217</v>
      </c>
      <c r="I12" s="9">
        <v>0</v>
      </c>
      <c r="J12" s="9">
        <v>0.217</v>
      </c>
      <c r="K12" s="9">
        <v>0</v>
      </c>
      <c r="L12" s="9">
        <v>0</v>
      </c>
      <c r="M12" s="9">
        <v>0</v>
      </c>
      <c r="N12" s="9">
        <v>1.869</v>
      </c>
      <c r="O12" s="9">
        <v>1.2849999999999999</v>
      </c>
      <c r="P12" s="9">
        <v>0.58399999999999996</v>
      </c>
      <c r="Q12" s="9">
        <v>1.6479999999999999</v>
      </c>
      <c r="R12" s="9">
        <v>1.131</v>
      </c>
      <c r="S12" s="9">
        <v>0.51700000000000002</v>
      </c>
      <c r="T12" s="9">
        <v>0.97499999999999998</v>
      </c>
      <c r="U12" s="9">
        <v>0.57299999999999995</v>
      </c>
      <c r="V12" s="9">
        <v>0.40200000000000002</v>
      </c>
      <c r="W12" s="9">
        <v>0.59199999999999997</v>
      </c>
      <c r="X12" s="9">
        <v>0.47799999999999998</v>
      </c>
      <c r="Y12" s="9">
        <v>0.115</v>
      </c>
      <c r="Z12" s="9">
        <v>0.08</v>
      </c>
      <c r="AA12" s="9">
        <v>0.08</v>
      </c>
      <c r="AB12" s="9">
        <v>0</v>
      </c>
      <c r="AC12" s="9">
        <v>0.221</v>
      </c>
      <c r="AD12" s="9">
        <v>0.153</v>
      </c>
      <c r="AE12" s="9">
        <v>6.8000000000000005E-2</v>
      </c>
      <c r="AF12" s="9">
        <v>0.221</v>
      </c>
      <c r="AG12" s="9">
        <v>0.153</v>
      </c>
      <c r="AH12" s="9">
        <v>6.8000000000000005E-2</v>
      </c>
      <c r="AI12" s="9">
        <v>0</v>
      </c>
      <c r="AJ12" s="9">
        <v>0</v>
      </c>
      <c r="AK12" s="9">
        <v>0</v>
      </c>
      <c r="AL12" s="9">
        <v>0.67400000000000004</v>
      </c>
      <c r="AM12" s="9">
        <v>0.48899999999999999</v>
      </c>
      <c r="AN12" s="9">
        <v>0.184</v>
      </c>
      <c r="AO12" s="9">
        <v>0.44900000000000001</v>
      </c>
      <c r="AP12" s="9">
        <v>0.39900000000000002</v>
      </c>
      <c r="AQ12" s="9">
        <v>0.05</v>
      </c>
      <c r="AR12" s="9">
        <v>0.44900000000000001</v>
      </c>
      <c r="AS12" s="9">
        <v>0.39900000000000002</v>
      </c>
      <c r="AT12" s="9">
        <v>0.05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0.22500000000000001</v>
      </c>
      <c r="BB12" s="9">
        <v>0.09</v>
      </c>
      <c r="BC12" s="9">
        <v>0.13500000000000001</v>
      </c>
      <c r="BD12" s="9">
        <v>0.22500000000000001</v>
      </c>
      <c r="BE12" s="9">
        <v>0.09</v>
      </c>
      <c r="BF12" s="9">
        <v>0.13500000000000001</v>
      </c>
      <c r="BG12" s="9">
        <v>0</v>
      </c>
      <c r="BH12" s="9">
        <v>0</v>
      </c>
      <c r="BI12" s="9">
        <v>0</v>
      </c>
      <c r="BJ12" s="9">
        <v>0.47</v>
      </c>
      <c r="BK12" s="9">
        <v>0.32500000000000001</v>
      </c>
      <c r="BL12" s="9">
        <v>0.14499999999999999</v>
      </c>
      <c r="BM12" s="9">
        <v>0.47</v>
      </c>
      <c r="BN12" s="9">
        <v>0.32500000000000001</v>
      </c>
      <c r="BO12" s="9">
        <v>0.14499999999999999</v>
      </c>
      <c r="BP12" s="9">
        <v>0.35399999999999998</v>
      </c>
      <c r="BQ12" s="9">
        <v>0.254</v>
      </c>
      <c r="BR12" s="9">
        <v>0.1</v>
      </c>
      <c r="BS12" s="9">
        <v>0.11600000000000001</v>
      </c>
      <c r="BT12" s="9">
        <v>7.0999999999999994E-2</v>
      </c>
      <c r="BU12" s="9">
        <v>4.4999999999999998E-2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0.55800000000000005</v>
      </c>
      <c r="CI12" s="9">
        <v>0.38700000000000001</v>
      </c>
      <c r="CJ12" s="9">
        <v>0.17</v>
      </c>
      <c r="CK12" s="9">
        <v>0.373</v>
      </c>
      <c r="CL12" s="9">
        <v>0.20200000000000001</v>
      </c>
      <c r="CM12" s="9">
        <v>0.17</v>
      </c>
      <c r="CN12" s="9">
        <v>0.249</v>
      </c>
      <c r="CO12" s="9">
        <v>0.126</v>
      </c>
      <c r="CP12" s="9">
        <v>0.123</v>
      </c>
      <c r="CQ12" s="9">
        <v>0.124</v>
      </c>
      <c r="CR12" s="9">
        <v>7.5999999999999998E-2</v>
      </c>
      <c r="CS12" s="9">
        <v>4.7E-2</v>
      </c>
      <c r="CT12" s="9">
        <v>0</v>
      </c>
      <c r="CU12" s="9">
        <v>0</v>
      </c>
      <c r="CV12" s="9">
        <v>0</v>
      </c>
      <c r="CW12" s="9">
        <v>0.185</v>
      </c>
      <c r="CX12" s="9">
        <v>0.185</v>
      </c>
      <c r="CY12" s="9">
        <v>0</v>
      </c>
      <c r="CZ12" s="9">
        <v>0.185</v>
      </c>
      <c r="DA12" s="9">
        <v>0.185</v>
      </c>
      <c r="DB12" s="9">
        <v>0</v>
      </c>
      <c r="DC12" s="9">
        <v>0</v>
      </c>
      <c r="DD12" s="9">
        <v>0</v>
      </c>
      <c r="DE12" s="9">
        <v>0</v>
      </c>
      <c r="DF12" s="9">
        <v>0.26600000000000001</v>
      </c>
      <c r="DG12" s="9">
        <v>0.105</v>
      </c>
      <c r="DH12" s="9">
        <v>0.16200000000000001</v>
      </c>
      <c r="DI12" s="9">
        <v>0.26600000000000001</v>
      </c>
      <c r="DJ12" s="9">
        <v>0.105</v>
      </c>
      <c r="DK12" s="9">
        <v>0.16200000000000001</v>
      </c>
      <c r="DL12" s="9">
        <v>0.22700000000000001</v>
      </c>
      <c r="DM12" s="9">
        <v>0.105</v>
      </c>
      <c r="DN12" s="9">
        <v>0.122</v>
      </c>
      <c r="DO12" s="9">
        <v>0</v>
      </c>
      <c r="DP12" s="9">
        <v>0</v>
      </c>
      <c r="DQ12" s="9">
        <v>0</v>
      </c>
      <c r="DR12" s="9">
        <v>0.04</v>
      </c>
      <c r="DS12" s="9">
        <v>0</v>
      </c>
      <c r="DT12" s="9">
        <v>0.04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10.249000000000001</v>
      </c>
      <c r="EE12" s="9">
        <v>5.8869999999999996</v>
      </c>
      <c r="EF12" s="9">
        <v>4.3620000000000001</v>
      </c>
      <c r="EG12" s="9">
        <v>6.2869999999999999</v>
      </c>
      <c r="EH12" s="9">
        <v>4.0629999999999997</v>
      </c>
      <c r="EI12" s="9">
        <v>2.2240000000000002</v>
      </c>
      <c r="EJ12" s="9">
        <v>4.9989999999999997</v>
      </c>
      <c r="EK12" s="9">
        <v>3.4249999999999998</v>
      </c>
      <c r="EL12" s="9">
        <v>1.5740000000000001</v>
      </c>
      <c r="EM12" s="9">
        <v>0.95699999999999996</v>
      </c>
      <c r="EN12" s="9">
        <v>0.307</v>
      </c>
      <c r="EO12" s="9">
        <v>0.65</v>
      </c>
      <c r="EP12" s="9">
        <v>0.33100000000000002</v>
      </c>
      <c r="EQ12" s="9">
        <v>0.33100000000000002</v>
      </c>
      <c r="ER12" s="9">
        <v>0</v>
      </c>
      <c r="ES12" s="9">
        <v>3.9630000000000001</v>
      </c>
      <c r="ET12" s="9">
        <v>1.8240000000000001</v>
      </c>
      <c r="EU12" s="9">
        <v>2.1379999999999999</v>
      </c>
      <c r="EV12" s="9">
        <v>3.5310000000000001</v>
      </c>
      <c r="EW12" s="9">
        <v>1.8240000000000001</v>
      </c>
      <c r="EX12" s="9">
        <v>1.7070000000000001</v>
      </c>
      <c r="EY12" s="9">
        <v>0.43099999999999999</v>
      </c>
      <c r="EZ12" s="9">
        <v>0</v>
      </c>
      <c r="FA12" s="9">
        <v>0.43099999999999999</v>
      </c>
      <c r="FB12" s="9">
        <v>8.0399999999999991</v>
      </c>
      <c r="FC12" s="9">
        <v>5.17</v>
      </c>
      <c r="FD12" s="9">
        <v>2.87</v>
      </c>
      <c r="FE12" s="9">
        <v>5.0759999999999996</v>
      </c>
      <c r="FF12" s="9">
        <v>3.3460000000000001</v>
      </c>
      <c r="FG12" s="9">
        <v>1.7310000000000001</v>
      </c>
      <c r="FH12" s="9">
        <v>4.2610000000000001</v>
      </c>
      <c r="FI12" s="9">
        <v>3.0390000000000001</v>
      </c>
      <c r="FJ12" s="9">
        <v>1.222</v>
      </c>
      <c r="FK12" s="9">
        <v>0.81599999999999995</v>
      </c>
      <c r="FL12" s="9">
        <v>0.307</v>
      </c>
      <c r="FM12" s="9">
        <v>0.50900000000000001</v>
      </c>
      <c r="FN12" s="9">
        <v>0</v>
      </c>
      <c r="FO12" s="9">
        <v>0</v>
      </c>
      <c r="FP12" s="9">
        <v>0</v>
      </c>
      <c r="FQ12" s="9">
        <v>2.964</v>
      </c>
      <c r="FR12" s="9">
        <v>1.8240000000000001</v>
      </c>
      <c r="FS12" s="9">
        <v>1.1399999999999999</v>
      </c>
      <c r="FT12" s="9">
        <v>2.964</v>
      </c>
      <c r="FU12" s="9">
        <v>1.8240000000000001</v>
      </c>
      <c r="FV12" s="9">
        <v>1.1399999999999999</v>
      </c>
      <c r="FW12" s="9">
        <v>0</v>
      </c>
      <c r="FX12" s="9">
        <v>0</v>
      </c>
      <c r="FY12" s="9">
        <v>0</v>
      </c>
      <c r="FZ12" s="9">
        <v>1.6950000000000001</v>
      </c>
      <c r="GA12" s="9">
        <v>0.33600000000000002</v>
      </c>
      <c r="GB12" s="9">
        <v>1.3580000000000001</v>
      </c>
      <c r="GC12" s="9">
        <v>0.83</v>
      </c>
      <c r="GD12" s="9">
        <v>0.33600000000000002</v>
      </c>
      <c r="GE12" s="9">
        <v>0.49399999999999999</v>
      </c>
      <c r="GF12" s="9">
        <v>0.54800000000000004</v>
      </c>
      <c r="GG12" s="9">
        <v>0.19600000000000001</v>
      </c>
      <c r="GH12" s="9">
        <v>0.35199999999999998</v>
      </c>
      <c r="GI12" s="9">
        <v>0.14099999999999999</v>
      </c>
      <c r="GJ12" s="9">
        <v>0</v>
      </c>
      <c r="GK12" s="9">
        <v>0.14099999999999999</v>
      </c>
      <c r="GL12" s="9">
        <v>0.14099999999999999</v>
      </c>
      <c r="GM12" s="9">
        <v>0.14099999999999999</v>
      </c>
      <c r="GN12" s="9">
        <v>0</v>
      </c>
      <c r="GO12" s="9">
        <v>0.86499999999999999</v>
      </c>
      <c r="GP12" s="9">
        <v>0</v>
      </c>
      <c r="GQ12" s="9">
        <v>0.86499999999999999</v>
      </c>
      <c r="GR12" s="9">
        <v>0.434</v>
      </c>
      <c r="GS12" s="9">
        <v>0</v>
      </c>
      <c r="GT12" s="9">
        <v>0.434</v>
      </c>
      <c r="GU12" s="9">
        <v>0.43099999999999999</v>
      </c>
      <c r="GV12" s="9">
        <v>0</v>
      </c>
      <c r="GW12" s="9">
        <v>0.43099999999999999</v>
      </c>
      <c r="GX12" s="9">
        <v>0.51400000000000001</v>
      </c>
      <c r="GY12" s="9">
        <v>0.38</v>
      </c>
      <c r="GZ12" s="9">
        <v>0.13400000000000001</v>
      </c>
      <c r="HA12" s="9">
        <v>0.38</v>
      </c>
      <c r="HB12" s="9">
        <v>0.38</v>
      </c>
      <c r="HC12" s="9">
        <v>0</v>
      </c>
      <c r="HD12" s="9">
        <v>0.19</v>
      </c>
      <c r="HE12" s="9">
        <v>0.19</v>
      </c>
      <c r="HF12" s="9">
        <v>0</v>
      </c>
      <c r="HG12" s="9">
        <v>0</v>
      </c>
      <c r="HH12" s="9">
        <v>0</v>
      </c>
      <c r="HI12" s="9">
        <v>0</v>
      </c>
      <c r="HJ12" s="9">
        <v>0.19</v>
      </c>
      <c r="HK12" s="9">
        <v>0.19</v>
      </c>
      <c r="HL12" s="9">
        <v>0</v>
      </c>
      <c r="HM12" s="9">
        <v>0.13400000000000001</v>
      </c>
      <c r="HN12" s="9">
        <v>0</v>
      </c>
      <c r="HO12" s="9">
        <v>0.13400000000000001</v>
      </c>
      <c r="HP12" s="9">
        <v>0.13400000000000001</v>
      </c>
      <c r="HQ12" s="9">
        <v>0</v>
      </c>
      <c r="HR12" s="9">
        <v>0.13400000000000001</v>
      </c>
      <c r="HS12" s="9">
        <v>0</v>
      </c>
      <c r="HT12" s="9">
        <v>0</v>
      </c>
      <c r="HU12" s="9">
        <v>0</v>
      </c>
      <c r="HV12" s="9">
        <v>8.6020000000000003</v>
      </c>
      <c r="HW12" s="9">
        <v>4.681</v>
      </c>
      <c r="HX12" s="9">
        <v>3.9209999999999998</v>
      </c>
      <c r="HY12" s="9">
        <v>6.0380000000000003</v>
      </c>
      <c r="HZ12" s="9">
        <v>3.9710000000000001</v>
      </c>
      <c r="IA12" s="9">
        <v>2.0670000000000002</v>
      </c>
      <c r="IB12" s="9">
        <v>4.907</v>
      </c>
      <c r="IC12" s="9">
        <v>3.3330000000000002</v>
      </c>
      <c r="ID12" s="9">
        <v>1.5740000000000001</v>
      </c>
      <c r="IE12" s="9">
        <v>0.8</v>
      </c>
      <c r="IF12" s="9">
        <v>0.307</v>
      </c>
      <c r="IG12" s="9">
        <v>0.49299999999999999</v>
      </c>
      <c r="IH12" s="9">
        <v>0.33100000000000002</v>
      </c>
      <c r="II12" s="9">
        <v>0.33100000000000002</v>
      </c>
      <c r="IJ12" s="9">
        <v>0</v>
      </c>
      <c r="IK12" s="9">
        <v>2.5640000000000001</v>
      </c>
      <c r="IL12" s="9">
        <v>0.71</v>
      </c>
      <c r="IM12" s="9">
        <v>1.8540000000000001</v>
      </c>
      <c r="IN12" s="9">
        <v>2.133</v>
      </c>
      <c r="IO12" s="9">
        <v>0.71</v>
      </c>
      <c r="IP12" s="9">
        <v>1.423</v>
      </c>
      <c r="IQ12" s="9">
        <v>0.43099999999999999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0.27100000000000002</v>
      </c>
      <c r="F13" s="9">
        <v>0</v>
      </c>
      <c r="G13" s="9">
        <v>0.27100000000000002</v>
      </c>
      <c r="H13" s="9">
        <v>0.151</v>
      </c>
      <c r="I13" s="9">
        <v>0</v>
      </c>
      <c r="J13" s="9">
        <v>0.151</v>
      </c>
      <c r="K13" s="9">
        <v>0.12</v>
      </c>
      <c r="L13" s="9">
        <v>0</v>
      </c>
      <c r="M13" s="9">
        <v>0.12</v>
      </c>
      <c r="N13" s="9">
        <v>1.5109999999999999</v>
      </c>
      <c r="O13" s="9">
        <v>0.93700000000000006</v>
      </c>
      <c r="P13" s="9">
        <v>0.57399999999999995</v>
      </c>
      <c r="Q13" s="9">
        <v>1.31</v>
      </c>
      <c r="R13" s="9">
        <v>0.81</v>
      </c>
      <c r="S13" s="9">
        <v>0.5</v>
      </c>
      <c r="T13" s="9">
        <v>1.0669999999999999</v>
      </c>
      <c r="U13" s="9">
        <v>0.69699999999999995</v>
      </c>
      <c r="V13" s="9">
        <v>0.36899999999999999</v>
      </c>
      <c r="W13" s="9">
        <v>0.24299999999999999</v>
      </c>
      <c r="X13" s="9">
        <v>0.113</v>
      </c>
      <c r="Y13" s="9">
        <v>0.13</v>
      </c>
      <c r="Z13" s="9">
        <v>0</v>
      </c>
      <c r="AA13" s="9">
        <v>0</v>
      </c>
      <c r="AB13" s="9">
        <v>0</v>
      </c>
      <c r="AC13" s="9">
        <v>0.20100000000000001</v>
      </c>
      <c r="AD13" s="9">
        <v>0.127</v>
      </c>
      <c r="AE13" s="9">
        <v>7.3999999999999996E-2</v>
      </c>
      <c r="AF13" s="9">
        <v>0.20100000000000001</v>
      </c>
      <c r="AG13" s="9">
        <v>0.127</v>
      </c>
      <c r="AH13" s="9">
        <v>7.3999999999999996E-2</v>
      </c>
      <c r="AI13" s="9">
        <v>0</v>
      </c>
      <c r="AJ13" s="9">
        <v>0</v>
      </c>
      <c r="AK13" s="9">
        <v>0</v>
      </c>
      <c r="AL13" s="9">
        <v>1.028</v>
      </c>
      <c r="AM13" s="9">
        <v>0.622</v>
      </c>
      <c r="AN13" s="9">
        <v>0.40600000000000003</v>
      </c>
      <c r="AO13" s="9">
        <v>0.96</v>
      </c>
      <c r="AP13" s="9">
        <v>0.622</v>
      </c>
      <c r="AQ13" s="9">
        <v>0.33800000000000002</v>
      </c>
      <c r="AR13" s="9">
        <v>0.65700000000000003</v>
      </c>
      <c r="AS13" s="9">
        <v>0.32</v>
      </c>
      <c r="AT13" s="9">
        <v>0.33800000000000002</v>
      </c>
      <c r="AU13" s="9">
        <v>0.30299999999999999</v>
      </c>
      <c r="AV13" s="9">
        <v>0.30299999999999999</v>
      </c>
      <c r="AW13" s="9">
        <v>0</v>
      </c>
      <c r="AX13" s="9">
        <v>0</v>
      </c>
      <c r="AY13" s="9">
        <v>0</v>
      </c>
      <c r="AZ13" s="9">
        <v>0</v>
      </c>
      <c r="BA13" s="9">
        <v>6.8000000000000005E-2</v>
      </c>
      <c r="BB13" s="9">
        <v>0</v>
      </c>
      <c r="BC13" s="9">
        <v>6.8000000000000005E-2</v>
      </c>
      <c r="BD13" s="9">
        <v>6.8000000000000005E-2</v>
      </c>
      <c r="BE13" s="9">
        <v>0</v>
      </c>
      <c r="BF13" s="9">
        <v>6.8000000000000005E-2</v>
      </c>
      <c r="BG13" s="9">
        <v>0</v>
      </c>
      <c r="BH13" s="9">
        <v>0</v>
      </c>
      <c r="BI13" s="9">
        <v>0</v>
      </c>
      <c r="BJ13" s="9">
        <v>0.40799999999999997</v>
      </c>
      <c r="BK13" s="9">
        <v>0.129</v>
      </c>
      <c r="BL13" s="9">
        <v>0.27900000000000003</v>
      </c>
      <c r="BM13" s="9">
        <v>0.33400000000000002</v>
      </c>
      <c r="BN13" s="9">
        <v>0.129</v>
      </c>
      <c r="BO13" s="9">
        <v>0.20499999999999999</v>
      </c>
      <c r="BP13" s="9">
        <v>0.20499999999999999</v>
      </c>
      <c r="BQ13" s="9">
        <v>0</v>
      </c>
      <c r="BR13" s="9">
        <v>0.20499999999999999</v>
      </c>
      <c r="BS13" s="9">
        <v>0.129</v>
      </c>
      <c r="BT13" s="9">
        <v>0.129</v>
      </c>
      <c r="BU13" s="9">
        <v>0</v>
      </c>
      <c r="BV13" s="9">
        <v>0</v>
      </c>
      <c r="BW13" s="9">
        <v>0</v>
      </c>
      <c r="BX13" s="9">
        <v>0</v>
      </c>
      <c r="BY13" s="9">
        <v>7.2999999999999995E-2</v>
      </c>
      <c r="BZ13" s="9">
        <v>0</v>
      </c>
      <c r="CA13" s="9">
        <v>7.2999999999999995E-2</v>
      </c>
      <c r="CB13" s="9">
        <v>7.2999999999999995E-2</v>
      </c>
      <c r="CC13" s="9">
        <v>0</v>
      </c>
      <c r="CD13" s="9">
        <v>7.2999999999999995E-2</v>
      </c>
      <c r="CE13" s="9">
        <v>0</v>
      </c>
      <c r="CF13" s="9">
        <v>0</v>
      </c>
      <c r="CG13" s="9">
        <v>0</v>
      </c>
      <c r="CH13" s="9">
        <v>0.184</v>
      </c>
      <c r="CI13" s="9">
        <v>0</v>
      </c>
      <c r="CJ13" s="9">
        <v>0.184</v>
      </c>
      <c r="CK13" s="9">
        <v>5.1999999999999998E-2</v>
      </c>
      <c r="CL13" s="9">
        <v>0</v>
      </c>
      <c r="CM13" s="9">
        <v>5.1999999999999998E-2</v>
      </c>
      <c r="CN13" s="9">
        <v>5.1999999999999998E-2</v>
      </c>
      <c r="CO13" s="9">
        <v>0</v>
      </c>
      <c r="CP13" s="9">
        <v>5.1999999999999998E-2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0.13200000000000001</v>
      </c>
      <c r="CX13" s="9">
        <v>0</v>
      </c>
      <c r="CY13" s="9">
        <v>0.13200000000000001</v>
      </c>
      <c r="CZ13" s="9">
        <v>0.13200000000000001</v>
      </c>
      <c r="DA13" s="9">
        <v>0</v>
      </c>
      <c r="DB13" s="9">
        <v>0.13200000000000001</v>
      </c>
      <c r="DC13" s="9">
        <v>0</v>
      </c>
      <c r="DD13" s="9">
        <v>0</v>
      </c>
      <c r="DE13" s="9">
        <v>0</v>
      </c>
      <c r="DF13" s="9">
        <v>0.74299999999999999</v>
      </c>
      <c r="DG13" s="9">
        <v>0.42199999999999999</v>
      </c>
      <c r="DH13" s="9">
        <v>0.32100000000000001</v>
      </c>
      <c r="DI13" s="9">
        <v>0.74299999999999999</v>
      </c>
      <c r="DJ13" s="9">
        <v>0.42199999999999999</v>
      </c>
      <c r="DK13" s="9">
        <v>0.32100000000000001</v>
      </c>
      <c r="DL13" s="9">
        <v>0.67800000000000005</v>
      </c>
      <c r="DM13" s="9">
        <v>0.42199999999999999</v>
      </c>
      <c r="DN13" s="9">
        <v>0.25600000000000001</v>
      </c>
      <c r="DO13" s="9">
        <v>6.5000000000000002E-2</v>
      </c>
      <c r="DP13" s="9">
        <v>0</v>
      </c>
      <c r="DQ13" s="9">
        <v>6.5000000000000002E-2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8.8759999999999994</v>
      </c>
      <c r="EE13" s="9">
        <v>4.5839999999999996</v>
      </c>
      <c r="EF13" s="9">
        <v>4.2919999999999998</v>
      </c>
      <c r="EG13" s="9">
        <v>5.8609999999999998</v>
      </c>
      <c r="EH13" s="9">
        <v>2.8820000000000001</v>
      </c>
      <c r="EI13" s="9">
        <v>2.9790000000000001</v>
      </c>
      <c r="EJ13" s="9">
        <v>4.8959999999999999</v>
      </c>
      <c r="EK13" s="9">
        <v>2.399</v>
      </c>
      <c r="EL13" s="9">
        <v>2.4969999999999999</v>
      </c>
      <c r="EM13" s="9">
        <v>0.80900000000000005</v>
      </c>
      <c r="EN13" s="9">
        <v>0.48299999999999998</v>
      </c>
      <c r="EO13" s="9">
        <v>0.32600000000000001</v>
      </c>
      <c r="EP13" s="9">
        <v>0.156</v>
      </c>
      <c r="EQ13" s="9">
        <v>0</v>
      </c>
      <c r="ER13" s="9">
        <v>0.156</v>
      </c>
      <c r="ES13" s="9">
        <v>3.0150000000000001</v>
      </c>
      <c r="ET13" s="9">
        <v>1.702</v>
      </c>
      <c r="EU13" s="9">
        <v>1.3140000000000001</v>
      </c>
      <c r="EV13" s="9">
        <v>2.706</v>
      </c>
      <c r="EW13" s="9">
        <v>1.5580000000000001</v>
      </c>
      <c r="EX13" s="9">
        <v>1.1479999999999999</v>
      </c>
      <c r="EY13" s="9">
        <v>0.31</v>
      </c>
      <c r="EZ13" s="9">
        <v>0.14399999999999999</v>
      </c>
      <c r="FA13" s="9">
        <v>0.16600000000000001</v>
      </c>
      <c r="FB13" s="9">
        <v>6.6790000000000003</v>
      </c>
      <c r="FC13" s="9">
        <v>3.6160000000000001</v>
      </c>
      <c r="FD13" s="9">
        <v>3.0630000000000002</v>
      </c>
      <c r="FE13" s="9">
        <v>4.2750000000000004</v>
      </c>
      <c r="FF13" s="9">
        <v>2.0579999999999998</v>
      </c>
      <c r="FG13" s="9">
        <v>2.2170000000000001</v>
      </c>
      <c r="FH13" s="9">
        <v>3.96</v>
      </c>
      <c r="FI13" s="9">
        <v>1.883</v>
      </c>
      <c r="FJ13" s="9">
        <v>2.077</v>
      </c>
      <c r="FK13" s="9">
        <v>0.315</v>
      </c>
      <c r="FL13" s="9">
        <v>0.17499999999999999</v>
      </c>
      <c r="FM13" s="9">
        <v>0.14000000000000001</v>
      </c>
      <c r="FN13" s="9">
        <v>0</v>
      </c>
      <c r="FO13" s="9">
        <v>0</v>
      </c>
      <c r="FP13" s="9">
        <v>0</v>
      </c>
      <c r="FQ13" s="9">
        <v>2.4039999999999999</v>
      </c>
      <c r="FR13" s="9">
        <v>1.5580000000000001</v>
      </c>
      <c r="FS13" s="9">
        <v>0.84599999999999997</v>
      </c>
      <c r="FT13" s="9">
        <v>2.4039999999999999</v>
      </c>
      <c r="FU13" s="9">
        <v>1.5580000000000001</v>
      </c>
      <c r="FV13" s="9">
        <v>0.84599999999999997</v>
      </c>
      <c r="FW13" s="9">
        <v>0</v>
      </c>
      <c r="FX13" s="9">
        <v>0</v>
      </c>
      <c r="FY13" s="9">
        <v>0</v>
      </c>
      <c r="FZ13" s="9">
        <v>1.9019999999999999</v>
      </c>
      <c r="GA13" s="9">
        <v>0.96799999999999997</v>
      </c>
      <c r="GB13" s="9">
        <v>0.93400000000000005</v>
      </c>
      <c r="GC13" s="9">
        <v>1.43</v>
      </c>
      <c r="GD13" s="9">
        <v>0.82399999999999995</v>
      </c>
      <c r="GE13" s="9">
        <v>0.60499999999999998</v>
      </c>
      <c r="GF13" s="9">
        <v>0.93600000000000005</v>
      </c>
      <c r="GG13" s="9">
        <v>0.51600000000000001</v>
      </c>
      <c r="GH13" s="9">
        <v>0.41899999999999998</v>
      </c>
      <c r="GI13" s="9">
        <v>0.49399999999999999</v>
      </c>
      <c r="GJ13" s="9">
        <v>0.308</v>
      </c>
      <c r="GK13" s="9">
        <v>0.186</v>
      </c>
      <c r="GL13" s="9">
        <v>0</v>
      </c>
      <c r="GM13" s="9">
        <v>0</v>
      </c>
      <c r="GN13" s="9">
        <v>0</v>
      </c>
      <c r="GO13" s="9">
        <v>0.47199999999999998</v>
      </c>
      <c r="GP13" s="9">
        <v>0.14399999999999999</v>
      </c>
      <c r="GQ13" s="9">
        <v>0.32800000000000001</v>
      </c>
      <c r="GR13" s="9">
        <v>0.16200000000000001</v>
      </c>
      <c r="GS13" s="9">
        <v>0</v>
      </c>
      <c r="GT13" s="9">
        <v>0.16200000000000001</v>
      </c>
      <c r="GU13" s="9">
        <v>0.31</v>
      </c>
      <c r="GV13" s="9">
        <v>0.14399999999999999</v>
      </c>
      <c r="GW13" s="9">
        <v>0.16600000000000001</v>
      </c>
      <c r="GX13" s="9">
        <v>0.29599999999999999</v>
      </c>
      <c r="GY13" s="9">
        <v>0</v>
      </c>
      <c r="GZ13" s="9">
        <v>0.29599999999999999</v>
      </c>
      <c r="HA13" s="9">
        <v>0.156</v>
      </c>
      <c r="HB13" s="9">
        <v>0</v>
      </c>
      <c r="HC13" s="9">
        <v>0.156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0.156</v>
      </c>
      <c r="HK13" s="9">
        <v>0</v>
      </c>
      <c r="HL13" s="9">
        <v>0.156</v>
      </c>
      <c r="HM13" s="9">
        <v>0.14000000000000001</v>
      </c>
      <c r="HN13" s="9">
        <v>0</v>
      </c>
      <c r="HO13" s="9">
        <v>0.14000000000000001</v>
      </c>
      <c r="HP13" s="9">
        <v>0.14000000000000001</v>
      </c>
      <c r="HQ13" s="9">
        <v>0</v>
      </c>
      <c r="HR13" s="9">
        <v>0.14000000000000001</v>
      </c>
      <c r="HS13" s="9">
        <v>0</v>
      </c>
      <c r="HT13" s="9">
        <v>0</v>
      </c>
      <c r="HU13" s="9">
        <v>0</v>
      </c>
      <c r="HV13" s="9">
        <v>6.3940000000000001</v>
      </c>
      <c r="HW13" s="9">
        <v>2.8090000000000002</v>
      </c>
      <c r="HX13" s="9">
        <v>3.585</v>
      </c>
      <c r="HY13" s="9">
        <v>4.74</v>
      </c>
      <c r="HZ13" s="9">
        <v>2.2290000000000001</v>
      </c>
      <c r="IA13" s="9">
        <v>2.5110000000000001</v>
      </c>
      <c r="IB13" s="9">
        <v>3.7749999999999999</v>
      </c>
      <c r="IC13" s="9">
        <v>1.746</v>
      </c>
      <c r="ID13" s="9">
        <v>2.0289999999999999</v>
      </c>
      <c r="IE13" s="9">
        <v>0.80900000000000005</v>
      </c>
      <c r="IF13" s="9">
        <v>0.48299999999999998</v>
      </c>
      <c r="IG13" s="9">
        <v>0.32600000000000001</v>
      </c>
      <c r="IH13" s="9">
        <v>0.156</v>
      </c>
      <c r="II13" s="9">
        <v>0</v>
      </c>
      <c r="IJ13" s="9">
        <v>0.156</v>
      </c>
      <c r="IK13" s="9">
        <v>1.653</v>
      </c>
      <c r="IL13" s="9">
        <v>0.57899999999999996</v>
      </c>
      <c r="IM13" s="9">
        <v>1.0740000000000001</v>
      </c>
      <c r="IN13" s="9">
        <v>1.488</v>
      </c>
      <c r="IO13" s="9">
        <v>0.57899999999999996</v>
      </c>
      <c r="IP13" s="9">
        <v>0.90800000000000003</v>
      </c>
      <c r="IQ13" s="9">
        <v>0.16600000000000001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0.48099999999999998</v>
      </c>
      <c r="F14" s="9">
        <v>9.4E-2</v>
      </c>
      <c r="G14" s="9">
        <v>0.38800000000000001</v>
      </c>
      <c r="H14" s="9">
        <v>0.32100000000000001</v>
      </c>
      <c r="I14" s="9">
        <v>9.4E-2</v>
      </c>
      <c r="J14" s="9">
        <v>0.22700000000000001</v>
      </c>
      <c r="K14" s="9">
        <v>0.16</v>
      </c>
      <c r="L14" s="9">
        <v>0</v>
      </c>
      <c r="M14" s="9">
        <v>0.16</v>
      </c>
      <c r="N14" s="9">
        <v>1.839</v>
      </c>
      <c r="O14" s="9">
        <v>0.84799999999999998</v>
      </c>
      <c r="P14" s="9">
        <v>0.99099999999999999</v>
      </c>
      <c r="Q14" s="9">
        <v>1.679</v>
      </c>
      <c r="R14" s="9">
        <v>0.84799999999999998</v>
      </c>
      <c r="S14" s="9">
        <v>0.83099999999999996</v>
      </c>
      <c r="T14" s="9">
        <v>1.288</v>
      </c>
      <c r="U14" s="9">
        <v>0.57199999999999995</v>
      </c>
      <c r="V14" s="9">
        <v>0.71599999999999997</v>
      </c>
      <c r="W14" s="9">
        <v>0.39200000000000002</v>
      </c>
      <c r="X14" s="9">
        <v>0.27600000000000002</v>
      </c>
      <c r="Y14" s="9">
        <v>0.11600000000000001</v>
      </c>
      <c r="Z14" s="9">
        <v>0</v>
      </c>
      <c r="AA14" s="9">
        <v>0</v>
      </c>
      <c r="AB14" s="9">
        <v>0</v>
      </c>
      <c r="AC14" s="9">
        <v>0.16</v>
      </c>
      <c r="AD14" s="9">
        <v>0</v>
      </c>
      <c r="AE14" s="9">
        <v>0.16</v>
      </c>
      <c r="AF14" s="9">
        <v>0.16</v>
      </c>
      <c r="AG14" s="9">
        <v>0</v>
      </c>
      <c r="AH14" s="9">
        <v>0.16</v>
      </c>
      <c r="AI14" s="9">
        <v>0</v>
      </c>
      <c r="AJ14" s="9">
        <v>0</v>
      </c>
      <c r="AK14" s="9">
        <v>0</v>
      </c>
      <c r="AL14" s="9">
        <v>0.34799999999999998</v>
      </c>
      <c r="AM14" s="9">
        <v>7.1999999999999995E-2</v>
      </c>
      <c r="AN14" s="9">
        <v>0.27600000000000002</v>
      </c>
      <c r="AO14" s="9">
        <v>0.127</v>
      </c>
      <c r="AP14" s="9">
        <v>7.1999999999999995E-2</v>
      </c>
      <c r="AQ14" s="9">
        <v>5.5E-2</v>
      </c>
      <c r="AR14" s="9">
        <v>0.127</v>
      </c>
      <c r="AS14" s="9">
        <v>7.1999999999999995E-2</v>
      </c>
      <c r="AT14" s="9">
        <v>5.5E-2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0.221</v>
      </c>
      <c r="BB14" s="9">
        <v>0</v>
      </c>
      <c r="BC14" s="9">
        <v>0.221</v>
      </c>
      <c r="BD14" s="9">
        <v>8.5000000000000006E-2</v>
      </c>
      <c r="BE14" s="9">
        <v>0</v>
      </c>
      <c r="BF14" s="9">
        <v>8.5000000000000006E-2</v>
      </c>
      <c r="BG14" s="9">
        <v>0.13600000000000001</v>
      </c>
      <c r="BH14" s="9">
        <v>0</v>
      </c>
      <c r="BI14" s="9">
        <v>0.13600000000000001</v>
      </c>
      <c r="BJ14" s="9">
        <v>0.60099999999999998</v>
      </c>
      <c r="BK14" s="9">
        <v>0.182</v>
      </c>
      <c r="BL14" s="9">
        <v>0.41899999999999998</v>
      </c>
      <c r="BM14" s="9">
        <v>0.36499999999999999</v>
      </c>
      <c r="BN14" s="9">
        <v>0.182</v>
      </c>
      <c r="BO14" s="9">
        <v>0.183</v>
      </c>
      <c r="BP14" s="9">
        <v>0.27400000000000002</v>
      </c>
      <c r="BQ14" s="9">
        <v>9.0999999999999998E-2</v>
      </c>
      <c r="BR14" s="9">
        <v>0.183</v>
      </c>
      <c r="BS14" s="9">
        <v>9.0999999999999998E-2</v>
      </c>
      <c r="BT14" s="9">
        <v>9.0999999999999998E-2</v>
      </c>
      <c r="BU14" s="9">
        <v>0</v>
      </c>
      <c r="BV14" s="9">
        <v>0</v>
      </c>
      <c r="BW14" s="9">
        <v>0</v>
      </c>
      <c r="BX14" s="9">
        <v>0</v>
      </c>
      <c r="BY14" s="9">
        <v>0.23599999999999999</v>
      </c>
      <c r="BZ14" s="9">
        <v>0</v>
      </c>
      <c r="CA14" s="9">
        <v>0.23599999999999999</v>
      </c>
      <c r="CB14" s="9">
        <v>0.23599999999999999</v>
      </c>
      <c r="CC14" s="9">
        <v>0</v>
      </c>
      <c r="CD14" s="9">
        <v>0.23599999999999999</v>
      </c>
      <c r="CE14" s="9">
        <v>0</v>
      </c>
      <c r="CF14" s="9">
        <v>0</v>
      </c>
      <c r="CG14" s="9">
        <v>0</v>
      </c>
      <c r="CH14" s="9">
        <v>0.495</v>
      </c>
      <c r="CI14" s="9">
        <v>0.495</v>
      </c>
      <c r="CJ14" s="9">
        <v>0</v>
      </c>
      <c r="CK14" s="9">
        <v>0.495</v>
      </c>
      <c r="CL14" s="9">
        <v>0.495</v>
      </c>
      <c r="CM14" s="9">
        <v>0</v>
      </c>
      <c r="CN14" s="9">
        <v>0.27300000000000002</v>
      </c>
      <c r="CO14" s="9">
        <v>0.27300000000000002</v>
      </c>
      <c r="CP14" s="9">
        <v>0</v>
      </c>
      <c r="CQ14" s="9">
        <v>7.0999999999999994E-2</v>
      </c>
      <c r="CR14" s="9">
        <v>7.0999999999999994E-2</v>
      </c>
      <c r="CS14" s="9">
        <v>0</v>
      </c>
      <c r="CT14" s="9">
        <v>0.151</v>
      </c>
      <c r="CU14" s="9">
        <v>0.151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0.22600000000000001</v>
      </c>
      <c r="DG14" s="9">
        <v>0.22600000000000001</v>
      </c>
      <c r="DH14" s="9">
        <v>0</v>
      </c>
      <c r="DI14" s="9">
        <v>0.22600000000000001</v>
      </c>
      <c r="DJ14" s="9">
        <v>0.22600000000000001</v>
      </c>
      <c r="DK14" s="9">
        <v>0</v>
      </c>
      <c r="DL14" s="9">
        <v>0.22600000000000001</v>
      </c>
      <c r="DM14" s="9">
        <v>0.22600000000000001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9.6530000000000005</v>
      </c>
      <c r="EE14" s="9">
        <v>5.2359999999999998</v>
      </c>
      <c r="EF14" s="9">
        <v>4.4169999999999998</v>
      </c>
      <c r="EG14" s="9">
        <v>5.585</v>
      </c>
      <c r="EH14" s="9">
        <v>3.145</v>
      </c>
      <c r="EI14" s="9">
        <v>2.44</v>
      </c>
      <c r="EJ14" s="9">
        <v>4.6500000000000004</v>
      </c>
      <c r="EK14" s="9">
        <v>2.694</v>
      </c>
      <c r="EL14" s="9">
        <v>1.956</v>
      </c>
      <c r="EM14" s="9">
        <v>0.79</v>
      </c>
      <c r="EN14" s="9">
        <v>0.307</v>
      </c>
      <c r="EO14" s="9">
        <v>0.48399999999999999</v>
      </c>
      <c r="EP14" s="9">
        <v>0.14499999999999999</v>
      </c>
      <c r="EQ14" s="9">
        <v>0.14499999999999999</v>
      </c>
      <c r="ER14" s="9">
        <v>0</v>
      </c>
      <c r="ES14" s="9">
        <v>4.0670000000000002</v>
      </c>
      <c r="ET14" s="9">
        <v>2.0910000000000002</v>
      </c>
      <c r="EU14" s="9">
        <v>1.9770000000000001</v>
      </c>
      <c r="EV14" s="9">
        <v>3.6150000000000002</v>
      </c>
      <c r="EW14" s="9">
        <v>2.0910000000000002</v>
      </c>
      <c r="EX14" s="9">
        <v>1.524</v>
      </c>
      <c r="EY14" s="9">
        <v>0.45200000000000001</v>
      </c>
      <c r="EZ14" s="9">
        <v>0</v>
      </c>
      <c r="FA14" s="9">
        <v>0.45200000000000001</v>
      </c>
      <c r="FB14" s="9">
        <v>7.7290000000000001</v>
      </c>
      <c r="FC14" s="9">
        <v>3.9129999999999998</v>
      </c>
      <c r="FD14" s="9">
        <v>3.8159999999999998</v>
      </c>
      <c r="FE14" s="9">
        <v>4.2119999999999997</v>
      </c>
      <c r="FF14" s="9">
        <v>2.09</v>
      </c>
      <c r="FG14" s="9">
        <v>2.121</v>
      </c>
      <c r="FH14" s="9">
        <v>3.6120000000000001</v>
      </c>
      <c r="FI14" s="9">
        <v>1.8149999999999999</v>
      </c>
      <c r="FJ14" s="9">
        <v>1.7969999999999999</v>
      </c>
      <c r="FK14" s="9">
        <v>0.45500000000000002</v>
      </c>
      <c r="FL14" s="9">
        <v>0.13</v>
      </c>
      <c r="FM14" s="9">
        <v>0.32400000000000001</v>
      </c>
      <c r="FN14" s="9">
        <v>0.14499999999999999</v>
      </c>
      <c r="FO14" s="9">
        <v>0.14499999999999999</v>
      </c>
      <c r="FP14" s="9">
        <v>0</v>
      </c>
      <c r="FQ14" s="9">
        <v>3.5169999999999999</v>
      </c>
      <c r="FR14" s="9">
        <v>1.823</v>
      </c>
      <c r="FS14" s="9">
        <v>1.694</v>
      </c>
      <c r="FT14" s="9">
        <v>3.2229999999999999</v>
      </c>
      <c r="FU14" s="9">
        <v>1.823</v>
      </c>
      <c r="FV14" s="9">
        <v>1.4</v>
      </c>
      <c r="FW14" s="9">
        <v>0.29499999999999998</v>
      </c>
      <c r="FX14" s="9">
        <v>0</v>
      </c>
      <c r="FY14" s="9">
        <v>0.29499999999999998</v>
      </c>
      <c r="FZ14" s="9">
        <v>1.0760000000000001</v>
      </c>
      <c r="GA14" s="9">
        <v>0.75900000000000001</v>
      </c>
      <c r="GB14" s="9">
        <v>0.317</v>
      </c>
      <c r="GC14" s="9">
        <v>0.74199999999999999</v>
      </c>
      <c r="GD14" s="9">
        <v>0.58199999999999996</v>
      </c>
      <c r="GE14" s="9">
        <v>0.159</v>
      </c>
      <c r="GF14" s="9">
        <v>0.58199999999999996</v>
      </c>
      <c r="GG14" s="9">
        <v>0.58199999999999996</v>
      </c>
      <c r="GH14" s="9">
        <v>0</v>
      </c>
      <c r="GI14" s="9">
        <v>0.159</v>
      </c>
      <c r="GJ14" s="9">
        <v>0</v>
      </c>
      <c r="GK14" s="9">
        <v>0.159</v>
      </c>
      <c r="GL14" s="9">
        <v>0</v>
      </c>
      <c r="GM14" s="9">
        <v>0</v>
      </c>
      <c r="GN14" s="9">
        <v>0</v>
      </c>
      <c r="GO14" s="9">
        <v>0.33400000000000002</v>
      </c>
      <c r="GP14" s="9">
        <v>0.17599999999999999</v>
      </c>
      <c r="GQ14" s="9">
        <v>0.157</v>
      </c>
      <c r="GR14" s="9">
        <v>0.17599999999999999</v>
      </c>
      <c r="GS14" s="9">
        <v>0.17599999999999999</v>
      </c>
      <c r="GT14" s="9">
        <v>0</v>
      </c>
      <c r="GU14" s="9">
        <v>0.157</v>
      </c>
      <c r="GV14" s="9">
        <v>0</v>
      </c>
      <c r="GW14" s="9">
        <v>0.157</v>
      </c>
      <c r="GX14" s="9">
        <v>0.84799999999999998</v>
      </c>
      <c r="GY14" s="9">
        <v>0.56399999999999995</v>
      </c>
      <c r="GZ14" s="9">
        <v>0.28399999999999997</v>
      </c>
      <c r="HA14" s="9">
        <v>0.63200000000000001</v>
      </c>
      <c r="HB14" s="9">
        <v>0.47199999999999998</v>
      </c>
      <c r="HC14" s="9">
        <v>0.159</v>
      </c>
      <c r="HD14" s="9">
        <v>0.45600000000000002</v>
      </c>
      <c r="HE14" s="9">
        <v>0.29599999999999999</v>
      </c>
      <c r="HF14" s="9">
        <v>0.159</v>
      </c>
      <c r="HG14" s="9">
        <v>0.17599999999999999</v>
      </c>
      <c r="HH14" s="9">
        <v>0.17599999999999999</v>
      </c>
      <c r="HI14" s="9">
        <v>0</v>
      </c>
      <c r="HJ14" s="9">
        <v>0</v>
      </c>
      <c r="HK14" s="9">
        <v>0</v>
      </c>
      <c r="HL14" s="9">
        <v>0</v>
      </c>
      <c r="HM14" s="9">
        <v>0.216</v>
      </c>
      <c r="HN14" s="9">
        <v>9.0999999999999998E-2</v>
      </c>
      <c r="HO14" s="9">
        <v>0.125</v>
      </c>
      <c r="HP14" s="9">
        <v>0.216</v>
      </c>
      <c r="HQ14" s="9">
        <v>9.0999999999999998E-2</v>
      </c>
      <c r="HR14" s="9">
        <v>0.125</v>
      </c>
      <c r="HS14" s="9">
        <v>0</v>
      </c>
      <c r="HT14" s="9">
        <v>0</v>
      </c>
      <c r="HU14" s="9">
        <v>0</v>
      </c>
      <c r="HV14" s="9">
        <v>7.2590000000000003</v>
      </c>
      <c r="HW14" s="9">
        <v>3.6429999999999998</v>
      </c>
      <c r="HX14" s="9">
        <v>3.617</v>
      </c>
      <c r="HY14" s="9">
        <v>4.7850000000000001</v>
      </c>
      <c r="HZ14" s="9">
        <v>2.629</v>
      </c>
      <c r="IA14" s="9">
        <v>2.157</v>
      </c>
      <c r="IB14" s="9">
        <v>3.85</v>
      </c>
      <c r="IC14" s="9">
        <v>2.177</v>
      </c>
      <c r="ID14" s="9">
        <v>1.673</v>
      </c>
      <c r="IE14" s="9">
        <v>0.79</v>
      </c>
      <c r="IF14" s="9">
        <v>0.307</v>
      </c>
      <c r="IG14" s="9">
        <v>0.48399999999999999</v>
      </c>
      <c r="IH14" s="9">
        <v>0.14499999999999999</v>
      </c>
      <c r="II14" s="9">
        <v>0.14499999999999999</v>
      </c>
      <c r="IJ14" s="9">
        <v>0</v>
      </c>
      <c r="IK14" s="9">
        <v>2.4740000000000002</v>
      </c>
      <c r="IL14" s="9">
        <v>1.014</v>
      </c>
      <c r="IM14" s="9">
        <v>1.46</v>
      </c>
      <c r="IN14" s="9">
        <v>2.0219999999999998</v>
      </c>
      <c r="IO14" s="9">
        <v>1.014</v>
      </c>
      <c r="IP14" s="9">
        <v>1.008</v>
      </c>
      <c r="IQ14" s="9">
        <v>0.45200000000000001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0.16800000000000001</v>
      </c>
      <c r="F15" s="9">
        <v>0</v>
      </c>
      <c r="G15" s="9">
        <v>0.16800000000000001</v>
      </c>
      <c r="H15" s="9">
        <v>8.3000000000000004E-2</v>
      </c>
      <c r="I15" s="9">
        <v>0</v>
      </c>
      <c r="J15" s="9">
        <v>8.3000000000000004E-2</v>
      </c>
      <c r="K15" s="9">
        <v>8.5000000000000006E-2</v>
      </c>
      <c r="L15" s="9">
        <v>0</v>
      </c>
      <c r="M15" s="9">
        <v>8.5000000000000006E-2</v>
      </c>
      <c r="N15" s="9">
        <v>2.117</v>
      </c>
      <c r="O15" s="9">
        <v>1.2869999999999999</v>
      </c>
      <c r="P15" s="9">
        <v>0.83099999999999996</v>
      </c>
      <c r="Q15" s="9">
        <v>1.5349999999999999</v>
      </c>
      <c r="R15" s="9">
        <v>1.2869999999999999</v>
      </c>
      <c r="S15" s="9">
        <v>0.248</v>
      </c>
      <c r="T15" s="9">
        <v>1.127</v>
      </c>
      <c r="U15" s="9">
        <v>0.879</v>
      </c>
      <c r="V15" s="9">
        <v>0.248</v>
      </c>
      <c r="W15" s="9">
        <v>0.188</v>
      </c>
      <c r="X15" s="9">
        <v>0.188</v>
      </c>
      <c r="Y15" s="9">
        <v>0</v>
      </c>
      <c r="Z15" s="9">
        <v>0.22</v>
      </c>
      <c r="AA15" s="9">
        <v>0.22</v>
      </c>
      <c r="AB15" s="9">
        <v>0</v>
      </c>
      <c r="AC15" s="9">
        <v>0.58299999999999996</v>
      </c>
      <c r="AD15" s="9">
        <v>0</v>
      </c>
      <c r="AE15" s="9">
        <v>0.58299999999999996</v>
      </c>
      <c r="AF15" s="9">
        <v>0.58299999999999996</v>
      </c>
      <c r="AG15" s="9">
        <v>0</v>
      </c>
      <c r="AH15" s="9">
        <v>0.58299999999999996</v>
      </c>
      <c r="AI15" s="9">
        <v>0</v>
      </c>
      <c r="AJ15" s="9">
        <v>0</v>
      </c>
      <c r="AK15" s="9">
        <v>0</v>
      </c>
      <c r="AL15" s="9">
        <v>0.86799999999999999</v>
      </c>
      <c r="AM15" s="9">
        <v>0.39900000000000002</v>
      </c>
      <c r="AN15" s="9">
        <v>0.46899999999999997</v>
      </c>
      <c r="AO15" s="9">
        <v>0.77600000000000002</v>
      </c>
      <c r="AP15" s="9">
        <v>0.39900000000000002</v>
      </c>
      <c r="AQ15" s="9">
        <v>0.378</v>
      </c>
      <c r="AR15" s="9">
        <v>0.50800000000000001</v>
      </c>
      <c r="AS15" s="9">
        <v>0.39900000000000002</v>
      </c>
      <c r="AT15" s="9">
        <v>0.109</v>
      </c>
      <c r="AU15" s="9">
        <v>0.151</v>
      </c>
      <c r="AV15" s="9">
        <v>0</v>
      </c>
      <c r="AW15" s="9">
        <v>0.151</v>
      </c>
      <c r="AX15" s="9">
        <v>0.11700000000000001</v>
      </c>
      <c r="AY15" s="9">
        <v>0</v>
      </c>
      <c r="AZ15" s="9">
        <v>0.11700000000000001</v>
      </c>
      <c r="BA15" s="9">
        <v>9.0999999999999998E-2</v>
      </c>
      <c r="BB15" s="9">
        <v>0</v>
      </c>
      <c r="BC15" s="9">
        <v>9.0999999999999998E-2</v>
      </c>
      <c r="BD15" s="9">
        <v>0</v>
      </c>
      <c r="BE15" s="9">
        <v>0</v>
      </c>
      <c r="BF15" s="9">
        <v>0</v>
      </c>
      <c r="BG15" s="9">
        <v>9.0999999999999998E-2</v>
      </c>
      <c r="BH15" s="9">
        <v>0</v>
      </c>
      <c r="BI15" s="9">
        <v>9.0999999999999998E-2</v>
      </c>
      <c r="BJ15" s="9">
        <v>0.876</v>
      </c>
      <c r="BK15" s="9">
        <v>0.505</v>
      </c>
      <c r="BL15" s="9">
        <v>0.37</v>
      </c>
      <c r="BM15" s="9">
        <v>0.876</v>
      </c>
      <c r="BN15" s="9">
        <v>0.505</v>
      </c>
      <c r="BO15" s="9">
        <v>0.37</v>
      </c>
      <c r="BP15" s="9">
        <v>0.63800000000000001</v>
      </c>
      <c r="BQ15" s="9">
        <v>0.26800000000000002</v>
      </c>
      <c r="BR15" s="9">
        <v>0.37</v>
      </c>
      <c r="BS15" s="9">
        <v>0.23799999999999999</v>
      </c>
      <c r="BT15" s="9">
        <v>0.23799999999999999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0.57999999999999996</v>
      </c>
      <c r="CI15" s="9">
        <v>0.57999999999999996</v>
      </c>
      <c r="CJ15" s="9">
        <v>0</v>
      </c>
      <c r="CK15" s="9">
        <v>0.57999999999999996</v>
      </c>
      <c r="CL15" s="9">
        <v>0.57999999999999996</v>
      </c>
      <c r="CM15" s="9">
        <v>0</v>
      </c>
      <c r="CN15" s="9">
        <v>0.36199999999999999</v>
      </c>
      <c r="CO15" s="9">
        <v>0.36199999999999999</v>
      </c>
      <c r="CP15" s="9">
        <v>0</v>
      </c>
      <c r="CQ15" s="9">
        <v>0.218</v>
      </c>
      <c r="CR15" s="9">
        <v>0.218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0.61199999999999999</v>
      </c>
      <c r="DG15" s="9">
        <v>0.39300000000000002</v>
      </c>
      <c r="DH15" s="9">
        <v>0.22</v>
      </c>
      <c r="DI15" s="9">
        <v>0.43099999999999999</v>
      </c>
      <c r="DJ15" s="9">
        <v>0.21099999999999999</v>
      </c>
      <c r="DK15" s="9">
        <v>0.22</v>
      </c>
      <c r="DL15" s="9">
        <v>0.43099999999999999</v>
      </c>
      <c r="DM15" s="9">
        <v>0.21099999999999999</v>
      </c>
      <c r="DN15" s="9">
        <v>0.22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0.182</v>
      </c>
      <c r="DV15" s="9">
        <v>0.182</v>
      </c>
      <c r="DW15" s="9">
        <v>0</v>
      </c>
      <c r="DX15" s="9">
        <v>0.182</v>
      </c>
      <c r="DY15" s="9">
        <v>0.182</v>
      </c>
      <c r="DZ15" s="9">
        <v>0</v>
      </c>
      <c r="EA15" s="9">
        <v>0</v>
      </c>
      <c r="EB15" s="9">
        <v>0</v>
      </c>
      <c r="EC15" s="9">
        <v>0</v>
      </c>
      <c r="ED15" s="9">
        <v>8.9309999999999992</v>
      </c>
      <c r="EE15" s="9">
        <v>4.5679999999999996</v>
      </c>
      <c r="EF15" s="9">
        <v>4.3620000000000001</v>
      </c>
      <c r="EG15" s="9">
        <v>4.6509999999999998</v>
      </c>
      <c r="EH15" s="9">
        <v>2.7290000000000001</v>
      </c>
      <c r="EI15" s="9">
        <v>1.9219999999999999</v>
      </c>
      <c r="EJ15" s="9">
        <v>2.98</v>
      </c>
      <c r="EK15" s="9">
        <v>1.569</v>
      </c>
      <c r="EL15" s="9">
        <v>1.411</v>
      </c>
      <c r="EM15" s="9">
        <v>1.4750000000000001</v>
      </c>
      <c r="EN15" s="9">
        <v>0.96499999999999997</v>
      </c>
      <c r="EO15" s="9">
        <v>0.51100000000000001</v>
      </c>
      <c r="EP15" s="9">
        <v>0.19500000000000001</v>
      </c>
      <c r="EQ15" s="9">
        <v>0.19500000000000001</v>
      </c>
      <c r="ER15" s="9">
        <v>0</v>
      </c>
      <c r="ES15" s="9">
        <v>4.28</v>
      </c>
      <c r="ET15" s="9">
        <v>1.84</v>
      </c>
      <c r="EU15" s="9">
        <v>2.44</v>
      </c>
      <c r="EV15" s="9">
        <v>3.3740000000000001</v>
      </c>
      <c r="EW15" s="9">
        <v>1.84</v>
      </c>
      <c r="EX15" s="9">
        <v>1.5349999999999999</v>
      </c>
      <c r="EY15" s="9">
        <v>0.90600000000000003</v>
      </c>
      <c r="EZ15" s="9">
        <v>0</v>
      </c>
      <c r="FA15" s="9">
        <v>0.90600000000000003</v>
      </c>
      <c r="FB15" s="9">
        <v>7.1230000000000002</v>
      </c>
      <c r="FC15" s="9">
        <v>3.5150000000000001</v>
      </c>
      <c r="FD15" s="9">
        <v>3.6080000000000001</v>
      </c>
      <c r="FE15" s="9">
        <v>3.5409999999999999</v>
      </c>
      <c r="FF15" s="9">
        <v>1.8959999999999999</v>
      </c>
      <c r="FG15" s="9">
        <v>1.645</v>
      </c>
      <c r="FH15" s="9">
        <v>2.2490000000000001</v>
      </c>
      <c r="FI15" s="9">
        <v>1.1140000000000001</v>
      </c>
      <c r="FJ15" s="9">
        <v>1.135</v>
      </c>
      <c r="FK15" s="9">
        <v>1.292</v>
      </c>
      <c r="FL15" s="9">
        <v>0.78200000000000003</v>
      </c>
      <c r="FM15" s="9">
        <v>0.51100000000000001</v>
      </c>
      <c r="FN15" s="9">
        <v>0</v>
      </c>
      <c r="FO15" s="9">
        <v>0</v>
      </c>
      <c r="FP15" s="9">
        <v>0</v>
      </c>
      <c r="FQ15" s="9">
        <v>3.5819999999999999</v>
      </c>
      <c r="FR15" s="9">
        <v>1.619</v>
      </c>
      <c r="FS15" s="9">
        <v>1.9630000000000001</v>
      </c>
      <c r="FT15" s="9">
        <v>2.6760000000000002</v>
      </c>
      <c r="FU15" s="9">
        <v>1.619</v>
      </c>
      <c r="FV15" s="9">
        <v>1.0569999999999999</v>
      </c>
      <c r="FW15" s="9">
        <v>0.90600000000000003</v>
      </c>
      <c r="FX15" s="9">
        <v>0</v>
      </c>
      <c r="FY15" s="9">
        <v>0.90600000000000003</v>
      </c>
      <c r="FZ15" s="9">
        <v>1.8069999999999999</v>
      </c>
      <c r="GA15" s="9">
        <v>1.054</v>
      </c>
      <c r="GB15" s="9">
        <v>0.754</v>
      </c>
      <c r="GC15" s="9">
        <v>1.109</v>
      </c>
      <c r="GD15" s="9">
        <v>0.83299999999999996</v>
      </c>
      <c r="GE15" s="9">
        <v>0.27700000000000002</v>
      </c>
      <c r="GF15" s="9">
        <v>0.73099999999999998</v>
      </c>
      <c r="GG15" s="9">
        <v>0.45500000000000002</v>
      </c>
      <c r="GH15" s="9">
        <v>0.27700000000000002</v>
      </c>
      <c r="GI15" s="9">
        <v>0.183</v>
      </c>
      <c r="GJ15" s="9">
        <v>0.183</v>
      </c>
      <c r="GK15" s="9">
        <v>0</v>
      </c>
      <c r="GL15" s="9">
        <v>0.19500000000000001</v>
      </c>
      <c r="GM15" s="9">
        <v>0.19500000000000001</v>
      </c>
      <c r="GN15" s="9">
        <v>0</v>
      </c>
      <c r="GO15" s="9">
        <v>0.69799999999999995</v>
      </c>
      <c r="GP15" s="9">
        <v>0.221</v>
      </c>
      <c r="GQ15" s="9">
        <v>0.47699999999999998</v>
      </c>
      <c r="GR15" s="9">
        <v>0.69799999999999995</v>
      </c>
      <c r="GS15" s="9">
        <v>0.221</v>
      </c>
      <c r="GT15" s="9">
        <v>0.47699999999999998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7.54</v>
      </c>
      <c r="HW15" s="9">
        <v>4.2110000000000003</v>
      </c>
      <c r="HX15" s="9">
        <v>3.3290000000000002</v>
      </c>
      <c r="HY15" s="9">
        <v>3.621</v>
      </c>
      <c r="HZ15" s="9">
        <v>2.5569999999999999</v>
      </c>
      <c r="IA15" s="9">
        <v>1.0640000000000001</v>
      </c>
      <c r="IB15" s="9">
        <v>2.1219999999999999</v>
      </c>
      <c r="IC15" s="9">
        <v>1.569</v>
      </c>
      <c r="ID15" s="9">
        <v>0.55300000000000005</v>
      </c>
      <c r="IE15" s="9">
        <v>1.304</v>
      </c>
      <c r="IF15" s="9">
        <v>0.79300000000000004</v>
      </c>
      <c r="IG15" s="9">
        <v>0.51100000000000001</v>
      </c>
      <c r="IH15" s="9">
        <v>0.19500000000000001</v>
      </c>
      <c r="II15" s="9">
        <v>0.19500000000000001</v>
      </c>
      <c r="IJ15" s="9">
        <v>0</v>
      </c>
      <c r="IK15" s="9">
        <v>3.919</v>
      </c>
      <c r="IL15" s="9">
        <v>1.6539999999999999</v>
      </c>
      <c r="IM15" s="9">
        <v>2.2650000000000001</v>
      </c>
      <c r="IN15" s="9">
        <v>3.0129999999999999</v>
      </c>
      <c r="IO15" s="9">
        <v>1.6539999999999999</v>
      </c>
      <c r="IP15" s="9">
        <v>1.359</v>
      </c>
      <c r="IQ15" s="9">
        <v>0.90600000000000003</v>
      </c>
    </row>
    <row r="16" spans="1:251">
      <c r="A16" s="10">
        <v>43862</v>
      </c>
      <c r="B16" s="9">
        <v>0.29799999999999999</v>
      </c>
      <c r="C16" s="9">
        <v>0.06</v>
      </c>
      <c r="D16" s="9">
        <v>0.23799999999999999</v>
      </c>
      <c r="E16" s="9">
        <v>0.85</v>
      </c>
      <c r="F16" s="9">
        <v>0.154</v>
      </c>
      <c r="G16" s="9">
        <v>0.69599999999999995</v>
      </c>
      <c r="H16" s="9">
        <v>0.751</v>
      </c>
      <c r="I16" s="9">
        <v>0.154</v>
      </c>
      <c r="J16" s="9">
        <v>0.59699999999999998</v>
      </c>
      <c r="K16" s="9">
        <v>9.9000000000000005E-2</v>
      </c>
      <c r="L16" s="9">
        <v>0</v>
      </c>
      <c r="M16" s="9">
        <v>9.9000000000000005E-2</v>
      </c>
      <c r="N16" s="9">
        <v>2.3969999999999998</v>
      </c>
      <c r="O16" s="9">
        <v>0.88600000000000001</v>
      </c>
      <c r="P16" s="9">
        <v>1.5109999999999999</v>
      </c>
      <c r="Q16" s="9">
        <v>1.5880000000000001</v>
      </c>
      <c r="R16" s="9">
        <v>0.61899999999999999</v>
      </c>
      <c r="S16" s="9">
        <v>0.96899999999999997</v>
      </c>
      <c r="T16" s="9">
        <v>1.32</v>
      </c>
      <c r="U16" s="9">
        <v>0.54600000000000004</v>
      </c>
      <c r="V16" s="9">
        <v>0.77400000000000002</v>
      </c>
      <c r="W16" s="9">
        <v>7.2999999999999995E-2</v>
      </c>
      <c r="X16" s="9">
        <v>7.2999999999999995E-2</v>
      </c>
      <c r="Y16" s="9">
        <v>0</v>
      </c>
      <c r="Z16" s="9">
        <v>0.19600000000000001</v>
      </c>
      <c r="AA16" s="9">
        <v>0</v>
      </c>
      <c r="AB16" s="9">
        <v>0.19600000000000001</v>
      </c>
      <c r="AC16" s="9">
        <v>0.80800000000000005</v>
      </c>
      <c r="AD16" s="9">
        <v>0.26700000000000002</v>
      </c>
      <c r="AE16" s="9">
        <v>0.54100000000000004</v>
      </c>
      <c r="AF16" s="9">
        <v>0.80800000000000005</v>
      </c>
      <c r="AG16" s="9">
        <v>0.26700000000000002</v>
      </c>
      <c r="AH16" s="9">
        <v>0.54100000000000004</v>
      </c>
      <c r="AI16" s="9">
        <v>0</v>
      </c>
      <c r="AJ16" s="9">
        <v>0</v>
      </c>
      <c r="AK16" s="9">
        <v>0</v>
      </c>
      <c r="AL16" s="9">
        <v>1.2190000000000001</v>
      </c>
      <c r="AM16" s="9">
        <v>0.59199999999999997</v>
      </c>
      <c r="AN16" s="9">
        <v>0.627</v>
      </c>
      <c r="AO16" s="9">
        <v>1.159</v>
      </c>
      <c r="AP16" s="9">
        <v>0.53100000000000003</v>
      </c>
      <c r="AQ16" s="9">
        <v>0.627</v>
      </c>
      <c r="AR16" s="9">
        <v>1.048</v>
      </c>
      <c r="AS16" s="9">
        <v>0.42</v>
      </c>
      <c r="AT16" s="9">
        <v>0.627</v>
      </c>
      <c r="AU16" s="9">
        <v>0.111</v>
      </c>
      <c r="AV16" s="9">
        <v>0.111</v>
      </c>
      <c r="AW16" s="9">
        <v>0</v>
      </c>
      <c r="AX16" s="9">
        <v>0</v>
      </c>
      <c r="AY16" s="9">
        <v>0</v>
      </c>
      <c r="AZ16" s="9">
        <v>0</v>
      </c>
      <c r="BA16" s="9">
        <v>0.06</v>
      </c>
      <c r="BB16" s="9">
        <v>0.06</v>
      </c>
      <c r="BC16" s="9">
        <v>0</v>
      </c>
      <c r="BD16" s="9">
        <v>0.06</v>
      </c>
      <c r="BE16" s="9">
        <v>0.06</v>
      </c>
      <c r="BF16" s="9">
        <v>0</v>
      </c>
      <c r="BG16" s="9">
        <v>0</v>
      </c>
      <c r="BH16" s="9">
        <v>0</v>
      </c>
      <c r="BI16" s="9">
        <v>0</v>
      </c>
      <c r="BJ16" s="9">
        <v>0.30099999999999999</v>
      </c>
      <c r="BK16" s="9">
        <v>0.13300000000000001</v>
      </c>
      <c r="BL16" s="9">
        <v>0.16800000000000001</v>
      </c>
      <c r="BM16" s="9">
        <v>0.22900000000000001</v>
      </c>
      <c r="BN16" s="9">
        <v>0.06</v>
      </c>
      <c r="BO16" s="9">
        <v>0.16800000000000001</v>
      </c>
      <c r="BP16" s="9">
        <v>8.4000000000000005E-2</v>
      </c>
      <c r="BQ16" s="9">
        <v>0</v>
      </c>
      <c r="BR16" s="9">
        <v>8.4000000000000005E-2</v>
      </c>
      <c r="BS16" s="9">
        <v>0.14399999999999999</v>
      </c>
      <c r="BT16" s="9">
        <v>0.06</v>
      </c>
      <c r="BU16" s="9">
        <v>8.4000000000000005E-2</v>
      </c>
      <c r="BV16" s="9">
        <v>0</v>
      </c>
      <c r="BW16" s="9">
        <v>0</v>
      </c>
      <c r="BX16" s="9">
        <v>0</v>
      </c>
      <c r="BY16" s="9">
        <v>7.2999999999999995E-2</v>
      </c>
      <c r="BZ16" s="9">
        <v>7.2999999999999995E-2</v>
      </c>
      <c r="CA16" s="9">
        <v>0</v>
      </c>
      <c r="CB16" s="9">
        <v>7.2999999999999995E-2</v>
      </c>
      <c r="CC16" s="9">
        <v>7.2999999999999995E-2</v>
      </c>
      <c r="CD16" s="9">
        <v>0</v>
      </c>
      <c r="CE16" s="9">
        <v>0</v>
      </c>
      <c r="CF16" s="9">
        <v>0</v>
      </c>
      <c r="CG16" s="9">
        <v>0</v>
      </c>
      <c r="CH16" s="9">
        <v>0.73199999999999998</v>
      </c>
      <c r="CI16" s="9">
        <v>0.501</v>
      </c>
      <c r="CJ16" s="9">
        <v>0.23200000000000001</v>
      </c>
      <c r="CK16" s="9">
        <v>0.66800000000000004</v>
      </c>
      <c r="CL16" s="9">
        <v>0.436</v>
      </c>
      <c r="CM16" s="9">
        <v>0.23200000000000001</v>
      </c>
      <c r="CN16" s="9">
        <v>0.53500000000000003</v>
      </c>
      <c r="CO16" s="9">
        <v>0.374</v>
      </c>
      <c r="CP16" s="9">
        <v>0.16</v>
      </c>
      <c r="CQ16" s="9">
        <v>0.13300000000000001</v>
      </c>
      <c r="CR16" s="9">
        <v>6.2E-2</v>
      </c>
      <c r="CS16" s="9">
        <v>7.0999999999999994E-2</v>
      </c>
      <c r="CT16" s="9">
        <v>0</v>
      </c>
      <c r="CU16" s="9">
        <v>0</v>
      </c>
      <c r="CV16" s="9">
        <v>0</v>
      </c>
      <c r="CW16" s="9">
        <v>6.5000000000000002E-2</v>
      </c>
      <c r="CX16" s="9">
        <v>6.5000000000000002E-2</v>
      </c>
      <c r="CY16" s="9">
        <v>0</v>
      </c>
      <c r="CZ16" s="9">
        <v>6.5000000000000002E-2</v>
      </c>
      <c r="DA16" s="9">
        <v>6.5000000000000002E-2</v>
      </c>
      <c r="DB16" s="9">
        <v>0</v>
      </c>
      <c r="DC16" s="9">
        <v>0</v>
      </c>
      <c r="DD16" s="9">
        <v>0</v>
      </c>
      <c r="DE16" s="9">
        <v>0</v>
      </c>
      <c r="DF16" s="9">
        <v>0.64700000000000002</v>
      </c>
      <c r="DG16" s="9">
        <v>0.39200000000000002</v>
      </c>
      <c r="DH16" s="9">
        <v>0.254</v>
      </c>
      <c r="DI16" s="9">
        <v>0.54900000000000004</v>
      </c>
      <c r="DJ16" s="9">
        <v>0.39200000000000002</v>
      </c>
      <c r="DK16" s="9">
        <v>0.157</v>
      </c>
      <c r="DL16" s="9">
        <v>0.54900000000000004</v>
      </c>
      <c r="DM16" s="9">
        <v>0.39200000000000002</v>
      </c>
      <c r="DN16" s="9">
        <v>0.157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9.7000000000000003E-2</v>
      </c>
      <c r="DV16" s="9">
        <v>0</v>
      </c>
      <c r="DW16" s="9">
        <v>9.7000000000000003E-2</v>
      </c>
      <c r="DX16" s="9">
        <v>9.7000000000000003E-2</v>
      </c>
      <c r="DY16" s="9">
        <v>0</v>
      </c>
      <c r="DZ16" s="9">
        <v>9.7000000000000003E-2</v>
      </c>
      <c r="EA16" s="9">
        <v>0</v>
      </c>
      <c r="EB16" s="9">
        <v>0</v>
      </c>
      <c r="EC16" s="9">
        <v>0</v>
      </c>
      <c r="ED16" s="9">
        <v>7.98</v>
      </c>
      <c r="EE16" s="9">
        <v>3.5259999999999998</v>
      </c>
      <c r="EF16" s="9">
        <v>4.4530000000000003</v>
      </c>
      <c r="EG16" s="9">
        <v>4.3890000000000002</v>
      </c>
      <c r="EH16" s="9">
        <v>2.1629999999999998</v>
      </c>
      <c r="EI16" s="9">
        <v>2.226</v>
      </c>
      <c r="EJ16" s="9">
        <v>3.7240000000000002</v>
      </c>
      <c r="EK16" s="9">
        <v>1.671</v>
      </c>
      <c r="EL16" s="9">
        <v>2.0529999999999999</v>
      </c>
      <c r="EM16" s="9">
        <v>0.66500000000000004</v>
      </c>
      <c r="EN16" s="9">
        <v>0.49199999999999999</v>
      </c>
      <c r="EO16" s="9">
        <v>0.17299999999999999</v>
      </c>
      <c r="EP16" s="9">
        <v>0</v>
      </c>
      <c r="EQ16" s="9">
        <v>0</v>
      </c>
      <c r="ER16" s="9">
        <v>0</v>
      </c>
      <c r="ES16" s="9">
        <v>3.5910000000000002</v>
      </c>
      <c r="ET16" s="9">
        <v>1.3640000000000001</v>
      </c>
      <c r="EU16" s="9">
        <v>2.2269999999999999</v>
      </c>
      <c r="EV16" s="9">
        <v>3.1469999999999998</v>
      </c>
      <c r="EW16" s="9">
        <v>1.103</v>
      </c>
      <c r="EX16" s="9">
        <v>2.044</v>
      </c>
      <c r="EY16" s="9">
        <v>0.44400000000000001</v>
      </c>
      <c r="EZ16" s="9">
        <v>0.26</v>
      </c>
      <c r="FA16" s="9">
        <v>0.184</v>
      </c>
      <c r="FB16" s="9">
        <v>6.7510000000000003</v>
      </c>
      <c r="FC16" s="9">
        <v>2.6760000000000002</v>
      </c>
      <c r="FD16" s="9">
        <v>4.0750000000000002</v>
      </c>
      <c r="FE16" s="9">
        <v>3.746</v>
      </c>
      <c r="FF16" s="9">
        <v>1.52</v>
      </c>
      <c r="FG16" s="9">
        <v>2.226</v>
      </c>
      <c r="FH16" s="9">
        <v>3.2959999999999998</v>
      </c>
      <c r="FI16" s="9">
        <v>1.2430000000000001</v>
      </c>
      <c r="FJ16" s="9">
        <v>2.0529999999999999</v>
      </c>
      <c r="FK16" s="9">
        <v>0.45100000000000001</v>
      </c>
      <c r="FL16" s="9">
        <v>0.27800000000000002</v>
      </c>
      <c r="FM16" s="9">
        <v>0.17299999999999999</v>
      </c>
      <c r="FN16" s="9">
        <v>0</v>
      </c>
      <c r="FO16" s="9">
        <v>0</v>
      </c>
      <c r="FP16" s="9">
        <v>0</v>
      </c>
      <c r="FQ16" s="9">
        <v>3.0049999999999999</v>
      </c>
      <c r="FR16" s="9">
        <v>1.1559999999999999</v>
      </c>
      <c r="FS16" s="9">
        <v>1.849</v>
      </c>
      <c r="FT16" s="9">
        <v>2.7440000000000002</v>
      </c>
      <c r="FU16" s="9">
        <v>0.89600000000000002</v>
      </c>
      <c r="FV16" s="9">
        <v>1.849</v>
      </c>
      <c r="FW16" s="9">
        <v>0.26</v>
      </c>
      <c r="FX16" s="9">
        <v>0.26</v>
      </c>
      <c r="FY16" s="9">
        <v>0</v>
      </c>
      <c r="FZ16" s="9">
        <v>0.57499999999999996</v>
      </c>
      <c r="GA16" s="9">
        <v>0.19600000000000001</v>
      </c>
      <c r="GB16" s="9">
        <v>0.379</v>
      </c>
      <c r="GC16" s="9">
        <v>0.19600000000000001</v>
      </c>
      <c r="GD16" s="9">
        <v>0.19600000000000001</v>
      </c>
      <c r="GE16" s="9">
        <v>0</v>
      </c>
      <c r="GF16" s="9">
        <v>0.19600000000000001</v>
      </c>
      <c r="GG16" s="9">
        <v>0.19600000000000001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0.379</v>
      </c>
      <c r="GP16" s="9">
        <v>0</v>
      </c>
      <c r="GQ16" s="9">
        <v>0.379</v>
      </c>
      <c r="GR16" s="9">
        <v>0.19500000000000001</v>
      </c>
      <c r="GS16" s="9">
        <v>0</v>
      </c>
      <c r="GT16" s="9">
        <v>0.19500000000000001</v>
      </c>
      <c r="GU16" s="9">
        <v>0.184</v>
      </c>
      <c r="GV16" s="9">
        <v>0</v>
      </c>
      <c r="GW16" s="9">
        <v>0.184</v>
      </c>
      <c r="GX16" s="9">
        <v>0.65400000000000003</v>
      </c>
      <c r="GY16" s="9">
        <v>0.65400000000000003</v>
      </c>
      <c r="GZ16" s="9">
        <v>0</v>
      </c>
      <c r="HA16" s="9">
        <v>0.44600000000000001</v>
      </c>
      <c r="HB16" s="9">
        <v>0.44600000000000001</v>
      </c>
      <c r="HC16" s="9">
        <v>0</v>
      </c>
      <c r="HD16" s="9">
        <v>0.23200000000000001</v>
      </c>
      <c r="HE16" s="9">
        <v>0.23200000000000001</v>
      </c>
      <c r="HF16" s="9">
        <v>0</v>
      </c>
      <c r="HG16" s="9">
        <v>0.214</v>
      </c>
      <c r="HH16" s="9">
        <v>0.214</v>
      </c>
      <c r="HI16" s="9">
        <v>0</v>
      </c>
      <c r="HJ16" s="9">
        <v>0</v>
      </c>
      <c r="HK16" s="9">
        <v>0</v>
      </c>
      <c r="HL16" s="9">
        <v>0</v>
      </c>
      <c r="HM16" s="9">
        <v>0.20799999999999999</v>
      </c>
      <c r="HN16" s="9">
        <v>0.20799999999999999</v>
      </c>
      <c r="HO16" s="9">
        <v>0</v>
      </c>
      <c r="HP16" s="9">
        <v>0.20799999999999999</v>
      </c>
      <c r="HQ16" s="9">
        <v>0.20799999999999999</v>
      </c>
      <c r="HR16" s="9">
        <v>0</v>
      </c>
      <c r="HS16" s="9">
        <v>0</v>
      </c>
      <c r="HT16" s="9">
        <v>0</v>
      </c>
      <c r="HU16" s="9">
        <v>0</v>
      </c>
      <c r="HV16" s="9">
        <v>6.7370000000000001</v>
      </c>
      <c r="HW16" s="9">
        <v>2.8439999999999999</v>
      </c>
      <c r="HX16" s="9">
        <v>3.8929999999999998</v>
      </c>
      <c r="HY16" s="9">
        <v>4.0010000000000003</v>
      </c>
      <c r="HZ16" s="9">
        <v>1.774</v>
      </c>
      <c r="IA16" s="9">
        <v>2.226</v>
      </c>
      <c r="IB16" s="9">
        <v>3.335</v>
      </c>
      <c r="IC16" s="9">
        <v>1.282</v>
      </c>
      <c r="ID16" s="9">
        <v>2.0529999999999999</v>
      </c>
      <c r="IE16" s="9">
        <v>0.66500000000000004</v>
      </c>
      <c r="IF16" s="9">
        <v>0.49199999999999999</v>
      </c>
      <c r="IG16" s="9">
        <v>0.17299999999999999</v>
      </c>
      <c r="IH16" s="9">
        <v>0</v>
      </c>
      <c r="II16" s="9">
        <v>0</v>
      </c>
      <c r="IJ16" s="9">
        <v>0</v>
      </c>
      <c r="IK16" s="9">
        <v>2.7370000000000001</v>
      </c>
      <c r="IL16" s="9">
        <v>1.07</v>
      </c>
      <c r="IM16" s="9">
        <v>1.667</v>
      </c>
      <c r="IN16" s="9">
        <v>2.2930000000000001</v>
      </c>
      <c r="IO16" s="9">
        <v>0.80900000000000005</v>
      </c>
      <c r="IP16" s="9">
        <v>1.484</v>
      </c>
      <c r="IQ16" s="9">
        <v>0.44400000000000001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0.55400000000000005</v>
      </c>
      <c r="F17" s="9">
        <v>0.06</v>
      </c>
      <c r="G17" s="9">
        <v>0.49399999999999999</v>
      </c>
      <c r="H17" s="9">
        <v>0.33900000000000002</v>
      </c>
      <c r="I17" s="9">
        <v>0.06</v>
      </c>
      <c r="J17" s="9">
        <v>0.27900000000000003</v>
      </c>
      <c r="K17" s="9">
        <v>0.215</v>
      </c>
      <c r="L17" s="9">
        <v>0</v>
      </c>
      <c r="M17" s="9">
        <v>0.215</v>
      </c>
      <c r="N17" s="9">
        <v>1.254</v>
      </c>
      <c r="O17" s="9">
        <v>0.63300000000000001</v>
      </c>
      <c r="P17" s="9">
        <v>0.621</v>
      </c>
      <c r="Q17" s="9">
        <v>1.077</v>
      </c>
      <c r="R17" s="9">
        <v>0.45600000000000002</v>
      </c>
      <c r="S17" s="9">
        <v>0.621</v>
      </c>
      <c r="T17" s="9">
        <v>0.68</v>
      </c>
      <c r="U17" s="9">
        <v>0.372</v>
      </c>
      <c r="V17" s="9">
        <v>0.308</v>
      </c>
      <c r="W17" s="9">
        <v>8.4000000000000005E-2</v>
      </c>
      <c r="X17" s="9">
        <v>8.4000000000000005E-2</v>
      </c>
      <c r="Y17" s="9">
        <v>0</v>
      </c>
      <c r="Z17" s="9">
        <v>0.314</v>
      </c>
      <c r="AA17" s="9">
        <v>0</v>
      </c>
      <c r="AB17" s="9">
        <v>0.314</v>
      </c>
      <c r="AC17" s="9">
        <v>0.17699999999999999</v>
      </c>
      <c r="AD17" s="9">
        <v>0.17699999999999999</v>
      </c>
      <c r="AE17" s="9">
        <v>0</v>
      </c>
      <c r="AF17" s="9">
        <v>0.17699999999999999</v>
      </c>
      <c r="AG17" s="9">
        <v>0.17699999999999999</v>
      </c>
      <c r="AH17" s="9">
        <v>0</v>
      </c>
      <c r="AI17" s="9">
        <v>0</v>
      </c>
      <c r="AJ17" s="9">
        <v>0</v>
      </c>
      <c r="AK17" s="9">
        <v>0</v>
      </c>
      <c r="AL17" s="9">
        <v>0.75800000000000001</v>
      </c>
      <c r="AM17" s="9">
        <v>0.114</v>
      </c>
      <c r="AN17" s="9">
        <v>0.64400000000000002</v>
      </c>
      <c r="AO17" s="9">
        <v>0.66600000000000004</v>
      </c>
      <c r="AP17" s="9">
        <v>0.114</v>
      </c>
      <c r="AQ17" s="9">
        <v>0.55200000000000005</v>
      </c>
      <c r="AR17" s="9">
        <v>0.66600000000000004</v>
      </c>
      <c r="AS17" s="9">
        <v>0.114</v>
      </c>
      <c r="AT17" s="9">
        <v>0.55200000000000005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9.1999999999999998E-2</v>
      </c>
      <c r="BB17" s="9">
        <v>0</v>
      </c>
      <c r="BC17" s="9">
        <v>9.1999999999999998E-2</v>
      </c>
      <c r="BD17" s="9">
        <v>9.1999999999999998E-2</v>
      </c>
      <c r="BE17" s="9">
        <v>0</v>
      </c>
      <c r="BF17" s="9">
        <v>9.1999999999999998E-2</v>
      </c>
      <c r="BG17" s="9">
        <v>0</v>
      </c>
      <c r="BH17" s="9">
        <v>0</v>
      </c>
      <c r="BI17" s="9">
        <v>0</v>
      </c>
      <c r="BJ17" s="9">
        <v>1</v>
      </c>
      <c r="BK17" s="9">
        <v>0.13200000000000001</v>
      </c>
      <c r="BL17" s="9">
        <v>0.86799999999999999</v>
      </c>
      <c r="BM17" s="9">
        <v>0.91400000000000003</v>
      </c>
      <c r="BN17" s="9">
        <v>0.13200000000000001</v>
      </c>
      <c r="BO17" s="9">
        <v>0.78200000000000003</v>
      </c>
      <c r="BP17" s="9">
        <v>0.85099999999999998</v>
      </c>
      <c r="BQ17" s="9">
        <v>6.9000000000000006E-2</v>
      </c>
      <c r="BR17" s="9">
        <v>0.78200000000000003</v>
      </c>
      <c r="BS17" s="9">
        <v>6.3E-2</v>
      </c>
      <c r="BT17" s="9">
        <v>6.3E-2</v>
      </c>
      <c r="BU17" s="9">
        <v>0</v>
      </c>
      <c r="BV17" s="9">
        <v>0</v>
      </c>
      <c r="BW17" s="9">
        <v>0</v>
      </c>
      <c r="BX17" s="9">
        <v>0</v>
      </c>
      <c r="BY17" s="9">
        <v>8.6999999999999994E-2</v>
      </c>
      <c r="BZ17" s="9">
        <v>0</v>
      </c>
      <c r="CA17" s="9">
        <v>8.6999999999999994E-2</v>
      </c>
      <c r="CB17" s="9">
        <v>8.6999999999999994E-2</v>
      </c>
      <c r="CC17" s="9">
        <v>0</v>
      </c>
      <c r="CD17" s="9">
        <v>8.6999999999999994E-2</v>
      </c>
      <c r="CE17" s="9">
        <v>0</v>
      </c>
      <c r="CF17" s="9">
        <v>0</v>
      </c>
      <c r="CG17" s="9">
        <v>0</v>
      </c>
      <c r="CH17" s="9">
        <v>0.85</v>
      </c>
      <c r="CI17" s="9">
        <v>0.39</v>
      </c>
      <c r="CJ17" s="9">
        <v>0.46</v>
      </c>
      <c r="CK17" s="9">
        <v>0.85</v>
      </c>
      <c r="CL17" s="9">
        <v>0.39</v>
      </c>
      <c r="CM17" s="9">
        <v>0.46</v>
      </c>
      <c r="CN17" s="9">
        <v>0.77500000000000002</v>
      </c>
      <c r="CO17" s="9">
        <v>0.315</v>
      </c>
      <c r="CP17" s="9">
        <v>0.46</v>
      </c>
      <c r="CQ17" s="9">
        <v>7.4999999999999997E-2</v>
      </c>
      <c r="CR17" s="9">
        <v>7.4999999999999997E-2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0.379</v>
      </c>
      <c r="DG17" s="9">
        <v>0.307</v>
      </c>
      <c r="DH17" s="9">
        <v>7.2999999999999995E-2</v>
      </c>
      <c r="DI17" s="9">
        <v>0.379</v>
      </c>
      <c r="DJ17" s="9">
        <v>0.307</v>
      </c>
      <c r="DK17" s="9">
        <v>7.2999999999999995E-2</v>
      </c>
      <c r="DL17" s="9">
        <v>0.33</v>
      </c>
      <c r="DM17" s="9">
        <v>0.25700000000000001</v>
      </c>
      <c r="DN17" s="9">
        <v>7.2999999999999995E-2</v>
      </c>
      <c r="DO17" s="9">
        <v>0.05</v>
      </c>
      <c r="DP17" s="9">
        <v>0.05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10.821</v>
      </c>
      <c r="EE17" s="9">
        <v>5.6219999999999999</v>
      </c>
      <c r="EF17" s="9">
        <v>5.1989999999999998</v>
      </c>
      <c r="EG17" s="9">
        <v>7.8179999999999996</v>
      </c>
      <c r="EH17" s="9">
        <v>4.9539999999999997</v>
      </c>
      <c r="EI17" s="9">
        <v>2.8639999999999999</v>
      </c>
      <c r="EJ17" s="9">
        <v>5.3049999999999997</v>
      </c>
      <c r="EK17" s="9">
        <v>3.0419999999999998</v>
      </c>
      <c r="EL17" s="9">
        <v>2.2629999999999999</v>
      </c>
      <c r="EM17" s="9">
        <v>1.6619999999999999</v>
      </c>
      <c r="EN17" s="9">
        <v>1.2350000000000001</v>
      </c>
      <c r="EO17" s="9">
        <v>0.42799999999999999</v>
      </c>
      <c r="EP17" s="9">
        <v>0.85</v>
      </c>
      <c r="EQ17" s="9">
        <v>0.67700000000000005</v>
      </c>
      <c r="ER17" s="9">
        <v>0.17299999999999999</v>
      </c>
      <c r="ES17" s="9">
        <v>3.0030000000000001</v>
      </c>
      <c r="ET17" s="9">
        <v>0.66800000000000004</v>
      </c>
      <c r="EU17" s="9">
        <v>2.335</v>
      </c>
      <c r="EV17" s="9">
        <v>2.8769999999999998</v>
      </c>
      <c r="EW17" s="9">
        <v>0.66800000000000004</v>
      </c>
      <c r="EX17" s="9">
        <v>2.2090000000000001</v>
      </c>
      <c r="EY17" s="9">
        <v>0.126</v>
      </c>
      <c r="EZ17" s="9">
        <v>0</v>
      </c>
      <c r="FA17" s="9">
        <v>0.126</v>
      </c>
      <c r="FB17" s="9">
        <v>8.1050000000000004</v>
      </c>
      <c r="FC17" s="9">
        <v>3.6840000000000002</v>
      </c>
      <c r="FD17" s="9">
        <v>4.4210000000000003</v>
      </c>
      <c r="FE17" s="9">
        <v>5.6820000000000004</v>
      </c>
      <c r="FF17" s="9">
        <v>3.262</v>
      </c>
      <c r="FG17" s="9">
        <v>2.42</v>
      </c>
      <c r="FH17" s="9">
        <v>4.5810000000000004</v>
      </c>
      <c r="FI17" s="9">
        <v>2.589</v>
      </c>
      <c r="FJ17" s="9">
        <v>1.992</v>
      </c>
      <c r="FK17" s="9">
        <v>0.66300000000000003</v>
      </c>
      <c r="FL17" s="9">
        <v>0.23499999999999999</v>
      </c>
      <c r="FM17" s="9">
        <v>0.42799999999999999</v>
      </c>
      <c r="FN17" s="9">
        <v>0.437</v>
      </c>
      <c r="FO17" s="9">
        <v>0.437</v>
      </c>
      <c r="FP17" s="9">
        <v>0</v>
      </c>
      <c r="FQ17" s="9">
        <v>2.4239999999999999</v>
      </c>
      <c r="FR17" s="9">
        <v>0.42199999999999999</v>
      </c>
      <c r="FS17" s="9">
        <v>2.0019999999999998</v>
      </c>
      <c r="FT17" s="9">
        <v>2.2970000000000002</v>
      </c>
      <c r="FU17" s="9">
        <v>0.42199999999999999</v>
      </c>
      <c r="FV17" s="9">
        <v>1.875</v>
      </c>
      <c r="FW17" s="9">
        <v>0.126</v>
      </c>
      <c r="FX17" s="9">
        <v>0</v>
      </c>
      <c r="FY17" s="9">
        <v>0.126</v>
      </c>
      <c r="FZ17" s="9">
        <v>1.76</v>
      </c>
      <c r="GA17" s="9">
        <v>1.4890000000000001</v>
      </c>
      <c r="GB17" s="9">
        <v>0.27100000000000002</v>
      </c>
      <c r="GC17" s="9">
        <v>1.514</v>
      </c>
      <c r="GD17" s="9">
        <v>1.2430000000000001</v>
      </c>
      <c r="GE17" s="9">
        <v>0.27100000000000002</v>
      </c>
      <c r="GF17" s="9">
        <v>0.45400000000000001</v>
      </c>
      <c r="GG17" s="9">
        <v>0.183</v>
      </c>
      <c r="GH17" s="9">
        <v>0.27100000000000002</v>
      </c>
      <c r="GI17" s="9">
        <v>0.82099999999999995</v>
      </c>
      <c r="GJ17" s="9">
        <v>0.82099999999999995</v>
      </c>
      <c r="GK17" s="9">
        <v>0</v>
      </c>
      <c r="GL17" s="9">
        <v>0.23899999999999999</v>
      </c>
      <c r="GM17" s="9">
        <v>0.23899999999999999</v>
      </c>
      <c r="GN17" s="9">
        <v>0</v>
      </c>
      <c r="GO17" s="9">
        <v>0.246</v>
      </c>
      <c r="GP17" s="9">
        <v>0.246</v>
      </c>
      <c r="GQ17" s="9">
        <v>0</v>
      </c>
      <c r="GR17" s="9">
        <v>0.246</v>
      </c>
      <c r="GS17" s="9">
        <v>0.246</v>
      </c>
      <c r="GT17" s="9">
        <v>0</v>
      </c>
      <c r="GU17" s="9">
        <v>0</v>
      </c>
      <c r="GV17" s="9">
        <v>0</v>
      </c>
      <c r="GW17" s="9">
        <v>0</v>
      </c>
      <c r="GX17" s="9">
        <v>0.95499999999999996</v>
      </c>
      <c r="GY17" s="9">
        <v>0.44900000000000001</v>
      </c>
      <c r="GZ17" s="9">
        <v>0.50700000000000001</v>
      </c>
      <c r="HA17" s="9">
        <v>0.622</v>
      </c>
      <c r="HB17" s="9">
        <v>0.44900000000000001</v>
      </c>
      <c r="HC17" s="9">
        <v>0.17299999999999999</v>
      </c>
      <c r="HD17" s="9">
        <v>0.27</v>
      </c>
      <c r="HE17" s="9">
        <v>0.27</v>
      </c>
      <c r="HF17" s="9">
        <v>0</v>
      </c>
      <c r="HG17" s="9">
        <v>0.17799999999999999</v>
      </c>
      <c r="HH17" s="9">
        <v>0.17799999999999999</v>
      </c>
      <c r="HI17" s="9">
        <v>0</v>
      </c>
      <c r="HJ17" s="9">
        <v>0.17299999999999999</v>
      </c>
      <c r="HK17" s="9">
        <v>0</v>
      </c>
      <c r="HL17" s="9">
        <v>0.17299999999999999</v>
      </c>
      <c r="HM17" s="9">
        <v>0.33300000000000002</v>
      </c>
      <c r="HN17" s="9">
        <v>0</v>
      </c>
      <c r="HO17" s="9">
        <v>0.33300000000000002</v>
      </c>
      <c r="HP17" s="9">
        <v>0.33300000000000002</v>
      </c>
      <c r="HQ17" s="9">
        <v>0</v>
      </c>
      <c r="HR17" s="9">
        <v>0.33300000000000002</v>
      </c>
      <c r="HS17" s="9">
        <v>0</v>
      </c>
      <c r="HT17" s="9">
        <v>0</v>
      </c>
      <c r="HU17" s="9">
        <v>0</v>
      </c>
      <c r="HV17" s="9">
        <v>8.8840000000000003</v>
      </c>
      <c r="HW17" s="9">
        <v>4.0579999999999998</v>
      </c>
      <c r="HX17" s="9">
        <v>4.8250000000000002</v>
      </c>
      <c r="HY17" s="9">
        <v>6.5720000000000001</v>
      </c>
      <c r="HZ17" s="9">
        <v>3.8119999999999998</v>
      </c>
      <c r="IA17" s="9">
        <v>2.7589999999999999</v>
      </c>
      <c r="IB17" s="9">
        <v>4.0590000000000002</v>
      </c>
      <c r="IC17" s="9">
        <v>1.901</v>
      </c>
      <c r="ID17" s="9">
        <v>2.1579999999999999</v>
      </c>
      <c r="IE17" s="9">
        <v>1.6619999999999999</v>
      </c>
      <c r="IF17" s="9">
        <v>1.2350000000000001</v>
      </c>
      <c r="IG17" s="9">
        <v>0.42799999999999999</v>
      </c>
      <c r="IH17" s="9">
        <v>0.85</v>
      </c>
      <c r="II17" s="9">
        <v>0.67700000000000005</v>
      </c>
      <c r="IJ17" s="9">
        <v>0.17299999999999999</v>
      </c>
      <c r="IK17" s="9">
        <v>2.3119999999999998</v>
      </c>
      <c r="IL17" s="9">
        <v>0.246</v>
      </c>
      <c r="IM17" s="9">
        <v>2.0659999999999998</v>
      </c>
      <c r="IN17" s="9">
        <v>2.1859999999999999</v>
      </c>
      <c r="IO17" s="9">
        <v>0.246</v>
      </c>
      <c r="IP17" s="9">
        <v>1.94</v>
      </c>
      <c r="IQ17" s="9">
        <v>0.126</v>
      </c>
    </row>
    <row r="18" spans="1:251">
      <c r="A18" s="10">
        <v>44593</v>
      </c>
      <c r="B18" s="9">
        <v>9.0999999999999998E-2</v>
      </c>
      <c r="C18" s="9">
        <v>0</v>
      </c>
      <c r="D18" s="9">
        <v>9.0999999999999998E-2</v>
      </c>
      <c r="E18" s="9">
        <v>0.27800000000000002</v>
      </c>
      <c r="F18" s="9">
        <v>0</v>
      </c>
      <c r="G18" s="9">
        <v>0.27800000000000002</v>
      </c>
      <c r="H18" s="9">
        <v>0.27800000000000002</v>
      </c>
      <c r="I18" s="9">
        <v>0</v>
      </c>
      <c r="J18" s="9">
        <v>0.27800000000000002</v>
      </c>
      <c r="K18" s="9">
        <v>0</v>
      </c>
      <c r="L18" s="9">
        <v>0</v>
      </c>
      <c r="M18" s="9">
        <v>0</v>
      </c>
      <c r="N18" s="9">
        <v>1.367</v>
      </c>
      <c r="O18" s="9">
        <v>0.49099999999999999</v>
      </c>
      <c r="P18" s="9">
        <v>0.876</v>
      </c>
      <c r="Q18" s="9">
        <v>1.367</v>
      </c>
      <c r="R18" s="9">
        <v>0.49099999999999999</v>
      </c>
      <c r="S18" s="9">
        <v>0.876</v>
      </c>
      <c r="T18" s="9">
        <v>0.99399999999999999</v>
      </c>
      <c r="U18" s="9">
        <v>0.30299999999999999</v>
      </c>
      <c r="V18" s="9">
        <v>0.69099999999999995</v>
      </c>
      <c r="W18" s="9">
        <v>0.188</v>
      </c>
      <c r="X18" s="9">
        <v>0.188</v>
      </c>
      <c r="Y18" s="9">
        <v>0</v>
      </c>
      <c r="Z18" s="9">
        <v>0.184</v>
      </c>
      <c r="AA18" s="9">
        <v>0</v>
      </c>
      <c r="AB18" s="9">
        <v>0.184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0.53900000000000003</v>
      </c>
      <c r="AM18" s="9">
        <v>0.433</v>
      </c>
      <c r="AN18" s="9">
        <v>0.106</v>
      </c>
      <c r="AO18" s="9">
        <v>0.27400000000000002</v>
      </c>
      <c r="AP18" s="9">
        <v>0.16900000000000001</v>
      </c>
      <c r="AQ18" s="9">
        <v>0.106</v>
      </c>
      <c r="AR18" s="9">
        <v>0.16</v>
      </c>
      <c r="AS18" s="9">
        <v>5.3999999999999999E-2</v>
      </c>
      <c r="AT18" s="9">
        <v>0.106</v>
      </c>
      <c r="AU18" s="9">
        <v>0.115</v>
      </c>
      <c r="AV18" s="9">
        <v>0.115</v>
      </c>
      <c r="AW18" s="9">
        <v>0</v>
      </c>
      <c r="AX18" s="9">
        <v>0</v>
      </c>
      <c r="AY18" s="9">
        <v>0</v>
      </c>
      <c r="AZ18" s="9">
        <v>0</v>
      </c>
      <c r="BA18" s="9">
        <v>0.26500000000000001</v>
      </c>
      <c r="BB18" s="9">
        <v>0.26500000000000001</v>
      </c>
      <c r="BC18" s="9">
        <v>0</v>
      </c>
      <c r="BD18" s="9">
        <v>0.26500000000000001</v>
      </c>
      <c r="BE18" s="9">
        <v>0.26500000000000001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0.83899999999999997</v>
      </c>
      <c r="CI18" s="9">
        <v>0.49</v>
      </c>
      <c r="CJ18" s="9">
        <v>0.35</v>
      </c>
      <c r="CK18" s="9">
        <v>0.71399999999999997</v>
      </c>
      <c r="CL18" s="9">
        <v>0.49</v>
      </c>
      <c r="CM18" s="9">
        <v>0.224</v>
      </c>
      <c r="CN18" s="9">
        <v>0.71399999999999997</v>
      </c>
      <c r="CO18" s="9">
        <v>0.49</v>
      </c>
      <c r="CP18" s="9">
        <v>0.224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0.126</v>
      </c>
      <c r="CX18" s="9">
        <v>0</v>
      </c>
      <c r="CY18" s="9">
        <v>0.126</v>
      </c>
      <c r="CZ18" s="9">
        <v>0.126</v>
      </c>
      <c r="DA18" s="9">
        <v>0</v>
      </c>
      <c r="DB18" s="9">
        <v>0.126</v>
      </c>
      <c r="DC18" s="9">
        <v>0</v>
      </c>
      <c r="DD18" s="9">
        <v>0</v>
      </c>
      <c r="DE18" s="9">
        <v>0</v>
      </c>
      <c r="DF18" s="9">
        <v>0.42399999999999999</v>
      </c>
      <c r="DG18" s="9">
        <v>0</v>
      </c>
      <c r="DH18" s="9">
        <v>0.42399999999999999</v>
      </c>
      <c r="DI18" s="9">
        <v>0.42399999999999999</v>
      </c>
      <c r="DJ18" s="9">
        <v>0</v>
      </c>
      <c r="DK18" s="9">
        <v>0.42399999999999999</v>
      </c>
      <c r="DL18" s="9">
        <v>0.42399999999999999</v>
      </c>
      <c r="DM18" s="9">
        <v>0</v>
      </c>
      <c r="DN18" s="9">
        <v>0.42399999999999999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9.0419999999999998</v>
      </c>
      <c r="EE18" s="9">
        <v>4.8540000000000001</v>
      </c>
      <c r="EF18" s="9">
        <v>4.1879999999999997</v>
      </c>
      <c r="EG18" s="9">
        <v>6.3979999999999997</v>
      </c>
      <c r="EH18" s="9">
        <v>3.4</v>
      </c>
      <c r="EI18" s="9">
        <v>2.9969999999999999</v>
      </c>
      <c r="EJ18" s="9">
        <v>4.3600000000000003</v>
      </c>
      <c r="EK18" s="9">
        <v>2.3109999999999999</v>
      </c>
      <c r="EL18" s="9">
        <v>2.0489999999999999</v>
      </c>
      <c r="EM18" s="9">
        <v>2.0379999999999998</v>
      </c>
      <c r="EN18" s="9">
        <v>1.089</v>
      </c>
      <c r="EO18" s="9">
        <v>0.94899999999999995</v>
      </c>
      <c r="EP18" s="9">
        <v>0</v>
      </c>
      <c r="EQ18" s="9">
        <v>0</v>
      </c>
      <c r="ER18" s="9">
        <v>0</v>
      </c>
      <c r="ES18" s="9">
        <v>2.6440000000000001</v>
      </c>
      <c r="ET18" s="9">
        <v>1.454</v>
      </c>
      <c r="EU18" s="9">
        <v>1.19</v>
      </c>
      <c r="EV18" s="9">
        <v>1.9910000000000001</v>
      </c>
      <c r="EW18" s="9">
        <v>1.117</v>
      </c>
      <c r="EX18" s="9">
        <v>0.875</v>
      </c>
      <c r="EY18" s="9">
        <v>0.65300000000000002</v>
      </c>
      <c r="EZ18" s="9">
        <v>0.33700000000000002</v>
      </c>
      <c r="FA18" s="9">
        <v>0.316</v>
      </c>
      <c r="FB18" s="9">
        <v>7.2670000000000003</v>
      </c>
      <c r="FC18" s="9">
        <v>4.0279999999999996</v>
      </c>
      <c r="FD18" s="9">
        <v>3.2389999999999999</v>
      </c>
      <c r="FE18" s="9">
        <v>5.5129999999999999</v>
      </c>
      <c r="FF18" s="9">
        <v>3.149</v>
      </c>
      <c r="FG18" s="9">
        <v>2.3650000000000002</v>
      </c>
      <c r="FH18" s="9">
        <v>4.3600000000000003</v>
      </c>
      <c r="FI18" s="9">
        <v>2.3109999999999999</v>
      </c>
      <c r="FJ18" s="9">
        <v>2.0489999999999999</v>
      </c>
      <c r="FK18" s="9">
        <v>1.153</v>
      </c>
      <c r="FL18" s="9">
        <v>0.83799999999999997</v>
      </c>
      <c r="FM18" s="9">
        <v>0.316</v>
      </c>
      <c r="FN18" s="9">
        <v>0</v>
      </c>
      <c r="FO18" s="9">
        <v>0</v>
      </c>
      <c r="FP18" s="9">
        <v>0</v>
      </c>
      <c r="FQ18" s="9">
        <v>1.754</v>
      </c>
      <c r="FR18" s="9">
        <v>0.879</v>
      </c>
      <c r="FS18" s="9">
        <v>0.875</v>
      </c>
      <c r="FT18" s="9">
        <v>1.5449999999999999</v>
      </c>
      <c r="FU18" s="9">
        <v>0.67</v>
      </c>
      <c r="FV18" s="9">
        <v>0.875</v>
      </c>
      <c r="FW18" s="9">
        <v>0.20899999999999999</v>
      </c>
      <c r="FX18" s="9">
        <v>0.20899999999999999</v>
      </c>
      <c r="FY18" s="9">
        <v>0</v>
      </c>
      <c r="FZ18" s="9">
        <v>1.458</v>
      </c>
      <c r="GA18" s="9">
        <v>0.82599999999999996</v>
      </c>
      <c r="GB18" s="9">
        <v>0.63100000000000001</v>
      </c>
      <c r="GC18" s="9">
        <v>0.56699999999999995</v>
      </c>
      <c r="GD18" s="9">
        <v>0.252</v>
      </c>
      <c r="GE18" s="9">
        <v>0.316</v>
      </c>
      <c r="GF18" s="9">
        <v>0</v>
      </c>
      <c r="GG18" s="9">
        <v>0</v>
      </c>
      <c r="GH18" s="9">
        <v>0</v>
      </c>
      <c r="GI18" s="9">
        <v>0.56699999999999995</v>
      </c>
      <c r="GJ18" s="9">
        <v>0.252</v>
      </c>
      <c r="GK18" s="9">
        <v>0.316</v>
      </c>
      <c r="GL18" s="9">
        <v>0</v>
      </c>
      <c r="GM18" s="9">
        <v>0</v>
      </c>
      <c r="GN18" s="9">
        <v>0</v>
      </c>
      <c r="GO18" s="9">
        <v>0.89</v>
      </c>
      <c r="GP18" s="9">
        <v>0.57499999999999996</v>
      </c>
      <c r="GQ18" s="9">
        <v>0.316</v>
      </c>
      <c r="GR18" s="9">
        <v>0.44600000000000001</v>
      </c>
      <c r="GS18" s="9">
        <v>0.44600000000000001</v>
      </c>
      <c r="GT18" s="9">
        <v>0</v>
      </c>
      <c r="GU18" s="9">
        <v>0.44400000000000001</v>
      </c>
      <c r="GV18" s="9">
        <v>0.128</v>
      </c>
      <c r="GW18" s="9">
        <v>0.316</v>
      </c>
      <c r="GX18" s="9">
        <v>0.317</v>
      </c>
      <c r="GY18" s="9">
        <v>0</v>
      </c>
      <c r="GZ18" s="9">
        <v>0.317</v>
      </c>
      <c r="HA18" s="9">
        <v>0.317</v>
      </c>
      <c r="HB18" s="9">
        <v>0</v>
      </c>
      <c r="HC18" s="9">
        <v>0.317</v>
      </c>
      <c r="HD18" s="9">
        <v>0</v>
      </c>
      <c r="HE18" s="9">
        <v>0</v>
      </c>
      <c r="HF18" s="9">
        <v>0</v>
      </c>
      <c r="HG18" s="9">
        <v>0.317</v>
      </c>
      <c r="HH18" s="9">
        <v>0</v>
      </c>
      <c r="HI18" s="9">
        <v>0.317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7.258</v>
      </c>
      <c r="HW18" s="9">
        <v>3.9359999999999999</v>
      </c>
      <c r="HX18" s="9">
        <v>3.3220000000000001</v>
      </c>
      <c r="HY18" s="9">
        <v>5.226</v>
      </c>
      <c r="HZ18" s="9">
        <v>2.8220000000000001</v>
      </c>
      <c r="IA18" s="9">
        <v>2.4049999999999998</v>
      </c>
      <c r="IB18" s="9">
        <v>3.504</v>
      </c>
      <c r="IC18" s="9">
        <v>1.732</v>
      </c>
      <c r="ID18" s="9">
        <v>1.772</v>
      </c>
      <c r="IE18" s="9">
        <v>1.722</v>
      </c>
      <c r="IF18" s="9">
        <v>1.089</v>
      </c>
      <c r="IG18" s="9">
        <v>0.63300000000000001</v>
      </c>
      <c r="IH18" s="9">
        <v>0</v>
      </c>
      <c r="II18" s="9">
        <v>0</v>
      </c>
      <c r="IJ18" s="9">
        <v>0</v>
      </c>
      <c r="IK18" s="9">
        <v>2.032</v>
      </c>
      <c r="IL18" s="9">
        <v>1.115</v>
      </c>
      <c r="IM18" s="9">
        <v>0.91700000000000004</v>
      </c>
      <c r="IN18" s="9">
        <v>1.5069999999999999</v>
      </c>
      <c r="IO18" s="9">
        <v>0.90600000000000003</v>
      </c>
      <c r="IP18" s="9">
        <v>0.60099999999999998</v>
      </c>
      <c r="IQ18" s="9">
        <v>0.52500000000000002</v>
      </c>
    </row>
    <row r="19" spans="1:251">
      <c r="A19" s="10">
        <v>44958</v>
      </c>
      <c r="B19" s="9">
        <v>0.40400000000000003</v>
      </c>
      <c r="C19" s="9">
        <v>0.40400000000000003</v>
      </c>
      <c r="D19" s="9">
        <v>0</v>
      </c>
      <c r="E19" s="9">
        <v>0.215</v>
      </c>
      <c r="F19" s="9">
        <v>0</v>
      </c>
      <c r="G19" s="9">
        <v>0.215</v>
      </c>
      <c r="H19" s="9">
        <v>0.14899999999999999</v>
      </c>
      <c r="I19" s="9">
        <v>0</v>
      </c>
      <c r="J19" s="9">
        <v>0.14899999999999999</v>
      </c>
      <c r="K19" s="9">
        <v>6.5000000000000002E-2</v>
      </c>
      <c r="L19" s="9">
        <v>0</v>
      </c>
      <c r="M19" s="9">
        <v>6.5000000000000002E-2</v>
      </c>
      <c r="N19" s="9">
        <v>1.657</v>
      </c>
      <c r="O19" s="9">
        <v>0.54900000000000004</v>
      </c>
      <c r="P19" s="9">
        <v>1.1080000000000001</v>
      </c>
      <c r="Q19" s="9">
        <v>1.1379999999999999</v>
      </c>
      <c r="R19" s="9">
        <v>0.41699999999999998</v>
      </c>
      <c r="S19" s="9">
        <v>0.72099999999999997</v>
      </c>
      <c r="T19" s="9">
        <v>1.0509999999999999</v>
      </c>
      <c r="U19" s="9">
        <v>0.41699999999999998</v>
      </c>
      <c r="V19" s="9">
        <v>0.63400000000000001</v>
      </c>
      <c r="W19" s="9">
        <v>8.6999999999999994E-2</v>
      </c>
      <c r="X19" s="9">
        <v>0</v>
      </c>
      <c r="Y19" s="9">
        <v>8.6999999999999994E-2</v>
      </c>
      <c r="Z19" s="9">
        <v>0</v>
      </c>
      <c r="AA19" s="9">
        <v>0</v>
      </c>
      <c r="AB19" s="9">
        <v>0</v>
      </c>
      <c r="AC19" s="9">
        <v>0.51900000000000002</v>
      </c>
      <c r="AD19" s="9">
        <v>0.13200000000000001</v>
      </c>
      <c r="AE19" s="9">
        <v>0.38700000000000001</v>
      </c>
      <c r="AF19" s="9">
        <v>0.51900000000000002</v>
      </c>
      <c r="AG19" s="9">
        <v>0.13200000000000001</v>
      </c>
      <c r="AH19" s="9">
        <v>0.38700000000000001</v>
      </c>
      <c r="AI19" s="9">
        <v>0</v>
      </c>
      <c r="AJ19" s="9">
        <v>0</v>
      </c>
      <c r="AK19" s="9">
        <v>0</v>
      </c>
      <c r="AL19" s="9">
        <v>0.58099999999999996</v>
      </c>
      <c r="AM19" s="9">
        <v>0.32500000000000001</v>
      </c>
      <c r="AN19" s="9">
        <v>0.255</v>
      </c>
      <c r="AO19" s="9">
        <v>0.37</v>
      </c>
      <c r="AP19" s="9">
        <v>0.19</v>
      </c>
      <c r="AQ19" s="9">
        <v>0.18</v>
      </c>
      <c r="AR19" s="9">
        <v>0.25600000000000001</v>
      </c>
      <c r="AS19" s="9">
        <v>0.19</v>
      </c>
      <c r="AT19" s="9">
        <v>6.5000000000000002E-2</v>
      </c>
      <c r="AU19" s="9">
        <v>0.114</v>
      </c>
      <c r="AV19" s="9">
        <v>0</v>
      </c>
      <c r="AW19" s="9">
        <v>0.114</v>
      </c>
      <c r="AX19" s="9">
        <v>0</v>
      </c>
      <c r="AY19" s="9">
        <v>0</v>
      </c>
      <c r="AZ19" s="9">
        <v>0</v>
      </c>
      <c r="BA19" s="9">
        <v>0.21</v>
      </c>
      <c r="BB19" s="9">
        <v>0.13500000000000001</v>
      </c>
      <c r="BC19" s="9">
        <v>7.4999999999999997E-2</v>
      </c>
      <c r="BD19" s="9">
        <v>0.21</v>
      </c>
      <c r="BE19" s="9">
        <v>0.13500000000000001</v>
      </c>
      <c r="BF19" s="9">
        <v>7.4999999999999997E-2</v>
      </c>
      <c r="BG19" s="9">
        <v>0</v>
      </c>
      <c r="BH19" s="9">
        <v>0</v>
      </c>
      <c r="BI19" s="9">
        <v>0</v>
      </c>
      <c r="BJ19" s="9">
        <v>0.32100000000000001</v>
      </c>
      <c r="BK19" s="9">
        <v>0.32100000000000001</v>
      </c>
      <c r="BL19" s="9">
        <v>0</v>
      </c>
      <c r="BM19" s="9">
        <v>0.32100000000000001</v>
      </c>
      <c r="BN19" s="9">
        <v>0.32100000000000001</v>
      </c>
      <c r="BO19" s="9">
        <v>0</v>
      </c>
      <c r="BP19" s="9">
        <v>0.19</v>
      </c>
      <c r="BQ19" s="9">
        <v>0.19</v>
      </c>
      <c r="BR19" s="9">
        <v>0</v>
      </c>
      <c r="BS19" s="9">
        <v>0.13</v>
      </c>
      <c r="BT19" s="9">
        <v>0.13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0.35399999999999998</v>
      </c>
      <c r="CI19" s="9">
        <v>0.28799999999999998</v>
      </c>
      <c r="CJ19" s="9">
        <v>6.6000000000000003E-2</v>
      </c>
      <c r="CK19" s="9">
        <v>0.14199999999999999</v>
      </c>
      <c r="CL19" s="9">
        <v>0.14199999999999999</v>
      </c>
      <c r="CM19" s="9">
        <v>0</v>
      </c>
      <c r="CN19" s="9">
        <v>0.14199999999999999</v>
      </c>
      <c r="CO19" s="9">
        <v>0.14199999999999999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0.21199999999999999</v>
      </c>
      <c r="CX19" s="9">
        <v>0.14699999999999999</v>
      </c>
      <c r="CY19" s="9">
        <v>6.6000000000000003E-2</v>
      </c>
      <c r="CZ19" s="9">
        <v>0.21199999999999999</v>
      </c>
      <c r="DA19" s="9">
        <v>0.14699999999999999</v>
      </c>
      <c r="DB19" s="9">
        <v>6.6000000000000003E-2</v>
      </c>
      <c r="DC19" s="9">
        <v>0</v>
      </c>
      <c r="DD19" s="9">
        <v>0</v>
      </c>
      <c r="DE19" s="9">
        <v>0</v>
      </c>
      <c r="DF19" s="9">
        <v>0.71699999999999997</v>
      </c>
      <c r="DG19" s="9">
        <v>0.38600000000000001</v>
      </c>
      <c r="DH19" s="9">
        <v>0.33100000000000002</v>
      </c>
      <c r="DI19" s="9">
        <v>0.48699999999999999</v>
      </c>
      <c r="DJ19" s="9">
        <v>0.38600000000000001</v>
      </c>
      <c r="DK19" s="9">
        <v>0.1</v>
      </c>
      <c r="DL19" s="9">
        <v>0.30199999999999999</v>
      </c>
      <c r="DM19" s="9">
        <v>0.20200000000000001</v>
      </c>
      <c r="DN19" s="9">
        <v>0.1</v>
      </c>
      <c r="DO19" s="9">
        <v>0.184</v>
      </c>
      <c r="DP19" s="9">
        <v>0.184</v>
      </c>
      <c r="DQ19" s="9">
        <v>0</v>
      </c>
      <c r="DR19" s="9">
        <v>0</v>
      </c>
      <c r="DS19" s="9">
        <v>0</v>
      </c>
      <c r="DT19" s="9">
        <v>0</v>
      </c>
      <c r="DU19" s="9">
        <v>0.23100000000000001</v>
      </c>
      <c r="DV19" s="9">
        <v>0</v>
      </c>
      <c r="DW19" s="9">
        <v>0.23100000000000001</v>
      </c>
      <c r="DX19" s="9">
        <v>0.23100000000000001</v>
      </c>
      <c r="DY19" s="9">
        <v>0</v>
      </c>
      <c r="DZ19" s="9">
        <v>0.23100000000000001</v>
      </c>
      <c r="EA19" s="9">
        <v>0</v>
      </c>
      <c r="EB19" s="9">
        <v>0</v>
      </c>
      <c r="EC19" s="9">
        <v>0</v>
      </c>
      <c r="ED19" s="9">
        <v>8.0779999999999994</v>
      </c>
      <c r="EE19" s="9">
        <v>4.7270000000000003</v>
      </c>
      <c r="EF19" s="9">
        <v>3.35</v>
      </c>
      <c r="EG19" s="9">
        <v>5.4269999999999996</v>
      </c>
      <c r="EH19" s="9">
        <v>3.7189999999999999</v>
      </c>
      <c r="EI19" s="9">
        <v>1.708</v>
      </c>
      <c r="EJ19" s="9">
        <v>2.9649999999999999</v>
      </c>
      <c r="EK19" s="9">
        <v>2.21</v>
      </c>
      <c r="EL19" s="9">
        <v>0.755</v>
      </c>
      <c r="EM19" s="9">
        <v>2.0339999999999998</v>
      </c>
      <c r="EN19" s="9">
        <v>1.28</v>
      </c>
      <c r="EO19" s="9">
        <v>0.754</v>
      </c>
      <c r="EP19" s="9">
        <v>0.42899999999999999</v>
      </c>
      <c r="EQ19" s="9">
        <v>0.22900000000000001</v>
      </c>
      <c r="ER19" s="9">
        <v>0.19900000000000001</v>
      </c>
      <c r="ES19" s="9">
        <v>2.65</v>
      </c>
      <c r="ET19" s="9">
        <v>1.008</v>
      </c>
      <c r="EU19" s="9">
        <v>1.6419999999999999</v>
      </c>
      <c r="EV19" s="9">
        <v>1.946</v>
      </c>
      <c r="EW19" s="9">
        <v>0.48299999999999998</v>
      </c>
      <c r="EX19" s="9">
        <v>1.462</v>
      </c>
      <c r="EY19" s="9">
        <v>0.70499999999999996</v>
      </c>
      <c r="EZ19" s="9">
        <v>0.52500000000000002</v>
      </c>
      <c r="FA19" s="9">
        <v>0.17899999999999999</v>
      </c>
      <c r="FB19" s="9">
        <v>5.6479999999999997</v>
      </c>
      <c r="FC19" s="9">
        <v>3.5070000000000001</v>
      </c>
      <c r="FD19" s="9">
        <v>2.1419999999999999</v>
      </c>
      <c r="FE19" s="9">
        <v>3.8540000000000001</v>
      </c>
      <c r="FF19" s="9">
        <v>2.722</v>
      </c>
      <c r="FG19" s="9">
        <v>1.1319999999999999</v>
      </c>
      <c r="FH19" s="9">
        <v>2.4049999999999998</v>
      </c>
      <c r="FI19" s="9">
        <v>1.65</v>
      </c>
      <c r="FJ19" s="9">
        <v>0.755</v>
      </c>
      <c r="FK19" s="9">
        <v>1.45</v>
      </c>
      <c r="FL19" s="9">
        <v>1.0720000000000001</v>
      </c>
      <c r="FM19" s="9">
        <v>0.377</v>
      </c>
      <c r="FN19" s="9">
        <v>0</v>
      </c>
      <c r="FO19" s="9">
        <v>0</v>
      </c>
      <c r="FP19" s="9">
        <v>0</v>
      </c>
      <c r="FQ19" s="9">
        <v>1.794</v>
      </c>
      <c r="FR19" s="9">
        <v>0.78500000000000003</v>
      </c>
      <c r="FS19" s="9">
        <v>1.0089999999999999</v>
      </c>
      <c r="FT19" s="9">
        <v>1.4930000000000001</v>
      </c>
      <c r="FU19" s="9">
        <v>0.48299999999999998</v>
      </c>
      <c r="FV19" s="9">
        <v>1.0089999999999999</v>
      </c>
      <c r="FW19" s="9">
        <v>0.30099999999999999</v>
      </c>
      <c r="FX19" s="9">
        <v>0.30099999999999999</v>
      </c>
      <c r="FY19" s="9">
        <v>0</v>
      </c>
      <c r="FZ19" s="9">
        <v>1.726</v>
      </c>
      <c r="GA19" s="9">
        <v>0.71599999999999997</v>
      </c>
      <c r="GB19" s="9">
        <v>1.0089999999999999</v>
      </c>
      <c r="GC19" s="9">
        <v>0.86899999999999999</v>
      </c>
      <c r="GD19" s="9">
        <v>0.49299999999999999</v>
      </c>
      <c r="GE19" s="9">
        <v>0.377</v>
      </c>
      <c r="GF19" s="9">
        <v>0.26300000000000001</v>
      </c>
      <c r="GG19" s="9">
        <v>0.26300000000000001</v>
      </c>
      <c r="GH19" s="9">
        <v>0</v>
      </c>
      <c r="GI19" s="9">
        <v>0.17799999999999999</v>
      </c>
      <c r="GJ19" s="9">
        <v>0</v>
      </c>
      <c r="GK19" s="9">
        <v>0.17799999999999999</v>
      </c>
      <c r="GL19" s="9">
        <v>0.42899999999999999</v>
      </c>
      <c r="GM19" s="9">
        <v>0.22900000000000001</v>
      </c>
      <c r="GN19" s="9">
        <v>0.19900000000000001</v>
      </c>
      <c r="GO19" s="9">
        <v>0.85599999999999998</v>
      </c>
      <c r="GP19" s="9">
        <v>0.224</v>
      </c>
      <c r="GQ19" s="9">
        <v>0.63200000000000001</v>
      </c>
      <c r="GR19" s="9">
        <v>0.45300000000000001</v>
      </c>
      <c r="GS19" s="9">
        <v>0</v>
      </c>
      <c r="GT19" s="9">
        <v>0.45300000000000001</v>
      </c>
      <c r="GU19" s="9">
        <v>0.40300000000000002</v>
      </c>
      <c r="GV19" s="9">
        <v>0.224</v>
      </c>
      <c r="GW19" s="9">
        <v>0.17899999999999999</v>
      </c>
      <c r="GX19" s="9">
        <v>0.70299999999999996</v>
      </c>
      <c r="GY19" s="9">
        <v>0.504</v>
      </c>
      <c r="GZ19" s="9">
        <v>0.19900000000000001</v>
      </c>
      <c r="HA19" s="9">
        <v>0.70299999999999996</v>
      </c>
      <c r="HB19" s="9">
        <v>0.504</v>
      </c>
      <c r="HC19" s="9">
        <v>0.19900000000000001</v>
      </c>
      <c r="HD19" s="9">
        <v>0.29699999999999999</v>
      </c>
      <c r="HE19" s="9">
        <v>0.29699999999999999</v>
      </c>
      <c r="HF19" s="9">
        <v>0</v>
      </c>
      <c r="HG19" s="9">
        <v>0.40699999999999997</v>
      </c>
      <c r="HH19" s="9">
        <v>0.20699999999999999</v>
      </c>
      <c r="HI19" s="9">
        <v>0.19900000000000001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6.3979999999999997</v>
      </c>
      <c r="HW19" s="9">
        <v>3.532</v>
      </c>
      <c r="HX19" s="9">
        <v>2.8660000000000001</v>
      </c>
      <c r="HY19" s="9">
        <v>4.2320000000000002</v>
      </c>
      <c r="HZ19" s="9">
        <v>2.524</v>
      </c>
      <c r="IA19" s="9">
        <v>1.708</v>
      </c>
      <c r="IB19" s="9">
        <v>1.9990000000000001</v>
      </c>
      <c r="IC19" s="9">
        <v>1.244</v>
      </c>
      <c r="ID19" s="9">
        <v>0.755</v>
      </c>
      <c r="IE19" s="9">
        <v>2.0339999999999998</v>
      </c>
      <c r="IF19" s="9">
        <v>1.28</v>
      </c>
      <c r="IG19" s="9">
        <v>0.754</v>
      </c>
      <c r="IH19" s="9">
        <v>0.19900000000000001</v>
      </c>
      <c r="II19" s="9">
        <v>0</v>
      </c>
      <c r="IJ19" s="9">
        <v>0.19900000000000001</v>
      </c>
      <c r="IK19" s="9">
        <v>2.1659999999999999</v>
      </c>
      <c r="IL19" s="9">
        <v>1.008</v>
      </c>
      <c r="IM19" s="9">
        <v>1.157</v>
      </c>
      <c r="IN19" s="9">
        <v>1.4610000000000001</v>
      </c>
      <c r="IO19" s="9">
        <v>0.48299999999999998</v>
      </c>
      <c r="IP19" s="9">
        <v>0.97799999999999998</v>
      </c>
      <c r="IQ19" s="9">
        <v>0.70499999999999996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0.19</v>
      </c>
      <c r="C11" s="9">
        <v>0.29499999999999998</v>
      </c>
      <c r="D11" s="9">
        <v>1.5229999999999999</v>
      </c>
      <c r="E11" s="9">
        <v>0.65900000000000003</v>
      </c>
      <c r="F11" s="9">
        <v>0.86399999999999999</v>
      </c>
      <c r="G11" s="9">
        <v>0.75800000000000001</v>
      </c>
      <c r="H11" s="9">
        <v>0.33200000000000002</v>
      </c>
      <c r="I11" s="9">
        <v>0.42599999999999999</v>
      </c>
      <c r="J11" s="9">
        <v>0.434</v>
      </c>
      <c r="K11" s="9">
        <v>0.184</v>
      </c>
      <c r="L11" s="9">
        <v>0.25</v>
      </c>
      <c r="M11" s="9">
        <v>0.14799999999999999</v>
      </c>
      <c r="N11" s="9">
        <v>0.14799999999999999</v>
      </c>
      <c r="O11" s="9">
        <v>0</v>
      </c>
      <c r="P11" s="9">
        <v>0.17599999999999999</v>
      </c>
      <c r="Q11" s="9">
        <v>0</v>
      </c>
      <c r="R11" s="9">
        <v>0.17599999999999999</v>
      </c>
      <c r="S11" s="9">
        <v>0.76500000000000001</v>
      </c>
      <c r="T11" s="9">
        <v>0.32700000000000001</v>
      </c>
      <c r="U11" s="9">
        <v>0.438</v>
      </c>
      <c r="V11" s="9">
        <v>0.28000000000000003</v>
      </c>
      <c r="W11" s="9">
        <v>0.13700000000000001</v>
      </c>
      <c r="X11" s="9">
        <v>0.14299999999999999</v>
      </c>
      <c r="Y11" s="9">
        <v>0.48499999999999999</v>
      </c>
      <c r="Z11" s="9">
        <v>0.19</v>
      </c>
      <c r="AA11" s="9">
        <v>0.29499999999999998</v>
      </c>
      <c r="AB11" s="9">
        <v>4.6829999999999998</v>
      </c>
      <c r="AC11" s="9">
        <v>2.2650000000000001</v>
      </c>
      <c r="AD11" s="9">
        <v>2.4180000000000001</v>
      </c>
      <c r="AE11" s="9">
        <v>3.5190000000000001</v>
      </c>
      <c r="AF11" s="9">
        <v>1.8069999999999999</v>
      </c>
      <c r="AG11" s="9">
        <v>1.712</v>
      </c>
      <c r="AH11" s="9">
        <v>2.9119999999999999</v>
      </c>
      <c r="AI11" s="9">
        <v>1.659</v>
      </c>
      <c r="AJ11" s="9">
        <v>1.2529999999999999</v>
      </c>
      <c r="AK11" s="9">
        <v>0.60699999999999998</v>
      </c>
      <c r="AL11" s="9">
        <v>0.14799999999999999</v>
      </c>
      <c r="AM11" s="9">
        <v>0.45900000000000002</v>
      </c>
      <c r="AN11" s="9">
        <v>1.1639999999999999</v>
      </c>
      <c r="AO11" s="9">
        <v>0.45700000000000002</v>
      </c>
      <c r="AP11" s="9">
        <v>0.70599999999999996</v>
      </c>
      <c r="AQ11" s="9">
        <v>1.1639999999999999</v>
      </c>
      <c r="AR11" s="9">
        <v>0.45700000000000002</v>
      </c>
      <c r="AS11" s="9">
        <v>0.70599999999999996</v>
      </c>
      <c r="AT11" s="9">
        <v>1.8720000000000001</v>
      </c>
      <c r="AU11" s="9">
        <v>0.71499999999999997</v>
      </c>
      <c r="AV11" s="9">
        <v>1.1559999999999999</v>
      </c>
      <c r="AW11" s="9">
        <v>1.5609999999999999</v>
      </c>
      <c r="AX11" s="9">
        <v>0.71499999999999997</v>
      </c>
      <c r="AY11" s="9">
        <v>0.84599999999999997</v>
      </c>
      <c r="AZ11" s="9">
        <v>1.1000000000000001</v>
      </c>
      <c r="BA11" s="9">
        <v>0.52500000000000002</v>
      </c>
      <c r="BB11" s="9">
        <v>0.57499999999999996</v>
      </c>
      <c r="BC11" s="9">
        <v>0.46100000000000002</v>
      </c>
      <c r="BD11" s="9">
        <v>0.19</v>
      </c>
      <c r="BE11" s="9">
        <v>0.27100000000000002</v>
      </c>
      <c r="BF11" s="9">
        <v>0.31</v>
      </c>
      <c r="BG11" s="9">
        <v>0</v>
      </c>
      <c r="BH11" s="9">
        <v>0.31</v>
      </c>
      <c r="BI11" s="9">
        <v>0.31</v>
      </c>
      <c r="BJ11" s="9">
        <v>0</v>
      </c>
      <c r="BK11" s="9">
        <v>0.31</v>
      </c>
      <c r="BL11" s="9">
        <v>1.9710000000000001</v>
      </c>
      <c r="BM11" s="9">
        <v>1.0629999999999999</v>
      </c>
      <c r="BN11" s="9">
        <v>0.90800000000000003</v>
      </c>
      <c r="BO11" s="9">
        <v>0.77800000000000002</v>
      </c>
      <c r="BP11" s="9">
        <v>0.61399999999999999</v>
      </c>
      <c r="BQ11" s="9">
        <v>0.16300000000000001</v>
      </c>
      <c r="BR11" s="9">
        <v>0.77800000000000002</v>
      </c>
      <c r="BS11" s="9">
        <v>0.61399999999999999</v>
      </c>
      <c r="BT11" s="9">
        <v>0.16300000000000001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1.194</v>
      </c>
      <c r="CB11" s="9">
        <v>0.44900000000000001</v>
      </c>
      <c r="CC11" s="9">
        <v>0.745</v>
      </c>
      <c r="CD11" s="9">
        <v>1.0449999999999999</v>
      </c>
      <c r="CE11" s="9">
        <v>0.3</v>
      </c>
      <c r="CF11" s="9">
        <v>0.745</v>
      </c>
      <c r="CG11" s="9">
        <v>0.14899999999999999</v>
      </c>
      <c r="CH11" s="9">
        <v>0.14899999999999999</v>
      </c>
      <c r="CI11" s="9">
        <v>0</v>
      </c>
      <c r="CJ11" s="9">
        <v>0.14899999999999999</v>
      </c>
      <c r="CK11" s="9">
        <v>0.14899999999999999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0.14899999999999999</v>
      </c>
      <c r="CZ11" s="9">
        <v>0.14899999999999999</v>
      </c>
      <c r="DA11" s="9">
        <v>0</v>
      </c>
      <c r="DB11" s="9">
        <v>0</v>
      </c>
      <c r="DC11" s="9">
        <v>0</v>
      </c>
      <c r="DD11" s="9">
        <v>0</v>
      </c>
      <c r="DE11" s="9">
        <v>0.14899999999999999</v>
      </c>
      <c r="DF11" s="9">
        <v>0.14899999999999999</v>
      </c>
      <c r="DG11" s="9">
        <v>0</v>
      </c>
      <c r="DH11" s="9">
        <v>1.8220000000000001</v>
      </c>
      <c r="DI11" s="9">
        <v>0.91400000000000003</v>
      </c>
      <c r="DJ11" s="9">
        <v>0.90800000000000003</v>
      </c>
      <c r="DK11" s="9">
        <v>0.77800000000000002</v>
      </c>
      <c r="DL11" s="9">
        <v>0.61399999999999999</v>
      </c>
      <c r="DM11" s="9">
        <v>0.16300000000000001</v>
      </c>
      <c r="DN11" s="9">
        <v>0.77800000000000002</v>
      </c>
      <c r="DO11" s="9">
        <v>0.61399999999999999</v>
      </c>
      <c r="DP11" s="9">
        <v>0.16300000000000001</v>
      </c>
      <c r="DQ11" s="9">
        <v>0</v>
      </c>
      <c r="DR11" s="9">
        <v>0</v>
      </c>
      <c r="DS11" s="9">
        <v>0</v>
      </c>
      <c r="DT11" s="9">
        <v>1.0449999999999999</v>
      </c>
      <c r="DU11" s="9">
        <v>0.3</v>
      </c>
      <c r="DV11" s="9">
        <v>0.745</v>
      </c>
      <c r="DW11" s="9">
        <v>1.0449999999999999</v>
      </c>
      <c r="DX11" s="9">
        <v>0.3</v>
      </c>
      <c r="DY11" s="9">
        <v>0.745</v>
      </c>
      <c r="DZ11" s="9">
        <v>8.8520000000000003</v>
      </c>
      <c r="EA11" s="9">
        <v>3.85</v>
      </c>
      <c r="EB11" s="9">
        <v>5.0019999999999998</v>
      </c>
      <c r="EC11" s="9">
        <v>5.5890000000000004</v>
      </c>
      <c r="ED11" s="9">
        <v>2.617</v>
      </c>
      <c r="EE11" s="9">
        <v>2.972</v>
      </c>
      <c r="EF11" s="9">
        <v>4.3730000000000002</v>
      </c>
      <c r="EG11" s="9">
        <v>2.13</v>
      </c>
      <c r="EH11" s="9">
        <v>2.242</v>
      </c>
      <c r="EI11" s="9">
        <v>1.216</v>
      </c>
      <c r="EJ11" s="9">
        <v>0.48699999999999999</v>
      </c>
      <c r="EK11" s="9">
        <v>0.72899999999999998</v>
      </c>
      <c r="EL11" s="9">
        <v>0</v>
      </c>
      <c r="EM11" s="9">
        <v>0</v>
      </c>
      <c r="EN11" s="9">
        <v>0</v>
      </c>
      <c r="EO11" s="9">
        <v>3.2629999999999999</v>
      </c>
      <c r="EP11" s="9">
        <v>1.2330000000000001</v>
      </c>
      <c r="EQ11" s="9">
        <v>2.0299999999999998</v>
      </c>
      <c r="ER11" s="9">
        <v>2.629</v>
      </c>
      <c r="ES11" s="9">
        <v>0.89400000000000002</v>
      </c>
      <c r="ET11" s="9">
        <v>1.7350000000000001</v>
      </c>
      <c r="EU11" s="9">
        <v>0.63400000000000001</v>
      </c>
      <c r="EV11" s="9">
        <v>0.33900000000000002</v>
      </c>
      <c r="EW11" s="9">
        <v>0.29499999999999998</v>
      </c>
      <c r="EX11" s="9">
        <v>3.452</v>
      </c>
      <c r="EY11" s="9">
        <v>1.466</v>
      </c>
      <c r="EZ11" s="9">
        <v>1.986</v>
      </c>
      <c r="FA11" s="9">
        <v>1.601</v>
      </c>
      <c r="FB11" s="9">
        <v>0.51900000000000002</v>
      </c>
      <c r="FC11" s="9">
        <v>1.0820000000000001</v>
      </c>
      <c r="FD11" s="9">
        <v>1.4570000000000001</v>
      </c>
      <c r="FE11" s="9">
        <v>0.51900000000000002</v>
      </c>
      <c r="FF11" s="9">
        <v>0.93799999999999994</v>
      </c>
      <c r="FG11" s="9">
        <v>0.14299999999999999</v>
      </c>
      <c r="FH11" s="9">
        <v>0</v>
      </c>
      <c r="FI11" s="9">
        <v>0.14299999999999999</v>
      </c>
      <c r="FJ11" s="9">
        <v>0</v>
      </c>
      <c r="FK11" s="9">
        <v>0</v>
      </c>
      <c r="FL11" s="9">
        <v>0</v>
      </c>
      <c r="FM11" s="9">
        <v>1.851</v>
      </c>
      <c r="FN11" s="9">
        <v>0.94699999999999995</v>
      </c>
      <c r="FO11" s="9">
        <v>0.90400000000000003</v>
      </c>
      <c r="FP11" s="9">
        <v>1.367</v>
      </c>
      <c r="FQ11" s="9">
        <v>0.75700000000000001</v>
      </c>
      <c r="FR11" s="9">
        <v>0.60899999999999999</v>
      </c>
      <c r="FS11" s="9">
        <v>0.48499999999999999</v>
      </c>
      <c r="FT11" s="9">
        <v>0.19</v>
      </c>
      <c r="FU11" s="9">
        <v>0.29499999999999998</v>
      </c>
      <c r="FV11" s="9">
        <v>3.2210000000000001</v>
      </c>
      <c r="FW11" s="9">
        <v>1.5049999999999999</v>
      </c>
      <c r="FX11" s="9">
        <v>1.716</v>
      </c>
      <c r="FY11" s="9">
        <v>2.3650000000000002</v>
      </c>
      <c r="FZ11" s="9">
        <v>1.357</v>
      </c>
      <c r="GA11" s="9">
        <v>1.008</v>
      </c>
      <c r="GB11" s="9">
        <v>1.581</v>
      </c>
      <c r="GC11" s="9">
        <v>1.018</v>
      </c>
      <c r="GD11" s="9">
        <v>0.56299999999999994</v>
      </c>
      <c r="GE11" s="9">
        <v>0.78400000000000003</v>
      </c>
      <c r="GF11" s="9">
        <v>0.33900000000000002</v>
      </c>
      <c r="GG11" s="9">
        <v>0.44500000000000001</v>
      </c>
      <c r="GH11" s="9">
        <v>0</v>
      </c>
      <c r="GI11" s="9">
        <v>0</v>
      </c>
      <c r="GJ11" s="9">
        <v>0</v>
      </c>
      <c r="GK11" s="9">
        <v>0.85699999999999998</v>
      </c>
      <c r="GL11" s="9">
        <v>0.14899999999999999</v>
      </c>
      <c r="GM11" s="9">
        <v>0.70799999999999996</v>
      </c>
      <c r="GN11" s="9">
        <v>0.70799999999999996</v>
      </c>
      <c r="GO11" s="9">
        <v>0</v>
      </c>
      <c r="GP11" s="9">
        <v>0.70799999999999996</v>
      </c>
      <c r="GQ11" s="9">
        <v>0.14899999999999999</v>
      </c>
      <c r="GR11" s="9">
        <v>0.14899999999999999</v>
      </c>
      <c r="GS11" s="9">
        <v>0</v>
      </c>
      <c r="GT11" s="9">
        <v>0.98699999999999999</v>
      </c>
      <c r="GU11" s="9">
        <v>0.441</v>
      </c>
      <c r="GV11" s="9">
        <v>0.54600000000000004</v>
      </c>
      <c r="GW11" s="9">
        <v>0.56200000000000006</v>
      </c>
      <c r="GX11" s="9">
        <v>0.30499999999999999</v>
      </c>
      <c r="GY11" s="9">
        <v>0.25800000000000001</v>
      </c>
      <c r="GZ11" s="9">
        <v>0.27300000000000002</v>
      </c>
      <c r="HA11" s="9">
        <v>0.156</v>
      </c>
      <c r="HB11" s="9">
        <v>0.11700000000000001</v>
      </c>
      <c r="HC11" s="9">
        <v>0.28899999999999998</v>
      </c>
      <c r="HD11" s="9">
        <v>0.14799999999999999</v>
      </c>
      <c r="HE11" s="9">
        <v>0.14099999999999999</v>
      </c>
      <c r="HF11" s="9">
        <v>0</v>
      </c>
      <c r="HG11" s="9">
        <v>0</v>
      </c>
      <c r="HH11" s="9">
        <v>0</v>
      </c>
      <c r="HI11" s="9">
        <v>0.42399999999999999</v>
      </c>
      <c r="HJ11" s="9">
        <v>0.13700000000000001</v>
      </c>
      <c r="HK11" s="9">
        <v>0.28799999999999998</v>
      </c>
      <c r="HL11" s="9">
        <v>0.42399999999999999</v>
      </c>
      <c r="HM11" s="9">
        <v>0.13700000000000001</v>
      </c>
      <c r="HN11" s="9">
        <v>0.28799999999999998</v>
      </c>
      <c r="HO11" s="9">
        <v>0</v>
      </c>
      <c r="HP11" s="9">
        <v>0</v>
      </c>
      <c r="HQ11" s="9">
        <v>0</v>
      </c>
      <c r="HR11" s="9">
        <v>1.1910000000000001</v>
      </c>
      <c r="HS11" s="9">
        <v>0.437</v>
      </c>
      <c r="HT11" s="9">
        <v>0.754</v>
      </c>
      <c r="HU11" s="9">
        <v>1.0609999999999999</v>
      </c>
      <c r="HV11" s="9">
        <v>0.437</v>
      </c>
      <c r="HW11" s="9">
        <v>0.624</v>
      </c>
      <c r="HX11" s="9">
        <v>1.0609999999999999</v>
      </c>
      <c r="HY11" s="9">
        <v>0.437</v>
      </c>
      <c r="HZ11" s="9">
        <v>0.624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0.13</v>
      </c>
      <c r="IH11" s="9">
        <v>0</v>
      </c>
      <c r="II11" s="9">
        <v>0.13</v>
      </c>
      <c r="IJ11" s="9">
        <v>0.13</v>
      </c>
      <c r="IK11" s="9">
        <v>0</v>
      </c>
      <c r="IL11" s="9">
        <v>0.13</v>
      </c>
      <c r="IM11" s="9">
        <v>0</v>
      </c>
      <c r="IN11" s="9">
        <v>0</v>
      </c>
      <c r="IO11" s="9">
        <v>0</v>
      </c>
      <c r="IP11" s="9">
        <v>0.498</v>
      </c>
      <c r="IQ11" s="9">
        <v>0.32200000000000001</v>
      </c>
    </row>
    <row r="12" spans="1:251">
      <c r="A12" s="10">
        <v>42401</v>
      </c>
      <c r="B12" s="9">
        <v>0</v>
      </c>
      <c r="C12" s="9">
        <v>0.43099999999999999</v>
      </c>
      <c r="D12" s="9">
        <v>2.0750000000000002</v>
      </c>
      <c r="E12" s="9">
        <v>0.71699999999999997</v>
      </c>
      <c r="F12" s="9">
        <v>1.3580000000000001</v>
      </c>
      <c r="G12" s="9">
        <v>1.21</v>
      </c>
      <c r="H12" s="9">
        <v>0.71699999999999997</v>
      </c>
      <c r="I12" s="9">
        <v>0.49399999999999999</v>
      </c>
      <c r="J12" s="9">
        <v>0.73799999999999999</v>
      </c>
      <c r="K12" s="9">
        <v>0.38600000000000001</v>
      </c>
      <c r="L12" s="9">
        <v>0.35199999999999998</v>
      </c>
      <c r="M12" s="9">
        <v>0.14099999999999999</v>
      </c>
      <c r="N12" s="9">
        <v>0</v>
      </c>
      <c r="O12" s="9">
        <v>0.14099999999999999</v>
      </c>
      <c r="P12" s="9">
        <v>0.33100000000000002</v>
      </c>
      <c r="Q12" s="9">
        <v>0.33100000000000002</v>
      </c>
      <c r="R12" s="9">
        <v>0</v>
      </c>
      <c r="S12" s="9">
        <v>0.86499999999999999</v>
      </c>
      <c r="T12" s="9">
        <v>0</v>
      </c>
      <c r="U12" s="9">
        <v>0.86499999999999999</v>
      </c>
      <c r="V12" s="9">
        <v>0.434</v>
      </c>
      <c r="W12" s="9">
        <v>0</v>
      </c>
      <c r="X12" s="9">
        <v>0.434</v>
      </c>
      <c r="Y12" s="9">
        <v>0.43099999999999999</v>
      </c>
      <c r="Z12" s="9">
        <v>0</v>
      </c>
      <c r="AA12" s="9">
        <v>0.43099999999999999</v>
      </c>
      <c r="AB12" s="9">
        <v>4.8540000000000001</v>
      </c>
      <c r="AC12" s="9">
        <v>3.1680000000000001</v>
      </c>
      <c r="AD12" s="9">
        <v>1.6870000000000001</v>
      </c>
      <c r="AE12" s="9">
        <v>3.5990000000000002</v>
      </c>
      <c r="AF12" s="9">
        <v>2.573</v>
      </c>
      <c r="AG12" s="9">
        <v>1.0269999999999999</v>
      </c>
      <c r="AH12" s="9">
        <v>3.0979999999999999</v>
      </c>
      <c r="AI12" s="9">
        <v>2.266</v>
      </c>
      <c r="AJ12" s="9">
        <v>0.83199999999999996</v>
      </c>
      <c r="AK12" s="9">
        <v>0.502</v>
      </c>
      <c r="AL12" s="9">
        <v>0.307</v>
      </c>
      <c r="AM12" s="9">
        <v>0.19500000000000001</v>
      </c>
      <c r="AN12" s="9">
        <v>1.2549999999999999</v>
      </c>
      <c r="AO12" s="9">
        <v>0.59499999999999997</v>
      </c>
      <c r="AP12" s="9">
        <v>0.66</v>
      </c>
      <c r="AQ12" s="9">
        <v>1.2549999999999999</v>
      </c>
      <c r="AR12" s="9">
        <v>0.59499999999999997</v>
      </c>
      <c r="AS12" s="9">
        <v>0.66</v>
      </c>
      <c r="AT12" s="9">
        <v>1.6719999999999999</v>
      </c>
      <c r="AU12" s="9">
        <v>0.79700000000000004</v>
      </c>
      <c r="AV12" s="9">
        <v>0.875</v>
      </c>
      <c r="AW12" s="9">
        <v>1.228</v>
      </c>
      <c r="AX12" s="9">
        <v>0.68100000000000005</v>
      </c>
      <c r="AY12" s="9">
        <v>0.54600000000000004</v>
      </c>
      <c r="AZ12" s="9">
        <v>1.071</v>
      </c>
      <c r="BA12" s="9">
        <v>0.68100000000000005</v>
      </c>
      <c r="BB12" s="9">
        <v>0.39</v>
      </c>
      <c r="BC12" s="9">
        <v>0.157</v>
      </c>
      <c r="BD12" s="9">
        <v>0</v>
      </c>
      <c r="BE12" s="9">
        <v>0.157</v>
      </c>
      <c r="BF12" s="9">
        <v>0.44400000000000001</v>
      </c>
      <c r="BG12" s="9">
        <v>0.115</v>
      </c>
      <c r="BH12" s="9">
        <v>0.32900000000000001</v>
      </c>
      <c r="BI12" s="9">
        <v>0.44400000000000001</v>
      </c>
      <c r="BJ12" s="9">
        <v>0.115</v>
      </c>
      <c r="BK12" s="9">
        <v>0.32900000000000001</v>
      </c>
      <c r="BL12" s="9">
        <v>1.6479999999999999</v>
      </c>
      <c r="BM12" s="9">
        <v>1.206</v>
      </c>
      <c r="BN12" s="9">
        <v>0.442</v>
      </c>
      <c r="BO12" s="9">
        <v>0.249</v>
      </c>
      <c r="BP12" s="9">
        <v>9.1999999999999998E-2</v>
      </c>
      <c r="BQ12" s="9">
        <v>0.157</v>
      </c>
      <c r="BR12" s="9">
        <v>9.1999999999999998E-2</v>
      </c>
      <c r="BS12" s="9">
        <v>9.1999999999999998E-2</v>
      </c>
      <c r="BT12" s="9">
        <v>0</v>
      </c>
      <c r="BU12" s="9">
        <v>0.157</v>
      </c>
      <c r="BV12" s="9">
        <v>0</v>
      </c>
      <c r="BW12" s="9">
        <v>0.157</v>
      </c>
      <c r="BX12" s="9">
        <v>0</v>
      </c>
      <c r="BY12" s="9">
        <v>0</v>
      </c>
      <c r="BZ12" s="9">
        <v>0</v>
      </c>
      <c r="CA12" s="9">
        <v>1.399</v>
      </c>
      <c r="CB12" s="9">
        <v>1.1140000000000001</v>
      </c>
      <c r="CC12" s="9">
        <v>0.28399999999999997</v>
      </c>
      <c r="CD12" s="9">
        <v>1.399</v>
      </c>
      <c r="CE12" s="9">
        <v>1.1140000000000001</v>
      </c>
      <c r="CF12" s="9">
        <v>0.28399999999999997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1.6479999999999999</v>
      </c>
      <c r="DI12" s="9">
        <v>1.206</v>
      </c>
      <c r="DJ12" s="9">
        <v>0.442</v>
      </c>
      <c r="DK12" s="9">
        <v>0.249</v>
      </c>
      <c r="DL12" s="9">
        <v>9.1999999999999998E-2</v>
      </c>
      <c r="DM12" s="9">
        <v>0.157</v>
      </c>
      <c r="DN12" s="9">
        <v>9.1999999999999998E-2</v>
      </c>
      <c r="DO12" s="9">
        <v>9.1999999999999998E-2</v>
      </c>
      <c r="DP12" s="9">
        <v>0</v>
      </c>
      <c r="DQ12" s="9">
        <v>0.157</v>
      </c>
      <c r="DR12" s="9">
        <v>0</v>
      </c>
      <c r="DS12" s="9">
        <v>0.157</v>
      </c>
      <c r="DT12" s="9">
        <v>1.399</v>
      </c>
      <c r="DU12" s="9">
        <v>1.1140000000000001</v>
      </c>
      <c r="DV12" s="9">
        <v>0.28399999999999997</v>
      </c>
      <c r="DW12" s="9">
        <v>1.399</v>
      </c>
      <c r="DX12" s="9">
        <v>1.1140000000000001</v>
      </c>
      <c r="DY12" s="9">
        <v>0.28399999999999997</v>
      </c>
      <c r="DZ12" s="9">
        <v>8.798</v>
      </c>
      <c r="EA12" s="9">
        <v>4.5919999999999996</v>
      </c>
      <c r="EB12" s="9">
        <v>4.2060000000000004</v>
      </c>
      <c r="EC12" s="9">
        <v>5.0419999999999998</v>
      </c>
      <c r="ED12" s="9">
        <v>2.9740000000000002</v>
      </c>
      <c r="EE12" s="9">
        <v>2.0680000000000001</v>
      </c>
      <c r="EF12" s="9">
        <v>3.91</v>
      </c>
      <c r="EG12" s="9">
        <v>2.3359999999999999</v>
      </c>
      <c r="EH12" s="9">
        <v>1.5740000000000001</v>
      </c>
      <c r="EI12" s="9">
        <v>0.8</v>
      </c>
      <c r="EJ12" s="9">
        <v>0.307</v>
      </c>
      <c r="EK12" s="9">
        <v>0.49399999999999999</v>
      </c>
      <c r="EL12" s="9">
        <v>0.33100000000000002</v>
      </c>
      <c r="EM12" s="9">
        <v>0.33100000000000002</v>
      </c>
      <c r="EN12" s="9">
        <v>0</v>
      </c>
      <c r="EO12" s="9">
        <v>3.7559999999999998</v>
      </c>
      <c r="EP12" s="9">
        <v>1.6180000000000001</v>
      </c>
      <c r="EQ12" s="9">
        <v>2.1379999999999999</v>
      </c>
      <c r="ER12" s="9">
        <v>3.3250000000000002</v>
      </c>
      <c r="ES12" s="9">
        <v>1.6180000000000001</v>
      </c>
      <c r="ET12" s="9">
        <v>1.7070000000000001</v>
      </c>
      <c r="EU12" s="9">
        <v>0.43099999999999999</v>
      </c>
      <c r="EV12" s="9">
        <v>0</v>
      </c>
      <c r="EW12" s="9">
        <v>0.43099999999999999</v>
      </c>
      <c r="EX12" s="9">
        <v>2.94</v>
      </c>
      <c r="EY12" s="9">
        <v>1.113</v>
      </c>
      <c r="EZ12" s="9">
        <v>1.827</v>
      </c>
      <c r="FA12" s="9">
        <v>1.677</v>
      </c>
      <c r="FB12" s="9">
        <v>0.97099999999999997</v>
      </c>
      <c r="FC12" s="9">
        <v>0.70499999999999996</v>
      </c>
      <c r="FD12" s="9">
        <v>0.99299999999999999</v>
      </c>
      <c r="FE12" s="9">
        <v>0.64100000000000001</v>
      </c>
      <c r="FF12" s="9">
        <v>0.35299999999999998</v>
      </c>
      <c r="FG12" s="9">
        <v>0.35199999999999998</v>
      </c>
      <c r="FH12" s="9">
        <v>0</v>
      </c>
      <c r="FI12" s="9">
        <v>0.35199999999999998</v>
      </c>
      <c r="FJ12" s="9">
        <v>0.33100000000000002</v>
      </c>
      <c r="FK12" s="9">
        <v>0.33100000000000002</v>
      </c>
      <c r="FL12" s="9">
        <v>0</v>
      </c>
      <c r="FM12" s="9">
        <v>1.2629999999999999</v>
      </c>
      <c r="FN12" s="9">
        <v>0.14199999999999999</v>
      </c>
      <c r="FO12" s="9">
        <v>1.121</v>
      </c>
      <c r="FP12" s="9">
        <v>1.097</v>
      </c>
      <c r="FQ12" s="9">
        <v>0.14199999999999999</v>
      </c>
      <c r="FR12" s="9">
        <v>0.95499999999999996</v>
      </c>
      <c r="FS12" s="9">
        <v>0.16700000000000001</v>
      </c>
      <c r="FT12" s="9">
        <v>0</v>
      </c>
      <c r="FU12" s="9">
        <v>0.16700000000000001</v>
      </c>
      <c r="FV12" s="9">
        <v>3.831</v>
      </c>
      <c r="FW12" s="9">
        <v>1.9990000000000001</v>
      </c>
      <c r="FX12" s="9">
        <v>1.8320000000000001</v>
      </c>
      <c r="FY12" s="9">
        <v>1.9319999999999999</v>
      </c>
      <c r="FZ12" s="9">
        <v>0.95899999999999996</v>
      </c>
      <c r="GA12" s="9">
        <v>0.97299999999999998</v>
      </c>
      <c r="GB12" s="9">
        <v>1.79</v>
      </c>
      <c r="GC12" s="9">
        <v>0.95899999999999996</v>
      </c>
      <c r="GD12" s="9">
        <v>0.83099999999999996</v>
      </c>
      <c r="GE12" s="9">
        <v>0.14099999999999999</v>
      </c>
      <c r="GF12" s="9">
        <v>0</v>
      </c>
      <c r="GG12" s="9">
        <v>0.14099999999999999</v>
      </c>
      <c r="GH12" s="9">
        <v>0</v>
      </c>
      <c r="GI12" s="9">
        <v>0</v>
      </c>
      <c r="GJ12" s="9">
        <v>0</v>
      </c>
      <c r="GK12" s="9">
        <v>1.9</v>
      </c>
      <c r="GL12" s="9">
        <v>1.04</v>
      </c>
      <c r="GM12" s="9">
        <v>0.85899999999999999</v>
      </c>
      <c r="GN12" s="9">
        <v>1.635</v>
      </c>
      <c r="GO12" s="9">
        <v>1.04</v>
      </c>
      <c r="GP12" s="9">
        <v>0.59499999999999997</v>
      </c>
      <c r="GQ12" s="9">
        <v>0.26400000000000001</v>
      </c>
      <c r="GR12" s="9">
        <v>0</v>
      </c>
      <c r="GS12" s="9">
        <v>0.26400000000000001</v>
      </c>
      <c r="GT12" s="9">
        <v>1.371</v>
      </c>
      <c r="GU12" s="9">
        <v>0.82399999999999995</v>
      </c>
      <c r="GV12" s="9">
        <v>0.54700000000000004</v>
      </c>
      <c r="GW12" s="9">
        <v>0.92900000000000005</v>
      </c>
      <c r="GX12" s="9">
        <v>0.53900000000000003</v>
      </c>
      <c r="GY12" s="9">
        <v>0.39</v>
      </c>
      <c r="GZ12" s="9">
        <v>0.79</v>
      </c>
      <c r="HA12" s="9">
        <v>0.4</v>
      </c>
      <c r="HB12" s="9">
        <v>0.39</v>
      </c>
      <c r="HC12" s="9">
        <v>0.13900000000000001</v>
      </c>
      <c r="HD12" s="9">
        <v>0.13900000000000001</v>
      </c>
      <c r="HE12" s="9">
        <v>0</v>
      </c>
      <c r="HF12" s="9">
        <v>0</v>
      </c>
      <c r="HG12" s="9">
        <v>0</v>
      </c>
      <c r="HH12" s="9">
        <v>0</v>
      </c>
      <c r="HI12" s="9">
        <v>0.442</v>
      </c>
      <c r="HJ12" s="9">
        <v>0.28499999999999998</v>
      </c>
      <c r="HK12" s="9">
        <v>0.157</v>
      </c>
      <c r="HL12" s="9">
        <v>0.442</v>
      </c>
      <c r="HM12" s="9">
        <v>0.28499999999999998</v>
      </c>
      <c r="HN12" s="9">
        <v>0.157</v>
      </c>
      <c r="HO12" s="9">
        <v>0</v>
      </c>
      <c r="HP12" s="9">
        <v>0</v>
      </c>
      <c r="HQ12" s="9">
        <v>0</v>
      </c>
      <c r="HR12" s="9">
        <v>0.65500000000000003</v>
      </c>
      <c r="HS12" s="9">
        <v>0.65500000000000003</v>
      </c>
      <c r="HT12" s="9">
        <v>0</v>
      </c>
      <c r="HU12" s="9">
        <v>0.505</v>
      </c>
      <c r="HV12" s="9">
        <v>0.505</v>
      </c>
      <c r="HW12" s="9">
        <v>0</v>
      </c>
      <c r="HX12" s="9">
        <v>0.33600000000000002</v>
      </c>
      <c r="HY12" s="9">
        <v>0.33600000000000002</v>
      </c>
      <c r="HZ12" s="9">
        <v>0</v>
      </c>
      <c r="IA12" s="9">
        <v>0.16800000000000001</v>
      </c>
      <c r="IB12" s="9">
        <v>0.16800000000000001</v>
      </c>
      <c r="IC12" s="9">
        <v>0</v>
      </c>
      <c r="ID12" s="9">
        <v>0</v>
      </c>
      <c r="IE12" s="9">
        <v>0</v>
      </c>
      <c r="IF12" s="9">
        <v>0</v>
      </c>
      <c r="IG12" s="9">
        <v>0.151</v>
      </c>
      <c r="IH12" s="9">
        <v>0.151</v>
      </c>
      <c r="II12" s="9">
        <v>0</v>
      </c>
      <c r="IJ12" s="9">
        <v>0.151</v>
      </c>
      <c r="IK12" s="9">
        <v>0.151</v>
      </c>
      <c r="IL12" s="9">
        <v>0</v>
      </c>
      <c r="IM12" s="9">
        <v>0</v>
      </c>
      <c r="IN12" s="9">
        <v>0</v>
      </c>
      <c r="IO12" s="9">
        <v>0</v>
      </c>
      <c r="IP12" s="9">
        <v>0.752</v>
      </c>
      <c r="IQ12" s="9">
        <v>0.752</v>
      </c>
    </row>
    <row r="13" spans="1:251">
      <c r="A13" s="10">
        <v>42767</v>
      </c>
      <c r="B13" s="9">
        <v>0</v>
      </c>
      <c r="C13" s="9">
        <v>0.16600000000000001</v>
      </c>
      <c r="D13" s="9">
        <v>1.7210000000000001</v>
      </c>
      <c r="E13" s="9">
        <v>0.49199999999999999</v>
      </c>
      <c r="F13" s="9">
        <v>1.23</v>
      </c>
      <c r="G13" s="9">
        <v>1.254</v>
      </c>
      <c r="H13" s="9">
        <v>0.49199999999999999</v>
      </c>
      <c r="I13" s="9">
        <v>0.76200000000000001</v>
      </c>
      <c r="J13" s="9">
        <v>0.77</v>
      </c>
      <c r="K13" s="9">
        <v>0.35</v>
      </c>
      <c r="L13" s="9">
        <v>0.41899999999999998</v>
      </c>
      <c r="M13" s="9">
        <v>0.32800000000000001</v>
      </c>
      <c r="N13" s="9">
        <v>0.14199999999999999</v>
      </c>
      <c r="O13" s="9">
        <v>0.186</v>
      </c>
      <c r="P13" s="9">
        <v>0.156</v>
      </c>
      <c r="Q13" s="9">
        <v>0</v>
      </c>
      <c r="R13" s="9">
        <v>0.156</v>
      </c>
      <c r="S13" s="9">
        <v>0.46800000000000003</v>
      </c>
      <c r="T13" s="9">
        <v>0</v>
      </c>
      <c r="U13" s="9">
        <v>0.46800000000000003</v>
      </c>
      <c r="V13" s="9">
        <v>0.30199999999999999</v>
      </c>
      <c r="W13" s="9">
        <v>0</v>
      </c>
      <c r="X13" s="9">
        <v>0.30199999999999999</v>
      </c>
      <c r="Y13" s="9">
        <v>0.16600000000000001</v>
      </c>
      <c r="Z13" s="9">
        <v>0</v>
      </c>
      <c r="AA13" s="9">
        <v>0.16600000000000001</v>
      </c>
      <c r="AB13" s="9">
        <v>3.867</v>
      </c>
      <c r="AC13" s="9">
        <v>1.8660000000000001</v>
      </c>
      <c r="AD13" s="9">
        <v>2.0009999999999999</v>
      </c>
      <c r="AE13" s="9">
        <v>3.044</v>
      </c>
      <c r="AF13" s="9">
        <v>1.4610000000000001</v>
      </c>
      <c r="AG13" s="9">
        <v>1.583</v>
      </c>
      <c r="AH13" s="9">
        <v>2.5630000000000002</v>
      </c>
      <c r="AI13" s="9">
        <v>1.1200000000000001</v>
      </c>
      <c r="AJ13" s="9">
        <v>1.4430000000000001</v>
      </c>
      <c r="AK13" s="9">
        <v>0.48099999999999998</v>
      </c>
      <c r="AL13" s="9">
        <v>0.34100000000000003</v>
      </c>
      <c r="AM13" s="9">
        <v>0.14000000000000001</v>
      </c>
      <c r="AN13" s="9">
        <v>0.82299999999999995</v>
      </c>
      <c r="AO13" s="9">
        <v>0.40500000000000003</v>
      </c>
      <c r="AP13" s="9">
        <v>0.41799999999999998</v>
      </c>
      <c r="AQ13" s="9">
        <v>0.82299999999999995</v>
      </c>
      <c r="AR13" s="9">
        <v>0.40500000000000003</v>
      </c>
      <c r="AS13" s="9">
        <v>0.41799999999999998</v>
      </c>
      <c r="AT13" s="9">
        <v>0.80500000000000005</v>
      </c>
      <c r="AU13" s="9">
        <v>0.45100000000000001</v>
      </c>
      <c r="AV13" s="9">
        <v>0.35399999999999998</v>
      </c>
      <c r="AW13" s="9">
        <v>0.443</v>
      </c>
      <c r="AX13" s="9">
        <v>0.27700000000000002</v>
      </c>
      <c r="AY13" s="9">
        <v>0.16600000000000001</v>
      </c>
      <c r="AZ13" s="9">
        <v>0.443</v>
      </c>
      <c r="BA13" s="9">
        <v>0.27700000000000002</v>
      </c>
      <c r="BB13" s="9">
        <v>0.16600000000000001</v>
      </c>
      <c r="BC13" s="9">
        <v>0</v>
      </c>
      <c r="BD13" s="9">
        <v>0</v>
      </c>
      <c r="BE13" s="9">
        <v>0</v>
      </c>
      <c r="BF13" s="9">
        <v>0.36299999999999999</v>
      </c>
      <c r="BG13" s="9">
        <v>0.17399999999999999</v>
      </c>
      <c r="BH13" s="9">
        <v>0.188</v>
      </c>
      <c r="BI13" s="9">
        <v>0.36299999999999999</v>
      </c>
      <c r="BJ13" s="9">
        <v>0.17399999999999999</v>
      </c>
      <c r="BK13" s="9">
        <v>0.188</v>
      </c>
      <c r="BL13" s="9">
        <v>2.4830000000000001</v>
      </c>
      <c r="BM13" s="9">
        <v>1.7749999999999999</v>
      </c>
      <c r="BN13" s="9">
        <v>0.70799999999999996</v>
      </c>
      <c r="BO13" s="9">
        <v>1.121</v>
      </c>
      <c r="BP13" s="9">
        <v>0.65300000000000002</v>
      </c>
      <c r="BQ13" s="9">
        <v>0.46800000000000003</v>
      </c>
      <c r="BR13" s="9">
        <v>1.121</v>
      </c>
      <c r="BS13" s="9">
        <v>0.65300000000000002</v>
      </c>
      <c r="BT13" s="9">
        <v>0.46800000000000003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1.3620000000000001</v>
      </c>
      <c r="CB13" s="9">
        <v>1.1220000000000001</v>
      </c>
      <c r="CC13" s="9">
        <v>0.24</v>
      </c>
      <c r="CD13" s="9">
        <v>1.218</v>
      </c>
      <c r="CE13" s="9">
        <v>0.97899999999999998</v>
      </c>
      <c r="CF13" s="9">
        <v>0.24</v>
      </c>
      <c r="CG13" s="9">
        <v>0.14399999999999999</v>
      </c>
      <c r="CH13" s="9">
        <v>0.14399999999999999</v>
      </c>
      <c r="CI13" s="9">
        <v>0</v>
      </c>
      <c r="CJ13" s="9">
        <v>0.14399999999999999</v>
      </c>
      <c r="CK13" s="9">
        <v>0.14399999999999999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0.14399999999999999</v>
      </c>
      <c r="CZ13" s="9">
        <v>0.14399999999999999</v>
      </c>
      <c r="DA13" s="9">
        <v>0</v>
      </c>
      <c r="DB13" s="9">
        <v>0</v>
      </c>
      <c r="DC13" s="9">
        <v>0</v>
      </c>
      <c r="DD13" s="9">
        <v>0</v>
      </c>
      <c r="DE13" s="9">
        <v>0.14399999999999999</v>
      </c>
      <c r="DF13" s="9">
        <v>0.14399999999999999</v>
      </c>
      <c r="DG13" s="9">
        <v>0</v>
      </c>
      <c r="DH13" s="9">
        <v>2.339</v>
      </c>
      <c r="DI13" s="9">
        <v>1.631</v>
      </c>
      <c r="DJ13" s="9">
        <v>0.70799999999999996</v>
      </c>
      <c r="DK13" s="9">
        <v>1.121</v>
      </c>
      <c r="DL13" s="9">
        <v>0.65300000000000002</v>
      </c>
      <c r="DM13" s="9">
        <v>0.46800000000000003</v>
      </c>
      <c r="DN13" s="9">
        <v>1.121</v>
      </c>
      <c r="DO13" s="9">
        <v>0.65300000000000002</v>
      </c>
      <c r="DP13" s="9">
        <v>0.46800000000000003</v>
      </c>
      <c r="DQ13" s="9">
        <v>0</v>
      </c>
      <c r="DR13" s="9">
        <v>0</v>
      </c>
      <c r="DS13" s="9">
        <v>0</v>
      </c>
      <c r="DT13" s="9">
        <v>1.218</v>
      </c>
      <c r="DU13" s="9">
        <v>0.97899999999999998</v>
      </c>
      <c r="DV13" s="9">
        <v>0.24</v>
      </c>
      <c r="DW13" s="9">
        <v>1.218</v>
      </c>
      <c r="DX13" s="9">
        <v>0.97899999999999998</v>
      </c>
      <c r="DY13" s="9">
        <v>0.24</v>
      </c>
      <c r="DZ13" s="9">
        <v>8.2889999999999997</v>
      </c>
      <c r="EA13" s="9">
        <v>4.2830000000000004</v>
      </c>
      <c r="EB13" s="9">
        <v>4.0060000000000002</v>
      </c>
      <c r="EC13" s="9">
        <v>5.274</v>
      </c>
      <c r="ED13" s="9">
        <v>2.581</v>
      </c>
      <c r="EE13" s="9">
        <v>2.6930000000000001</v>
      </c>
      <c r="EF13" s="9">
        <v>4.3090000000000002</v>
      </c>
      <c r="EG13" s="9">
        <v>2.0979999999999999</v>
      </c>
      <c r="EH13" s="9">
        <v>2.2109999999999999</v>
      </c>
      <c r="EI13" s="9">
        <v>0.80900000000000005</v>
      </c>
      <c r="EJ13" s="9">
        <v>0.48299999999999998</v>
      </c>
      <c r="EK13" s="9">
        <v>0.32600000000000001</v>
      </c>
      <c r="EL13" s="9">
        <v>0.156</v>
      </c>
      <c r="EM13" s="9">
        <v>0</v>
      </c>
      <c r="EN13" s="9">
        <v>0.156</v>
      </c>
      <c r="EO13" s="9">
        <v>3.0150000000000001</v>
      </c>
      <c r="EP13" s="9">
        <v>1.702</v>
      </c>
      <c r="EQ13" s="9">
        <v>1.3140000000000001</v>
      </c>
      <c r="ER13" s="9">
        <v>2.706</v>
      </c>
      <c r="ES13" s="9">
        <v>1.5580000000000001</v>
      </c>
      <c r="ET13" s="9">
        <v>1.1479999999999999</v>
      </c>
      <c r="EU13" s="9">
        <v>0.31</v>
      </c>
      <c r="EV13" s="9">
        <v>0.14399999999999999</v>
      </c>
      <c r="EW13" s="9">
        <v>0.16600000000000001</v>
      </c>
      <c r="EX13" s="9">
        <v>2.4750000000000001</v>
      </c>
      <c r="EY13" s="9">
        <v>1.3540000000000001</v>
      </c>
      <c r="EZ13" s="9">
        <v>1.121</v>
      </c>
      <c r="FA13" s="9">
        <v>1.2090000000000001</v>
      </c>
      <c r="FB13" s="9">
        <v>0.85899999999999999</v>
      </c>
      <c r="FC13" s="9">
        <v>0.35</v>
      </c>
      <c r="FD13" s="9">
        <v>1.2090000000000001</v>
      </c>
      <c r="FE13" s="9">
        <v>0.85899999999999999</v>
      </c>
      <c r="FF13" s="9">
        <v>0.35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1.266</v>
      </c>
      <c r="FN13" s="9">
        <v>0.495</v>
      </c>
      <c r="FO13" s="9">
        <v>0.77100000000000002</v>
      </c>
      <c r="FP13" s="9">
        <v>1.1000000000000001</v>
      </c>
      <c r="FQ13" s="9">
        <v>0.495</v>
      </c>
      <c r="FR13" s="9">
        <v>0.60499999999999998</v>
      </c>
      <c r="FS13" s="9">
        <v>0.16600000000000001</v>
      </c>
      <c r="FT13" s="9">
        <v>0</v>
      </c>
      <c r="FU13" s="9">
        <v>0.16600000000000001</v>
      </c>
      <c r="FV13" s="9">
        <v>2.9929999999999999</v>
      </c>
      <c r="FW13" s="9">
        <v>1.4530000000000001</v>
      </c>
      <c r="FX13" s="9">
        <v>1.54</v>
      </c>
      <c r="FY13" s="9">
        <v>2.0579999999999998</v>
      </c>
      <c r="FZ13" s="9">
        <v>0.82099999999999995</v>
      </c>
      <c r="GA13" s="9">
        <v>1.2370000000000001</v>
      </c>
      <c r="GB13" s="9">
        <v>1.762</v>
      </c>
      <c r="GC13" s="9">
        <v>0.82099999999999995</v>
      </c>
      <c r="GD13" s="9">
        <v>0.94099999999999995</v>
      </c>
      <c r="GE13" s="9">
        <v>0.14000000000000001</v>
      </c>
      <c r="GF13" s="9">
        <v>0</v>
      </c>
      <c r="GG13" s="9">
        <v>0.14000000000000001</v>
      </c>
      <c r="GH13" s="9">
        <v>0.156</v>
      </c>
      <c r="GI13" s="9">
        <v>0</v>
      </c>
      <c r="GJ13" s="9">
        <v>0.156</v>
      </c>
      <c r="GK13" s="9">
        <v>0.93600000000000005</v>
      </c>
      <c r="GL13" s="9">
        <v>0.63200000000000001</v>
      </c>
      <c r="GM13" s="9">
        <v>0.30299999999999999</v>
      </c>
      <c r="GN13" s="9">
        <v>0.79200000000000004</v>
      </c>
      <c r="GO13" s="9">
        <v>0.48899999999999999</v>
      </c>
      <c r="GP13" s="9">
        <v>0.30299999999999999</v>
      </c>
      <c r="GQ13" s="9">
        <v>0.14399999999999999</v>
      </c>
      <c r="GR13" s="9">
        <v>0.14399999999999999</v>
      </c>
      <c r="GS13" s="9">
        <v>0</v>
      </c>
      <c r="GT13" s="9">
        <v>1.4330000000000001</v>
      </c>
      <c r="GU13" s="9">
        <v>0.77400000000000002</v>
      </c>
      <c r="GV13" s="9">
        <v>0.65900000000000003</v>
      </c>
      <c r="GW13" s="9">
        <v>0.90200000000000002</v>
      </c>
      <c r="GX13" s="9">
        <v>0.48299999999999998</v>
      </c>
      <c r="GY13" s="9">
        <v>0.41899999999999998</v>
      </c>
      <c r="GZ13" s="9">
        <v>0.23300000000000001</v>
      </c>
      <c r="HA13" s="9">
        <v>0</v>
      </c>
      <c r="HB13" s="9">
        <v>0.23300000000000001</v>
      </c>
      <c r="HC13" s="9">
        <v>0.66900000000000004</v>
      </c>
      <c r="HD13" s="9">
        <v>0.48299999999999998</v>
      </c>
      <c r="HE13" s="9">
        <v>0.186</v>
      </c>
      <c r="HF13" s="9">
        <v>0</v>
      </c>
      <c r="HG13" s="9">
        <v>0</v>
      </c>
      <c r="HH13" s="9">
        <v>0</v>
      </c>
      <c r="HI13" s="9">
        <v>0.53100000000000003</v>
      </c>
      <c r="HJ13" s="9">
        <v>0.29099999999999998</v>
      </c>
      <c r="HK13" s="9">
        <v>0.24</v>
      </c>
      <c r="HL13" s="9">
        <v>0.53100000000000003</v>
      </c>
      <c r="HM13" s="9">
        <v>0.29099999999999998</v>
      </c>
      <c r="HN13" s="9">
        <v>0.24</v>
      </c>
      <c r="HO13" s="9">
        <v>0</v>
      </c>
      <c r="HP13" s="9">
        <v>0</v>
      </c>
      <c r="HQ13" s="9">
        <v>0</v>
      </c>
      <c r="HR13" s="9">
        <v>1.3879999999999999</v>
      </c>
      <c r="HS13" s="9">
        <v>0.70099999999999996</v>
      </c>
      <c r="HT13" s="9">
        <v>0.68700000000000006</v>
      </c>
      <c r="HU13" s="9">
        <v>1.105</v>
      </c>
      <c r="HV13" s="9">
        <v>0.41799999999999998</v>
      </c>
      <c r="HW13" s="9">
        <v>0.68700000000000006</v>
      </c>
      <c r="HX13" s="9">
        <v>1.105</v>
      </c>
      <c r="HY13" s="9">
        <v>0.41799999999999998</v>
      </c>
      <c r="HZ13" s="9">
        <v>0.68700000000000006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0.28299999999999997</v>
      </c>
      <c r="IH13" s="9">
        <v>0.28299999999999997</v>
      </c>
      <c r="II13" s="9">
        <v>0</v>
      </c>
      <c r="IJ13" s="9">
        <v>0.28299999999999997</v>
      </c>
      <c r="IK13" s="9">
        <v>0.28299999999999997</v>
      </c>
      <c r="IL13" s="9">
        <v>0</v>
      </c>
      <c r="IM13" s="9">
        <v>0</v>
      </c>
      <c r="IN13" s="9">
        <v>0</v>
      </c>
      <c r="IO13" s="9">
        <v>0</v>
      </c>
      <c r="IP13" s="9">
        <v>0.11899999999999999</v>
      </c>
      <c r="IQ13" s="9">
        <v>0.11899999999999999</v>
      </c>
    </row>
    <row r="14" spans="1:251">
      <c r="A14" s="10">
        <v>43132</v>
      </c>
      <c r="B14" s="9">
        <v>0</v>
      </c>
      <c r="C14" s="9">
        <v>0.45200000000000001</v>
      </c>
      <c r="D14" s="9">
        <v>2.0619999999999998</v>
      </c>
      <c r="E14" s="9">
        <v>1.2909999999999999</v>
      </c>
      <c r="F14" s="9">
        <v>0.77100000000000002</v>
      </c>
      <c r="G14" s="9">
        <v>1.5189999999999999</v>
      </c>
      <c r="H14" s="9">
        <v>1.2</v>
      </c>
      <c r="I14" s="9">
        <v>0.31900000000000001</v>
      </c>
      <c r="J14" s="9">
        <v>1.038</v>
      </c>
      <c r="K14" s="9">
        <v>0.879</v>
      </c>
      <c r="L14" s="9">
        <v>0.159</v>
      </c>
      <c r="M14" s="9">
        <v>0.33500000000000002</v>
      </c>
      <c r="N14" s="9">
        <v>0.17599999999999999</v>
      </c>
      <c r="O14" s="9">
        <v>0.159</v>
      </c>
      <c r="P14" s="9">
        <v>0.14499999999999999</v>
      </c>
      <c r="Q14" s="9">
        <v>0.14499999999999999</v>
      </c>
      <c r="R14" s="9">
        <v>0</v>
      </c>
      <c r="S14" s="9">
        <v>0.54300000000000004</v>
      </c>
      <c r="T14" s="9">
        <v>9.0999999999999998E-2</v>
      </c>
      <c r="U14" s="9">
        <v>0.45200000000000001</v>
      </c>
      <c r="V14" s="9">
        <v>9.0999999999999998E-2</v>
      </c>
      <c r="W14" s="9">
        <v>9.0999999999999998E-2</v>
      </c>
      <c r="X14" s="9">
        <v>0</v>
      </c>
      <c r="Y14" s="9">
        <v>0.45200000000000001</v>
      </c>
      <c r="Z14" s="9">
        <v>0</v>
      </c>
      <c r="AA14" s="9">
        <v>0.45200000000000001</v>
      </c>
      <c r="AB14" s="9">
        <v>4.0789999999999997</v>
      </c>
      <c r="AC14" s="9">
        <v>1.6539999999999999</v>
      </c>
      <c r="AD14" s="9">
        <v>2.4260000000000002</v>
      </c>
      <c r="AE14" s="9">
        <v>2.633</v>
      </c>
      <c r="AF14" s="9">
        <v>1.081</v>
      </c>
      <c r="AG14" s="9">
        <v>1.552</v>
      </c>
      <c r="AH14" s="9">
        <v>2.31</v>
      </c>
      <c r="AI14" s="9">
        <v>0.95099999999999996</v>
      </c>
      <c r="AJ14" s="9">
        <v>1.359</v>
      </c>
      <c r="AK14" s="9">
        <v>0.32300000000000001</v>
      </c>
      <c r="AL14" s="9">
        <v>0.13</v>
      </c>
      <c r="AM14" s="9">
        <v>0.193</v>
      </c>
      <c r="AN14" s="9">
        <v>1.446</v>
      </c>
      <c r="AO14" s="9">
        <v>0.57199999999999995</v>
      </c>
      <c r="AP14" s="9">
        <v>0.874</v>
      </c>
      <c r="AQ14" s="9">
        <v>1.446</v>
      </c>
      <c r="AR14" s="9">
        <v>0.57199999999999995</v>
      </c>
      <c r="AS14" s="9">
        <v>0.874</v>
      </c>
      <c r="AT14" s="9">
        <v>1.1180000000000001</v>
      </c>
      <c r="AU14" s="9">
        <v>0.69799999999999995</v>
      </c>
      <c r="AV14" s="9">
        <v>0.42</v>
      </c>
      <c r="AW14" s="9">
        <v>0.63400000000000001</v>
      </c>
      <c r="AX14" s="9">
        <v>0.34799999999999998</v>
      </c>
      <c r="AY14" s="9">
        <v>0.28599999999999998</v>
      </c>
      <c r="AZ14" s="9">
        <v>0.502</v>
      </c>
      <c r="BA14" s="9">
        <v>0.34799999999999998</v>
      </c>
      <c r="BB14" s="9">
        <v>0.154</v>
      </c>
      <c r="BC14" s="9">
        <v>0.13200000000000001</v>
      </c>
      <c r="BD14" s="9">
        <v>0</v>
      </c>
      <c r="BE14" s="9">
        <v>0.13200000000000001</v>
      </c>
      <c r="BF14" s="9">
        <v>0.48399999999999999</v>
      </c>
      <c r="BG14" s="9">
        <v>0.35</v>
      </c>
      <c r="BH14" s="9">
        <v>0.13400000000000001</v>
      </c>
      <c r="BI14" s="9">
        <v>0.48399999999999999</v>
      </c>
      <c r="BJ14" s="9">
        <v>0.35</v>
      </c>
      <c r="BK14" s="9">
        <v>0.13400000000000001</v>
      </c>
      <c r="BL14" s="9">
        <v>2.3929999999999998</v>
      </c>
      <c r="BM14" s="9">
        <v>1.593</v>
      </c>
      <c r="BN14" s="9">
        <v>0.8</v>
      </c>
      <c r="BO14" s="9">
        <v>0.8</v>
      </c>
      <c r="BP14" s="9">
        <v>0.51600000000000001</v>
      </c>
      <c r="BQ14" s="9">
        <v>0.28399999999999997</v>
      </c>
      <c r="BR14" s="9">
        <v>0.8</v>
      </c>
      <c r="BS14" s="9">
        <v>0.51600000000000001</v>
      </c>
      <c r="BT14" s="9">
        <v>0.28399999999999997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1.593</v>
      </c>
      <c r="CB14" s="9">
        <v>1.077</v>
      </c>
      <c r="CC14" s="9">
        <v>0.51600000000000001</v>
      </c>
      <c r="CD14" s="9">
        <v>1.593</v>
      </c>
      <c r="CE14" s="9">
        <v>1.077</v>
      </c>
      <c r="CF14" s="9">
        <v>0.51600000000000001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2.3929999999999998</v>
      </c>
      <c r="DI14" s="9">
        <v>1.593</v>
      </c>
      <c r="DJ14" s="9">
        <v>0.8</v>
      </c>
      <c r="DK14" s="9">
        <v>0.8</v>
      </c>
      <c r="DL14" s="9">
        <v>0.51600000000000001</v>
      </c>
      <c r="DM14" s="9">
        <v>0.28399999999999997</v>
      </c>
      <c r="DN14" s="9">
        <v>0.8</v>
      </c>
      <c r="DO14" s="9">
        <v>0.51600000000000001</v>
      </c>
      <c r="DP14" s="9">
        <v>0.28399999999999997</v>
      </c>
      <c r="DQ14" s="9">
        <v>0</v>
      </c>
      <c r="DR14" s="9">
        <v>0</v>
      </c>
      <c r="DS14" s="9">
        <v>0</v>
      </c>
      <c r="DT14" s="9">
        <v>1.593</v>
      </c>
      <c r="DU14" s="9">
        <v>1.077</v>
      </c>
      <c r="DV14" s="9">
        <v>0.51600000000000001</v>
      </c>
      <c r="DW14" s="9">
        <v>1.593</v>
      </c>
      <c r="DX14" s="9">
        <v>1.077</v>
      </c>
      <c r="DY14" s="9">
        <v>0.51600000000000001</v>
      </c>
      <c r="DZ14" s="9">
        <v>8.0690000000000008</v>
      </c>
      <c r="EA14" s="9">
        <v>4.0839999999999996</v>
      </c>
      <c r="EB14" s="9">
        <v>3.9849999999999999</v>
      </c>
      <c r="EC14" s="9">
        <v>4.7930000000000001</v>
      </c>
      <c r="ED14" s="9">
        <v>2.3530000000000002</v>
      </c>
      <c r="EE14" s="9">
        <v>2.44</v>
      </c>
      <c r="EF14" s="9">
        <v>3.8580000000000001</v>
      </c>
      <c r="EG14" s="9">
        <v>1.901</v>
      </c>
      <c r="EH14" s="9">
        <v>1.956</v>
      </c>
      <c r="EI14" s="9">
        <v>0.79</v>
      </c>
      <c r="EJ14" s="9">
        <v>0.307</v>
      </c>
      <c r="EK14" s="9">
        <v>0.48399999999999999</v>
      </c>
      <c r="EL14" s="9">
        <v>0.14499999999999999</v>
      </c>
      <c r="EM14" s="9">
        <v>0.14499999999999999</v>
      </c>
      <c r="EN14" s="9">
        <v>0</v>
      </c>
      <c r="EO14" s="9">
        <v>3.2759999999999998</v>
      </c>
      <c r="EP14" s="9">
        <v>1.7310000000000001</v>
      </c>
      <c r="EQ14" s="9">
        <v>1.5449999999999999</v>
      </c>
      <c r="ER14" s="9">
        <v>2.9809999999999999</v>
      </c>
      <c r="ES14" s="9">
        <v>1.7310000000000001</v>
      </c>
      <c r="ET14" s="9">
        <v>1.25</v>
      </c>
      <c r="EU14" s="9">
        <v>0.29499999999999998</v>
      </c>
      <c r="EV14" s="9">
        <v>0</v>
      </c>
      <c r="EW14" s="9">
        <v>0.29499999999999998</v>
      </c>
      <c r="EX14" s="9">
        <v>2.4609999999999999</v>
      </c>
      <c r="EY14" s="9">
        <v>1.224</v>
      </c>
      <c r="EZ14" s="9">
        <v>1.2370000000000001</v>
      </c>
      <c r="FA14" s="9">
        <v>1.022</v>
      </c>
      <c r="FB14" s="9">
        <v>0.39700000000000002</v>
      </c>
      <c r="FC14" s="9">
        <v>0.625</v>
      </c>
      <c r="FD14" s="9">
        <v>0.86199999999999999</v>
      </c>
      <c r="FE14" s="9">
        <v>0.39700000000000002</v>
      </c>
      <c r="FF14" s="9">
        <v>0.46600000000000003</v>
      </c>
      <c r="FG14" s="9">
        <v>0.159</v>
      </c>
      <c r="FH14" s="9">
        <v>0</v>
      </c>
      <c r="FI14" s="9">
        <v>0.159</v>
      </c>
      <c r="FJ14" s="9">
        <v>0</v>
      </c>
      <c r="FK14" s="9">
        <v>0</v>
      </c>
      <c r="FL14" s="9">
        <v>0</v>
      </c>
      <c r="FM14" s="9">
        <v>1.4390000000000001</v>
      </c>
      <c r="FN14" s="9">
        <v>0.82699999999999996</v>
      </c>
      <c r="FO14" s="9">
        <v>0.61199999999999999</v>
      </c>
      <c r="FP14" s="9">
        <v>1.145</v>
      </c>
      <c r="FQ14" s="9">
        <v>0.82699999999999996</v>
      </c>
      <c r="FR14" s="9">
        <v>0.317</v>
      </c>
      <c r="FS14" s="9">
        <v>0.29499999999999998</v>
      </c>
      <c r="FT14" s="9">
        <v>0</v>
      </c>
      <c r="FU14" s="9">
        <v>0.29499999999999998</v>
      </c>
      <c r="FV14" s="9">
        <v>3.67</v>
      </c>
      <c r="FW14" s="9">
        <v>2.0910000000000002</v>
      </c>
      <c r="FX14" s="9">
        <v>1.579</v>
      </c>
      <c r="FY14" s="9">
        <v>2.2850000000000001</v>
      </c>
      <c r="FZ14" s="9">
        <v>1.363</v>
      </c>
      <c r="GA14" s="9">
        <v>0.92200000000000004</v>
      </c>
      <c r="GB14" s="9">
        <v>1.917</v>
      </c>
      <c r="GC14" s="9">
        <v>1.1870000000000001</v>
      </c>
      <c r="GD14" s="9">
        <v>0.73</v>
      </c>
      <c r="GE14" s="9">
        <v>0.36899999999999999</v>
      </c>
      <c r="GF14" s="9">
        <v>0.17599999999999999</v>
      </c>
      <c r="GG14" s="9">
        <v>0.193</v>
      </c>
      <c r="GH14" s="9">
        <v>0</v>
      </c>
      <c r="GI14" s="9">
        <v>0</v>
      </c>
      <c r="GJ14" s="9">
        <v>0</v>
      </c>
      <c r="GK14" s="9">
        <v>1.385</v>
      </c>
      <c r="GL14" s="9">
        <v>0.72799999999999998</v>
      </c>
      <c r="GM14" s="9">
        <v>0.65700000000000003</v>
      </c>
      <c r="GN14" s="9">
        <v>1.385</v>
      </c>
      <c r="GO14" s="9">
        <v>0.72799999999999998</v>
      </c>
      <c r="GP14" s="9">
        <v>0.65700000000000003</v>
      </c>
      <c r="GQ14" s="9">
        <v>0</v>
      </c>
      <c r="GR14" s="9">
        <v>0</v>
      </c>
      <c r="GS14" s="9">
        <v>0</v>
      </c>
      <c r="GT14" s="9">
        <v>0.89300000000000002</v>
      </c>
      <c r="GU14" s="9">
        <v>0.16700000000000001</v>
      </c>
      <c r="GV14" s="9">
        <v>0.72599999999999998</v>
      </c>
      <c r="GW14" s="9">
        <v>0.78300000000000003</v>
      </c>
      <c r="GX14" s="9">
        <v>0.16700000000000001</v>
      </c>
      <c r="GY14" s="9">
        <v>0.61599999999999999</v>
      </c>
      <c r="GZ14" s="9">
        <v>0.65100000000000002</v>
      </c>
      <c r="HA14" s="9">
        <v>0.16700000000000001</v>
      </c>
      <c r="HB14" s="9">
        <v>0.48399999999999999</v>
      </c>
      <c r="HC14" s="9">
        <v>0.13200000000000001</v>
      </c>
      <c r="HD14" s="9">
        <v>0</v>
      </c>
      <c r="HE14" s="9">
        <v>0.13200000000000001</v>
      </c>
      <c r="HF14" s="9">
        <v>0</v>
      </c>
      <c r="HG14" s="9">
        <v>0</v>
      </c>
      <c r="HH14" s="9">
        <v>0</v>
      </c>
      <c r="HI14" s="9">
        <v>0.11</v>
      </c>
      <c r="HJ14" s="9">
        <v>0</v>
      </c>
      <c r="HK14" s="9">
        <v>0.11</v>
      </c>
      <c r="HL14" s="9">
        <v>0.11</v>
      </c>
      <c r="HM14" s="9">
        <v>0</v>
      </c>
      <c r="HN14" s="9">
        <v>0.11</v>
      </c>
      <c r="HO14" s="9">
        <v>0</v>
      </c>
      <c r="HP14" s="9">
        <v>0</v>
      </c>
      <c r="HQ14" s="9">
        <v>0</v>
      </c>
      <c r="HR14" s="9">
        <v>1.0449999999999999</v>
      </c>
      <c r="HS14" s="9">
        <v>0.60199999999999998</v>
      </c>
      <c r="HT14" s="9">
        <v>0.442</v>
      </c>
      <c r="HU14" s="9">
        <v>0.70299999999999996</v>
      </c>
      <c r="HV14" s="9">
        <v>0.42599999999999999</v>
      </c>
      <c r="HW14" s="9">
        <v>0.27700000000000002</v>
      </c>
      <c r="HX14" s="9">
        <v>0.42699999999999999</v>
      </c>
      <c r="HY14" s="9">
        <v>0.15</v>
      </c>
      <c r="HZ14" s="9">
        <v>0.27700000000000002</v>
      </c>
      <c r="IA14" s="9">
        <v>0.13</v>
      </c>
      <c r="IB14" s="9">
        <v>0.13</v>
      </c>
      <c r="IC14" s="9">
        <v>0</v>
      </c>
      <c r="ID14" s="9">
        <v>0.14499999999999999</v>
      </c>
      <c r="IE14" s="9">
        <v>0.14499999999999999</v>
      </c>
      <c r="IF14" s="9">
        <v>0</v>
      </c>
      <c r="IG14" s="9">
        <v>0.34200000000000003</v>
      </c>
      <c r="IH14" s="9">
        <v>0.17599999999999999</v>
      </c>
      <c r="II14" s="9">
        <v>0.16600000000000001</v>
      </c>
      <c r="IJ14" s="9">
        <v>0.34200000000000003</v>
      </c>
      <c r="IK14" s="9">
        <v>0.17599999999999999</v>
      </c>
      <c r="IL14" s="9">
        <v>0.16600000000000001</v>
      </c>
      <c r="IM14" s="9">
        <v>0</v>
      </c>
      <c r="IN14" s="9">
        <v>0</v>
      </c>
      <c r="IO14" s="9">
        <v>0</v>
      </c>
      <c r="IP14" s="9">
        <v>0.36299999999999999</v>
      </c>
      <c r="IQ14" s="9">
        <v>0.222</v>
      </c>
    </row>
    <row r="15" spans="1:251">
      <c r="A15" s="10">
        <v>43497</v>
      </c>
      <c r="B15" s="9">
        <v>0</v>
      </c>
      <c r="C15" s="9">
        <v>0.90600000000000003</v>
      </c>
      <c r="D15" s="9">
        <v>2.0150000000000001</v>
      </c>
      <c r="E15" s="9">
        <v>0.83299999999999996</v>
      </c>
      <c r="F15" s="9">
        <v>1.1819999999999999</v>
      </c>
      <c r="G15" s="9">
        <v>0.83299999999999996</v>
      </c>
      <c r="H15" s="9">
        <v>0.83299999999999996</v>
      </c>
      <c r="I15" s="9">
        <v>0</v>
      </c>
      <c r="J15" s="9">
        <v>0.45500000000000002</v>
      </c>
      <c r="K15" s="9">
        <v>0.45500000000000002</v>
      </c>
      <c r="L15" s="9">
        <v>0</v>
      </c>
      <c r="M15" s="9">
        <v>0.183</v>
      </c>
      <c r="N15" s="9">
        <v>0.183</v>
      </c>
      <c r="O15" s="9">
        <v>0</v>
      </c>
      <c r="P15" s="9">
        <v>0.19500000000000001</v>
      </c>
      <c r="Q15" s="9">
        <v>0.19500000000000001</v>
      </c>
      <c r="R15" s="9">
        <v>0</v>
      </c>
      <c r="S15" s="9">
        <v>1.1819999999999999</v>
      </c>
      <c r="T15" s="9">
        <v>0</v>
      </c>
      <c r="U15" s="9">
        <v>1.1819999999999999</v>
      </c>
      <c r="V15" s="9">
        <v>0.27700000000000002</v>
      </c>
      <c r="W15" s="9">
        <v>0</v>
      </c>
      <c r="X15" s="9">
        <v>0.27700000000000002</v>
      </c>
      <c r="Y15" s="9">
        <v>0.90600000000000003</v>
      </c>
      <c r="Z15" s="9">
        <v>0</v>
      </c>
      <c r="AA15" s="9">
        <v>0.90600000000000003</v>
      </c>
      <c r="AB15" s="9">
        <v>4.4870000000000001</v>
      </c>
      <c r="AC15" s="9">
        <v>2.6360000000000001</v>
      </c>
      <c r="AD15" s="9">
        <v>1.8520000000000001</v>
      </c>
      <c r="AE15" s="9">
        <v>2.4940000000000002</v>
      </c>
      <c r="AF15" s="9">
        <v>1.7250000000000001</v>
      </c>
      <c r="AG15" s="9">
        <v>0.76900000000000002</v>
      </c>
      <c r="AH15" s="9">
        <v>1.6679999999999999</v>
      </c>
      <c r="AI15" s="9">
        <v>1.1140000000000001</v>
      </c>
      <c r="AJ15" s="9">
        <v>0.55300000000000005</v>
      </c>
      <c r="AK15" s="9">
        <v>0.82599999999999996</v>
      </c>
      <c r="AL15" s="9">
        <v>0.61</v>
      </c>
      <c r="AM15" s="9">
        <v>0.216</v>
      </c>
      <c r="AN15" s="9">
        <v>1.994</v>
      </c>
      <c r="AO15" s="9">
        <v>0.91100000000000003</v>
      </c>
      <c r="AP15" s="9">
        <v>1.083</v>
      </c>
      <c r="AQ15" s="9">
        <v>1.994</v>
      </c>
      <c r="AR15" s="9">
        <v>0.91100000000000003</v>
      </c>
      <c r="AS15" s="9">
        <v>1.083</v>
      </c>
      <c r="AT15" s="9">
        <v>1.038</v>
      </c>
      <c r="AU15" s="9">
        <v>0.74299999999999999</v>
      </c>
      <c r="AV15" s="9">
        <v>0.29499999999999998</v>
      </c>
      <c r="AW15" s="9">
        <v>0.29499999999999998</v>
      </c>
      <c r="AX15" s="9">
        <v>0</v>
      </c>
      <c r="AY15" s="9">
        <v>0.29499999999999998</v>
      </c>
      <c r="AZ15" s="9">
        <v>0</v>
      </c>
      <c r="BA15" s="9">
        <v>0</v>
      </c>
      <c r="BB15" s="9">
        <v>0</v>
      </c>
      <c r="BC15" s="9">
        <v>0.29499999999999998</v>
      </c>
      <c r="BD15" s="9">
        <v>0</v>
      </c>
      <c r="BE15" s="9">
        <v>0.29499999999999998</v>
      </c>
      <c r="BF15" s="9">
        <v>0.74299999999999999</v>
      </c>
      <c r="BG15" s="9">
        <v>0.74299999999999999</v>
      </c>
      <c r="BH15" s="9">
        <v>0</v>
      </c>
      <c r="BI15" s="9">
        <v>0.74299999999999999</v>
      </c>
      <c r="BJ15" s="9">
        <v>0.74299999999999999</v>
      </c>
      <c r="BK15" s="9">
        <v>0</v>
      </c>
      <c r="BL15" s="9">
        <v>1.391</v>
      </c>
      <c r="BM15" s="9">
        <v>0.35699999999999998</v>
      </c>
      <c r="BN15" s="9">
        <v>1.0329999999999999</v>
      </c>
      <c r="BO15" s="9">
        <v>1.0289999999999999</v>
      </c>
      <c r="BP15" s="9">
        <v>0.17100000000000001</v>
      </c>
      <c r="BQ15" s="9">
        <v>0.85799999999999998</v>
      </c>
      <c r="BR15" s="9">
        <v>0.85799999999999998</v>
      </c>
      <c r="BS15" s="9">
        <v>0</v>
      </c>
      <c r="BT15" s="9">
        <v>0.85799999999999998</v>
      </c>
      <c r="BU15" s="9">
        <v>0.17100000000000001</v>
      </c>
      <c r="BV15" s="9">
        <v>0.17100000000000001</v>
      </c>
      <c r="BW15" s="9">
        <v>0</v>
      </c>
      <c r="BX15" s="9">
        <v>0</v>
      </c>
      <c r="BY15" s="9">
        <v>0</v>
      </c>
      <c r="BZ15" s="9">
        <v>0</v>
      </c>
      <c r="CA15" s="9">
        <v>0.36099999999999999</v>
      </c>
      <c r="CB15" s="9">
        <v>0.186</v>
      </c>
      <c r="CC15" s="9">
        <v>0.17499999999999999</v>
      </c>
      <c r="CD15" s="9">
        <v>0.36099999999999999</v>
      </c>
      <c r="CE15" s="9">
        <v>0.186</v>
      </c>
      <c r="CF15" s="9">
        <v>0.17499999999999999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1.391</v>
      </c>
      <c r="DI15" s="9">
        <v>0.35699999999999998</v>
      </c>
      <c r="DJ15" s="9">
        <v>1.0329999999999999</v>
      </c>
      <c r="DK15" s="9">
        <v>1.0289999999999999</v>
      </c>
      <c r="DL15" s="9">
        <v>0.17100000000000001</v>
      </c>
      <c r="DM15" s="9">
        <v>0.85799999999999998</v>
      </c>
      <c r="DN15" s="9">
        <v>0.85799999999999998</v>
      </c>
      <c r="DO15" s="9">
        <v>0</v>
      </c>
      <c r="DP15" s="9">
        <v>0.85799999999999998</v>
      </c>
      <c r="DQ15" s="9">
        <v>0.17100000000000001</v>
      </c>
      <c r="DR15" s="9">
        <v>0.17100000000000001</v>
      </c>
      <c r="DS15" s="9">
        <v>0</v>
      </c>
      <c r="DT15" s="9">
        <v>0.36099999999999999</v>
      </c>
      <c r="DU15" s="9">
        <v>0.186</v>
      </c>
      <c r="DV15" s="9">
        <v>0.17499999999999999</v>
      </c>
      <c r="DW15" s="9">
        <v>0.36099999999999999</v>
      </c>
      <c r="DX15" s="9">
        <v>0.186</v>
      </c>
      <c r="DY15" s="9">
        <v>0.17499999999999999</v>
      </c>
      <c r="DZ15" s="9">
        <v>7.7549999999999999</v>
      </c>
      <c r="EA15" s="9">
        <v>3.9980000000000002</v>
      </c>
      <c r="EB15" s="9">
        <v>3.7559999999999998</v>
      </c>
      <c r="EC15" s="9">
        <v>3.7170000000000001</v>
      </c>
      <c r="ED15" s="9">
        <v>2.4009999999999998</v>
      </c>
      <c r="EE15" s="9">
        <v>1.3160000000000001</v>
      </c>
      <c r="EF15" s="9">
        <v>2.3740000000000001</v>
      </c>
      <c r="EG15" s="9">
        <v>1.569</v>
      </c>
      <c r="EH15" s="9">
        <v>0.80500000000000005</v>
      </c>
      <c r="EI15" s="9">
        <v>1.1479999999999999</v>
      </c>
      <c r="EJ15" s="9">
        <v>0.63700000000000001</v>
      </c>
      <c r="EK15" s="9">
        <v>0.51100000000000001</v>
      </c>
      <c r="EL15" s="9">
        <v>0.19500000000000001</v>
      </c>
      <c r="EM15" s="9">
        <v>0.19500000000000001</v>
      </c>
      <c r="EN15" s="9">
        <v>0</v>
      </c>
      <c r="EO15" s="9">
        <v>4.0380000000000003</v>
      </c>
      <c r="EP15" s="9">
        <v>1.5980000000000001</v>
      </c>
      <c r="EQ15" s="9">
        <v>2.44</v>
      </c>
      <c r="ER15" s="9">
        <v>3.1320000000000001</v>
      </c>
      <c r="ES15" s="9">
        <v>1.5980000000000001</v>
      </c>
      <c r="ET15" s="9">
        <v>1.5349999999999999</v>
      </c>
      <c r="EU15" s="9">
        <v>0.90600000000000003</v>
      </c>
      <c r="EV15" s="9">
        <v>0</v>
      </c>
      <c r="EW15" s="9">
        <v>0.90600000000000003</v>
      </c>
      <c r="EX15" s="9">
        <v>1.5009999999999999</v>
      </c>
      <c r="EY15" s="9">
        <v>0.88300000000000001</v>
      </c>
      <c r="EZ15" s="9">
        <v>0.61799999999999999</v>
      </c>
      <c r="FA15" s="9">
        <v>0.77700000000000002</v>
      </c>
      <c r="FB15" s="9">
        <v>0.56100000000000005</v>
      </c>
      <c r="FC15" s="9">
        <v>0.216</v>
      </c>
      <c r="FD15" s="9">
        <v>0.36599999999999999</v>
      </c>
      <c r="FE15" s="9">
        <v>0.36599999999999999</v>
      </c>
      <c r="FF15" s="9">
        <v>0</v>
      </c>
      <c r="FG15" s="9">
        <v>0.216</v>
      </c>
      <c r="FH15" s="9">
        <v>0</v>
      </c>
      <c r="FI15" s="9">
        <v>0.216</v>
      </c>
      <c r="FJ15" s="9">
        <v>0.19500000000000001</v>
      </c>
      <c r="FK15" s="9">
        <v>0.19500000000000001</v>
      </c>
      <c r="FL15" s="9">
        <v>0</v>
      </c>
      <c r="FM15" s="9">
        <v>0.72299999999999998</v>
      </c>
      <c r="FN15" s="9">
        <v>0.32100000000000001</v>
      </c>
      <c r="FO15" s="9">
        <v>0.40200000000000002</v>
      </c>
      <c r="FP15" s="9">
        <v>0.72299999999999998</v>
      </c>
      <c r="FQ15" s="9">
        <v>0.32100000000000001</v>
      </c>
      <c r="FR15" s="9">
        <v>0.40200000000000002</v>
      </c>
      <c r="FS15" s="9">
        <v>0</v>
      </c>
      <c r="FT15" s="9">
        <v>0</v>
      </c>
      <c r="FU15" s="9">
        <v>0</v>
      </c>
      <c r="FV15" s="9">
        <v>4.6619999999999999</v>
      </c>
      <c r="FW15" s="9">
        <v>1.724</v>
      </c>
      <c r="FX15" s="9">
        <v>2.9380000000000002</v>
      </c>
      <c r="FY15" s="9">
        <v>1.897</v>
      </c>
      <c r="FZ15" s="9">
        <v>0.79700000000000004</v>
      </c>
      <c r="GA15" s="9">
        <v>1.1000000000000001</v>
      </c>
      <c r="GB15" s="9">
        <v>1.137</v>
      </c>
      <c r="GC15" s="9">
        <v>0.33200000000000002</v>
      </c>
      <c r="GD15" s="9">
        <v>0.80500000000000005</v>
      </c>
      <c r="GE15" s="9">
        <v>0.76</v>
      </c>
      <c r="GF15" s="9">
        <v>0.46500000000000002</v>
      </c>
      <c r="GG15" s="9">
        <v>0.29499999999999998</v>
      </c>
      <c r="GH15" s="9">
        <v>0</v>
      </c>
      <c r="GI15" s="9">
        <v>0</v>
      </c>
      <c r="GJ15" s="9">
        <v>0</v>
      </c>
      <c r="GK15" s="9">
        <v>2.7650000000000001</v>
      </c>
      <c r="GL15" s="9">
        <v>0.92700000000000005</v>
      </c>
      <c r="GM15" s="9">
        <v>1.8380000000000001</v>
      </c>
      <c r="GN15" s="9">
        <v>1.859</v>
      </c>
      <c r="GO15" s="9">
        <v>0.92700000000000005</v>
      </c>
      <c r="GP15" s="9">
        <v>0.93200000000000005</v>
      </c>
      <c r="GQ15" s="9">
        <v>0.90600000000000003</v>
      </c>
      <c r="GR15" s="9">
        <v>0</v>
      </c>
      <c r="GS15" s="9">
        <v>0.90600000000000003</v>
      </c>
      <c r="GT15" s="9">
        <v>1.397</v>
      </c>
      <c r="GU15" s="9">
        <v>1.1970000000000001</v>
      </c>
      <c r="GV15" s="9">
        <v>0.2</v>
      </c>
      <c r="GW15" s="9">
        <v>0.84799999999999998</v>
      </c>
      <c r="GX15" s="9">
        <v>0.84799999999999998</v>
      </c>
      <c r="GY15" s="9">
        <v>0</v>
      </c>
      <c r="GZ15" s="9">
        <v>0.67600000000000005</v>
      </c>
      <c r="HA15" s="9">
        <v>0.67600000000000005</v>
      </c>
      <c r="HB15" s="9">
        <v>0</v>
      </c>
      <c r="HC15" s="9">
        <v>0.17100000000000001</v>
      </c>
      <c r="HD15" s="9">
        <v>0.17100000000000001</v>
      </c>
      <c r="HE15" s="9">
        <v>0</v>
      </c>
      <c r="HF15" s="9">
        <v>0</v>
      </c>
      <c r="HG15" s="9">
        <v>0</v>
      </c>
      <c r="HH15" s="9">
        <v>0</v>
      </c>
      <c r="HI15" s="9">
        <v>0.54900000000000004</v>
      </c>
      <c r="HJ15" s="9">
        <v>0.34899999999999998</v>
      </c>
      <c r="HK15" s="9">
        <v>0.2</v>
      </c>
      <c r="HL15" s="9">
        <v>0.54900000000000004</v>
      </c>
      <c r="HM15" s="9">
        <v>0.34899999999999998</v>
      </c>
      <c r="HN15" s="9">
        <v>0.2</v>
      </c>
      <c r="HO15" s="9">
        <v>0</v>
      </c>
      <c r="HP15" s="9">
        <v>0</v>
      </c>
      <c r="HQ15" s="9">
        <v>0</v>
      </c>
      <c r="HR15" s="9">
        <v>0.19500000000000001</v>
      </c>
      <c r="HS15" s="9">
        <v>0.19500000000000001</v>
      </c>
      <c r="HT15" s="9">
        <v>0</v>
      </c>
      <c r="HU15" s="9">
        <v>0.19500000000000001</v>
      </c>
      <c r="HV15" s="9">
        <v>0.19500000000000001</v>
      </c>
      <c r="HW15" s="9">
        <v>0</v>
      </c>
      <c r="HX15" s="9">
        <v>0.19500000000000001</v>
      </c>
      <c r="HY15" s="9">
        <v>0.19500000000000001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0.32800000000000001</v>
      </c>
      <c r="IQ15" s="9">
        <v>0.32800000000000001</v>
      </c>
    </row>
    <row r="16" spans="1:251">
      <c r="A16" s="10">
        <v>43862</v>
      </c>
      <c r="B16" s="9">
        <v>0.26</v>
      </c>
      <c r="C16" s="9">
        <v>0.184</v>
      </c>
      <c r="D16" s="9">
        <v>1.6220000000000001</v>
      </c>
      <c r="E16" s="9">
        <v>1.1100000000000001</v>
      </c>
      <c r="F16" s="9">
        <v>0.51200000000000001</v>
      </c>
      <c r="G16" s="9">
        <v>0.64200000000000002</v>
      </c>
      <c r="H16" s="9">
        <v>0.64200000000000002</v>
      </c>
      <c r="I16" s="9">
        <v>0</v>
      </c>
      <c r="J16" s="9">
        <v>0.42799999999999999</v>
      </c>
      <c r="K16" s="9">
        <v>0.42799999999999999</v>
      </c>
      <c r="L16" s="9">
        <v>0</v>
      </c>
      <c r="M16" s="9">
        <v>0.214</v>
      </c>
      <c r="N16" s="9">
        <v>0.214</v>
      </c>
      <c r="O16" s="9">
        <v>0</v>
      </c>
      <c r="P16" s="9">
        <v>0</v>
      </c>
      <c r="Q16" s="9">
        <v>0</v>
      </c>
      <c r="R16" s="9">
        <v>0</v>
      </c>
      <c r="S16" s="9">
        <v>0.98</v>
      </c>
      <c r="T16" s="9">
        <v>0.46800000000000003</v>
      </c>
      <c r="U16" s="9">
        <v>0.51200000000000001</v>
      </c>
      <c r="V16" s="9">
        <v>0.53600000000000003</v>
      </c>
      <c r="W16" s="9">
        <v>0.20799999999999999</v>
      </c>
      <c r="X16" s="9">
        <v>0.32800000000000001</v>
      </c>
      <c r="Y16" s="9">
        <v>0.44400000000000001</v>
      </c>
      <c r="Z16" s="9">
        <v>0.26</v>
      </c>
      <c r="AA16" s="9">
        <v>0.184</v>
      </c>
      <c r="AB16" s="9">
        <v>4.468</v>
      </c>
      <c r="AC16" s="9">
        <v>1.734</v>
      </c>
      <c r="AD16" s="9">
        <v>2.734</v>
      </c>
      <c r="AE16" s="9">
        <v>3.012</v>
      </c>
      <c r="AF16" s="9">
        <v>1.1319999999999999</v>
      </c>
      <c r="AG16" s="9">
        <v>1.88</v>
      </c>
      <c r="AH16" s="9">
        <v>2.734</v>
      </c>
      <c r="AI16" s="9">
        <v>0.85399999999999998</v>
      </c>
      <c r="AJ16" s="9">
        <v>1.88</v>
      </c>
      <c r="AK16" s="9">
        <v>0.27800000000000002</v>
      </c>
      <c r="AL16" s="9">
        <v>0.27800000000000002</v>
      </c>
      <c r="AM16" s="9">
        <v>0</v>
      </c>
      <c r="AN16" s="9">
        <v>1.456</v>
      </c>
      <c r="AO16" s="9">
        <v>0.60199999999999998</v>
      </c>
      <c r="AP16" s="9">
        <v>0.85399999999999998</v>
      </c>
      <c r="AQ16" s="9">
        <v>1.456</v>
      </c>
      <c r="AR16" s="9">
        <v>0.60199999999999998</v>
      </c>
      <c r="AS16" s="9">
        <v>0.85399999999999998</v>
      </c>
      <c r="AT16" s="9">
        <v>0.64800000000000002</v>
      </c>
      <c r="AU16" s="9">
        <v>0</v>
      </c>
      <c r="AV16" s="9">
        <v>0.64800000000000002</v>
      </c>
      <c r="AW16" s="9">
        <v>0.34599999999999997</v>
      </c>
      <c r="AX16" s="9">
        <v>0</v>
      </c>
      <c r="AY16" s="9">
        <v>0.34599999999999997</v>
      </c>
      <c r="AZ16" s="9">
        <v>0.17299999999999999</v>
      </c>
      <c r="BA16" s="9">
        <v>0</v>
      </c>
      <c r="BB16" s="9">
        <v>0.17299999999999999</v>
      </c>
      <c r="BC16" s="9">
        <v>0.17299999999999999</v>
      </c>
      <c r="BD16" s="9">
        <v>0</v>
      </c>
      <c r="BE16" s="9">
        <v>0.17299999999999999</v>
      </c>
      <c r="BF16" s="9">
        <v>0.30099999999999999</v>
      </c>
      <c r="BG16" s="9">
        <v>0</v>
      </c>
      <c r="BH16" s="9">
        <v>0.30099999999999999</v>
      </c>
      <c r="BI16" s="9">
        <v>0.30099999999999999</v>
      </c>
      <c r="BJ16" s="9">
        <v>0</v>
      </c>
      <c r="BK16" s="9">
        <v>0.30099999999999999</v>
      </c>
      <c r="BL16" s="9">
        <v>1.242</v>
      </c>
      <c r="BM16" s="9">
        <v>0.68200000000000005</v>
      </c>
      <c r="BN16" s="9">
        <v>0.56000000000000005</v>
      </c>
      <c r="BO16" s="9">
        <v>0.38800000000000001</v>
      </c>
      <c r="BP16" s="9">
        <v>0.38800000000000001</v>
      </c>
      <c r="BQ16" s="9">
        <v>0</v>
      </c>
      <c r="BR16" s="9">
        <v>0.38800000000000001</v>
      </c>
      <c r="BS16" s="9">
        <v>0.38800000000000001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0.85399999999999998</v>
      </c>
      <c r="CB16" s="9">
        <v>0.29399999999999998</v>
      </c>
      <c r="CC16" s="9">
        <v>0.56000000000000005</v>
      </c>
      <c r="CD16" s="9">
        <v>0.85399999999999998</v>
      </c>
      <c r="CE16" s="9">
        <v>0.29399999999999998</v>
      </c>
      <c r="CF16" s="9">
        <v>0.56000000000000005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1.242</v>
      </c>
      <c r="DI16" s="9">
        <v>0.68200000000000005</v>
      </c>
      <c r="DJ16" s="9">
        <v>0.56000000000000005</v>
      </c>
      <c r="DK16" s="9">
        <v>0.38800000000000001</v>
      </c>
      <c r="DL16" s="9">
        <v>0.38800000000000001</v>
      </c>
      <c r="DM16" s="9">
        <v>0</v>
      </c>
      <c r="DN16" s="9">
        <v>0.38800000000000001</v>
      </c>
      <c r="DO16" s="9">
        <v>0.38800000000000001</v>
      </c>
      <c r="DP16" s="9">
        <v>0</v>
      </c>
      <c r="DQ16" s="9">
        <v>0</v>
      </c>
      <c r="DR16" s="9">
        <v>0</v>
      </c>
      <c r="DS16" s="9">
        <v>0</v>
      </c>
      <c r="DT16" s="9">
        <v>0.85399999999999998</v>
      </c>
      <c r="DU16" s="9">
        <v>0.29399999999999998</v>
      </c>
      <c r="DV16" s="9">
        <v>0.56000000000000005</v>
      </c>
      <c r="DW16" s="9">
        <v>0.85399999999999998</v>
      </c>
      <c r="DX16" s="9">
        <v>0.29399999999999998</v>
      </c>
      <c r="DY16" s="9">
        <v>0.56000000000000005</v>
      </c>
      <c r="DZ16" s="9">
        <v>7.5350000000000001</v>
      </c>
      <c r="EA16" s="9">
        <v>3.5259999999999998</v>
      </c>
      <c r="EB16" s="9">
        <v>4.008</v>
      </c>
      <c r="EC16" s="9">
        <v>4.3890000000000002</v>
      </c>
      <c r="ED16" s="9">
        <v>2.1629999999999998</v>
      </c>
      <c r="EE16" s="9">
        <v>2.226</v>
      </c>
      <c r="EF16" s="9">
        <v>3.7240000000000002</v>
      </c>
      <c r="EG16" s="9">
        <v>1.671</v>
      </c>
      <c r="EH16" s="9">
        <v>2.0529999999999999</v>
      </c>
      <c r="EI16" s="9">
        <v>0.66500000000000004</v>
      </c>
      <c r="EJ16" s="9">
        <v>0.49199999999999999</v>
      </c>
      <c r="EK16" s="9">
        <v>0.17299999999999999</v>
      </c>
      <c r="EL16" s="9">
        <v>0</v>
      </c>
      <c r="EM16" s="9">
        <v>0</v>
      </c>
      <c r="EN16" s="9">
        <v>0</v>
      </c>
      <c r="EO16" s="9">
        <v>3.1459999999999999</v>
      </c>
      <c r="EP16" s="9">
        <v>1.3640000000000001</v>
      </c>
      <c r="EQ16" s="9">
        <v>1.782</v>
      </c>
      <c r="ER16" s="9">
        <v>2.8860000000000001</v>
      </c>
      <c r="ES16" s="9">
        <v>1.103</v>
      </c>
      <c r="ET16" s="9">
        <v>1.782</v>
      </c>
      <c r="EU16" s="9">
        <v>0.26</v>
      </c>
      <c r="EV16" s="9">
        <v>0.26</v>
      </c>
      <c r="EW16" s="9">
        <v>0</v>
      </c>
      <c r="EX16" s="9">
        <v>1.944</v>
      </c>
      <c r="EY16" s="9">
        <v>1.056</v>
      </c>
      <c r="EZ16" s="9">
        <v>0.88800000000000001</v>
      </c>
      <c r="FA16" s="9">
        <v>0.71699999999999997</v>
      </c>
      <c r="FB16" s="9">
        <v>0.49199999999999999</v>
      </c>
      <c r="FC16" s="9">
        <v>0.22500000000000001</v>
      </c>
      <c r="FD16" s="9">
        <v>0.22500000000000001</v>
      </c>
      <c r="FE16" s="9">
        <v>0</v>
      </c>
      <c r="FF16" s="9">
        <v>0.22500000000000001</v>
      </c>
      <c r="FG16" s="9">
        <v>0.49199999999999999</v>
      </c>
      <c r="FH16" s="9">
        <v>0.49199999999999999</v>
      </c>
      <c r="FI16" s="9">
        <v>0</v>
      </c>
      <c r="FJ16" s="9">
        <v>0</v>
      </c>
      <c r="FK16" s="9">
        <v>0</v>
      </c>
      <c r="FL16" s="9">
        <v>0</v>
      </c>
      <c r="FM16" s="9">
        <v>1.2270000000000001</v>
      </c>
      <c r="FN16" s="9">
        <v>0.56399999999999995</v>
      </c>
      <c r="FO16" s="9">
        <v>0.66300000000000003</v>
      </c>
      <c r="FP16" s="9">
        <v>1.2270000000000001</v>
      </c>
      <c r="FQ16" s="9">
        <v>0.56399999999999995</v>
      </c>
      <c r="FR16" s="9">
        <v>0.66300000000000003</v>
      </c>
      <c r="FS16" s="9">
        <v>0</v>
      </c>
      <c r="FT16" s="9">
        <v>0</v>
      </c>
      <c r="FU16" s="9">
        <v>0</v>
      </c>
      <c r="FV16" s="9">
        <v>2.5310000000000001</v>
      </c>
      <c r="FW16" s="9">
        <v>1.2330000000000001</v>
      </c>
      <c r="FX16" s="9">
        <v>1.298</v>
      </c>
      <c r="FY16" s="9">
        <v>1.901</v>
      </c>
      <c r="FZ16" s="9">
        <v>0.97299999999999998</v>
      </c>
      <c r="GA16" s="9">
        <v>0.92800000000000005</v>
      </c>
      <c r="GB16" s="9">
        <v>1.901</v>
      </c>
      <c r="GC16" s="9">
        <v>0.97299999999999998</v>
      </c>
      <c r="GD16" s="9">
        <v>0.92800000000000005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0.63</v>
      </c>
      <c r="GL16" s="9">
        <v>0.26</v>
      </c>
      <c r="GM16" s="9">
        <v>0.37</v>
      </c>
      <c r="GN16" s="9">
        <v>0.37</v>
      </c>
      <c r="GO16" s="9">
        <v>0</v>
      </c>
      <c r="GP16" s="9">
        <v>0.37</v>
      </c>
      <c r="GQ16" s="9">
        <v>0.26</v>
      </c>
      <c r="GR16" s="9">
        <v>0.26</v>
      </c>
      <c r="GS16" s="9">
        <v>0</v>
      </c>
      <c r="GT16" s="9">
        <v>1.667</v>
      </c>
      <c r="GU16" s="9">
        <v>0.90600000000000003</v>
      </c>
      <c r="GV16" s="9">
        <v>0.76200000000000001</v>
      </c>
      <c r="GW16" s="9">
        <v>1.0920000000000001</v>
      </c>
      <c r="GX16" s="9">
        <v>0.69799999999999995</v>
      </c>
      <c r="GY16" s="9">
        <v>0.39400000000000002</v>
      </c>
      <c r="GZ16" s="9">
        <v>1.0920000000000001</v>
      </c>
      <c r="HA16" s="9">
        <v>0.69799999999999995</v>
      </c>
      <c r="HB16" s="9">
        <v>0.39400000000000002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0.57599999999999996</v>
      </c>
      <c r="HJ16" s="9">
        <v>0.20799999999999999</v>
      </c>
      <c r="HK16" s="9">
        <v>0.36799999999999999</v>
      </c>
      <c r="HL16" s="9">
        <v>0.57599999999999996</v>
      </c>
      <c r="HM16" s="9">
        <v>0.20799999999999999</v>
      </c>
      <c r="HN16" s="9">
        <v>0.36799999999999999</v>
      </c>
      <c r="HO16" s="9">
        <v>0</v>
      </c>
      <c r="HP16" s="9">
        <v>0</v>
      </c>
      <c r="HQ16" s="9">
        <v>0</v>
      </c>
      <c r="HR16" s="9">
        <v>1.393</v>
      </c>
      <c r="HS16" s="9">
        <v>0.33200000000000002</v>
      </c>
      <c r="HT16" s="9">
        <v>1.0609999999999999</v>
      </c>
      <c r="HU16" s="9">
        <v>0.68</v>
      </c>
      <c r="HV16" s="9">
        <v>0</v>
      </c>
      <c r="HW16" s="9">
        <v>0.68</v>
      </c>
      <c r="HX16" s="9">
        <v>0.50700000000000001</v>
      </c>
      <c r="HY16" s="9">
        <v>0</v>
      </c>
      <c r="HZ16" s="9">
        <v>0.50700000000000001</v>
      </c>
      <c r="IA16" s="9">
        <v>0.17299999999999999</v>
      </c>
      <c r="IB16" s="9">
        <v>0</v>
      </c>
      <c r="IC16" s="9">
        <v>0.17299999999999999</v>
      </c>
      <c r="ID16" s="9">
        <v>0</v>
      </c>
      <c r="IE16" s="9">
        <v>0</v>
      </c>
      <c r="IF16" s="9">
        <v>0</v>
      </c>
      <c r="IG16" s="9">
        <v>0.71299999999999997</v>
      </c>
      <c r="IH16" s="9">
        <v>0.33200000000000002</v>
      </c>
      <c r="II16" s="9">
        <v>0.38100000000000001</v>
      </c>
      <c r="IJ16" s="9">
        <v>0.71299999999999997</v>
      </c>
      <c r="IK16" s="9">
        <v>0.33200000000000002</v>
      </c>
      <c r="IL16" s="9">
        <v>0.38100000000000001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0.126</v>
      </c>
      <c r="D17" s="9">
        <v>2.6760000000000002</v>
      </c>
      <c r="E17" s="9">
        <v>1.73</v>
      </c>
      <c r="F17" s="9">
        <v>0.94599999999999995</v>
      </c>
      <c r="G17" s="9">
        <v>2.2240000000000002</v>
      </c>
      <c r="H17" s="9">
        <v>1.73</v>
      </c>
      <c r="I17" s="9">
        <v>0.49399999999999999</v>
      </c>
      <c r="J17" s="9">
        <v>0.77400000000000002</v>
      </c>
      <c r="K17" s="9">
        <v>0.45300000000000001</v>
      </c>
      <c r="L17" s="9">
        <v>0.32100000000000001</v>
      </c>
      <c r="M17" s="9">
        <v>0.60099999999999998</v>
      </c>
      <c r="N17" s="9">
        <v>0.60099999999999998</v>
      </c>
      <c r="O17" s="9">
        <v>0</v>
      </c>
      <c r="P17" s="9">
        <v>0.85</v>
      </c>
      <c r="Q17" s="9">
        <v>0.67700000000000005</v>
      </c>
      <c r="R17" s="9">
        <v>0.17299999999999999</v>
      </c>
      <c r="S17" s="9">
        <v>0.45200000000000001</v>
      </c>
      <c r="T17" s="9">
        <v>0</v>
      </c>
      <c r="U17" s="9">
        <v>0.45200000000000001</v>
      </c>
      <c r="V17" s="9">
        <v>0.32600000000000001</v>
      </c>
      <c r="W17" s="9">
        <v>0</v>
      </c>
      <c r="X17" s="9">
        <v>0.32600000000000001</v>
      </c>
      <c r="Y17" s="9">
        <v>0.126</v>
      </c>
      <c r="Z17" s="9">
        <v>0</v>
      </c>
      <c r="AA17" s="9">
        <v>0.126</v>
      </c>
      <c r="AB17" s="9">
        <v>5.6779999999999999</v>
      </c>
      <c r="AC17" s="9">
        <v>2.3279999999999998</v>
      </c>
      <c r="AD17" s="9">
        <v>3.35</v>
      </c>
      <c r="AE17" s="9">
        <v>4.0030000000000001</v>
      </c>
      <c r="AF17" s="9">
        <v>2.0819999999999999</v>
      </c>
      <c r="AG17" s="9">
        <v>1.921</v>
      </c>
      <c r="AH17" s="9">
        <v>2.9409999999999998</v>
      </c>
      <c r="AI17" s="9">
        <v>1.448</v>
      </c>
      <c r="AJ17" s="9">
        <v>1.4930000000000001</v>
      </c>
      <c r="AK17" s="9">
        <v>1.0620000000000001</v>
      </c>
      <c r="AL17" s="9">
        <v>0.63400000000000001</v>
      </c>
      <c r="AM17" s="9">
        <v>0.42799999999999999</v>
      </c>
      <c r="AN17" s="9">
        <v>1.6759999999999999</v>
      </c>
      <c r="AO17" s="9">
        <v>0.246</v>
      </c>
      <c r="AP17" s="9">
        <v>1.43</v>
      </c>
      <c r="AQ17" s="9">
        <v>1.6759999999999999</v>
      </c>
      <c r="AR17" s="9">
        <v>0.246</v>
      </c>
      <c r="AS17" s="9">
        <v>1.43</v>
      </c>
      <c r="AT17" s="9">
        <v>0.52900000000000003</v>
      </c>
      <c r="AU17" s="9">
        <v>0</v>
      </c>
      <c r="AV17" s="9">
        <v>0.52900000000000003</v>
      </c>
      <c r="AW17" s="9">
        <v>0.34499999999999997</v>
      </c>
      <c r="AX17" s="9">
        <v>0</v>
      </c>
      <c r="AY17" s="9">
        <v>0.34499999999999997</v>
      </c>
      <c r="AZ17" s="9">
        <v>0.34499999999999997</v>
      </c>
      <c r="BA17" s="9">
        <v>0</v>
      </c>
      <c r="BB17" s="9">
        <v>0.34499999999999997</v>
      </c>
      <c r="BC17" s="9">
        <v>0</v>
      </c>
      <c r="BD17" s="9">
        <v>0</v>
      </c>
      <c r="BE17" s="9">
        <v>0</v>
      </c>
      <c r="BF17" s="9">
        <v>0.184</v>
      </c>
      <c r="BG17" s="9">
        <v>0</v>
      </c>
      <c r="BH17" s="9">
        <v>0.184</v>
      </c>
      <c r="BI17" s="9">
        <v>0.184</v>
      </c>
      <c r="BJ17" s="9">
        <v>0</v>
      </c>
      <c r="BK17" s="9">
        <v>0.184</v>
      </c>
      <c r="BL17" s="9">
        <v>1.9370000000000001</v>
      </c>
      <c r="BM17" s="9">
        <v>1.5640000000000001</v>
      </c>
      <c r="BN17" s="9">
        <v>0.374</v>
      </c>
      <c r="BO17" s="9">
        <v>1.246</v>
      </c>
      <c r="BP17" s="9">
        <v>1.141</v>
      </c>
      <c r="BQ17" s="9">
        <v>0.105</v>
      </c>
      <c r="BR17" s="9">
        <v>1.246</v>
      </c>
      <c r="BS17" s="9">
        <v>1.141</v>
      </c>
      <c r="BT17" s="9">
        <v>0.105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0.69099999999999995</v>
      </c>
      <c r="CB17" s="9">
        <v>0.42199999999999999</v>
      </c>
      <c r="CC17" s="9">
        <v>0.26900000000000002</v>
      </c>
      <c r="CD17" s="9">
        <v>0.69099999999999995</v>
      </c>
      <c r="CE17" s="9">
        <v>0.42199999999999999</v>
      </c>
      <c r="CF17" s="9">
        <v>0.26900000000000002</v>
      </c>
      <c r="CG17" s="9">
        <v>0</v>
      </c>
      <c r="CH17" s="9">
        <v>0</v>
      </c>
      <c r="CI17" s="9">
        <v>0</v>
      </c>
      <c r="CJ17" s="9">
        <v>0.246</v>
      </c>
      <c r="CK17" s="9">
        <v>0.246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0.246</v>
      </c>
      <c r="CZ17" s="9">
        <v>0.246</v>
      </c>
      <c r="DA17" s="9">
        <v>0</v>
      </c>
      <c r="DB17" s="9">
        <v>0.246</v>
      </c>
      <c r="DC17" s="9">
        <v>0.246</v>
      </c>
      <c r="DD17" s="9">
        <v>0</v>
      </c>
      <c r="DE17" s="9">
        <v>0</v>
      </c>
      <c r="DF17" s="9">
        <v>0</v>
      </c>
      <c r="DG17" s="9">
        <v>0</v>
      </c>
      <c r="DH17" s="9">
        <v>1.6910000000000001</v>
      </c>
      <c r="DI17" s="9">
        <v>1.3169999999999999</v>
      </c>
      <c r="DJ17" s="9">
        <v>0.374</v>
      </c>
      <c r="DK17" s="9">
        <v>1.246</v>
      </c>
      <c r="DL17" s="9">
        <v>1.141</v>
      </c>
      <c r="DM17" s="9">
        <v>0.105</v>
      </c>
      <c r="DN17" s="9">
        <v>1.246</v>
      </c>
      <c r="DO17" s="9">
        <v>1.141</v>
      </c>
      <c r="DP17" s="9">
        <v>0.105</v>
      </c>
      <c r="DQ17" s="9">
        <v>0</v>
      </c>
      <c r="DR17" s="9">
        <v>0</v>
      </c>
      <c r="DS17" s="9">
        <v>0</v>
      </c>
      <c r="DT17" s="9">
        <v>0.44500000000000001</v>
      </c>
      <c r="DU17" s="9">
        <v>0.17599999999999999</v>
      </c>
      <c r="DV17" s="9">
        <v>0.26900000000000002</v>
      </c>
      <c r="DW17" s="9">
        <v>0.44500000000000001</v>
      </c>
      <c r="DX17" s="9">
        <v>0.17599999999999999</v>
      </c>
      <c r="DY17" s="9">
        <v>0.26900000000000002</v>
      </c>
      <c r="DZ17" s="9">
        <v>8.9849999999999994</v>
      </c>
      <c r="EA17" s="9">
        <v>4.617</v>
      </c>
      <c r="EB17" s="9">
        <v>4.3689999999999998</v>
      </c>
      <c r="EC17" s="9">
        <v>6.4809999999999999</v>
      </c>
      <c r="ED17" s="9">
        <v>4.125</v>
      </c>
      <c r="EE17" s="9">
        <v>2.3559999999999999</v>
      </c>
      <c r="EF17" s="9">
        <v>3.968</v>
      </c>
      <c r="EG17" s="9">
        <v>2.2130000000000001</v>
      </c>
      <c r="EH17" s="9">
        <v>1.7549999999999999</v>
      </c>
      <c r="EI17" s="9">
        <v>1.6619999999999999</v>
      </c>
      <c r="EJ17" s="9">
        <v>1.2350000000000001</v>
      </c>
      <c r="EK17" s="9">
        <v>0.42799999999999999</v>
      </c>
      <c r="EL17" s="9">
        <v>0.85</v>
      </c>
      <c r="EM17" s="9">
        <v>0.67700000000000005</v>
      </c>
      <c r="EN17" s="9">
        <v>0.17299999999999999</v>
      </c>
      <c r="EO17" s="9">
        <v>2.5049999999999999</v>
      </c>
      <c r="EP17" s="9">
        <v>0.49199999999999999</v>
      </c>
      <c r="EQ17" s="9">
        <v>2.012</v>
      </c>
      <c r="ER17" s="9">
        <v>2.3780000000000001</v>
      </c>
      <c r="ES17" s="9">
        <v>0.49199999999999999</v>
      </c>
      <c r="ET17" s="9">
        <v>1.8859999999999999</v>
      </c>
      <c r="EU17" s="9">
        <v>0.126</v>
      </c>
      <c r="EV17" s="9">
        <v>0</v>
      </c>
      <c r="EW17" s="9">
        <v>0.126</v>
      </c>
      <c r="EX17" s="9">
        <v>2.2149999999999999</v>
      </c>
      <c r="EY17" s="9">
        <v>1.1399999999999999</v>
      </c>
      <c r="EZ17" s="9">
        <v>1.0740000000000001</v>
      </c>
      <c r="FA17" s="9">
        <v>1.623</v>
      </c>
      <c r="FB17" s="9">
        <v>1.1399999999999999</v>
      </c>
      <c r="FC17" s="9">
        <v>0.48299999999999998</v>
      </c>
      <c r="FD17" s="9">
        <v>0.96099999999999997</v>
      </c>
      <c r="FE17" s="9">
        <v>0.47899999999999998</v>
      </c>
      <c r="FF17" s="9">
        <v>0.48299999999999998</v>
      </c>
      <c r="FG17" s="9">
        <v>0.224</v>
      </c>
      <c r="FH17" s="9">
        <v>0.224</v>
      </c>
      <c r="FI17" s="9">
        <v>0</v>
      </c>
      <c r="FJ17" s="9">
        <v>0.437</v>
      </c>
      <c r="FK17" s="9">
        <v>0.437</v>
      </c>
      <c r="FL17" s="9">
        <v>0</v>
      </c>
      <c r="FM17" s="9">
        <v>0.59199999999999997</v>
      </c>
      <c r="FN17" s="9">
        <v>0</v>
      </c>
      <c r="FO17" s="9">
        <v>0.59199999999999997</v>
      </c>
      <c r="FP17" s="9">
        <v>0.59199999999999997</v>
      </c>
      <c r="FQ17" s="9">
        <v>0</v>
      </c>
      <c r="FR17" s="9">
        <v>0.59199999999999997</v>
      </c>
      <c r="FS17" s="9">
        <v>0</v>
      </c>
      <c r="FT17" s="9">
        <v>0</v>
      </c>
      <c r="FU17" s="9">
        <v>0</v>
      </c>
      <c r="FV17" s="9">
        <v>2.4460000000000002</v>
      </c>
      <c r="FW17" s="9">
        <v>0.89500000000000002</v>
      </c>
      <c r="FX17" s="9">
        <v>1.552</v>
      </c>
      <c r="FY17" s="9">
        <v>1.415</v>
      </c>
      <c r="FZ17" s="9">
        <v>0.40200000000000002</v>
      </c>
      <c r="GA17" s="9">
        <v>1.012</v>
      </c>
      <c r="GB17" s="9">
        <v>0.72099999999999997</v>
      </c>
      <c r="GC17" s="9">
        <v>0</v>
      </c>
      <c r="GD17" s="9">
        <v>0.72099999999999997</v>
      </c>
      <c r="GE17" s="9">
        <v>0.69399999999999995</v>
      </c>
      <c r="GF17" s="9">
        <v>0.40200000000000002</v>
      </c>
      <c r="GG17" s="9">
        <v>0.29099999999999998</v>
      </c>
      <c r="GH17" s="9">
        <v>0</v>
      </c>
      <c r="GI17" s="9">
        <v>0</v>
      </c>
      <c r="GJ17" s="9">
        <v>0</v>
      </c>
      <c r="GK17" s="9">
        <v>1.032</v>
      </c>
      <c r="GL17" s="9">
        <v>0.49199999999999999</v>
      </c>
      <c r="GM17" s="9">
        <v>0.54</v>
      </c>
      <c r="GN17" s="9">
        <v>0.90500000000000003</v>
      </c>
      <c r="GO17" s="9">
        <v>0.49199999999999999</v>
      </c>
      <c r="GP17" s="9">
        <v>0.41299999999999998</v>
      </c>
      <c r="GQ17" s="9">
        <v>0.126</v>
      </c>
      <c r="GR17" s="9">
        <v>0</v>
      </c>
      <c r="GS17" s="9">
        <v>0.126</v>
      </c>
      <c r="GT17" s="9">
        <v>1.131</v>
      </c>
      <c r="GU17" s="9">
        <v>0.48699999999999999</v>
      </c>
      <c r="GV17" s="9">
        <v>0.64400000000000002</v>
      </c>
      <c r="GW17" s="9">
        <v>0.79700000000000004</v>
      </c>
      <c r="GX17" s="9">
        <v>0.48699999999999999</v>
      </c>
      <c r="GY17" s="9">
        <v>0.31</v>
      </c>
      <c r="GZ17" s="9">
        <v>0.44900000000000001</v>
      </c>
      <c r="HA17" s="9">
        <v>0.312</v>
      </c>
      <c r="HB17" s="9">
        <v>0.13600000000000001</v>
      </c>
      <c r="HC17" s="9">
        <v>0.17499999999999999</v>
      </c>
      <c r="HD17" s="9">
        <v>0.17499999999999999</v>
      </c>
      <c r="HE17" s="9">
        <v>0</v>
      </c>
      <c r="HF17" s="9">
        <v>0.17299999999999999</v>
      </c>
      <c r="HG17" s="9">
        <v>0</v>
      </c>
      <c r="HH17" s="9">
        <v>0.17299999999999999</v>
      </c>
      <c r="HI17" s="9">
        <v>0.33400000000000002</v>
      </c>
      <c r="HJ17" s="9">
        <v>0</v>
      </c>
      <c r="HK17" s="9">
        <v>0.33400000000000002</v>
      </c>
      <c r="HL17" s="9">
        <v>0.33400000000000002</v>
      </c>
      <c r="HM17" s="9">
        <v>0</v>
      </c>
      <c r="HN17" s="9">
        <v>0.33400000000000002</v>
      </c>
      <c r="HO17" s="9">
        <v>0</v>
      </c>
      <c r="HP17" s="9">
        <v>0</v>
      </c>
      <c r="HQ17" s="9">
        <v>0</v>
      </c>
      <c r="HR17" s="9">
        <v>3.1930000000000001</v>
      </c>
      <c r="HS17" s="9">
        <v>2.0950000000000002</v>
      </c>
      <c r="HT17" s="9">
        <v>1.099</v>
      </c>
      <c r="HU17" s="9">
        <v>2.6469999999999998</v>
      </c>
      <c r="HV17" s="9">
        <v>2.0950000000000002</v>
      </c>
      <c r="HW17" s="9">
        <v>0.55200000000000005</v>
      </c>
      <c r="HX17" s="9">
        <v>1.8380000000000001</v>
      </c>
      <c r="HY17" s="9">
        <v>1.4219999999999999</v>
      </c>
      <c r="HZ17" s="9">
        <v>0.41499999999999998</v>
      </c>
      <c r="IA17" s="9">
        <v>0.56999999999999995</v>
      </c>
      <c r="IB17" s="9">
        <v>0.433</v>
      </c>
      <c r="IC17" s="9">
        <v>0.13600000000000001</v>
      </c>
      <c r="ID17" s="9">
        <v>0.23899999999999999</v>
      </c>
      <c r="IE17" s="9">
        <v>0.23899999999999999</v>
      </c>
      <c r="IF17" s="9">
        <v>0</v>
      </c>
      <c r="IG17" s="9">
        <v>0.54700000000000004</v>
      </c>
      <c r="IH17" s="9">
        <v>0</v>
      </c>
      <c r="II17" s="9">
        <v>0.54700000000000004</v>
      </c>
      <c r="IJ17" s="9">
        <v>0.54700000000000004</v>
      </c>
      <c r="IK17" s="9">
        <v>0</v>
      </c>
      <c r="IL17" s="9">
        <v>0.54700000000000004</v>
      </c>
      <c r="IM17" s="9">
        <v>0</v>
      </c>
      <c r="IN17" s="9">
        <v>0</v>
      </c>
      <c r="IO17" s="9">
        <v>0</v>
      </c>
      <c r="IP17" s="9">
        <v>1.111</v>
      </c>
      <c r="IQ17" s="9">
        <v>0.46500000000000002</v>
      </c>
    </row>
    <row r="18" spans="1:251">
      <c r="A18" s="10">
        <v>44593</v>
      </c>
      <c r="B18" s="9">
        <v>0.20899999999999999</v>
      </c>
      <c r="C18" s="9">
        <v>0.316</v>
      </c>
      <c r="D18" s="9">
        <v>1.6040000000000001</v>
      </c>
      <c r="E18" s="9">
        <v>0.65500000000000003</v>
      </c>
      <c r="F18" s="9">
        <v>0.94899999999999995</v>
      </c>
      <c r="G18" s="9">
        <v>0.63300000000000001</v>
      </c>
      <c r="H18" s="9">
        <v>0</v>
      </c>
      <c r="I18" s="9">
        <v>0.63300000000000001</v>
      </c>
      <c r="J18" s="9">
        <v>0</v>
      </c>
      <c r="K18" s="9">
        <v>0</v>
      </c>
      <c r="L18" s="9">
        <v>0</v>
      </c>
      <c r="M18" s="9">
        <v>0.63300000000000001</v>
      </c>
      <c r="N18" s="9">
        <v>0</v>
      </c>
      <c r="O18" s="9">
        <v>0.63300000000000001</v>
      </c>
      <c r="P18" s="9">
        <v>0</v>
      </c>
      <c r="Q18" s="9">
        <v>0</v>
      </c>
      <c r="R18" s="9">
        <v>0</v>
      </c>
      <c r="S18" s="9">
        <v>0.97099999999999997</v>
      </c>
      <c r="T18" s="9">
        <v>0.65500000000000003</v>
      </c>
      <c r="U18" s="9">
        <v>0.316</v>
      </c>
      <c r="V18" s="9">
        <v>0.44600000000000001</v>
      </c>
      <c r="W18" s="9">
        <v>0.44600000000000001</v>
      </c>
      <c r="X18" s="9">
        <v>0</v>
      </c>
      <c r="Y18" s="9">
        <v>0.52500000000000002</v>
      </c>
      <c r="Z18" s="9">
        <v>0.20899999999999999</v>
      </c>
      <c r="AA18" s="9">
        <v>0.316</v>
      </c>
      <c r="AB18" s="9">
        <v>2.9580000000000002</v>
      </c>
      <c r="AC18" s="9">
        <v>2.3559999999999999</v>
      </c>
      <c r="AD18" s="9">
        <v>0.60099999999999998</v>
      </c>
      <c r="AE18" s="9">
        <v>1.897</v>
      </c>
      <c r="AF18" s="9">
        <v>1.897</v>
      </c>
      <c r="AG18" s="9">
        <v>0</v>
      </c>
      <c r="AH18" s="9">
        <v>1.117</v>
      </c>
      <c r="AI18" s="9">
        <v>1.117</v>
      </c>
      <c r="AJ18" s="9">
        <v>0</v>
      </c>
      <c r="AK18" s="9">
        <v>0.77900000000000003</v>
      </c>
      <c r="AL18" s="9">
        <v>0.77900000000000003</v>
      </c>
      <c r="AM18" s="9">
        <v>0</v>
      </c>
      <c r="AN18" s="9">
        <v>1.0609999999999999</v>
      </c>
      <c r="AO18" s="9">
        <v>0.46</v>
      </c>
      <c r="AP18" s="9">
        <v>0.60099999999999998</v>
      </c>
      <c r="AQ18" s="9">
        <v>1.0609999999999999</v>
      </c>
      <c r="AR18" s="9">
        <v>0.46</v>
      </c>
      <c r="AS18" s="9">
        <v>0.60099999999999998</v>
      </c>
      <c r="AT18" s="9">
        <v>2.6970000000000001</v>
      </c>
      <c r="AU18" s="9">
        <v>0.92500000000000004</v>
      </c>
      <c r="AV18" s="9">
        <v>1.772</v>
      </c>
      <c r="AW18" s="9">
        <v>2.6970000000000001</v>
      </c>
      <c r="AX18" s="9">
        <v>0.92500000000000004</v>
      </c>
      <c r="AY18" s="9">
        <v>1.772</v>
      </c>
      <c r="AZ18" s="9">
        <v>2.387</v>
      </c>
      <c r="BA18" s="9">
        <v>0.61499999999999999</v>
      </c>
      <c r="BB18" s="9">
        <v>1.772</v>
      </c>
      <c r="BC18" s="9">
        <v>0.31</v>
      </c>
      <c r="BD18" s="9">
        <v>0.31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1.784</v>
      </c>
      <c r="BM18" s="9">
        <v>0.91800000000000004</v>
      </c>
      <c r="BN18" s="9">
        <v>0.86599999999999999</v>
      </c>
      <c r="BO18" s="9">
        <v>1.171</v>
      </c>
      <c r="BP18" s="9">
        <v>0.57899999999999996</v>
      </c>
      <c r="BQ18" s="9">
        <v>0.59299999999999997</v>
      </c>
      <c r="BR18" s="9">
        <v>0.85599999999999998</v>
      </c>
      <c r="BS18" s="9">
        <v>0.57899999999999996</v>
      </c>
      <c r="BT18" s="9">
        <v>0.27700000000000002</v>
      </c>
      <c r="BU18" s="9">
        <v>0.316</v>
      </c>
      <c r="BV18" s="9">
        <v>0</v>
      </c>
      <c r="BW18" s="9">
        <v>0.316</v>
      </c>
      <c r="BX18" s="9">
        <v>0</v>
      </c>
      <c r="BY18" s="9">
        <v>0</v>
      </c>
      <c r="BZ18" s="9">
        <v>0</v>
      </c>
      <c r="CA18" s="9">
        <v>0.61199999999999999</v>
      </c>
      <c r="CB18" s="9">
        <v>0.33900000000000002</v>
      </c>
      <c r="CC18" s="9">
        <v>0.27300000000000002</v>
      </c>
      <c r="CD18" s="9">
        <v>0.48399999999999999</v>
      </c>
      <c r="CE18" s="9">
        <v>0.21099999999999999</v>
      </c>
      <c r="CF18" s="9">
        <v>0.27300000000000002</v>
      </c>
      <c r="CG18" s="9">
        <v>0.128</v>
      </c>
      <c r="CH18" s="9">
        <v>0.128</v>
      </c>
      <c r="CI18" s="9">
        <v>0</v>
      </c>
      <c r="CJ18" s="9">
        <v>0.128</v>
      </c>
      <c r="CK18" s="9">
        <v>0.128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0.128</v>
      </c>
      <c r="CZ18" s="9">
        <v>0.128</v>
      </c>
      <c r="DA18" s="9">
        <v>0</v>
      </c>
      <c r="DB18" s="9">
        <v>0</v>
      </c>
      <c r="DC18" s="9">
        <v>0</v>
      </c>
      <c r="DD18" s="9">
        <v>0</v>
      </c>
      <c r="DE18" s="9">
        <v>0.128</v>
      </c>
      <c r="DF18" s="9">
        <v>0.128</v>
      </c>
      <c r="DG18" s="9">
        <v>0</v>
      </c>
      <c r="DH18" s="9">
        <v>1.655</v>
      </c>
      <c r="DI18" s="9">
        <v>0.78900000000000003</v>
      </c>
      <c r="DJ18" s="9">
        <v>0.86599999999999999</v>
      </c>
      <c r="DK18" s="9">
        <v>1.171</v>
      </c>
      <c r="DL18" s="9">
        <v>0.57899999999999996</v>
      </c>
      <c r="DM18" s="9">
        <v>0.59299999999999997</v>
      </c>
      <c r="DN18" s="9">
        <v>0.85599999999999998</v>
      </c>
      <c r="DO18" s="9">
        <v>0.57899999999999996</v>
      </c>
      <c r="DP18" s="9">
        <v>0.27700000000000002</v>
      </c>
      <c r="DQ18" s="9">
        <v>0.316</v>
      </c>
      <c r="DR18" s="9">
        <v>0</v>
      </c>
      <c r="DS18" s="9">
        <v>0.316</v>
      </c>
      <c r="DT18" s="9">
        <v>0.48399999999999999</v>
      </c>
      <c r="DU18" s="9">
        <v>0.21099999999999999</v>
      </c>
      <c r="DV18" s="9">
        <v>0.27300000000000002</v>
      </c>
      <c r="DW18" s="9">
        <v>0.48399999999999999</v>
      </c>
      <c r="DX18" s="9">
        <v>0.21099999999999999</v>
      </c>
      <c r="DY18" s="9">
        <v>0.27300000000000002</v>
      </c>
      <c r="DZ18" s="9">
        <v>5.843</v>
      </c>
      <c r="EA18" s="9">
        <v>3.0550000000000002</v>
      </c>
      <c r="EB18" s="9">
        <v>2.7879999999999998</v>
      </c>
      <c r="EC18" s="9">
        <v>3.41</v>
      </c>
      <c r="ED18" s="9">
        <v>1.8120000000000001</v>
      </c>
      <c r="EE18" s="9">
        <v>1.5980000000000001</v>
      </c>
      <c r="EF18" s="9">
        <v>1.9610000000000001</v>
      </c>
      <c r="EG18" s="9">
        <v>1.3120000000000001</v>
      </c>
      <c r="EH18" s="9">
        <v>0.65</v>
      </c>
      <c r="EI18" s="9">
        <v>1.448</v>
      </c>
      <c r="EJ18" s="9">
        <v>0.5</v>
      </c>
      <c r="EK18" s="9">
        <v>0.94899999999999995</v>
      </c>
      <c r="EL18" s="9">
        <v>0</v>
      </c>
      <c r="EM18" s="9">
        <v>0</v>
      </c>
      <c r="EN18" s="9">
        <v>0</v>
      </c>
      <c r="EO18" s="9">
        <v>2.4329999999999998</v>
      </c>
      <c r="EP18" s="9">
        <v>1.2430000000000001</v>
      </c>
      <c r="EQ18" s="9">
        <v>1.19</v>
      </c>
      <c r="ER18" s="9">
        <v>1.78</v>
      </c>
      <c r="ES18" s="9">
        <v>0.90600000000000003</v>
      </c>
      <c r="ET18" s="9">
        <v>0.875</v>
      </c>
      <c r="EU18" s="9">
        <v>0.65300000000000002</v>
      </c>
      <c r="EV18" s="9">
        <v>0.33700000000000002</v>
      </c>
      <c r="EW18" s="9">
        <v>0.316</v>
      </c>
      <c r="EX18" s="9">
        <v>1.7669999999999999</v>
      </c>
      <c r="EY18" s="9">
        <v>1.4510000000000001</v>
      </c>
      <c r="EZ18" s="9">
        <v>0.316</v>
      </c>
      <c r="FA18" s="9">
        <v>1.0049999999999999</v>
      </c>
      <c r="FB18" s="9">
        <v>1.0049999999999999</v>
      </c>
      <c r="FC18" s="9">
        <v>0</v>
      </c>
      <c r="FD18" s="9">
        <v>0.505</v>
      </c>
      <c r="FE18" s="9">
        <v>0.505</v>
      </c>
      <c r="FF18" s="9">
        <v>0</v>
      </c>
      <c r="FG18" s="9">
        <v>0.5</v>
      </c>
      <c r="FH18" s="9">
        <v>0.5</v>
      </c>
      <c r="FI18" s="9">
        <v>0</v>
      </c>
      <c r="FJ18" s="9">
        <v>0</v>
      </c>
      <c r="FK18" s="9">
        <v>0</v>
      </c>
      <c r="FL18" s="9">
        <v>0</v>
      </c>
      <c r="FM18" s="9">
        <v>0.76200000000000001</v>
      </c>
      <c r="FN18" s="9">
        <v>0.44600000000000001</v>
      </c>
      <c r="FO18" s="9">
        <v>0.316</v>
      </c>
      <c r="FP18" s="9">
        <v>0.44600000000000001</v>
      </c>
      <c r="FQ18" s="9">
        <v>0.44600000000000001</v>
      </c>
      <c r="FR18" s="9">
        <v>0</v>
      </c>
      <c r="FS18" s="9">
        <v>0.316</v>
      </c>
      <c r="FT18" s="9">
        <v>0</v>
      </c>
      <c r="FU18" s="9">
        <v>0.316</v>
      </c>
      <c r="FV18" s="9">
        <v>1.899</v>
      </c>
      <c r="FW18" s="9">
        <v>0.98199999999999998</v>
      </c>
      <c r="FX18" s="9">
        <v>0.91700000000000004</v>
      </c>
      <c r="FY18" s="9">
        <v>0.501</v>
      </c>
      <c r="FZ18" s="9">
        <v>0.185</v>
      </c>
      <c r="GA18" s="9">
        <v>0.316</v>
      </c>
      <c r="GB18" s="9">
        <v>0.185</v>
      </c>
      <c r="GC18" s="9">
        <v>0.185</v>
      </c>
      <c r="GD18" s="9">
        <v>0</v>
      </c>
      <c r="GE18" s="9">
        <v>0.316</v>
      </c>
      <c r="GF18" s="9">
        <v>0</v>
      </c>
      <c r="GG18" s="9">
        <v>0.316</v>
      </c>
      <c r="GH18" s="9">
        <v>0</v>
      </c>
      <c r="GI18" s="9">
        <v>0</v>
      </c>
      <c r="GJ18" s="9">
        <v>0</v>
      </c>
      <c r="GK18" s="9">
        <v>1.3979999999999999</v>
      </c>
      <c r="GL18" s="9">
        <v>0.79700000000000004</v>
      </c>
      <c r="GM18" s="9">
        <v>0.60099999999999998</v>
      </c>
      <c r="GN18" s="9">
        <v>1.0609999999999999</v>
      </c>
      <c r="GO18" s="9">
        <v>0.46</v>
      </c>
      <c r="GP18" s="9">
        <v>0.60099999999999998</v>
      </c>
      <c r="GQ18" s="9">
        <v>0.33700000000000002</v>
      </c>
      <c r="GR18" s="9">
        <v>0.33700000000000002</v>
      </c>
      <c r="GS18" s="9">
        <v>0</v>
      </c>
      <c r="GT18" s="9">
        <v>1.2170000000000001</v>
      </c>
      <c r="GU18" s="9">
        <v>0.311</v>
      </c>
      <c r="GV18" s="9">
        <v>0.90600000000000003</v>
      </c>
      <c r="GW18" s="9">
        <v>0.94399999999999995</v>
      </c>
      <c r="GX18" s="9">
        <v>0.311</v>
      </c>
      <c r="GY18" s="9">
        <v>0.63300000000000001</v>
      </c>
      <c r="GZ18" s="9">
        <v>0.311</v>
      </c>
      <c r="HA18" s="9">
        <v>0.311</v>
      </c>
      <c r="HB18" s="9">
        <v>0</v>
      </c>
      <c r="HC18" s="9">
        <v>0.63300000000000001</v>
      </c>
      <c r="HD18" s="9">
        <v>0</v>
      </c>
      <c r="HE18" s="9">
        <v>0.63300000000000001</v>
      </c>
      <c r="HF18" s="9">
        <v>0</v>
      </c>
      <c r="HG18" s="9">
        <v>0</v>
      </c>
      <c r="HH18" s="9">
        <v>0</v>
      </c>
      <c r="HI18" s="9">
        <v>0.27300000000000002</v>
      </c>
      <c r="HJ18" s="9">
        <v>0</v>
      </c>
      <c r="HK18" s="9">
        <v>0.27300000000000002</v>
      </c>
      <c r="HL18" s="9">
        <v>0.27300000000000002</v>
      </c>
      <c r="HM18" s="9">
        <v>0</v>
      </c>
      <c r="HN18" s="9">
        <v>0.27300000000000002</v>
      </c>
      <c r="HO18" s="9">
        <v>0</v>
      </c>
      <c r="HP18" s="9">
        <v>0</v>
      </c>
      <c r="HQ18" s="9">
        <v>0</v>
      </c>
      <c r="HR18" s="9">
        <v>0.96</v>
      </c>
      <c r="HS18" s="9">
        <v>0.311</v>
      </c>
      <c r="HT18" s="9">
        <v>0.65</v>
      </c>
      <c r="HU18" s="9">
        <v>0.96</v>
      </c>
      <c r="HV18" s="9">
        <v>0.311</v>
      </c>
      <c r="HW18" s="9">
        <v>0.65</v>
      </c>
      <c r="HX18" s="9">
        <v>0.96</v>
      </c>
      <c r="HY18" s="9">
        <v>0.311</v>
      </c>
      <c r="HZ18" s="9">
        <v>0.65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0.996</v>
      </c>
      <c r="IQ18" s="9">
        <v>0.996</v>
      </c>
    </row>
    <row r="19" spans="1:251">
      <c r="A19" s="10">
        <v>44958</v>
      </c>
      <c r="B19" s="9">
        <v>0.52500000000000002</v>
      </c>
      <c r="C19" s="9">
        <v>0.17899999999999999</v>
      </c>
      <c r="D19" s="9">
        <v>2.0910000000000002</v>
      </c>
      <c r="E19" s="9">
        <v>1.2569999999999999</v>
      </c>
      <c r="F19" s="9">
        <v>0.83399999999999996</v>
      </c>
      <c r="G19" s="9">
        <v>0.84699999999999998</v>
      </c>
      <c r="H19" s="9">
        <v>0.47</v>
      </c>
      <c r="I19" s="9">
        <v>0.377</v>
      </c>
      <c r="J19" s="9">
        <v>0.26300000000000001</v>
      </c>
      <c r="K19" s="9">
        <v>0.26300000000000001</v>
      </c>
      <c r="L19" s="9">
        <v>0</v>
      </c>
      <c r="M19" s="9">
        <v>0.38500000000000001</v>
      </c>
      <c r="N19" s="9">
        <v>0.20699999999999999</v>
      </c>
      <c r="O19" s="9">
        <v>0.17799999999999999</v>
      </c>
      <c r="P19" s="9">
        <v>0.19900000000000001</v>
      </c>
      <c r="Q19" s="9">
        <v>0</v>
      </c>
      <c r="R19" s="9">
        <v>0.19900000000000001</v>
      </c>
      <c r="S19" s="9">
        <v>1.244</v>
      </c>
      <c r="T19" s="9">
        <v>0.78600000000000003</v>
      </c>
      <c r="U19" s="9">
        <v>0.45700000000000002</v>
      </c>
      <c r="V19" s="9">
        <v>0.53900000000000003</v>
      </c>
      <c r="W19" s="9">
        <v>0.26100000000000001</v>
      </c>
      <c r="X19" s="9">
        <v>0.27800000000000002</v>
      </c>
      <c r="Y19" s="9">
        <v>0.70499999999999996</v>
      </c>
      <c r="Z19" s="9">
        <v>0.52500000000000002</v>
      </c>
      <c r="AA19" s="9">
        <v>0.17899999999999999</v>
      </c>
      <c r="AB19" s="9">
        <v>3.5379999999999998</v>
      </c>
      <c r="AC19" s="9">
        <v>2.0419999999999998</v>
      </c>
      <c r="AD19" s="9">
        <v>1.496</v>
      </c>
      <c r="AE19" s="9">
        <v>2.7909999999999999</v>
      </c>
      <c r="AF19" s="9">
        <v>1.82</v>
      </c>
      <c r="AG19" s="9">
        <v>0.97099999999999997</v>
      </c>
      <c r="AH19" s="9">
        <v>1.554</v>
      </c>
      <c r="AI19" s="9">
        <v>0.98099999999999998</v>
      </c>
      <c r="AJ19" s="9">
        <v>0.57299999999999995</v>
      </c>
      <c r="AK19" s="9">
        <v>1.2370000000000001</v>
      </c>
      <c r="AL19" s="9">
        <v>0.83899999999999997</v>
      </c>
      <c r="AM19" s="9">
        <v>0.39800000000000002</v>
      </c>
      <c r="AN19" s="9">
        <v>0.747</v>
      </c>
      <c r="AO19" s="9">
        <v>0.222</v>
      </c>
      <c r="AP19" s="9">
        <v>0.52500000000000002</v>
      </c>
      <c r="AQ19" s="9">
        <v>0.747</v>
      </c>
      <c r="AR19" s="9">
        <v>0.222</v>
      </c>
      <c r="AS19" s="9">
        <v>0.52500000000000002</v>
      </c>
      <c r="AT19" s="9">
        <v>0.76900000000000002</v>
      </c>
      <c r="AU19" s="9">
        <v>0.23300000000000001</v>
      </c>
      <c r="AV19" s="9">
        <v>0.53500000000000003</v>
      </c>
      <c r="AW19" s="9">
        <v>0.59399999999999997</v>
      </c>
      <c r="AX19" s="9">
        <v>0.23300000000000001</v>
      </c>
      <c r="AY19" s="9">
        <v>0.36</v>
      </c>
      <c r="AZ19" s="9">
        <v>0.182</v>
      </c>
      <c r="BA19" s="9">
        <v>0</v>
      </c>
      <c r="BB19" s="9">
        <v>0.182</v>
      </c>
      <c r="BC19" s="9">
        <v>0.41099999999999998</v>
      </c>
      <c r="BD19" s="9">
        <v>0.23300000000000001</v>
      </c>
      <c r="BE19" s="9">
        <v>0.17799999999999999</v>
      </c>
      <c r="BF19" s="9">
        <v>0.17499999999999999</v>
      </c>
      <c r="BG19" s="9">
        <v>0</v>
      </c>
      <c r="BH19" s="9">
        <v>0.17499999999999999</v>
      </c>
      <c r="BI19" s="9">
        <v>0.17499999999999999</v>
      </c>
      <c r="BJ19" s="9">
        <v>0</v>
      </c>
      <c r="BK19" s="9">
        <v>0.17499999999999999</v>
      </c>
      <c r="BL19" s="9">
        <v>1.68</v>
      </c>
      <c r="BM19" s="9">
        <v>1.1950000000000001</v>
      </c>
      <c r="BN19" s="9">
        <v>0.48399999999999999</v>
      </c>
      <c r="BO19" s="9">
        <v>1.1950000000000001</v>
      </c>
      <c r="BP19" s="9">
        <v>1.1950000000000001</v>
      </c>
      <c r="BQ19" s="9">
        <v>0</v>
      </c>
      <c r="BR19" s="9">
        <v>0.96599999999999997</v>
      </c>
      <c r="BS19" s="9">
        <v>0.96599999999999997</v>
      </c>
      <c r="BT19" s="9">
        <v>0</v>
      </c>
      <c r="BU19" s="9">
        <v>0</v>
      </c>
      <c r="BV19" s="9">
        <v>0</v>
      </c>
      <c r="BW19" s="9">
        <v>0</v>
      </c>
      <c r="BX19" s="9">
        <v>0.22900000000000001</v>
      </c>
      <c r="BY19" s="9">
        <v>0.22900000000000001</v>
      </c>
      <c r="BZ19" s="9">
        <v>0</v>
      </c>
      <c r="CA19" s="9">
        <v>0.48399999999999999</v>
      </c>
      <c r="CB19" s="9">
        <v>0</v>
      </c>
      <c r="CC19" s="9">
        <v>0.48399999999999999</v>
      </c>
      <c r="CD19" s="9">
        <v>0.48399999999999999</v>
      </c>
      <c r="CE19" s="9">
        <v>0</v>
      </c>
      <c r="CF19" s="9">
        <v>0.48399999999999999</v>
      </c>
      <c r="CG19" s="9">
        <v>0</v>
      </c>
      <c r="CH19" s="9">
        <v>0</v>
      </c>
      <c r="CI19" s="9">
        <v>0</v>
      </c>
      <c r="CJ19" s="9">
        <v>0.52600000000000002</v>
      </c>
      <c r="CK19" s="9">
        <v>0.52600000000000002</v>
      </c>
      <c r="CL19" s="9">
        <v>0</v>
      </c>
      <c r="CM19" s="9">
        <v>0.52600000000000002</v>
      </c>
      <c r="CN19" s="9">
        <v>0.52600000000000002</v>
      </c>
      <c r="CO19" s="9">
        <v>0</v>
      </c>
      <c r="CP19" s="9">
        <v>0.29699999999999999</v>
      </c>
      <c r="CQ19" s="9">
        <v>0.29699999999999999</v>
      </c>
      <c r="CR19" s="9">
        <v>0</v>
      </c>
      <c r="CS19" s="9">
        <v>0</v>
      </c>
      <c r="CT19" s="9">
        <v>0</v>
      </c>
      <c r="CU19" s="9">
        <v>0</v>
      </c>
      <c r="CV19" s="9">
        <v>0.22900000000000001</v>
      </c>
      <c r="CW19" s="9">
        <v>0.22900000000000001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1.153</v>
      </c>
      <c r="DI19" s="9">
        <v>0.66900000000000004</v>
      </c>
      <c r="DJ19" s="9">
        <v>0.48399999999999999</v>
      </c>
      <c r="DK19" s="9">
        <v>0.66900000000000004</v>
      </c>
      <c r="DL19" s="9">
        <v>0.66900000000000004</v>
      </c>
      <c r="DM19" s="9">
        <v>0</v>
      </c>
      <c r="DN19" s="9">
        <v>0.66900000000000004</v>
      </c>
      <c r="DO19" s="9">
        <v>0.66900000000000004</v>
      </c>
      <c r="DP19" s="9">
        <v>0</v>
      </c>
      <c r="DQ19" s="9">
        <v>0</v>
      </c>
      <c r="DR19" s="9">
        <v>0</v>
      </c>
      <c r="DS19" s="9">
        <v>0</v>
      </c>
      <c r="DT19" s="9">
        <v>0.48399999999999999</v>
      </c>
      <c r="DU19" s="9">
        <v>0</v>
      </c>
      <c r="DV19" s="9">
        <v>0.48399999999999999</v>
      </c>
      <c r="DW19" s="9">
        <v>0.48399999999999999</v>
      </c>
      <c r="DX19" s="9">
        <v>0</v>
      </c>
      <c r="DY19" s="9">
        <v>0.48399999999999999</v>
      </c>
      <c r="DZ19" s="9">
        <v>7</v>
      </c>
      <c r="EA19" s="9">
        <v>4.0030000000000001</v>
      </c>
      <c r="EB19" s="9">
        <v>2.9969999999999999</v>
      </c>
      <c r="EC19" s="9">
        <v>4.5250000000000004</v>
      </c>
      <c r="ED19" s="9">
        <v>2.9950000000000001</v>
      </c>
      <c r="EE19" s="9">
        <v>1.53</v>
      </c>
      <c r="EF19" s="9">
        <v>2.4740000000000002</v>
      </c>
      <c r="EG19" s="9">
        <v>1.7190000000000001</v>
      </c>
      <c r="EH19" s="9">
        <v>0.755</v>
      </c>
      <c r="EI19" s="9">
        <v>1.6220000000000001</v>
      </c>
      <c r="EJ19" s="9">
        <v>1.046</v>
      </c>
      <c r="EK19" s="9">
        <v>0.57599999999999996</v>
      </c>
      <c r="EL19" s="9">
        <v>0.42899999999999999</v>
      </c>
      <c r="EM19" s="9">
        <v>0.22900000000000001</v>
      </c>
      <c r="EN19" s="9">
        <v>0.19900000000000001</v>
      </c>
      <c r="EO19" s="9">
        <v>2.4750000000000001</v>
      </c>
      <c r="EP19" s="9">
        <v>1.008</v>
      </c>
      <c r="EQ19" s="9">
        <v>1.4670000000000001</v>
      </c>
      <c r="ER19" s="9">
        <v>1.7709999999999999</v>
      </c>
      <c r="ES19" s="9">
        <v>0.48299999999999998</v>
      </c>
      <c r="ET19" s="9">
        <v>1.2869999999999999</v>
      </c>
      <c r="EU19" s="9">
        <v>0.70499999999999996</v>
      </c>
      <c r="EV19" s="9">
        <v>0.52500000000000002</v>
      </c>
      <c r="EW19" s="9">
        <v>0.17899999999999999</v>
      </c>
      <c r="EX19" s="9">
        <v>4.2210000000000001</v>
      </c>
      <c r="EY19" s="9">
        <v>2.153</v>
      </c>
      <c r="EZ19" s="9">
        <v>2.0680000000000001</v>
      </c>
      <c r="FA19" s="9">
        <v>2.1440000000000001</v>
      </c>
      <c r="FB19" s="9">
        <v>1.369</v>
      </c>
      <c r="FC19" s="9">
        <v>0.77500000000000002</v>
      </c>
      <c r="FD19" s="9">
        <v>0.93200000000000005</v>
      </c>
      <c r="FE19" s="9">
        <v>0.93200000000000005</v>
      </c>
      <c r="FF19" s="9">
        <v>0</v>
      </c>
      <c r="FG19" s="9">
        <v>0.78300000000000003</v>
      </c>
      <c r="FH19" s="9">
        <v>0.20699999999999999</v>
      </c>
      <c r="FI19" s="9">
        <v>0.57599999999999996</v>
      </c>
      <c r="FJ19" s="9">
        <v>0.42899999999999999</v>
      </c>
      <c r="FK19" s="9">
        <v>0.22900000000000001</v>
      </c>
      <c r="FL19" s="9">
        <v>0.19900000000000001</v>
      </c>
      <c r="FM19" s="9">
        <v>2.0779999999999998</v>
      </c>
      <c r="FN19" s="9">
        <v>0.78500000000000003</v>
      </c>
      <c r="FO19" s="9">
        <v>1.2929999999999999</v>
      </c>
      <c r="FP19" s="9">
        <v>1.597</v>
      </c>
      <c r="FQ19" s="9">
        <v>0.48299999999999998</v>
      </c>
      <c r="FR19" s="9">
        <v>1.1140000000000001</v>
      </c>
      <c r="FS19" s="9">
        <v>0.48099999999999998</v>
      </c>
      <c r="FT19" s="9">
        <v>0.30099999999999999</v>
      </c>
      <c r="FU19" s="9">
        <v>0.17899999999999999</v>
      </c>
      <c r="FV19" s="9">
        <v>1.087</v>
      </c>
      <c r="FW19" s="9">
        <v>0.54</v>
      </c>
      <c r="FX19" s="9">
        <v>0.54700000000000004</v>
      </c>
      <c r="FY19" s="9">
        <v>0.68899999999999995</v>
      </c>
      <c r="FZ19" s="9">
        <v>0.316</v>
      </c>
      <c r="GA19" s="9">
        <v>0.374</v>
      </c>
      <c r="GB19" s="9">
        <v>0.374</v>
      </c>
      <c r="GC19" s="9">
        <v>0</v>
      </c>
      <c r="GD19" s="9">
        <v>0.374</v>
      </c>
      <c r="GE19" s="9">
        <v>0.316</v>
      </c>
      <c r="GF19" s="9">
        <v>0.316</v>
      </c>
      <c r="GG19" s="9">
        <v>0</v>
      </c>
      <c r="GH19" s="9">
        <v>0</v>
      </c>
      <c r="GI19" s="9">
        <v>0</v>
      </c>
      <c r="GJ19" s="9">
        <v>0</v>
      </c>
      <c r="GK19" s="9">
        <v>0.39800000000000002</v>
      </c>
      <c r="GL19" s="9">
        <v>0.224</v>
      </c>
      <c r="GM19" s="9">
        <v>0.17399999999999999</v>
      </c>
      <c r="GN19" s="9">
        <v>0.17399999999999999</v>
      </c>
      <c r="GO19" s="9">
        <v>0</v>
      </c>
      <c r="GP19" s="9">
        <v>0.17399999999999999</v>
      </c>
      <c r="GQ19" s="9">
        <v>0.224</v>
      </c>
      <c r="GR19" s="9">
        <v>0.224</v>
      </c>
      <c r="GS19" s="9">
        <v>0</v>
      </c>
      <c r="GT19" s="9">
        <v>0.90400000000000003</v>
      </c>
      <c r="GU19" s="9">
        <v>0.52200000000000002</v>
      </c>
      <c r="GV19" s="9">
        <v>0.38200000000000001</v>
      </c>
      <c r="GW19" s="9">
        <v>0.90400000000000003</v>
      </c>
      <c r="GX19" s="9">
        <v>0.52200000000000002</v>
      </c>
      <c r="GY19" s="9">
        <v>0.38200000000000001</v>
      </c>
      <c r="GZ19" s="9">
        <v>0.64200000000000002</v>
      </c>
      <c r="HA19" s="9">
        <v>0.26100000000000001</v>
      </c>
      <c r="HB19" s="9">
        <v>0.38200000000000001</v>
      </c>
      <c r="HC19" s="9">
        <v>0.26100000000000001</v>
      </c>
      <c r="HD19" s="9">
        <v>0.26100000000000001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0.78800000000000003</v>
      </c>
      <c r="HS19" s="9">
        <v>0.78800000000000003</v>
      </c>
      <c r="HT19" s="9">
        <v>0</v>
      </c>
      <c r="HU19" s="9">
        <v>0.78800000000000003</v>
      </c>
      <c r="HV19" s="9">
        <v>0.78800000000000003</v>
      </c>
      <c r="HW19" s="9">
        <v>0</v>
      </c>
      <c r="HX19" s="9">
        <v>0.52600000000000002</v>
      </c>
      <c r="HY19" s="9">
        <v>0.52600000000000002</v>
      </c>
      <c r="HZ19" s="9">
        <v>0</v>
      </c>
      <c r="IA19" s="9">
        <v>0.26200000000000001</v>
      </c>
      <c r="IB19" s="9">
        <v>0.26200000000000001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0.26300000000000001</v>
      </c>
      <c r="IQ19" s="9">
        <v>0.26300000000000001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U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47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</row>
    <row r="2" spans="1:4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</row>
    <row r="3" spans="1:4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</row>
    <row r="4" spans="1:4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</row>
    <row r="5" spans="1:47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</row>
    <row r="6" spans="1:4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</row>
    <row r="7" spans="1:4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</row>
    <row r="8" spans="1:47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</row>
    <row r="9" spans="1:47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</row>
    <row r="10" spans="1:47">
      <c r="A10" s="4" t="s">
        <v>258</v>
      </c>
      <c r="B10" s="8" t="s">
        <v>11558</v>
      </c>
      <c r="C10" s="8" t="s">
        <v>11559</v>
      </c>
      <c r="D10" s="8" t="s">
        <v>11560</v>
      </c>
      <c r="E10" s="8" t="s">
        <v>11561</v>
      </c>
      <c r="F10" s="8" t="s">
        <v>11562</v>
      </c>
      <c r="G10" s="8" t="s">
        <v>11563</v>
      </c>
      <c r="H10" s="8" t="s">
        <v>11564</v>
      </c>
      <c r="I10" s="8" t="s">
        <v>11565</v>
      </c>
      <c r="J10" s="8" t="s">
        <v>11566</v>
      </c>
      <c r="K10" s="8" t="s">
        <v>11567</v>
      </c>
      <c r="L10" s="8" t="s">
        <v>11568</v>
      </c>
      <c r="M10" s="8" t="s">
        <v>11569</v>
      </c>
      <c r="N10" s="8" t="s">
        <v>11570</v>
      </c>
      <c r="O10" s="8" t="s">
        <v>11571</v>
      </c>
      <c r="P10" s="8" t="s">
        <v>11572</v>
      </c>
      <c r="Q10" s="8" t="s">
        <v>11573</v>
      </c>
      <c r="R10" s="8" t="s">
        <v>11574</v>
      </c>
      <c r="S10" s="8" t="s">
        <v>11575</v>
      </c>
      <c r="T10" s="8" t="s">
        <v>11576</v>
      </c>
      <c r="U10" s="8" t="s">
        <v>11577</v>
      </c>
      <c r="V10" s="8" t="s">
        <v>11578</v>
      </c>
      <c r="W10" s="8" t="s">
        <v>11579</v>
      </c>
      <c r="X10" s="8" t="s">
        <v>11580</v>
      </c>
      <c r="Y10" s="8" t="s">
        <v>11581</v>
      </c>
      <c r="Z10" s="8" t="s">
        <v>11582</v>
      </c>
      <c r="AA10" s="8" t="s">
        <v>11583</v>
      </c>
      <c r="AB10" s="8" t="s">
        <v>11584</v>
      </c>
      <c r="AC10" s="8" t="s">
        <v>11585</v>
      </c>
      <c r="AD10" s="8" t="s">
        <v>11586</v>
      </c>
      <c r="AE10" s="8" t="s">
        <v>11587</v>
      </c>
      <c r="AF10" s="8" t="s">
        <v>11588</v>
      </c>
      <c r="AG10" s="8" t="s">
        <v>11589</v>
      </c>
      <c r="AH10" s="8" t="s">
        <v>11590</v>
      </c>
      <c r="AI10" s="8" t="s">
        <v>11591</v>
      </c>
      <c r="AJ10" s="8" t="s">
        <v>11592</v>
      </c>
      <c r="AK10" s="8" t="s">
        <v>11593</v>
      </c>
      <c r="AL10" s="8" t="s">
        <v>11594</v>
      </c>
      <c r="AM10" s="8" t="s">
        <v>11595</v>
      </c>
      <c r="AN10" s="8" t="s">
        <v>11596</v>
      </c>
      <c r="AO10" s="8" t="s">
        <v>11597</v>
      </c>
      <c r="AP10" s="8" t="s">
        <v>11598</v>
      </c>
      <c r="AQ10" s="8" t="s">
        <v>11599</v>
      </c>
      <c r="AR10" s="8" t="s">
        <v>11600</v>
      </c>
      <c r="AS10" s="8" t="s">
        <v>11601</v>
      </c>
      <c r="AT10" s="8" t="s">
        <v>11602</v>
      </c>
      <c r="AU10" s="8" t="s">
        <v>11603</v>
      </c>
    </row>
    <row r="11" spans="1:47">
      <c r="A11" s="10">
        <v>42036</v>
      </c>
      <c r="B11" s="9">
        <v>0.17599999999999999</v>
      </c>
      <c r="C11" s="9">
        <v>0.498</v>
      </c>
      <c r="D11" s="9">
        <v>0.32200000000000001</v>
      </c>
      <c r="E11" s="9">
        <v>0.17599999999999999</v>
      </c>
      <c r="F11" s="9">
        <v>0.32200000000000001</v>
      </c>
      <c r="G11" s="9">
        <v>0.32200000000000001</v>
      </c>
      <c r="H11" s="9">
        <v>0</v>
      </c>
      <c r="I11" s="9">
        <v>0</v>
      </c>
      <c r="J11" s="9">
        <v>0</v>
      </c>
      <c r="K11" s="9">
        <v>0</v>
      </c>
      <c r="L11" s="9">
        <v>0.17599999999999999</v>
      </c>
      <c r="M11" s="9">
        <v>0</v>
      </c>
      <c r="N11" s="9">
        <v>0.17599999999999999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0.69899999999999995</v>
      </c>
      <c r="Y11" s="9">
        <v>0.52900000000000003</v>
      </c>
      <c r="Z11" s="9">
        <v>0.17</v>
      </c>
      <c r="AA11" s="9">
        <v>0.52900000000000003</v>
      </c>
      <c r="AB11" s="9">
        <v>0.52900000000000003</v>
      </c>
      <c r="AC11" s="9">
        <v>0</v>
      </c>
      <c r="AD11" s="9">
        <v>0.52900000000000003</v>
      </c>
      <c r="AE11" s="9">
        <v>0.52900000000000003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0.17</v>
      </c>
      <c r="AN11" s="9">
        <v>0</v>
      </c>
      <c r="AO11" s="9">
        <v>0.17</v>
      </c>
      <c r="AP11" s="9">
        <v>0.17</v>
      </c>
      <c r="AQ11" s="9">
        <v>0</v>
      </c>
      <c r="AR11" s="9">
        <v>0.17</v>
      </c>
      <c r="AS11" s="9">
        <v>0</v>
      </c>
      <c r="AT11" s="9">
        <v>0</v>
      </c>
      <c r="AU11" s="9">
        <v>0</v>
      </c>
    </row>
    <row r="12" spans="1:47">
      <c r="A12" s="10">
        <v>42401</v>
      </c>
      <c r="B12" s="9">
        <v>0</v>
      </c>
      <c r="C12" s="9">
        <v>0.54600000000000004</v>
      </c>
      <c r="D12" s="9">
        <v>0.54600000000000004</v>
      </c>
      <c r="E12" s="9">
        <v>0</v>
      </c>
      <c r="F12" s="9">
        <v>0.54600000000000004</v>
      </c>
      <c r="G12" s="9">
        <v>0.54600000000000004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0.20599999999999999</v>
      </c>
      <c r="P12" s="9">
        <v>0.20599999999999999</v>
      </c>
      <c r="Q12" s="9">
        <v>0</v>
      </c>
      <c r="R12" s="9">
        <v>0.20599999999999999</v>
      </c>
      <c r="S12" s="9">
        <v>0.20599999999999999</v>
      </c>
      <c r="T12" s="9">
        <v>0</v>
      </c>
      <c r="U12" s="9">
        <v>0</v>
      </c>
      <c r="V12" s="9">
        <v>0</v>
      </c>
      <c r="W12" s="9">
        <v>0</v>
      </c>
      <c r="X12" s="9">
        <v>0.69899999999999995</v>
      </c>
      <c r="Y12" s="9">
        <v>0.54300000000000004</v>
      </c>
      <c r="Z12" s="9">
        <v>0.157</v>
      </c>
      <c r="AA12" s="9">
        <v>0.69899999999999995</v>
      </c>
      <c r="AB12" s="9">
        <v>0.54300000000000004</v>
      </c>
      <c r="AC12" s="9">
        <v>0.157</v>
      </c>
      <c r="AD12" s="9">
        <v>0.54300000000000004</v>
      </c>
      <c r="AE12" s="9">
        <v>0.54300000000000004</v>
      </c>
      <c r="AF12" s="9">
        <v>0</v>
      </c>
      <c r="AG12" s="9">
        <v>0.157</v>
      </c>
      <c r="AH12" s="9">
        <v>0</v>
      </c>
      <c r="AI12" s="9">
        <v>0.157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</row>
    <row r="13" spans="1:47">
      <c r="A13" s="10">
        <v>42767</v>
      </c>
      <c r="B13" s="9">
        <v>0</v>
      </c>
      <c r="C13" s="9">
        <v>0.11899999999999999</v>
      </c>
      <c r="D13" s="9">
        <v>0.11899999999999999</v>
      </c>
      <c r="E13" s="9">
        <v>0</v>
      </c>
      <c r="F13" s="9">
        <v>0.11899999999999999</v>
      </c>
      <c r="G13" s="9">
        <v>0.11899999999999999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0.46800000000000003</v>
      </c>
      <c r="Y13" s="9">
        <v>0.182</v>
      </c>
      <c r="Z13" s="9">
        <v>0.28599999999999998</v>
      </c>
      <c r="AA13" s="9">
        <v>0.46800000000000003</v>
      </c>
      <c r="AB13" s="9">
        <v>0.182</v>
      </c>
      <c r="AC13" s="9">
        <v>0.28599999999999998</v>
      </c>
      <c r="AD13" s="9">
        <v>0.46800000000000003</v>
      </c>
      <c r="AE13" s="9">
        <v>0.182</v>
      </c>
      <c r="AF13" s="9">
        <v>0.28599999999999998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</row>
    <row r="14" spans="1:47">
      <c r="A14" s="10">
        <v>43132</v>
      </c>
      <c r="B14" s="9">
        <v>0.14099999999999999</v>
      </c>
      <c r="C14" s="9">
        <v>0.222</v>
      </c>
      <c r="D14" s="9">
        <v>0.222</v>
      </c>
      <c r="E14" s="9">
        <v>0</v>
      </c>
      <c r="F14" s="9">
        <v>0.222</v>
      </c>
      <c r="G14" s="9">
        <v>0.222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0.14099999999999999</v>
      </c>
      <c r="P14" s="9">
        <v>0</v>
      </c>
      <c r="Q14" s="9">
        <v>0.14099999999999999</v>
      </c>
      <c r="R14" s="9">
        <v>0.14099999999999999</v>
      </c>
      <c r="S14" s="9">
        <v>0</v>
      </c>
      <c r="T14" s="9">
        <v>0.14099999999999999</v>
      </c>
      <c r="U14" s="9">
        <v>0</v>
      </c>
      <c r="V14" s="9">
        <v>0</v>
      </c>
      <c r="W14" s="9">
        <v>0</v>
      </c>
      <c r="X14" s="9">
        <v>1.2210000000000001</v>
      </c>
      <c r="Y14" s="9">
        <v>0.92900000000000005</v>
      </c>
      <c r="Z14" s="9">
        <v>0.29099999999999998</v>
      </c>
      <c r="AA14" s="9">
        <v>0.56999999999999995</v>
      </c>
      <c r="AB14" s="9">
        <v>0.56999999999999995</v>
      </c>
      <c r="AC14" s="9">
        <v>0</v>
      </c>
      <c r="AD14" s="9">
        <v>0.56999999999999995</v>
      </c>
      <c r="AE14" s="9">
        <v>0.56999999999999995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0.65100000000000002</v>
      </c>
      <c r="AN14" s="9">
        <v>0.35899999999999999</v>
      </c>
      <c r="AO14" s="9">
        <v>0.29099999999999998</v>
      </c>
      <c r="AP14" s="9">
        <v>0.49299999999999999</v>
      </c>
      <c r="AQ14" s="9">
        <v>0.35899999999999999</v>
      </c>
      <c r="AR14" s="9">
        <v>0.13400000000000001</v>
      </c>
      <c r="AS14" s="9">
        <v>0.157</v>
      </c>
      <c r="AT14" s="9">
        <v>0</v>
      </c>
      <c r="AU14" s="9">
        <v>0.157</v>
      </c>
    </row>
    <row r="15" spans="1:47">
      <c r="A15" s="10">
        <v>43497</v>
      </c>
      <c r="B15" s="9">
        <v>0</v>
      </c>
      <c r="C15" s="9">
        <v>0.32800000000000001</v>
      </c>
      <c r="D15" s="9">
        <v>0.32800000000000001</v>
      </c>
      <c r="E15" s="9">
        <v>0</v>
      </c>
      <c r="F15" s="9">
        <v>0</v>
      </c>
      <c r="G15" s="9">
        <v>0</v>
      </c>
      <c r="H15" s="9">
        <v>0</v>
      </c>
      <c r="I15" s="9">
        <v>0.32800000000000001</v>
      </c>
      <c r="J15" s="9">
        <v>0.32800000000000001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0.84799999999999998</v>
      </c>
      <c r="Y15" s="9">
        <v>0.24199999999999999</v>
      </c>
      <c r="Z15" s="9">
        <v>0.60599999999999998</v>
      </c>
      <c r="AA15" s="9">
        <v>0.60599999999999998</v>
      </c>
      <c r="AB15" s="9">
        <v>0</v>
      </c>
      <c r="AC15" s="9">
        <v>0.60599999999999998</v>
      </c>
      <c r="AD15" s="9">
        <v>0.60599999999999998</v>
      </c>
      <c r="AE15" s="9">
        <v>0</v>
      </c>
      <c r="AF15" s="9">
        <v>0.60599999999999998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0.24199999999999999</v>
      </c>
      <c r="AN15" s="9">
        <v>0.24199999999999999</v>
      </c>
      <c r="AO15" s="9">
        <v>0</v>
      </c>
      <c r="AP15" s="9">
        <v>0.24199999999999999</v>
      </c>
      <c r="AQ15" s="9">
        <v>0.24199999999999999</v>
      </c>
      <c r="AR15" s="9">
        <v>0</v>
      </c>
      <c r="AS15" s="9">
        <v>0</v>
      </c>
      <c r="AT15" s="9">
        <v>0</v>
      </c>
      <c r="AU15" s="9">
        <v>0</v>
      </c>
    </row>
    <row r="16" spans="1:47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0.44500000000000001</v>
      </c>
      <c r="Y16" s="9">
        <v>0</v>
      </c>
      <c r="Z16" s="9">
        <v>0.44500000000000001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0.44500000000000001</v>
      </c>
      <c r="AN16" s="9">
        <v>0</v>
      </c>
      <c r="AO16" s="9">
        <v>0.44500000000000001</v>
      </c>
      <c r="AP16" s="9">
        <v>0.26100000000000001</v>
      </c>
      <c r="AQ16" s="9">
        <v>0</v>
      </c>
      <c r="AR16" s="9">
        <v>0.26100000000000001</v>
      </c>
      <c r="AS16" s="9">
        <v>0.184</v>
      </c>
      <c r="AT16" s="9">
        <v>0</v>
      </c>
      <c r="AU16" s="9">
        <v>0.184</v>
      </c>
    </row>
    <row r="17" spans="1:47">
      <c r="A17" s="10">
        <v>44228</v>
      </c>
      <c r="B17" s="9">
        <v>0.64600000000000002</v>
      </c>
      <c r="C17" s="9">
        <v>0.79600000000000004</v>
      </c>
      <c r="D17" s="9">
        <v>0.28799999999999998</v>
      </c>
      <c r="E17" s="9">
        <v>0.50800000000000001</v>
      </c>
      <c r="F17" s="9">
        <v>0.79600000000000004</v>
      </c>
      <c r="G17" s="9">
        <v>0.28799999999999998</v>
      </c>
      <c r="H17" s="9">
        <v>0.50800000000000001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0.314</v>
      </c>
      <c r="P17" s="9">
        <v>0.17599999999999999</v>
      </c>
      <c r="Q17" s="9">
        <v>0.13800000000000001</v>
      </c>
      <c r="R17" s="9">
        <v>0.314</v>
      </c>
      <c r="S17" s="9">
        <v>0.17599999999999999</v>
      </c>
      <c r="T17" s="9">
        <v>0.13800000000000001</v>
      </c>
      <c r="U17" s="9">
        <v>0</v>
      </c>
      <c r="V17" s="9">
        <v>0</v>
      </c>
      <c r="W17" s="9">
        <v>0</v>
      </c>
      <c r="X17" s="9">
        <v>0.72499999999999998</v>
      </c>
      <c r="Y17" s="9">
        <v>0.54100000000000004</v>
      </c>
      <c r="Z17" s="9">
        <v>0.184</v>
      </c>
      <c r="AA17" s="9">
        <v>0.54100000000000004</v>
      </c>
      <c r="AB17" s="9">
        <v>0.54100000000000004</v>
      </c>
      <c r="AC17" s="9">
        <v>0</v>
      </c>
      <c r="AD17" s="9">
        <v>0.54100000000000004</v>
      </c>
      <c r="AE17" s="9">
        <v>0.54100000000000004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0.184</v>
      </c>
      <c r="AN17" s="9">
        <v>0</v>
      </c>
      <c r="AO17" s="9">
        <v>0.184</v>
      </c>
      <c r="AP17" s="9">
        <v>0.184</v>
      </c>
      <c r="AQ17" s="9">
        <v>0</v>
      </c>
      <c r="AR17" s="9">
        <v>0.184</v>
      </c>
      <c r="AS17" s="9">
        <v>0</v>
      </c>
      <c r="AT17" s="9">
        <v>0</v>
      </c>
      <c r="AU17" s="9">
        <v>0</v>
      </c>
    </row>
    <row r="18" spans="1:47">
      <c r="A18" s="10">
        <v>44593</v>
      </c>
      <c r="B18" s="9">
        <v>0</v>
      </c>
      <c r="C18" s="9">
        <v>0.78600000000000003</v>
      </c>
      <c r="D18" s="9">
        <v>0.78600000000000003</v>
      </c>
      <c r="E18" s="9">
        <v>0</v>
      </c>
      <c r="F18" s="9">
        <v>0.50600000000000001</v>
      </c>
      <c r="G18" s="9">
        <v>0.50600000000000001</v>
      </c>
      <c r="H18" s="9">
        <v>0</v>
      </c>
      <c r="I18" s="9">
        <v>0.28000000000000003</v>
      </c>
      <c r="J18" s="9">
        <v>0.28000000000000003</v>
      </c>
      <c r="K18" s="9">
        <v>0</v>
      </c>
      <c r="L18" s="9">
        <v>0</v>
      </c>
      <c r="M18" s="9">
        <v>0</v>
      </c>
      <c r="N18" s="9">
        <v>0</v>
      </c>
      <c r="O18" s="9">
        <v>0.21099999999999999</v>
      </c>
      <c r="P18" s="9">
        <v>0.21099999999999999</v>
      </c>
      <c r="Q18" s="9">
        <v>0</v>
      </c>
      <c r="R18" s="9">
        <v>0.21099999999999999</v>
      </c>
      <c r="S18" s="9">
        <v>0.21099999999999999</v>
      </c>
      <c r="T18" s="9">
        <v>0</v>
      </c>
      <c r="U18" s="9">
        <v>0</v>
      </c>
      <c r="V18" s="9">
        <v>0</v>
      </c>
      <c r="W18" s="9">
        <v>0</v>
      </c>
      <c r="X18" s="9">
        <v>2.2029999999999998</v>
      </c>
      <c r="Y18" s="9">
        <v>0.80300000000000005</v>
      </c>
      <c r="Z18" s="9">
        <v>1.399</v>
      </c>
      <c r="AA18" s="9">
        <v>2.2029999999999998</v>
      </c>
      <c r="AB18" s="9">
        <v>0.80300000000000005</v>
      </c>
      <c r="AC18" s="9">
        <v>1.399</v>
      </c>
      <c r="AD18" s="9">
        <v>1.893</v>
      </c>
      <c r="AE18" s="9">
        <v>0.49299999999999999</v>
      </c>
      <c r="AF18" s="9">
        <v>1.399</v>
      </c>
      <c r="AG18" s="9">
        <v>0.31</v>
      </c>
      <c r="AH18" s="9">
        <v>0.31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</row>
    <row r="19" spans="1:47">
      <c r="A19" s="10">
        <v>44958</v>
      </c>
      <c r="B19" s="9">
        <v>0</v>
      </c>
      <c r="C19" s="9">
        <v>0.26300000000000001</v>
      </c>
      <c r="D19" s="9">
        <v>0.26300000000000001</v>
      </c>
      <c r="E19" s="9">
        <v>0</v>
      </c>
      <c r="F19" s="9">
        <v>0.26300000000000001</v>
      </c>
      <c r="G19" s="9">
        <v>0.26300000000000001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0.81399999999999995</v>
      </c>
      <c r="Y19" s="9">
        <v>0.46100000000000002</v>
      </c>
      <c r="Z19" s="9">
        <v>0.35299999999999998</v>
      </c>
      <c r="AA19" s="9">
        <v>0.63900000000000001</v>
      </c>
      <c r="AB19" s="9">
        <v>0.46100000000000002</v>
      </c>
      <c r="AC19" s="9">
        <v>0.17799999999999999</v>
      </c>
      <c r="AD19" s="9">
        <v>0.22800000000000001</v>
      </c>
      <c r="AE19" s="9">
        <v>0.22800000000000001</v>
      </c>
      <c r="AF19" s="9">
        <v>0</v>
      </c>
      <c r="AG19" s="9">
        <v>0.41099999999999998</v>
      </c>
      <c r="AH19" s="9">
        <v>0.23300000000000001</v>
      </c>
      <c r="AI19" s="9">
        <v>0.17799999999999999</v>
      </c>
      <c r="AJ19" s="9">
        <v>0</v>
      </c>
      <c r="AK19" s="9">
        <v>0</v>
      </c>
      <c r="AL19" s="9">
        <v>0</v>
      </c>
      <c r="AM19" s="9">
        <v>0.17499999999999999</v>
      </c>
      <c r="AN19" s="9">
        <v>0</v>
      </c>
      <c r="AO19" s="9">
        <v>0.17499999999999999</v>
      </c>
      <c r="AP19" s="9">
        <v>0.17499999999999999</v>
      </c>
      <c r="AQ19" s="9">
        <v>0</v>
      </c>
      <c r="AR19" s="9">
        <v>0.17499999999999999</v>
      </c>
      <c r="AS19" s="9">
        <v>0</v>
      </c>
      <c r="AT19" s="9">
        <v>0</v>
      </c>
      <c r="AU19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2D27-DC7D-4EEF-93EC-0A6ABE880839}">
  <sheetPr codeName="Sheet29">
    <pageSetUpPr fitToPage="1"/>
  </sheetPr>
  <dimension ref="A1:CY255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0" ht="15.95" customHeight="1">
      <c r="A2" s="11"/>
      <c r="B2" s="31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0"/>
      <c r="B5" s="93" t="str">
        <f>Contents!B5</f>
        <v>6228.0 Potential workers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</row>
    <row r="6" spans="1:30" ht="15.95" customHeight="1">
      <c r="A6" s="30"/>
      <c r="B6" s="93" t="str">
        <f>Contents!B6</f>
        <v>Table 7. Number of job offers while looking for work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</row>
    <row r="8" spans="1:30" ht="15.75" customHeight="1">
      <c r="A8" s="94" t="str">
        <f>Contents!C12</f>
        <v>Table 7.2 - Number of job offers while looking for work by state and territory, February 2023</v>
      </c>
      <c r="B8" s="94"/>
      <c r="C8" s="94"/>
      <c r="D8" s="94"/>
      <c r="E8" s="94"/>
      <c r="F8" s="94"/>
      <c r="G8" s="94"/>
      <c r="H8" s="94"/>
      <c r="I8" s="94"/>
      <c r="J8" s="34"/>
      <c r="K8" s="35"/>
      <c r="L8" s="35"/>
      <c r="M8" s="94"/>
      <c r="N8" s="94"/>
      <c r="O8" s="94"/>
      <c r="P8" s="94"/>
      <c r="Q8" s="94"/>
      <c r="R8" s="94"/>
      <c r="S8" s="94"/>
      <c r="T8" s="34"/>
      <c r="U8" s="35"/>
      <c r="V8" s="94"/>
      <c r="W8" s="94"/>
      <c r="X8" s="94"/>
      <c r="Y8" s="94"/>
      <c r="Z8" s="94"/>
      <c r="AA8" s="94"/>
      <c r="AB8" s="94"/>
      <c r="AC8" s="34"/>
      <c r="AD8" s="35"/>
    </row>
    <row r="9" spans="1:3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30" ht="15" customHeight="1">
      <c r="A10" s="36"/>
      <c r="B10" s="38" t="s">
        <v>11685</v>
      </c>
      <c r="C10" s="95" t="s">
        <v>11669</v>
      </c>
      <c r="D10" s="96"/>
      <c r="E10" s="97"/>
      <c r="F10" s="39"/>
      <c r="G10" s="39"/>
      <c r="H10" s="39"/>
      <c r="I10" s="39"/>
      <c r="J10" s="39"/>
      <c r="K10" s="40"/>
      <c r="L10" s="98" t="s">
        <v>11629</v>
      </c>
      <c r="M10" s="99"/>
      <c r="N10" s="100"/>
      <c r="O10" s="41"/>
      <c r="P10" s="41"/>
      <c r="Q10" s="41"/>
      <c r="R10" s="41"/>
      <c r="S10" s="41"/>
      <c r="T10" s="41"/>
      <c r="U10" s="41"/>
      <c r="V10" s="41"/>
      <c r="W10" s="41"/>
    </row>
    <row r="11" spans="1:30" ht="22.5" customHeight="1">
      <c r="A11" s="42"/>
      <c r="B11" s="42"/>
      <c r="C11" s="101" t="s">
        <v>11630</v>
      </c>
      <c r="D11" s="101"/>
      <c r="E11" s="101"/>
      <c r="F11" s="102"/>
      <c r="G11" s="102" t="s">
        <v>11631</v>
      </c>
      <c r="H11" s="102"/>
      <c r="I11" s="102"/>
      <c r="J11" s="102" t="s">
        <v>11632</v>
      </c>
      <c r="K11" s="44"/>
      <c r="L11" s="101" t="s">
        <v>11630</v>
      </c>
      <c r="M11" s="101"/>
      <c r="N11" s="101"/>
      <c r="O11" s="102"/>
      <c r="P11" s="102" t="s">
        <v>11631</v>
      </c>
      <c r="Q11" s="102"/>
      <c r="R11" s="102"/>
      <c r="S11" s="102" t="s">
        <v>11632</v>
      </c>
      <c r="T11" s="41"/>
      <c r="U11" s="41"/>
      <c r="V11" s="41"/>
      <c r="W11" s="41"/>
    </row>
    <row r="12" spans="1:30" ht="60.75" customHeight="1">
      <c r="A12" s="36"/>
      <c r="B12" s="36"/>
      <c r="C12" s="43" t="s">
        <v>11633</v>
      </c>
      <c r="D12" s="43" t="s">
        <v>11634</v>
      </c>
      <c r="E12" s="43" t="s">
        <v>11635</v>
      </c>
      <c r="F12" s="43" t="s">
        <v>11636</v>
      </c>
      <c r="G12" s="43" t="s">
        <v>11637</v>
      </c>
      <c r="H12" s="43" t="s">
        <v>11638</v>
      </c>
      <c r="I12" s="43" t="s">
        <v>11636</v>
      </c>
      <c r="J12" s="102"/>
      <c r="K12" s="44"/>
      <c r="L12" s="43" t="s">
        <v>11633</v>
      </c>
      <c r="M12" s="43" t="s">
        <v>11634</v>
      </c>
      <c r="N12" s="43" t="s">
        <v>11635</v>
      </c>
      <c r="O12" s="43" t="s">
        <v>11636</v>
      </c>
      <c r="P12" s="43" t="s">
        <v>11637</v>
      </c>
      <c r="Q12" s="43" t="s">
        <v>11638</v>
      </c>
      <c r="R12" s="43" t="s">
        <v>11636</v>
      </c>
      <c r="S12" s="102"/>
      <c r="T12" s="37"/>
      <c r="U12" s="37"/>
      <c r="V12" s="37"/>
      <c r="W12" s="37"/>
    </row>
    <row r="13" spans="1:30">
      <c r="A13" s="36"/>
      <c r="B13" s="36"/>
      <c r="C13" s="45" t="s">
        <v>11639</v>
      </c>
      <c r="D13" s="45" t="s">
        <v>11639</v>
      </c>
      <c r="E13" s="45" t="s">
        <v>11639</v>
      </c>
      <c r="F13" s="45" t="s">
        <v>11639</v>
      </c>
      <c r="G13" s="45" t="s">
        <v>11639</v>
      </c>
      <c r="H13" s="45" t="s">
        <v>11639</v>
      </c>
      <c r="I13" s="45" t="s">
        <v>11639</v>
      </c>
      <c r="J13" s="45" t="s">
        <v>11639</v>
      </c>
      <c r="K13" s="45"/>
      <c r="L13" s="45" t="s">
        <v>11639</v>
      </c>
      <c r="M13" s="45" t="s">
        <v>11639</v>
      </c>
      <c r="N13" s="45" t="s">
        <v>11639</v>
      </c>
      <c r="O13" s="45" t="s">
        <v>11639</v>
      </c>
      <c r="P13" s="45" t="s">
        <v>11639</v>
      </c>
      <c r="Q13" s="45" t="s">
        <v>11639</v>
      </c>
      <c r="R13" s="45" t="s">
        <v>11639</v>
      </c>
      <c r="S13" s="45" t="s">
        <v>11639</v>
      </c>
      <c r="T13" s="45"/>
      <c r="U13" s="45"/>
      <c r="V13" s="45"/>
      <c r="W13" s="45"/>
    </row>
    <row r="14" spans="1:30">
      <c r="A14" s="46" t="s">
        <v>11640</v>
      </c>
      <c r="B14" s="47"/>
      <c r="C14" s="47"/>
      <c r="D14" s="47"/>
      <c r="E14" s="47"/>
      <c r="F14" s="47"/>
      <c r="G14" s="47"/>
      <c r="H14" s="47"/>
      <c r="I14" s="47"/>
      <c r="J14" s="47"/>
      <c r="K14" s="48"/>
      <c r="L14" s="47"/>
      <c r="M14" s="47"/>
      <c r="N14" s="47"/>
      <c r="O14" s="47"/>
      <c r="P14" s="47"/>
      <c r="Q14" s="47"/>
      <c r="R14" s="47"/>
      <c r="S14" s="47"/>
    </row>
    <row r="15" spans="1:30">
      <c r="A15" s="49" t="s">
        <v>11641</v>
      </c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</row>
    <row r="16" spans="1:30">
      <c r="A16" s="50"/>
      <c r="B16" s="52" t="s">
        <v>11642</v>
      </c>
      <c r="C16" s="53" cm="1">
        <f t="array" ref="C16">INDEX($D$107:$BW$170,$C107,C$94)</f>
        <v>205.702</v>
      </c>
      <c r="D16" s="53" cm="1">
        <f t="array" ref="D16">INDEX($D$107:$BW$170,$C107,D$94)</f>
        <v>44.600999999999999</v>
      </c>
      <c r="E16" s="53" cm="1">
        <f t="array" ref="E16">INDEX($D$107:$BW$170,$C107,E$94)</f>
        <v>6.2350000000000003</v>
      </c>
      <c r="F16" s="53" cm="1">
        <f t="array" ref="F16">INDEX($D$107:$BW$170,$C107,F$94)</f>
        <v>256.53899999999999</v>
      </c>
      <c r="G16" s="53" cm="1">
        <f t="array" ref="G16">INDEX($D$107:$BW$170,$C107,G$94)</f>
        <v>127.55200000000001</v>
      </c>
      <c r="H16" s="53" cm="1">
        <f t="array" ref="H16">INDEX($D$107:$BW$170,$C107,H$94)</f>
        <v>12.573</v>
      </c>
      <c r="I16" s="53" cm="1">
        <f t="array" ref="I16">INDEX($D$107:$BW$170,$C107,I$94)</f>
        <v>140.126</v>
      </c>
      <c r="J16" s="53" cm="1">
        <f t="array" ref="J16">INDEX($D$107:$BW$170,$C107,J$94)</f>
        <v>396.66399999999999</v>
      </c>
      <c r="K16" s="53"/>
      <c r="L16" s="54" t="str" cm="1">
        <f t="array" ref="L16">IF(HYPERLINK(TEXT("#"&amp;INDEX($D$181:$BW$244,$C181,C$94),),INDEX($D$181:$BW$244,$C181,C$94))=0,"",HYPERLINK(TEXT("#"&amp;INDEX($D$181:$BW$244,$C181,C$94),),INDEX($D$181:$BW$244,$C181,C$94)))</f>
        <v>A126004750W</v>
      </c>
      <c r="M16" s="54" t="str" cm="1">
        <f t="array" ref="M16">IF(HYPERLINK(TEXT("#"&amp;INDEX($D$181:$BW$244,$C181,D$94),),INDEX($D$181:$BW$244,$C181,D$94))=0,"",HYPERLINK(TEXT("#"&amp;INDEX($D$181:$BW$244,$C181,D$94),),INDEX($D$181:$BW$244,$C181,D$94)))</f>
        <v>A126002806K</v>
      </c>
      <c r="N16" s="54" t="str" cm="1">
        <f t="array" ref="N16">IF(HYPERLINK(TEXT("#"&amp;INDEX($D$181:$BW$244,$C181,E$94),),INDEX($D$181:$BW$244,$C181,E$94))=0,"",HYPERLINK(TEXT("#"&amp;INDEX($D$181:$BW$244,$C181,E$94),),INDEX($D$181:$BW$244,$C181,E$94)))</f>
        <v>A126005398R</v>
      </c>
      <c r="O16" s="54" t="str" cm="1">
        <f t="array" ref="O16">IF(HYPERLINK(TEXT("#"&amp;INDEX($D$181:$BW$244,$C181,F$94),),INDEX($D$181:$BW$244,$C181,F$94))=0,"",HYPERLINK(TEXT("#"&amp;INDEX($D$181:$BW$244,$C181,F$94),),INDEX($D$181:$BW$244,$C181,F$94)))</f>
        <v>A126006046C</v>
      </c>
      <c r="P16" s="54" t="str" cm="1">
        <f t="array" ref="P16">IF(HYPERLINK(TEXT("#"&amp;INDEX($D$181:$BW$244,$C181,G$94),),INDEX($D$181:$BW$244,$C181,G$94))=0,"",HYPERLINK(TEXT("#"&amp;INDEX($D$181:$BW$244,$C181,G$94),),INDEX($D$181:$BW$244,$C181,G$94)))</f>
        <v>A126003454K</v>
      </c>
      <c r="Q16" s="54" t="str" cm="1">
        <f t="array" ref="Q16">IF(HYPERLINK(TEXT("#"&amp;INDEX($D$181:$BW$244,$C181,H$94),),INDEX($D$181:$BW$244,$C181,H$94))=0,"",HYPERLINK(TEXT("#"&amp;INDEX($D$181:$BW$244,$C181,H$94),),INDEX($D$181:$BW$244,$C181,H$94)))</f>
        <v>A126002158X</v>
      </c>
      <c r="R16" s="54" t="str" cm="1">
        <f t="array" ref="R16">IF(HYPERLINK(TEXT("#"&amp;INDEX($D$181:$BW$244,$C181,I$94),),INDEX($D$181:$BW$244,$C181,I$94))=0,"",HYPERLINK(TEXT("#"&amp;INDEX($D$181:$BW$244,$C181,I$94),),INDEX($D$181:$BW$244,$C181,I$94)))</f>
        <v>A126004102X</v>
      </c>
      <c r="S16" s="54" t="str" cm="1">
        <f t="array" ref="S16">IF(HYPERLINK(TEXT("#"&amp;INDEX($D$181:$BW$244,$C181,J$94),),INDEX($D$181:$BW$244,$C181,J$94))=0,"",HYPERLINK(TEXT("#"&amp;INDEX($D$181:$BW$244,$C181,J$94),),INDEX($D$181:$BW$244,$C181,J$94)))</f>
        <v>A126001510F</v>
      </c>
    </row>
    <row r="17" spans="1:23">
      <c r="A17" s="50"/>
      <c r="B17" s="52" t="s">
        <v>11643</v>
      </c>
      <c r="C17" s="53" cm="1">
        <f t="array" ref="C17">INDEX($D$107:$BW$170,$C108,C$94)</f>
        <v>31.295000000000002</v>
      </c>
      <c r="D17" s="53" cm="1">
        <f t="array" ref="D17">INDEX($D$107:$BW$170,$C108,D$94)</f>
        <v>12.24</v>
      </c>
      <c r="E17" s="53" cm="1">
        <f t="array" ref="E17">INDEX($D$107:$BW$170,$C108,E$94)</f>
        <v>14.680999999999999</v>
      </c>
      <c r="F17" s="53" cm="1">
        <f t="array" ref="F17">INDEX($D$107:$BW$170,$C108,F$94)</f>
        <v>58.216000000000001</v>
      </c>
      <c r="G17" s="53" cm="1">
        <f t="array" ref="G17">INDEX($D$107:$BW$170,$C108,G$94)</f>
        <v>16.501999999999999</v>
      </c>
      <c r="H17" s="53" cm="1">
        <f t="array" ref="H17">INDEX($D$107:$BW$170,$C108,H$94)</f>
        <v>10.35</v>
      </c>
      <c r="I17" s="53" cm="1">
        <f t="array" ref="I17">INDEX($D$107:$BW$170,$C108,I$94)</f>
        <v>26.852</v>
      </c>
      <c r="J17" s="53" cm="1">
        <f t="array" ref="J17">INDEX($D$107:$BW$170,$C108,J$94)</f>
        <v>85.067999999999998</v>
      </c>
      <c r="K17" s="53"/>
      <c r="L17" s="54" t="str" cm="1">
        <f t="array" ref="L17">IF(HYPERLINK(TEXT("#"&amp;INDEX($D$181:$BW$244,$C182,C$94),),INDEX($D$181:$BW$244,$C182,C$94))=0,"",HYPERLINK(TEXT("#"&amp;INDEX($D$181:$BW$244,$C182,C$94),),INDEX($D$181:$BW$244,$C182,C$94)))</f>
        <v>A126004718W</v>
      </c>
      <c r="M17" s="54" t="str" cm="1">
        <f t="array" ref="M17">IF(HYPERLINK(TEXT("#"&amp;INDEX($D$181:$BW$244,$C182,D$94),),INDEX($D$181:$BW$244,$C182,D$94))=0,"",HYPERLINK(TEXT("#"&amp;INDEX($D$181:$BW$244,$C182,D$94),),INDEX($D$181:$BW$244,$C182,D$94)))</f>
        <v>A126002774C</v>
      </c>
      <c r="N17" s="54" t="str" cm="1">
        <f t="array" ref="N17">IF(HYPERLINK(TEXT("#"&amp;INDEX($D$181:$BW$244,$C182,E$94),),INDEX($D$181:$BW$244,$C182,E$94))=0,"",HYPERLINK(TEXT("#"&amp;INDEX($D$181:$BW$244,$C182,E$94),),INDEX($D$181:$BW$244,$C182,E$94)))</f>
        <v>A126005366W</v>
      </c>
      <c r="O17" s="54" t="str" cm="1">
        <f t="array" ref="O17">IF(HYPERLINK(TEXT("#"&amp;INDEX($D$181:$BW$244,$C182,F$94),),INDEX($D$181:$BW$244,$C182,F$94))=0,"",HYPERLINK(TEXT("#"&amp;INDEX($D$181:$BW$244,$C182,F$94),),INDEX($D$181:$BW$244,$C182,F$94)))</f>
        <v>A126006014K</v>
      </c>
      <c r="P17" s="54" t="str" cm="1">
        <f t="array" ref="P17">IF(HYPERLINK(TEXT("#"&amp;INDEX($D$181:$BW$244,$C182,G$94),),INDEX($D$181:$BW$244,$C182,G$94))=0,"",HYPERLINK(TEXT("#"&amp;INDEX($D$181:$BW$244,$C182,G$94),),INDEX($D$181:$BW$244,$C182,G$94)))</f>
        <v>A126003422T</v>
      </c>
      <c r="Q17" s="54" t="str" cm="1">
        <f t="array" ref="Q17">IF(HYPERLINK(TEXT("#"&amp;INDEX($D$181:$BW$244,$C182,H$94),),INDEX($D$181:$BW$244,$C182,H$94))=0,"",HYPERLINK(TEXT("#"&amp;INDEX($D$181:$BW$244,$C182,H$94),),INDEX($D$181:$BW$244,$C182,H$94)))</f>
        <v>A126002126F</v>
      </c>
      <c r="R17" s="54" t="str" cm="1">
        <f t="array" ref="R17">IF(HYPERLINK(TEXT("#"&amp;INDEX($D$181:$BW$244,$C182,I$94),),INDEX($D$181:$BW$244,$C182,I$94))=0,"",HYPERLINK(TEXT("#"&amp;INDEX($D$181:$BW$244,$C182,I$94),),INDEX($D$181:$BW$244,$C182,I$94)))</f>
        <v>A126004070T</v>
      </c>
      <c r="S17" s="54" t="str" cm="1">
        <f t="array" ref="S17">IF(HYPERLINK(TEXT("#"&amp;INDEX($D$181:$BW$244,$C182,J$94),),INDEX($D$181:$BW$244,$C182,J$94))=0,"",HYPERLINK(TEXT("#"&amp;INDEX($D$181:$BW$244,$C182,J$94),),INDEX($D$181:$BW$244,$C182,J$94)))</f>
        <v>A126001478T</v>
      </c>
    </row>
    <row r="18" spans="1:23">
      <c r="A18" s="50"/>
      <c r="B18" s="52" t="s">
        <v>11644</v>
      </c>
      <c r="C18" s="53" cm="1">
        <f t="array" ref="C18">INDEX($D$107:$BW$170,$C109,C$94)</f>
        <v>8.9990000000000006</v>
      </c>
      <c r="D18" s="53" cm="1">
        <f t="array" ref="D18">INDEX($D$107:$BW$170,$C109,D$94)</f>
        <v>6.9039999999999999</v>
      </c>
      <c r="E18" s="53" cm="1">
        <f t="array" ref="E18">INDEX($D$107:$BW$170,$C109,E$94)</f>
        <v>3.673</v>
      </c>
      <c r="F18" s="53" cm="1">
        <f t="array" ref="F18">INDEX($D$107:$BW$170,$C109,F$94)</f>
        <v>19.574999999999999</v>
      </c>
      <c r="G18" s="53" cm="1">
        <f t="array" ref="G18">INDEX($D$107:$BW$170,$C109,G$94)</f>
        <v>3.8969999999999998</v>
      </c>
      <c r="H18" s="53" cm="1">
        <f t="array" ref="H18">INDEX($D$107:$BW$170,$C109,H$94)</f>
        <v>3.69</v>
      </c>
      <c r="I18" s="53" cm="1">
        <f t="array" ref="I18">INDEX($D$107:$BW$170,$C109,I$94)</f>
        <v>7.5869999999999997</v>
      </c>
      <c r="J18" s="53" cm="1">
        <f t="array" ref="J18">INDEX($D$107:$BW$170,$C109,J$94)</f>
        <v>27.161999999999999</v>
      </c>
      <c r="K18" s="53"/>
      <c r="L18" s="54" t="str" cm="1">
        <f t="array" ref="L18">IF(HYPERLINK(TEXT("#"&amp;INDEX($D$181:$BW$244,$C183,C$94),),INDEX($D$181:$BW$244,$C183,C$94))=0,"",HYPERLINK(TEXT("#"&amp;INDEX($D$181:$BW$244,$C183,C$94),),INDEX($D$181:$BW$244,$C183,C$94)))</f>
        <v>A126004754F</v>
      </c>
      <c r="M18" s="54" t="str" cm="1">
        <f t="array" ref="M18">IF(HYPERLINK(TEXT("#"&amp;INDEX($D$181:$BW$244,$C183,D$94),),INDEX($D$181:$BW$244,$C183,D$94))=0,"",HYPERLINK(TEXT("#"&amp;INDEX($D$181:$BW$244,$C183,D$94),),INDEX($D$181:$BW$244,$C183,D$94)))</f>
        <v>A126002810A</v>
      </c>
      <c r="N18" s="54" t="str" cm="1">
        <f t="array" ref="N18">IF(HYPERLINK(TEXT("#"&amp;INDEX($D$181:$BW$244,$C183,E$94),),INDEX($D$181:$BW$244,$C183,E$94))=0,"",HYPERLINK(TEXT("#"&amp;INDEX($D$181:$BW$244,$C183,E$94),),INDEX($D$181:$BW$244,$C183,E$94)))</f>
        <v>A126005402V</v>
      </c>
      <c r="O18" s="54" t="str" cm="1">
        <f t="array" ref="O18">IF(HYPERLINK(TEXT("#"&amp;INDEX($D$181:$BW$244,$C183,F$94),),INDEX($D$181:$BW$244,$C183,F$94))=0,"",HYPERLINK(TEXT("#"&amp;INDEX($D$181:$BW$244,$C183,F$94),),INDEX($D$181:$BW$244,$C183,F$94)))</f>
        <v>A126006050V</v>
      </c>
      <c r="P18" s="54" t="str" cm="1">
        <f t="array" ref="P18">IF(HYPERLINK(TEXT("#"&amp;INDEX($D$181:$BW$244,$C183,G$94),),INDEX($D$181:$BW$244,$C183,G$94))=0,"",HYPERLINK(TEXT("#"&amp;INDEX($D$181:$BW$244,$C183,G$94),),INDEX($D$181:$BW$244,$C183,G$94)))</f>
        <v>A126003458V</v>
      </c>
      <c r="Q18" s="54" t="str" cm="1">
        <f t="array" ref="Q18">IF(HYPERLINK(TEXT("#"&amp;INDEX($D$181:$BW$244,$C183,H$94),),INDEX($D$181:$BW$244,$C183,H$94))=0,"",HYPERLINK(TEXT("#"&amp;INDEX($D$181:$BW$244,$C183,H$94),),INDEX($D$181:$BW$244,$C183,H$94)))</f>
        <v>A126002162R</v>
      </c>
      <c r="R18" s="54" t="str" cm="1">
        <f t="array" ref="R18">IF(HYPERLINK(TEXT("#"&amp;INDEX($D$181:$BW$244,$C183,I$94),),INDEX($D$181:$BW$244,$C183,I$94))=0,"",HYPERLINK(TEXT("#"&amp;INDEX($D$181:$BW$244,$C183,I$94),),INDEX($D$181:$BW$244,$C183,I$94)))</f>
        <v>A126004106J</v>
      </c>
      <c r="S18" s="54" t="str" cm="1">
        <f t="array" ref="S18">IF(HYPERLINK(TEXT("#"&amp;INDEX($D$181:$BW$244,$C183,J$94),),INDEX($D$181:$BW$244,$C183,J$94))=0,"",HYPERLINK(TEXT("#"&amp;INDEX($D$181:$BW$244,$C183,J$94),),INDEX($D$181:$BW$244,$C183,J$94)))</f>
        <v>A126001514R</v>
      </c>
    </row>
    <row r="19" spans="1:23">
      <c r="A19" s="55" t="s">
        <v>11645</v>
      </c>
      <c r="B19" s="56"/>
      <c r="C19" s="53"/>
      <c r="D19" s="53"/>
      <c r="E19" s="53"/>
      <c r="F19" s="53"/>
      <c r="G19" s="53"/>
      <c r="H19" s="53"/>
      <c r="I19" s="53"/>
      <c r="J19" s="53"/>
      <c r="K19" s="53"/>
      <c r="L19" s="54"/>
      <c r="M19" s="54"/>
      <c r="N19" s="54"/>
      <c r="O19" s="54"/>
      <c r="P19" s="54"/>
      <c r="Q19" s="54"/>
      <c r="R19" s="54"/>
      <c r="S19" s="54"/>
    </row>
    <row r="20" spans="1:23">
      <c r="A20" s="50"/>
      <c r="B20" s="52" t="s">
        <v>11646</v>
      </c>
      <c r="C20" s="53" cm="1">
        <f t="array" ref="C20">INDEX($D$107:$BW$170,$C111,C$94)</f>
        <v>214.601</v>
      </c>
      <c r="D20" s="53" cm="1">
        <f t="array" ref="D20">INDEX($D$107:$BW$170,$C111,D$94)</f>
        <v>57.164000000000001</v>
      </c>
      <c r="E20" s="53" cm="1">
        <f t="array" ref="E20">INDEX($D$107:$BW$170,$C111,E$94)</f>
        <v>23.183</v>
      </c>
      <c r="F20" s="53" cm="1">
        <f t="array" ref="F20">INDEX($D$107:$BW$170,$C111,F$94)</f>
        <v>294.947</v>
      </c>
      <c r="G20" s="53" cm="1">
        <f t="array" ref="G20">INDEX($D$107:$BW$170,$C111,G$94)</f>
        <v>102.41</v>
      </c>
      <c r="H20" s="53" cm="1">
        <f t="array" ref="H20">INDEX($D$107:$BW$170,$C111,H$94)</f>
        <v>25.314</v>
      </c>
      <c r="I20" s="53" cm="1">
        <f t="array" ref="I20">INDEX($D$107:$BW$170,$C111,I$94)</f>
        <v>127.72499999999999</v>
      </c>
      <c r="J20" s="53" cm="1">
        <f t="array" ref="J20">INDEX($D$107:$BW$170,$C111,J$94)</f>
        <v>422.67200000000003</v>
      </c>
      <c r="K20" s="53"/>
      <c r="L20" s="54" t="str" cm="1">
        <f t="array" ref="L20">IF(HYPERLINK(TEXT("#"&amp;INDEX($D$181:$BW$244,$C185,C$94),),INDEX($D$181:$BW$244,$C185,C$94))=0,"",HYPERLINK(TEXT("#"&amp;INDEX($D$181:$BW$244,$C185,C$94),),INDEX($D$181:$BW$244,$C185,C$94)))</f>
        <v>A126004758R</v>
      </c>
      <c r="M20" s="54" t="str" cm="1">
        <f t="array" ref="M20">IF(HYPERLINK(TEXT("#"&amp;INDEX($D$181:$BW$244,$C185,D$94),),INDEX($D$181:$BW$244,$C185,D$94))=0,"",HYPERLINK(TEXT("#"&amp;INDEX($D$181:$BW$244,$C185,D$94),),INDEX($D$181:$BW$244,$C185,D$94)))</f>
        <v>A126002814K</v>
      </c>
      <c r="N20" s="54" t="str" cm="1">
        <f t="array" ref="N20">IF(HYPERLINK(TEXT("#"&amp;INDEX($D$181:$BW$244,$C185,E$94),),INDEX($D$181:$BW$244,$C185,E$94))=0,"",HYPERLINK(TEXT("#"&amp;INDEX($D$181:$BW$244,$C185,E$94),),INDEX($D$181:$BW$244,$C185,E$94)))</f>
        <v>A126005406C</v>
      </c>
      <c r="O20" s="54" t="str" cm="1">
        <f t="array" ref="O20">IF(HYPERLINK(TEXT("#"&amp;INDEX($D$181:$BW$244,$C185,F$94),),INDEX($D$181:$BW$244,$C185,F$94))=0,"",HYPERLINK(TEXT("#"&amp;INDEX($D$181:$BW$244,$C185,F$94),),INDEX($D$181:$BW$244,$C185,F$94)))</f>
        <v>A126006054C</v>
      </c>
      <c r="P20" s="54" t="str" cm="1">
        <f t="array" ref="P20">IF(HYPERLINK(TEXT("#"&amp;INDEX($D$181:$BW$244,$C185,G$94),),INDEX($D$181:$BW$244,$C185,G$94))=0,"",HYPERLINK(TEXT("#"&amp;INDEX($D$181:$BW$244,$C185,G$94),),INDEX($D$181:$BW$244,$C185,G$94)))</f>
        <v>A126003462K</v>
      </c>
      <c r="Q20" s="54" t="str" cm="1">
        <f t="array" ref="Q20">IF(HYPERLINK(TEXT("#"&amp;INDEX($D$181:$BW$244,$C185,H$94),),INDEX($D$181:$BW$244,$C185,H$94))=0,"",HYPERLINK(TEXT("#"&amp;INDEX($D$181:$BW$244,$C185,H$94),),INDEX($D$181:$BW$244,$C185,H$94)))</f>
        <v>A126002166X</v>
      </c>
      <c r="R20" s="54" t="str" cm="1">
        <f t="array" ref="R20">IF(HYPERLINK(TEXT("#"&amp;INDEX($D$181:$BW$244,$C185,I$94),),INDEX($D$181:$BW$244,$C185,I$94))=0,"",HYPERLINK(TEXT("#"&amp;INDEX($D$181:$BW$244,$C185,I$94),),INDEX($D$181:$BW$244,$C185,I$94)))</f>
        <v>A126004110X</v>
      </c>
      <c r="S20" s="54" t="str" cm="1">
        <f t="array" ref="S20">IF(HYPERLINK(TEXT("#"&amp;INDEX($D$181:$BW$244,$C185,J$94),),INDEX($D$181:$BW$244,$C185,J$94))=0,"",HYPERLINK(TEXT("#"&amp;INDEX($D$181:$BW$244,$C185,J$94),),INDEX($D$181:$BW$244,$C185,J$94)))</f>
        <v>A126001518X</v>
      </c>
    </row>
    <row r="21" spans="1:23">
      <c r="A21" s="50"/>
      <c r="B21" s="57" t="s">
        <v>11647</v>
      </c>
      <c r="C21" s="53" cm="1">
        <f t="array" ref="C21">INDEX($D$107:$BW$170,$C112,C$94)</f>
        <v>26.268999999999998</v>
      </c>
      <c r="D21" s="53" cm="1">
        <f t="array" ref="D21">INDEX($D$107:$BW$170,$C112,D$94)</f>
        <v>11.459</v>
      </c>
      <c r="E21" s="53" cm="1">
        <f t="array" ref="E21">INDEX($D$107:$BW$170,$C112,E$94)</f>
        <v>23.183</v>
      </c>
      <c r="F21" s="53" cm="1">
        <f t="array" ref="F21">INDEX($D$107:$BW$170,$C112,F$94)</f>
        <v>60.911000000000001</v>
      </c>
      <c r="G21" s="53" cm="1">
        <f t="array" ref="G21">INDEX($D$107:$BW$170,$C112,G$94)</f>
        <v>12.282999999999999</v>
      </c>
      <c r="H21" s="53" cm="1">
        <f t="array" ref="H21">INDEX($D$107:$BW$170,$C112,H$94)</f>
        <v>25.314</v>
      </c>
      <c r="I21" s="53" cm="1">
        <f t="array" ref="I21">INDEX($D$107:$BW$170,$C112,I$94)</f>
        <v>37.597999999999999</v>
      </c>
      <c r="J21" s="53" cm="1">
        <f t="array" ref="J21">INDEX($D$107:$BW$170,$C112,J$94)</f>
        <v>98.509</v>
      </c>
      <c r="K21" s="53"/>
      <c r="L21" s="54" t="str" cm="1">
        <f t="array" ref="L21">IF(HYPERLINK(TEXT("#"&amp;INDEX($D$181:$BW$244,$C186,C$94),),INDEX($D$181:$BW$244,$C186,C$94))=0,"",HYPERLINK(TEXT("#"&amp;INDEX($D$181:$BW$244,$C186,C$94),),INDEX($D$181:$BW$244,$C186,C$94)))</f>
        <v>A126004722L</v>
      </c>
      <c r="M21" s="54" t="str" cm="1">
        <f t="array" ref="M21">IF(HYPERLINK(TEXT("#"&amp;INDEX($D$181:$BW$244,$C186,D$94),),INDEX($D$181:$BW$244,$C186,D$94))=0,"",HYPERLINK(TEXT("#"&amp;INDEX($D$181:$BW$244,$C186,D$94),),INDEX($D$181:$BW$244,$C186,D$94)))</f>
        <v>A126002778L</v>
      </c>
      <c r="N21" s="54" t="str" cm="1">
        <f t="array" ref="N21">IF(HYPERLINK(TEXT("#"&amp;INDEX($D$181:$BW$244,$C186,E$94),),INDEX($D$181:$BW$244,$C186,E$94))=0,"",HYPERLINK(TEXT("#"&amp;INDEX($D$181:$BW$244,$C186,E$94),),INDEX($D$181:$BW$244,$C186,E$94)))</f>
        <v>A126005370L</v>
      </c>
      <c r="O21" s="54" t="str" cm="1">
        <f t="array" ref="O21">IF(HYPERLINK(TEXT("#"&amp;INDEX($D$181:$BW$244,$C186,F$94),),INDEX($D$181:$BW$244,$C186,F$94))=0,"",HYPERLINK(TEXT("#"&amp;INDEX($D$181:$BW$244,$C186,F$94),),INDEX($D$181:$BW$244,$C186,F$94)))</f>
        <v>A126006018V</v>
      </c>
      <c r="P21" s="54" t="str" cm="1">
        <f t="array" ref="P21">IF(HYPERLINK(TEXT("#"&amp;INDEX($D$181:$BW$244,$C186,G$94),),INDEX($D$181:$BW$244,$C186,G$94))=0,"",HYPERLINK(TEXT("#"&amp;INDEX($D$181:$BW$244,$C186,G$94),),INDEX($D$181:$BW$244,$C186,G$94)))</f>
        <v>A126003426A</v>
      </c>
      <c r="Q21" s="54" t="str" cm="1">
        <f t="array" ref="Q21">IF(HYPERLINK(TEXT("#"&amp;INDEX($D$181:$BW$244,$C186,H$94),),INDEX($D$181:$BW$244,$C186,H$94))=0,"",HYPERLINK(TEXT("#"&amp;INDEX($D$181:$BW$244,$C186,H$94),),INDEX($D$181:$BW$244,$C186,H$94)))</f>
        <v>A126002130W</v>
      </c>
      <c r="R21" s="54" t="str" cm="1">
        <f t="array" ref="R21">IF(HYPERLINK(TEXT("#"&amp;INDEX($D$181:$BW$244,$C186,I$94),),INDEX($D$181:$BW$244,$C186,I$94))=0,"",HYPERLINK(TEXT("#"&amp;INDEX($D$181:$BW$244,$C186,I$94),),INDEX($D$181:$BW$244,$C186,I$94)))</f>
        <v>A126004074A</v>
      </c>
      <c r="S21" s="54" t="str" cm="1">
        <f t="array" ref="S21">IF(HYPERLINK(TEXT("#"&amp;INDEX($D$181:$BW$244,$C186,J$94),),INDEX($D$181:$BW$244,$C186,J$94))=0,"",HYPERLINK(TEXT("#"&amp;INDEX($D$181:$BW$244,$C186,J$94),),INDEX($D$181:$BW$244,$C186,J$94)))</f>
        <v>A126001482J</v>
      </c>
    </row>
    <row r="22" spans="1:23">
      <c r="A22" s="50"/>
      <c r="B22" s="57" t="s">
        <v>11648</v>
      </c>
      <c r="C22" s="53" cm="1">
        <f t="array" ref="C22">INDEX($D$107:$BW$170,$C113,C$94)</f>
        <v>133.72200000000001</v>
      </c>
      <c r="D22" s="53" cm="1">
        <f t="array" ref="D22">INDEX($D$107:$BW$170,$C113,D$94)</f>
        <v>39.554000000000002</v>
      </c>
      <c r="E22" s="53" t="s">
        <v>11649</v>
      </c>
      <c r="F22" s="53" cm="1">
        <f t="array" ref="F22">INDEX($D$107:$BW$170,$C113,F$94)</f>
        <v>173.27500000000001</v>
      </c>
      <c r="G22" s="53" cm="1">
        <f t="array" ref="G22">INDEX($D$107:$BW$170,$C113,G$94)</f>
        <v>59.616999999999997</v>
      </c>
      <c r="H22" s="53" t="s">
        <v>11649</v>
      </c>
      <c r="I22" s="53" cm="1">
        <f t="array" ref="I22">INDEX($D$107:$BW$170,$C113,I$94)</f>
        <v>59.616999999999997</v>
      </c>
      <c r="J22" s="53" cm="1">
        <f t="array" ref="J22">INDEX($D$107:$BW$170,$C113,J$94)</f>
        <v>232.892</v>
      </c>
      <c r="K22" s="53"/>
      <c r="L22" s="54" t="str" cm="1">
        <f t="array" ref="L22">IF(HYPERLINK(TEXT("#"&amp;INDEX($D$181:$BW$244,$C187,C$94),),INDEX($D$181:$BW$244,$C187,C$94))=0,"",HYPERLINK(TEXT("#"&amp;INDEX($D$181:$BW$244,$C187,C$94),),INDEX($D$181:$BW$244,$C187,C$94)))</f>
        <v>A126004726W</v>
      </c>
      <c r="M22" s="54" t="str" cm="1">
        <f t="array" ref="M22">IF(HYPERLINK(TEXT("#"&amp;INDEX($D$181:$BW$244,$C187,D$94),),INDEX($D$181:$BW$244,$C187,D$94))=0,"",HYPERLINK(TEXT("#"&amp;INDEX($D$181:$BW$244,$C187,D$94),),INDEX($D$181:$BW$244,$C187,D$94)))</f>
        <v>A126002782C</v>
      </c>
      <c r="N22" s="53" t="s">
        <v>11649</v>
      </c>
      <c r="O22" s="54" t="str" cm="1">
        <f t="array" ref="O22">IF(HYPERLINK(TEXT("#"&amp;INDEX($D$181:$BW$244,$C187,F$94),),INDEX($D$181:$BW$244,$C187,F$94))=0,"",HYPERLINK(TEXT("#"&amp;INDEX($D$181:$BW$244,$C187,F$94),),INDEX($D$181:$BW$244,$C187,F$94)))</f>
        <v>A126006022K</v>
      </c>
      <c r="P22" s="54" t="str" cm="1">
        <f t="array" ref="P22">IF(HYPERLINK(TEXT("#"&amp;INDEX($D$181:$BW$244,$C187,G$94),),INDEX($D$181:$BW$244,$C187,G$94))=0,"",HYPERLINK(TEXT("#"&amp;INDEX($D$181:$BW$244,$C187,G$94),),INDEX($D$181:$BW$244,$C187,G$94)))</f>
        <v>A126003430T</v>
      </c>
      <c r="Q22" s="53" t="s">
        <v>11649</v>
      </c>
      <c r="R22" s="54" t="str" cm="1">
        <f t="array" ref="R22">IF(HYPERLINK(TEXT("#"&amp;INDEX($D$181:$BW$244,$C187,I$94),),INDEX($D$181:$BW$244,$C187,I$94))=0,"",HYPERLINK(TEXT("#"&amp;INDEX($D$181:$BW$244,$C187,I$94),),INDEX($D$181:$BW$244,$C187,I$94)))</f>
        <v>A126004078K</v>
      </c>
      <c r="S22" s="54" t="str" cm="1">
        <f t="array" ref="S22">IF(HYPERLINK(TEXT("#"&amp;INDEX($D$181:$BW$244,$C187,J$94),),INDEX($D$181:$BW$244,$C187,J$94))=0,"",HYPERLINK(TEXT("#"&amp;INDEX($D$181:$BW$244,$C187,J$94),),INDEX($D$181:$BW$244,$C187,J$94)))</f>
        <v>A126001486T</v>
      </c>
    </row>
    <row r="23" spans="1:23">
      <c r="A23" s="50"/>
      <c r="B23" s="57" t="s">
        <v>11650</v>
      </c>
      <c r="C23" s="53" cm="1">
        <f t="array" ref="C23">INDEX($D$107:$BW$170,$C114,C$94)</f>
        <v>54.61</v>
      </c>
      <c r="D23" s="53" cm="1">
        <f t="array" ref="D23">INDEX($D$107:$BW$170,$C114,D$94)</f>
        <v>6.1509999999999998</v>
      </c>
      <c r="E23" s="53" t="s">
        <v>11649</v>
      </c>
      <c r="F23" s="53" cm="1">
        <f t="array" ref="F23">INDEX($D$107:$BW$170,$C114,F$94)</f>
        <v>60.761000000000003</v>
      </c>
      <c r="G23" s="53" cm="1">
        <f t="array" ref="G23">INDEX($D$107:$BW$170,$C114,G$94)</f>
        <v>30.51</v>
      </c>
      <c r="H23" s="53" t="s">
        <v>11649</v>
      </c>
      <c r="I23" s="53" cm="1">
        <f t="array" ref="I23">INDEX($D$107:$BW$170,$C114,I$94)</f>
        <v>30.51</v>
      </c>
      <c r="J23" s="53" cm="1">
        <f t="array" ref="J23">INDEX($D$107:$BW$170,$C114,J$94)</f>
        <v>91.271000000000001</v>
      </c>
      <c r="K23" s="53"/>
      <c r="L23" s="54" t="str" cm="1">
        <f t="array" ref="L23">IF(HYPERLINK(TEXT("#"&amp;INDEX($D$181:$BW$244,$C188,C$94),),INDEX($D$181:$BW$244,$C188,C$94))=0,"",HYPERLINK(TEXT("#"&amp;INDEX($D$181:$BW$244,$C188,C$94),),INDEX($D$181:$BW$244,$C188,C$94)))</f>
        <v>A126004742W</v>
      </c>
      <c r="M23" s="54" t="str" cm="1">
        <f t="array" ref="M23">IF(HYPERLINK(TEXT("#"&amp;INDEX($D$181:$BW$244,$C188,D$94),),INDEX($D$181:$BW$244,$C188,D$94))=0,"",HYPERLINK(TEXT("#"&amp;INDEX($D$181:$BW$244,$C188,D$94),),INDEX($D$181:$BW$244,$C188,D$94)))</f>
        <v>A126002798W</v>
      </c>
      <c r="N23" s="53" t="s">
        <v>11649</v>
      </c>
      <c r="O23" s="54" t="str" cm="1">
        <f t="array" ref="O23">IF(HYPERLINK(TEXT("#"&amp;INDEX($D$181:$BW$244,$C188,F$94),),INDEX($D$181:$BW$244,$C188,F$94))=0,"",HYPERLINK(TEXT("#"&amp;INDEX($D$181:$BW$244,$C188,F$94),),INDEX($D$181:$BW$244,$C188,F$94)))</f>
        <v>A126006038C</v>
      </c>
      <c r="P23" s="54" t="str" cm="1">
        <f t="array" ref="P23">IF(HYPERLINK(TEXT("#"&amp;INDEX($D$181:$BW$244,$C188,G$94),),INDEX($D$181:$BW$244,$C188,G$94))=0,"",HYPERLINK(TEXT("#"&amp;INDEX($D$181:$BW$244,$C188,G$94),),INDEX($D$181:$BW$244,$C188,G$94)))</f>
        <v>A126003446K</v>
      </c>
      <c r="Q23" s="53" t="s">
        <v>11649</v>
      </c>
      <c r="R23" s="54" t="str" cm="1">
        <f t="array" ref="R23">IF(HYPERLINK(TEXT("#"&amp;INDEX($D$181:$BW$244,$C188,I$94),),INDEX($D$181:$BW$244,$C188,I$94))=0,"",HYPERLINK(TEXT("#"&amp;INDEX($D$181:$BW$244,$C188,I$94),),INDEX($D$181:$BW$244,$C188,I$94)))</f>
        <v>A126004094K</v>
      </c>
      <c r="S23" s="54" t="str" cm="1">
        <f t="array" ref="S23">IF(HYPERLINK(TEXT("#"&amp;INDEX($D$181:$BW$244,$C188,J$94),),INDEX($D$181:$BW$244,$C188,J$94))=0,"",HYPERLINK(TEXT("#"&amp;INDEX($D$181:$BW$244,$C188,J$94),),INDEX($D$181:$BW$244,$C188,J$94)))</f>
        <v>A126001502F</v>
      </c>
    </row>
    <row r="24" spans="1:23">
      <c r="A24" s="50"/>
      <c r="B24" s="52" t="s">
        <v>11651</v>
      </c>
      <c r="C24" s="53" cm="1">
        <f t="array" ref="C24">INDEX($D$107:$BW$170,$C115,C$94)</f>
        <v>31.395</v>
      </c>
      <c r="D24" s="53" cm="1">
        <f t="array" ref="D24">INDEX($D$107:$BW$170,$C115,D$94)</f>
        <v>6.5810000000000004</v>
      </c>
      <c r="E24" s="53" cm="1">
        <f t="array" ref="E24">INDEX($D$107:$BW$170,$C115,E$94)</f>
        <v>1.407</v>
      </c>
      <c r="F24" s="53" cm="1">
        <f t="array" ref="F24">INDEX($D$107:$BW$170,$C115,F$94)</f>
        <v>39.381999999999998</v>
      </c>
      <c r="G24" s="53" cm="1">
        <f t="array" ref="G24">INDEX($D$107:$BW$170,$C115,G$94)</f>
        <v>45.540999999999997</v>
      </c>
      <c r="H24" s="53" cm="1">
        <f t="array" ref="H24">INDEX($D$107:$BW$170,$C115,H$94)</f>
        <v>1.2989999999999999</v>
      </c>
      <c r="I24" s="53" cm="1">
        <f t="array" ref="I24">INDEX($D$107:$BW$170,$C115,I$94)</f>
        <v>46.84</v>
      </c>
      <c r="J24" s="53" cm="1">
        <f t="array" ref="J24">INDEX($D$107:$BW$170,$C115,J$94)</f>
        <v>86.221999999999994</v>
      </c>
      <c r="K24" s="53"/>
      <c r="L24" s="54" t="str" cm="1">
        <f t="array" ref="L24">IF(HYPERLINK(TEXT("#"&amp;INDEX($D$181:$BW$244,$C189,C$94),),INDEX($D$181:$BW$244,$C189,C$94))=0,"",HYPERLINK(TEXT("#"&amp;INDEX($D$181:$BW$244,$C189,C$94),),INDEX($D$181:$BW$244,$C189,C$94)))</f>
        <v>A126004710C</v>
      </c>
      <c r="M24" s="54" t="str" cm="1">
        <f t="array" ref="M24">IF(HYPERLINK(TEXT("#"&amp;INDEX($D$181:$BW$244,$C189,D$94),),INDEX($D$181:$BW$244,$C189,D$94))=0,"",HYPERLINK(TEXT("#"&amp;INDEX($D$181:$BW$244,$C189,D$94),),INDEX($D$181:$BW$244,$C189,D$94)))</f>
        <v>A126002766C</v>
      </c>
      <c r="N24" s="54" t="str" cm="1">
        <f t="array" ref="N24">IF(HYPERLINK(TEXT("#"&amp;INDEX($D$181:$BW$244,$C189,E$94),),INDEX($D$181:$BW$244,$C189,E$94))=0,"",HYPERLINK(TEXT("#"&amp;INDEX($D$181:$BW$244,$C189,E$94),),INDEX($D$181:$BW$244,$C189,E$94)))</f>
        <v>A126005358W</v>
      </c>
      <c r="O24" s="54" t="str" cm="1">
        <f t="array" ref="O24">IF(HYPERLINK(TEXT("#"&amp;INDEX($D$181:$BW$244,$C189,F$94),),INDEX($D$181:$BW$244,$C189,F$94))=0,"",HYPERLINK(TEXT("#"&amp;INDEX($D$181:$BW$244,$C189,F$94),),INDEX($D$181:$BW$244,$C189,F$94)))</f>
        <v>A126006006K</v>
      </c>
      <c r="P24" s="54" t="str" cm="1">
        <f t="array" ref="P24">IF(HYPERLINK(TEXT("#"&amp;INDEX($D$181:$BW$244,$C189,G$94),),INDEX($D$181:$BW$244,$C189,G$94))=0,"",HYPERLINK(TEXT("#"&amp;INDEX($D$181:$BW$244,$C189,G$94),),INDEX($D$181:$BW$244,$C189,G$94)))</f>
        <v>A126003414T</v>
      </c>
      <c r="Q24" s="54" t="str" cm="1">
        <f t="array" ref="Q24">IF(HYPERLINK(TEXT("#"&amp;INDEX($D$181:$BW$244,$C189,H$94),),INDEX($D$181:$BW$244,$C189,H$94))=0,"",HYPERLINK(TEXT("#"&amp;INDEX($D$181:$BW$244,$C189,H$94),),INDEX($D$181:$BW$244,$C189,H$94)))</f>
        <v>A126002118F</v>
      </c>
      <c r="R24" s="54" t="str" cm="1">
        <f t="array" ref="R24">IF(HYPERLINK(TEXT("#"&amp;INDEX($D$181:$BW$244,$C189,I$94),),INDEX($D$181:$BW$244,$C189,I$94))=0,"",HYPERLINK(TEXT("#"&amp;INDEX($D$181:$BW$244,$C189,I$94),),INDEX($D$181:$BW$244,$C189,I$94)))</f>
        <v>A126004062T</v>
      </c>
      <c r="S24" s="54" t="str" cm="1">
        <f t="array" ref="S24">IF(HYPERLINK(TEXT("#"&amp;INDEX($D$181:$BW$244,$C189,J$94),),INDEX($D$181:$BW$244,$C189,J$94))=0,"",HYPERLINK(TEXT("#"&amp;INDEX($D$181:$BW$244,$C189,J$94),),INDEX($D$181:$BW$244,$C189,J$94)))</f>
        <v>A126001470X</v>
      </c>
    </row>
    <row r="25" spans="1:23">
      <c r="A25" s="50"/>
      <c r="B25" s="57" t="s">
        <v>11652</v>
      </c>
      <c r="C25" s="53" cm="1">
        <f t="array" ref="C25">INDEX($D$107:$BW$170,$C116,C$94)</f>
        <v>4.3179999999999996</v>
      </c>
      <c r="D25" s="53" cm="1">
        <f t="array" ref="D25">INDEX($D$107:$BW$170,$C116,D$94)</f>
        <v>2.6320000000000001</v>
      </c>
      <c r="E25" s="53" cm="1">
        <f t="array" ref="E25">INDEX($D$107:$BW$170,$C116,E$94)</f>
        <v>1.407</v>
      </c>
      <c r="F25" s="53" cm="1">
        <f t="array" ref="F25">INDEX($D$107:$BW$170,$C116,F$94)</f>
        <v>8.3559999999999999</v>
      </c>
      <c r="G25" s="53" cm="1">
        <f t="array" ref="G25">INDEX($D$107:$BW$170,$C116,G$94)</f>
        <v>1.7509999999999999</v>
      </c>
      <c r="H25" s="53" cm="1">
        <f t="array" ref="H25">INDEX($D$107:$BW$170,$C116,H$94)</f>
        <v>1.2989999999999999</v>
      </c>
      <c r="I25" s="53" cm="1">
        <f t="array" ref="I25">INDEX($D$107:$BW$170,$C116,I$94)</f>
        <v>3.05</v>
      </c>
      <c r="J25" s="53" cm="1">
        <f t="array" ref="J25">INDEX($D$107:$BW$170,$C116,J$94)</f>
        <v>11.406000000000001</v>
      </c>
      <c r="K25" s="53"/>
      <c r="L25" s="54" t="str" cm="1">
        <f t="array" ref="L25">IF(HYPERLINK(TEXT("#"&amp;INDEX($D$181:$BW$244,$C190,C$94),),INDEX($D$181:$BW$244,$C190,C$94))=0,"",HYPERLINK(TEXT("#"&amp;INDEX($D$181:$BW$244,$C190,C$94),),INDEX($D$181:$BW$244,$C190,C$94)))</f>
        <v>A126004762F</v>
      </c>
      <c r="M25" s="54" t="str" cm="1">
        <f t="array" ref="M25">IF(HYPERLINK(TEXT("#"&amp;INDEX($D$181:$BW$244,$C190,D$94),),INDEX($D$181:$BW$244,$C190,D$94))=0,"",HYPERLINK(TEXT("#"&amp;INDEX($D$181:$BW$244,$C190,D$94),),INDEX($D$181:$BW$244,$C190,D$94)))</f>
        <v>A126002818V</v>
      </c>
      <c r="N25" s="54" t="str" cm="1">
        <f t="array" ref="N25">IF(HYPERLINK(TEXT("#"&amp;INDEX($D$181:$BW$244,$C190,E$94),),INDEX($D$181:$BW$244,$C190,E$94))=0,"",HYPERLINK(TEXT("#"&amp;INDEX($D$181:$BW$244,$C190,E$94),),INDEX($D$181:$BW$244,$C190,E$94)))</f>
        <v>A126005410V</v>
      </c>
      <c r="O25" s="54" t="str" cm="1">
        <f t="array" ref="O25">IF(HYPERLINK(TEXT("#"&amp;INDEX($D$181:$BW$244,$C190,F$94),),INDEX($D$181:$BW$244,$C190,F$94))=0,"",HYPERLINK(TEXT("#"&amp;INDEX($D$181:$BW$244,$C190,F$94),),INDEX($D$181:$BW$244,$C190,F$94)))</f>
        <v>A126006058L</v>
      </c>
      <c r="P25" s="54" t="str" cm="1">
        <f t="array" ref="P25">IF(HYPERLINK(TEXT("#"&amp;INDEX($D$181:$BW$244,$C190,G$94),),INDEX($D$181:$BW$244,$C190,G$94))=0,"",HYPERLINK(TEXT("#"&amp;INDEX($D$181:$BW$244,$C190,G$94),),INDEX($D$181:$BW$244,$C190,G$94)))</f>
        <v>A126003466V</v>
      </c>
      <c r="Q25" s="54" t="str" cm="1">
        <f t="array" ref="Q25">IF(HYPERLINK(TEXT("#"&amp;INDEX($D$181:$BW$244,$C190,H$94),),INDEX($D$181:$BW$244,$C190,H$94))=0,"",HYPERLINK(TEXT("#"&amp;INDEX($D$181:$BW$244,$C190,H$94),),INDEX($D$181:$BW$244,$C190,H$94)))</f>
        <v>A126002170R</v>
      </c>
      <c r="R25" s="54" t="str" cm="1">
        <f t="array" ref="R25">IF(HYPERLINK(TEXT("#"&amp;INDEX($D$181:$BW$244,$C190,I$94),),INDEX($D$181:$BW$244,$C190,I$94))=0,"",HYPERLINK(TEXT("#"&amp;INDEX($D$181:$BW$244,$C190,I$94),),INDEX($D$181:$BW$244,$C190,I$94)))</f>
        <v>A126004114J</v>
      </c>
      <c r="S25" s="54" t="str" cm="1">
        <f t="array" ref="S25">IF(HYPERLINK(TEXT("#"&amp;INDEX($D$181:$BW$244,$C190,J$94),),INDEX($D$181:$BW$244,$C190,J$94))=0,"",HYPERLINK(TEXT("#"&amp;INDEX($D$181:$BW$244,$C190,J$94),),INDEX($D$181:$BW$244,$C190,J$94)))</f>
        <v>A126001522R</v>
      </c>
    </row>
    <row r="26" spans="1:23">
      <c r="A26" s="50"/>
      <c r="B26" s="57" t="s">
        <v>11653</v>
      </c>
      <c r="C26" s="53" cm="1">
        <f t="array" ref="C26">INDEX($D$107:$BW$170,$C117,C$94)</f>
        <v>27.077000000000002</v>
      </c>
      <c r="D26" s="53" cm="1">
        <f t="array" ref="D26">INDEX($D$107:$BW$170,$C117,D$94)</f>
        <v>3.95</v>
      </c>
      <c r="E26" s="53" t="s">
        <v>11649</v>
      </c>
      <c r="F26" s="53" cm="1">
        <f t="array" ref="F26">INDEX($D$107:$BW$170,$C117,F$94)</f>
        <v>31.026</v>
      </c>
      <c r="G26" s="53" cm="1">
        <f t="array" ref="G26">INDEX($D$107:$BW$170,$C117,G$94)</f>
        <v>43.79</v>
      </c>
      <c r="H26" s="53" t="s">
        <v>11649</v>
      </c>
      <c r="I26" s="53" cm="1">
        <f t="array" ref="I26">INDEX($D$107:$BW$170,$C117,I$94)</f>
        <v>43.79</v>
      </c>
      <c r="J26" s="53" cm="1">
        <f t="array" ref="J26">INDEX($D$107:$BW$170,$C117,J$94)</f>
        <v>74.816000000000003</v>
      </c>
      <c r="K26" s="53"/>
      <c r="L26" s="54" t="str" cm="1">
        <f t="array" ref="L26">IF(HYPERLINK(TEXT("#"&amp;INDEX($D$181:$BW$244,$C191,C$94),),INDEX($D$181:$BW$244,$C191,C$94))=0,"",HYPERLINK(TEXT("#"&amp;INDEX($D$181:$BW$244,$C191,C$94),),INDEX($D$181:$BW$244,$C191,C$94)))</f>
        <v>A126004746F</v>
      </c>
      <c r="M26" s="54" t="str" cm="1">
        <f t="array" ref="M26">IF(HYPERLINK(TEXT("#"&amp;INDEX($D$181:$BW$244,$C191,D$94),),INDEX($D$181:$BW$244,$C191,D$94))=0,"",HYPERLINK(TEXT("#"&amp;INDEX($D$181:$BW$244,$C191,D$94),),INDEX($D$181:$BW$244,$C191,D$94)))</f>
        <v>A126002802A</v>
      </c>
      <c r="N26" s="53" t="s">
        <v>11649</v>
      </c>
      <c r="O26" s="54" t="str" cm="1">
        <f t="array" ref="O26">IF(HYPERLINK(TEXT("#"&amp;INDEX($D$181:$BW$244,$C191,F$94),),INDEX($D$181:$BW$244,$C191,F$94))=0,"",HYPERLINK(TEXT("#"&amp;INDEX($D$181:$BW$244,$C191,F$94),),INDEX($D$181:$BW$244,$C191,F$94)))</f>
        <v>A126006042V</v>
      </c>
      <c r="P26" s="54" t="str" cm="1">
        <f t="array" ref="P26">IF(HYPERLINK(TEXT("#"&amp;INDEX($D$181:$BW$244,$C191,G$94),),INDEX($D$181:$BW$244,$C191,G$94))=0,"",HYPERLINK(TEXT("#"&amp;INDEX($D$181:$BW$244,$C191,G$94),),INDEX($D$181:$BW$244,$C191,G$94)))</f>
        <v>A126003450A</v>
      </c>
      <c r="Q26" s="53" t="s">
        <v>11649</v>
      </c>
      <c r="R26" s="54" t="str" cm="1">
        <f t="array" ref="R26">IF(HYPERLINK(TEXT("#"&amp;INDEX($D$181:$BW$244,$C191,I$94),),INDEX($D$181:$BW$244,$C191,I$94))=0,"",HYPERLINK(TEXT("#"&amp;INDEX($D$181:$BW$244,$C191,I$94),),INDEX($D$181:$BW$244,$C191,I$94)))</f>
        <v>A126004098V</v>
      </c>
      <c r="S26" s="54" t="str" cm="1">
        <f t="array" ref="S26">IF(HYPERLINK(TEXT("#"&amp;INDEX($D$181:$BW$244,$C191,J$94),),INDEX($D$181:$BW$244,$C191,J$94))=0,"",HYPERLINK(TEXT("#"&amp;INDEX($D$181:$BW$244,$C191,J$94),),INDEX($D$181:$BW$244,$C191,J$94)))</f>
        <v>A126001506R</v>
      </c>
    </row>
    <row r="27" spans="1:23">
      <c r="A27" s="55" t="s">
        <v>11654</v>
      </c>
      <c r="B27" s="58"/>
      <c r="C27" s="53"/>
      <c r="D27" s="53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4"/>
      <c r="P27" s="54"/>
      <c r="Q27" s="54"/>
      <c r="R27" s="54"/>
      <c r="S27" s="54"/>
    </row>
    <row r="28" spans="1:23">
      <c r="A28" s="50"/>
      <c r="B28" s="52" t="s">
        <v>11655</v>
      </c>
      <c r="C28" s="53" cm="1">
        <f t="array" ref="C28">INDEX($D$107:$BW$170,$C119,C$94)</f>
        <v>184.23699999999999</v>
      </c>
      <c r="D28" s="53" cm="1">
        <f t="array" ref="D28">INDEX($D$107:$BW$170,$C119,D$94)</f>
        <v>52.648000000000003</v>
      </c>
      <c r="E28" s="53" cm="1">
        <f t="array" ref="E28">INDEX($D$107:$BW$170,$C119,E$94)</f>
        <v>22.332000000000001</v>
      </c>
      <c r="F28" s="53" cm="1">
        <f t="array" ref="F28">INDEX($D$107:$BW$170,$C119,F$94)</f>
        <v>259.21699999999998</v>
      </c>
      <c r="G28" s="53" cm="1">
        <f t="array" ref="G28">INDEX($D$107:$BW$170,$C119,G$94)</f>
        <v>122.66500000000001</v>
      </c>
      <c r="H28" s="53" cm="1">
        <f t="array" ref="H28">INDEX($D$107:$BW$170,$C119,H$94)</f>
        <v>24.247</v>
      </c>
      <c r="I28" s="53" cm="1">
        <f t="array" ref="I28">INDEX($D$107:$BW$170,$C119,I$94)</f>
        <v>146.91200000000001</v>
      </c>
      <c r="J28" s="53" cm="1">
        <f t="array" ref="J28">INDEX($D$107:$BW$170,$C119,J$94)</f>
        <v>406.12900000000002</v>
      </c>
      <c r="K28" s="53"/>
      <c r="L28" s="54" t="str" cm="1">
        <f t="array" ref="L28">IF(HYPERLINK(TEXT("#"&amp;INDEX($D$181:$BW$244,$C193,C$94),),INDEX($D$181:$BW$244,$C193,C$94))=0,"",HYPERLINK(TEXT("#"&amp;INDEX($D$181:$BW$244,$C193,C$94),),INDEX($D$181:$BW$244,$C193,C$94)))</f>
        <v>A126004766R</v>
      </c>
      <c r="M28" s="54" t="str" cm="1">
        <f t="array" ref="M28">IF(HYPERLINK(TEXT("#"&amp;INDEX($D$181:$BW$244,$C193,D$94),),INDEX($D$181:$BW$244,$C193,D$94))=0,"",HYPERLINK(TEXT("#"&amp;INDEX($D$181:$BW$244,$C193,D$94),),INDEX($D$181:$BW$244,$C193,D$94)))</f>
        <v>A126002822K</v>
      </c>
      <c r="N28" s="54" t="str" cm="1">
        <f t="array" ref="N28">IF(HYPERLINK(TEXT("#"&amp;INDEX($D$181:$BW$244,$C193,E$94),),INDEX($D$181:$BW$244,$C193,E$94))=0,"",HYPERLINK(TEXT("#"&amp;INDEX($D$181:$BW$244,$C193,E$94),),INDEX($D$181:$BW$244,$C193,E$94)))</f>
        <v>A126005414C</v>
      </c>
      <c r="O28" s="54" t="str" cm="1">
        <f t="array" ref="O28">IF(HYPERLINK(TEXT("#"&amp;INDEX($D$181:$BW$244,$C193,F$94),),INDEX($D$181:$BW$244,$C193,F$94))=0,"",HYPERLINK(TEXT("#"&amp;INDEX($D$181:$BW$244,$C193,F$94),),INDEX($D$181:$BW$244,$C193,F$94)))</f>
        <v>A126006062C</v>
      </c>
      <c r="P28" s="54" t="str" cm="1">
        <f t="array" ref="P28">IF(HYPERLINK(TEXT("#"&amp;INDEX($D$181:$BW$244,$C193,G$94),),INDEX($D$181:$BW$244,$C193,G$94))=0,"",HYPERLINK(TEXT("#"&amp;INDEX($D$181:$BW$244,$C193,G$94),),INDEX($D$181:$BW$244,$C193,G$94)))</f>
        <v>A126003470K</v>
      </c>
      <c r="Q28" s="54" t="str" cm="1">
        <f t="array" ref="Q28">IF(HYPERLINK(TEXT("#"&amp;INDEX($D$181:$BW$244,$C193,H$94),),INDEX($D$181:$BW$244,$C193,H$94))=0,"",HYPERLINK(TEXT("#"&amp;INDEX($D$181:$BW$244,$C193,H$94),),INDEX($D$181:$BW$244,$C193,H$94)))</f>
        <v>A126002174X</v>
      </c>
      <c r="R28" s="54" t="str" cm="1">
        <f t="array" ref="R28">IF(HYPERLINK(TEXT("#"&amp;INDEX($D$181:$BW$244,$C193,I$94),),INDEX($D$181:$BW$244,$C193,I$94))=0,"",HYPERLINK(TEXT("#"&amp;INDEX($D$181:$BW$244,$C193,I$94),),INDEX($D$181:$BW$244,$C193,I$94)))</f>
        <v>A126004118T</v>
      </c>
      <c r="S28" s="54" t="str" cm="1">
        <f t="array" ref="S28">IF(HYPERLINK(TEXT("#"&amp;INDEX($D$181:$BW$244,$C193,J$94),),INDEX($D$181:$BW$244,$C193,J$94))=0,"",HYPERLINK(TEXT("#"&amp;INDEX($D$181:$BW$244,$C193,J$94),),INDEX($D$181:$BW$244,$C193,J$94)))</f>
        <v>A126001526X</v>
      </c>
      <c r="T28" s="53"/>
      <c r="U28" s="53"/>
      <c r="V28" s="53"/>
      <c r="W28" s="53"/>
    </row>
    <row r="29" spans="1:23">
      <c r="A29" s="50"/>
      <c r="B29" s="57" t="s">
        <v>11656</v>
      </c>
      <c r="C29" s="53" cm="1">
        <f t="array" ref="C29">INDEX($D$107:$BW$170,$C120,C$94)</f>
        <v>48.195</v>
      </c>
      <c r="D29" s="53" cm="1">
        <f t="array" ref="D29">INDEX($D$107:$BW$170,$C120,D$94)</f>
        <v>19.056000000000001</v>
      </c>
      <c r="E29" s="53" cm="1">
        <f t="array" ref="E29">INDEX($D$107:$BW$170,$C120,E$94)</f>
        <v>13.016</v>
      </c>
      <c r="F29" s="53" cm="1">
        <f t="array" ref="F29">INDEX($D$107:$BW$170,$C120,F$94)</f>
        <v>80.266999999999996</v>
      </c>
      <c r="G29" s="53" cm="1">
        <f t="array" ref="G29">INDEX($D$107:$BW$170,$C120,G$94)</f>
        <v>41.805</v>
      </c>
      <c r="H29" s="53" cm="1">
        <f t="array" ref="H29">INDEX($D$107:$BW$170,$C120,H$94)</f>
        <v>15.347</v>
      </c>
      <c r="I29" s="53" cm="1">
        <f t="array" ref="I29">INDEX($D$107:$BW$170,$C120,I$94)</f>
        <v>57.152000000000001</v>
      </c>
      <c r="J29" s="53" cm="1">
        <f t="array" ref="J29">INDEX($D$107:$BW$170,$C120,J$94)</f>
        <v>137.41800000000001</v>
      </c>
      <c r="K29" s="53"/>
      <c r="L29" s="54" t="str" cm="1">
        <f t="array" ref="L29">IF(HYPERLINK(TEXT("#"&amp;INDEX($D$181:$BW$244,$C194,C$94),),INDEX($D$181:$BW$244,$C194,C$94))=0,"",HYPERLINK(TEXT("#"&amp;INDEX($D$181:$BW$244,$C194,C$94),),INDEX($D$181:$BW$244,$C194,C$94)))</f>
        <v>A126004714L</v>
      </c>
      <c r="M29" s="54" t="str" cm="1">
        <f t="array" ref="M29">IF(HYPERLINK(TEXT("#"&amp;INDEX($D$181:$BW$244,$C194,D$94),),INDEX($D$181:$BW$244,$C194,D$94))=0,"",HYPERLINK(TEXT("#"&amp;INDEX($D$181:$BW$244,$C194,D$94),),INDEX($D$181:$BW$244,$C194,D$94)))</f>
        <v>A126002770V</v>
      </c>
      <c r="N29" s="54" t="str" cm="1">
        <f t="array" ref="N29">IF(HYPERLINK(TEXT("#"&amp;INDEX($D$181:$BW$244,$C194,E$94),),INDEX($D$181:$BW$244,$C194,E$94))=0,"",HYPERLINK(TEXT("#"&amp;INDEX($D$181:$BW$244,$C194,E$94),),INDEX($D$181:$BW$244,$C194,E$94)))</f>
        <v>A126005362L</v>
      </c>
      <c r="O29" s="54" t="str" cm="1">
        <f t="array" ref="O29">IF(HYPERLINK(TEXT("#"&amp;INDEX($D$181:$BW$244,$C194,F$94),),INDEX($D$181:$BW$244,$C194,F$94))=0,"",HYPERLINK(TEXT("#"&amp;INDEX($D$181:$BW$244,$C194,F$94),),INDEX($D$181:$BW$244,$C194,F$94)))</f>
        <v>A126006010A</v>
      </c>
      <c r="P29" s="54" t="str" cm="1">
        <f t="array" ref="P29">IF(HYPERLINK(TEXT("#"&amp;INDEX($D$181:$BW$244,$C194,G$94),),INDEX($D$181:$BW$244,$C194,G$94))=0,"",HYPERLINK(TEXT("#"&amp;INDEX($D$181:$BW$244,$C194,G$94),),INDEX($D$181:$BW$244,$C194,G$94)))</f>
        <v>A126003418A</v>
      </c>
      <c r="Q29" s="54" t="str" cm="1">
        <f t="array" ref="Q29">IF(HYPERLINK(TEXT("#"&amp;INDEX($D$181:$BW$244,$C194,H$94),),INDEX($D$181:$BW$244,$C194,H$94))=0,"",HYPERLINK(TEXT("#"&amp;INDEX($D$181:$BW$244,$C194,H$94),),INDEX($D$181:$BW$244,$C194,H$94)))</f>
        <v>A126002122W</v>
      </c>
      <c r="R29" s="54" t="str" cm="1">
        <f t="array" ref="R29">IF(HYPERLINK(TEXT("#"&amp;INDEX($D$181:$BW$244,$C194,I$94),),INDEX($D$181:$BW$244,$C194,I$94))=0,"",HYPERLINK(TEXT("#"&amp;INDEX($D$181:$BW$244,$C194,I$94),),INDEX($D$181:$BW$244,$C194,I$94)))</f>
        <v>A126004066A</v>
      </c>
      <c r="S29" s="54" t="str" cm="1">
        <f t="array" ref="S29">IF(HYPERLINK(TEXT("#"&amp;INDEX($D$181:$BW$244,$C194,J$94),),INDEX($D$181:$BW$244,$C194,J$94))=0,"",HYPERLINK(TEXT("#"&amp;INDEX($D$181:$BW$244,$C194,J$94),),INDEX($D$181:$BW$244,$C194,J$94)))</f>
        <v>A126001474J</v>
      </c>
      <c r="T29" s="53"/>
      <c r="U29" s="53"/>
      <c r="V29" s="53"/>
      <c r="W29" s="53"/>
    </row>
    <row r="30" spans="1:23">
      <c r="A30" s="50"/>
      <c r="B30" s="57" t="s">
        <v>11657</v>
      </c>
      <c r="C30" s="53" cm="1">
        <f t="array" ref="C30">INDEX($D$107:$BW$170,$C121,C$94)</f>
        <v>83.031999999999996</v>
      </c>
      <c r="D30" s="53" cm="1">
        <f t="array" ref="D30">INDEX($D$107:$BW$170,$C121,D$94)</f>
        <v>21.667000000000002</v>
      </c>
      <c r="E30" s="53" cm="1">
        <f t="array" ref="E30">INDEX($D$107:$BW$170,$C121,E$94)</f>
        <v>6.2949999999999999</v>
      </c>
      <c r="F30" s="53" cm="1">
        <f t="array" ref="F30">INDEX($D$107:$BW$170,$C121,F$94)</f>
        <v>110.994</v>
      </c>
      <c r="G30" s="53" cm="1">
        <f t="array" ref="G30">INDEX($D$107:$BW$170,$C121,G$94)</f>
        <v>49.41</v>
      </c>
      <c r="H30" s="53" cm="1">
        <f t="array" ref="H30">INDEX($D$107:$BW$170,$C121,H$94)</f>
        <v>6.5369999999999999</v>
      </c>
      <c r="I30" s="53" cm="1">
        <f t="array" ref="I30">INDEX($D$107:$BW$170,$C121,I$94)</f>
        <v>55.947000000000003</v>
      </c>
      <c r="J30" s="53" cm="1">
        <f t="array" ref="J30">INDEX($D$107:$BW$170,$C121,J$94)</f>
        <v>166.941</v>
      </c>
      <c r="K30" s="53"/>
      <c r="L30" s="54" t="str" cm="1">
        <f t="array" ref="L30">IF(HYPERLINK(TEXT("#"&amp;INDEX($D$181:$BW$244,$C195,C$94),),INDEX($D$181:$BW$244,$C195,C$94))=0,"",HYPERLINK(TEXT("#"&amp;INDEX($D$181:$BW$244,$C195,C$94),),INDEX($D$181:$BW$244,$C195,C$94)))</f>
        <v>A126004698X</v>
      </c>
      <c r="M30" s="54" t="str" cm="1">
        <f t="array" ref="M30">IF(HYPERLINK(TEXT("#"&amp;INDEX($D$181:$BW$244,$C195,D$94),),INDEX($D$181:$BW$244,$C195,D$94))=0,"",HYPERLINK(TEXT("#"&amp;INDEX($D$181:$BW$244,$C195,D$94),),INDEX($D$181:$BW$244,$C195,D$94)))</f>
        <v>A126002754V</v>
      </c>
      <c r="N30" s="54" t="str" cm="1">
        <f t="array" ref="N30">IF(HYPERLINK(TEXT("#"&amp;INDEX($D$181:$BW$244,$C195,E$94),),INDEX($D$181:$BW$244,$C195,E$94))=0,"",HYPERLINK(TEXT("#"&amp;INDEX($D$181:$BW$244,$C195,E$94),),INDEX($D$181:$BW$244,$C195,E$94)))</f>
        <v>A126005346L</v>
      </c>
      <c r="O30" s="54" t="str" cm="1">
        <f t="array" ref="O30">IF(HYPERLINK(TEXT("#"&amp;INDEX($D$181:$BW$244,$C195,F$94),),INDEX($D$181:$BW$244,$C195,F$94))=0,"",HYPERLINK(TEXT("#"&amp;INDEX($D$181:$BW$244,$C195,F$94),),INDEX($D$181:$BW$244,$C195,F$94)))</f>
        <v>A126005994K</v>
      </c>
      <c r="P30" s="54" t="str" cm="1">
        <f t="array" ref="P30">IF(HYPERLINK(TEXT("#"&amp;INDEX($D$181:$BW$244,$C195,G$94),),INDEX($D$181:$BW$244,$C195,G$94))=0,"",HYPERLINK(TEXT("#"&amp;INDEX($D$181:$BW$244,$C195,G$94),),INDEX($D$181:$BW$244,$C195,G$94)))</f>
        <v>A126003402J</v>
      </c>
      <c r="Q30" s="54" t="str" cm="1">
        <f t="array" ref="Q30">IF(HYPERLINK(TEXT("#"&amp;INDEX($D$181:$BW$244,$C195,H$94),),INDEX($D$181:$BW$244,$C195,H$94))=0,"",HYPERLINK(TEXT("#"&amp;INDEX($D$181:$BW$244,$C195,H$94),),INDEX($D$181:$BW$244,$C195,H$94)))</f>
        <v>A126002106W</v>
      </c>
      <c r="R30" s="54" t="str" cm="1">
        <f t="array" ref="R30">IF(HYPERLINK(TEXT("#"&amp;INDEX($D$181:$BW$244,$C195,I$94),),INDEX($D$181:$BW$244,$C195,I$94))=0,"",HYPERLINK(TEXT("#"&amp;INDEX($D$181:$BW$244,$C195,I$94),),INDEX($D$181:$BW$244,$C195,I$94)))</f>
        <v>A126004050J</v>
      </c>
      <c r="S30" s="54" t="str" cm="1">
        <f t="array" ref="S30">IF(HYPERLINK(TEXT("#"&amp;INDEX($D$181:$BW$244,$C195,J$94),),INDEX($D$181:$BW$244,$C195,J$94))=0,"",HYPERLINK(TEXT("#"&amp;INDEX($D$181:$BW$244,$C195,J$94),),INDEX($D$181:$BW$244,$C195,J$94)))</f>
        <v>A126001458J</v>
      </c>
      <c r="T30" s="53"/>
      <c r="U30" s="53"/>
      <c r="V30" s="53"/>
      <c r="W30" s="53"/>
    </row>
    <row r="31" spans="1:23">
      <c r="A31" s="50"/>
      <c r="B31" s="57" t="s">
        <v>11658</v>
      </c>
      <c r="C31" s="53" cm="1">
        <f t="array" ref="C31">INDEX($D$107:$BW$170,$C122,C$94)</f>
        <v>34.365000000000002</v>
      </c>
      <c r="D31" s="53" cm="1">
        <f t="array" ref="D31">INDEX($D$107:$BW$170,$C122,D$94)</f>
        <v>8.4670000000000005</v>
      </c>
      <c r="E31" s="53" cm="1">
        <f t="array" ref="E31">INDEX($D$107:$BW$170,$C122,E$94)</f>
        <v>2.2349999999999999</v>
      </c>
      <c r="F31" s="53" cm="1">
        <f t="array" ref="F31">INDEX($D$107:$BW$170,$C122,F$94)</f>
        <v>45.066000000000003</v>
      </c>
      <c r="G31" s="53" cm="1">
        <f t="array" ref="G31">INDEX($D$107:$BW$170,$C122,G$94)</f>
        <v>17.425000000000001</v>
      </c>
      <c r="H31" s="53" cm="1">
        <f t="array" ref="H31">INDEX($D$107:$BW$170,$C122,H$94)</f>
        <v>1.595</v>
      </c>
      <c r="I31" s="53" cm="1">
        <f t="array" ref="I31">INDEX($D$107:$BW$170,$C122,I$94)</f>
        <v>19.02</v>
      </c>
      <c r="J31" s="53" cm="1">
        <f t="array" ref="J31">INDEX($D$107:$BW$170,$C122,J$94)</f>
        <v>64.085999999999999</v>
      </c>
      <c r="K31" s="53"/>
      <c r="L31" s="54" t="str" cm="1">
        <f t="array" ref="L31">IF(HYPERLINK(TEXT("#"&amp;INDEX($D$181:$BW$244,$C196,C$94),),INDEX($D$181:$BW$244,$C196,C$94))=0,"",HYPERLINK(TEXT("#"&amp;INDEX($D$181:$BW$244,$C196,C$94),),INDEX($D$181:$BW$244,$C196,C$94)))</f>
        <v>A126004702C</v>
      </c>
      <c r="M31" s="54" t="str" cm="1">
        <f t="array" ref="M31">IF(HYPERLINK(TEXT("#"&amp;INDEX($D$181:$BW$244,$C196,D$94),),INDEX($D$181:$BW$244,$C196,D$94))=0,"",HYPERLINK(TEXT("#"&amp;INDEX($D$181:$BW$244,$C196,D$94),),INDEX($D$181:$BW$244,$C196,D$94)))</f>
        <v>A126002758C</v>
      </c>
      <c r="N31" s="54" t="str" cm="1">
        <f t="array" ref="N31">IF(HYPERLINK(TEXT("#"&amp;INDEX($D$181:$BW$244,$C196,E$94),),INDEX($D$181:$BW$244,$C196,E$94))=0,"",HYPERLINK(TEXT("#"&amp;INDEX($D$181:$BW$244,$C196,E$94),),INDEX($D$181:$BW$244,$C196,E$94)))</f>
        <v>A126005350C</v>
      </c>
      <c r="O31" s="54" t="str" cm="1">
        <f t="array" ref="O31">IF(HYPERLINK(TEXT("#"&amp;INDEX($D$181:$BW$244,$C196,F$94),),INDEX($D$181:$BW$244,$C196,F$94))=0,"",HYPERLINK(TEXT("#"&amp;INDEX($D$181:$BW$244,$C196,F$94),),INDEX($D$181:$BW$244,$C196,F$94)))</f>
        <v>A126005998V</v>
      </c>
      <c r="P31" s="54" t="str" cm="1">
        <f t="array" ref="P31">IF(HYPERLINK(TEXT("#"&amp;INDEX($D$181:$BW$244,$C196,G$94),),INDEX($D$181:$BW$244,$C196,G$94))=0,"",HYPERLINK(TEXT("#"&amp;INDEX($D$181:$BW$244,$C196,G$94),),INDEX($D$181:$BW$244,$C196,G$94)))</f>
        <v>A126003406T</v>
      </c>
      <c r="Q31" s="54" t="str" cm="1">
        <f t="array" ref="Q31">IF(HYPERLINK(TEXT("#"&amp;INDEX($D$181:$BW$244,$C196,H$94),),INDEX($D$181:$BW$244,$C196,H$94))=0,"",HYPERLINK(TEXT("#"&amp;INDEX($D$181:$BW$244,$C196,H$94),),INDEX($D$181:$BW$244,$C196,H$94)))</f>
        <v>A126002110L</v>
      </c>
      <c r="R31" s="54" t="str" cm="1">
        <f t="array" ref="R31">IF(HYPERLINK(TEXT("#"&amp;INDEX($D$181:$BW$244,$C196,I$94),),INDEX($D$181:$BW$244,$C196,I$94))=0,"",HYPERLINK(TEXT("#"&amp;INDEX($D$181:$BW$244,$C196,I$94),),INDEX($D$181:$BW$244,$C196,I$94)))</f>
        <v>A126004054T</v>
      </c>
      <c r="S31" s="54" t="str" cm="1">
        <f t="array" ref="S31">IF(HYPERLINK(TEXT("#"&amp;INDEX($D$181:$BW$244,$C196,J$94),),INDEX($D$181:$BW$244,$C196,J$94))=0,"",HYPERLINK(TEXT("#"&amp;INDEX($D$181:$BW$244,$C196,J$94),),INDEX($D$181:$BW$244,$C196,J$94)))</f>
        <v>A126001462X</v>
      </c>
      <c r="T31" s="53"/>
      <c r="U31" s="53"/>
      <c r="V31" s="53"/>
      <c r="W31" s="53"/>
    </row>
    <row r="32" spans="1:23">
      <c r="A32" s="50"/>
      <c r="B32" s="57" t="s">
        <v>11659</v>
      </c>
      <c r="C32" s="53" cm="1">
        <f t="array" ref="C32">INDEX($D$107:$BW$170,$C123,C$94)</f>
        <v>18.646000000000001</v>
      </c>
      <c r="D32" s="53" cm="1">
        <f t="array" ref="D32">INDEX($D$107:$BW$170,$C123,D$94)</f>
        <v>3.4590000000000001</v>
      </c>
      <c r="E32" s="53" cm="1">
        <f t="array" ref="E32">INDEX($D$107:$BW$170,$C123,E$94)</f>
        <v>0.78600000000000003</v>
      </c>
      <c r="F32" s="53" cm="1">
        <f t="array" ref="F32">INDEX($D$107:$BW$170,$C123,F$94)</f>
        <v>22.89</v>
      </c>
      <c r="G32" s="53" cm="1">
        <f t="array" ref="G32">INDEX($D$107:$BW$170,$C123,G$94)</f>
        <v>14.025</v>
      </c>
      <c r="H32" s="53" cm="1">
        <f t="array" ref="H32">INDEX($D$107:$BW$170,$C123,H$94)</f>
        <v>0.76900000000000002</v>
      </c>
      <c r="I32" s="53" cm="1">
        <f t="array" ref="I32">INDEX($D$107:$BW$170,$C123,I$94)</f>
        <v>14.794</v>
      </c>
      <c r="J32" s="53" cm="1">
        <f t="array" ref="J32">INDEX($D$107:$BW$170,$C123,J$94)</f>
        <v>37.683999999999997</v>
      </c>
      <c r="K32" s="53"/>
      <c r="L32" s="54" t="str" cm="1">
        <f t="array" ref="L32">IF(HYPERLINK(TEXT("#"&amp;INDEX($D$181:$BW$244,$C197,C$94),),INDEX($D$181:$BW$244,$C197,C$94))=0,"",HYPERLINK(TEXT("#"&amp;INDEX($D$181:$BW$244,$C197,C$94),),INDEX($D$181:$BW$244,$C197,C$94)))</f>
        <v>A126004730L</v>
      </c>
      <c r="M32" s="54" t="str" cm="1">
        <f t="array" ref="M32">IF(HYPERLINK(TEXT("#"&amp;INDEX($D$181:$BW$244,$C197,D$94),),INDEX($D$181:$BW$244,$C197,D$94))=0,"",HYPERLINK(TEXT("#"&amp;INDEX($D$181:$BW$244,$C197,D$94),),INDEX($D$181:$BW$244,$C197,D$94)))</f>
        <v>A126002786L</v>
      </c>
      <c r="N32" s="54" t="str" cm="1">
        <f t="array" ref="N32">IF(HYPERLINK(TEXT("#"&amp;INDEX($D$181:$BW$244,$C197,E$94),),INDEX($D$181:$BW$244,$C197,E$94))=0,"",HYPERLINK(TEXT("#"&amp;INDEX($D$181:$BW$244,$C197,E$94),),INDEX($D$181:$BW$244,$C197,E$94)))</f>
        <v>A126005378F</v>
      </c>
      <c r="O32" s="54" t="str" cm="1">
        <f t="array" ref="O32">IF(HYPERLINK(TEXT("#"&amp;INDEX($D$181:$BW$244,$C197,F$94),),INDEX($D$181:$BW$244,$C197,F$94))=0,"",HYPERLINK(TEXT("#"&amp;INDEX($D$181:$BW$244,$C197,F$94),),INDEX($D$181:$BW$244,$C197,F$94)))</f>
        <v>A126006026V</v>
      </c>
      <c r="P32" s="54" t="str" cm="1">
        <f t="array" ref="P32">IF(HYPERLINK(TEXT("#"&amp;INDEX($D$181:$BW$244,$C197,G$94),),INDEX($D$181:$BW$244,$C197,G$94))=0,"",HYPERLINK(TEXT("#"&amp;INDEX($D$181:$BW$244,$C197,G$94),),INDEX($D$181:$BW$244,$C197,G$94)))</f>
        <v>A126003434A</v>
      </c>
      <c r="Q32" s="54" t="str" cm="1">
        <f t="array" ref="Q32">IF(HYPERLINK(TEXT("#"&amp;INDEX($D$181:$BW$244,$C197,H$94),),INDEX($D$181:$BW$244,$C197,H$94))=0,"",HYPERLINK(TEXT("#"&amp;INDEX($D$181:$BW$244,$C197,H$94),),INDEX($D$181:$BW$244,$C197,H$94)))</f>
        <v>A126002138R</v>
      </c>
      <c r="R32" s="54" t="str" cm="1">
        <f t="array" ref="R32">IF(HYPERLINK(TEXT("#"&amp;INDEX($D$181:$BW$244,$C197,I$94),),INDEX($D$181:$BW$244,$C197,I$94))=0,"",HYPERLINK(TEXT("#"&amp;INDEX($D$181:$BW$244,$C197,I$94),),INDEX($D$181:$BW$244,$C197,I$94)))</f>
        <v>A126004082A</v>
      </c>
      <c r="S32" s="54" t="str" cm="1">
        <f t="array" ref="S32">IF(HYPERLINK(TEXT("#"&amp;INDEX($D$181:$BW$244,$C197,J$94),),INDEX($D$181:$BW$244,$C197,J$94))=0,"",HYPERLINK(TEXT("#"&amp;INDEX($D$181:$BW$244,$C197,J$94),),INDEX($D$181:$BW$244,$C197,J$94)))</f>
        <v>A126001490J</v>
      </c>
      <c r="T32" s="53"/>
      <c r="U32" s="53"/>
      <c r="V32" s="53"/>
      <c r="W32" s="53"/>
    </row>
    <row r="33" spans="1:23">
      <c r="A33" s="50"/>
      <c r="B33" s="52" t="s">
        <v>11660</v>
      </c>
      <c r="C33" s="53" cm="1">
        <f t="array" ref="C33">INDEX($D$107:$BW$170,$C124,C$94)</f>
        <v>25.283999999999999</v>
      </c>
      <c r="D33" s="53" cm="1">
        <f t="array" ref="D33">INDEX($D$107:$BW$170,$C124,D$94)</f>
        <v>7.26</v>
      </c>
      <c r="E33" s="53" cm="1">
        <f t="array" ref="E33">INDEX($D$107:$BW$170,$C124,E$94)</f>
        <v>1.899</v>
      </c>
      <c r="F33" s="53" cm="1">
        <f t="array" ref="F33">INDEX($D$107:$BW$170,$C124,F$94)</f>
        <v>34.444000000000003</v>
      </c>
      <c r="G33" s="53" cm="1">
        <f t="array" ref="G33">INDEX($D$107:$BW$170,$C124,G$94)</f>
        <v>13.053000000000001</v>
      </c>
      <c r="H33" s="53" cm="1">
        <f t="array" ref="H33">INDEX($D$107:$BW$170,$C124,H$94)</f>
        <v>0.72899999999999998</v>
      </c>
      <c r="I33" s="53" cm="1">
        <f t="array" ref="I33">INDEX($D$107:$BW$170,$C124,I$94)</f>
        <v>13.782</v>
      </c>
      <c r="J33" s="53" cm="1">
        <f t="array" ref="J33">INDEX($D$107:$BW$170,$C124,J$94)</f>
        <v>48.225000000000001</v>
      </c>
      <c r="K33" s="53"/>
      <c r="L33" s="54" t="str" cm="1">
        <f t="array" ref="L33">IF(HYPERLINK(TEXT("#"&amp;INDEX($D$181:$BW$244,$C198,C$94),),INDEX($D$181:$BW$244,$C198,C$94))=0,"",HYPERLINK(TEXT("#"&amp;INDEX($D$181:$BW$244,$C198,C$94),),INDEX($D$181:$BW$244,$C198,C$94)))</f>
        <v>A126004706L</v>
      </c>
      <c r="M33" s="54" t="str" cm="1">
        <f t="array" ref="M33">IF(HYPERLINK(TEXT("#"&amp;INDEX($D$181:$BW$244,$C198,D$94),),INDEX($D$181:$BW$244,$C198,D$94))=0,"",HYPERLINK(TEXT("#"&amp;INDEX($D$181:$BW$244,$C198,D$94),),INDEX($D$181:$BW$244,$C198,D$94)))</f>
        <v>A126002762V</v>
      </c>
      <c r="N33" s="54" t="str" cm="1">
        <f t="array" ref="N33">IF(HYPERLINK(TEXT("#"&amp;INDEX($D$181:$BW$244,$C198,E$94),),INDEX($D$181:$BW$244,$C198,E$94))=0,"",HYPERLINK(TEXT("#"&amp;INDEX($D$181:$BW$244,$C198,E$94),),INDEX($D$181:$BW$244,$C198,E$94)))</f>
        <v>A126005354L</v>
      </c>
      <c r="O33" s="54" t="str" cm="1">
        <f t="array" ref="O33">IF(HYPERLINK(TEXT("#"&amp;INDEX($D$181:$BW$244,$C198,F$94),),INDEX($D$181:$BW$244,$C198,F$94))=0,"",HYPERLINK(TEXT("#"&amp;INDEX($D$181:$BW$244,$C198,F$94),),INDEX($D$181:$BW$244,$C198,F$94)))</f>
        <v>A126006002A</v>
      </c>
      <c r="P33" s="54" t="str" cm="1">
        <f t="array" ref="P33">IF(HYPERLINK(TEXT("#"&amp;INDEX($D$181:$BW$244,$C198,G$94),),INDEX($D$181:$BW$244,$C198,G$94))=0,"",HYPERLINK(TEXT("#"&amp;INDEX($D$181:$BW$244,$C198,G$94),),INDEX($D$181:$BW$244,$C198,G$94)))</f>
        <v>A126003410J</v>
      </c>
      <c r="Q33" s="54" t="str" cm="1">
        <f t="array" ref="Q33">IF(HYPERLINK(TEXT("#"&amp;INDEX($D$181:$BW$244,$C198,H$94),),INDEX($D$181:$BW$244,$C198,H$94))=0,"",HYPERLINK(TEXT("#"&amp;INDEX($D$181:$BW$244,$C198,H$94),),INDEX($D$181:$BW$244,$C198,H$94)))</f>
        <v>A126002114W</v>
      </c>
      <c r="R33" s="54" t="str" cm="1">
        <f t="array" ref="R33">IF(HYPERLINK(TEXT("#"&amp;INDEX($D$181:$BW$244,$C198,I$94),),INDEX($D$181:$BW$244,$C198,I$94))=0,"",HYPERLINK(TEXT("#"&amp;INDEX($D$181:$BW$244,$C198,I$94),),INDEX($D$181:$BW$244,$C198,I$94)))</f>
        <v>A126004058A</v>
      </c>
      <c r="S33" s="54" t="str" cm="1">
        <f t="array" ref="S33">IF(HYPERLINK(TEXT("#"&amp;INDEX($D$181:$BW$244,$C198,J$94),),INDEX($D$181:$BW$244,$C198,J$94))=0,"",HYPERLINK(TEXT("#"&amp;INDEX($D$181:$BW$244,$C198,J$94),),INDEX($D$181:$BW$244,$C198,J$94)))</f>
        <v>A126001466J</v>
      </c>
      <c r="T33" s="53"/>
      <c r="U33" s="53"/>
      <c r="V33" s="53"/>
      <c r="W33" s="53"/>
    </row>
    <row r="34" spans="1:23">
      <c r="A34" s="50"/>
      <c r="B34" s="52" t="s">
        <v>11661</v>
      </c>
      <c r="C34" s="53" cm="1">
        <f t="array" ref="C34">INDEX($D$107:$BW$170,$C125,C$94)</f>
        <v>36.473999999999997</v>
      </c>
      <c r="D34" s="53" cm="1">
        <f t="array" ref="D34">INDEX($D$107:$BW$170,$C125,D$94)</f>
        <v>3.8359999999999999</v>
      </c>
      <c r="E34" s="53" cm="1">
        <f t="array" ref="E34">INDEX($D$107:$BW$170,$C125,E$94)</f>
        <v>0.35799999999999998</v>
      </c>
      <c r="F34" s="53" cm="1">
        <f t="array" ref="F34">INDEX($D$107:$BW$170,$C125,F$94)</f>
        <v>40.667999999999999</v>
      </c>
      <c r="G34" s="53" cm="1">
        <f t="array" ref="G34">INDEX($D$107:$BW$170,$C125,G$94)</f>
        <v>12.233000000000001</v>
      </c>
      <c r="H34" s="53" cm="1">
        <f t="array" ref="H34">INDEX($D$107:$BW$170,$C125,H$94)</f>
        <v>1.6379999999999999</v>
      </c>
      <c r="I34" s="53" cm="1">
        <f t="array" ref="I34">INDEX($D$107:$BW$170,$C125,I$94)</f>
        <v>13.871</v>
      </c>
      <c r="J34" s="53" cm="1">
        <f t="array" ref="J34">INDEX($D$107:$BW$170,$C125,J$94)</f>
        <v>54.54</v>
      </c>
      <c r="K34" s="53"/>
      <c r="L34" s="54" t="str" cm="1">
        <f t="array" ref="L34">IF(HYPERLINK(TEXT("#"&amp;INDEX($D$181:$BW$244,$C199,C$94),),INDEX($D$181:$BW$244,$C199,C$94))=0,"",HYPERLINK(TEXT("#"&amp;INDEX($D$181:$BW$244,$C199,C$94),),INDEX($D$181:$BW$244,$C199,C$94)))</f>
        <v>A126004734W</v>
      </c>
      <c r="M34" s="54" t="str" cm="1">
        <f t="array" ref="M34">IF(HYPERLINK(TEXT("#"&amp;INDEX($D$181:$BW$244,$C199,D$94),),INDEX($D$181:$BW$244,$C199,D$94))=0,"",HYPERLINK(TEXT("#"&amp;INDEX($D$181:$BW$244,$C199,D$94),),INDEX($D$181:$BW$244,$C199,D$94)))</f>
        <v>A126002790C</v>
      </c>
      <c r="N34" s="54" t="str" cm="1">
        <f t="array" ref="N34">IF(HYPERLINK(TEXT("#"&amp;INDEX($D$181:$BW$244,$C199,E$94),),INDEX($D$181:$BW$244,$C199,E$94))=0,"",HYPERLINK(TEXT("#"&amp;INDEX($D$181:$BW$244,$C199,E$94),),INDEX($D$181:$BW$244,$C199,E$94)))</f>
        <v>A126005382W</v>
      </c>
      <c r="O34" s="54" t="str" cm="1">
        <f t="array" ref="O34">IF(HYPERLINK(TEXT("#"&amp;INDEX($D$181:$BW$244,$C199,F$94),),INDEX($D$181:$BW$244,$C199,F$94))=0,"",HYPERLINK(TEXT("#"&amp;INDEX($D$181:$BW$244,$C199,F$94),),INDEX($D$181:$BW$244,$C199,F$94)))</f>
        <v>A126006030K</v>
      </c>
      <c r="P34" s="54" t="str" cm="1">
        <f t="array" ref="P34">IF(HYPERLINK(TEXT("#"&amp;INDEX($D$181:$BW$244,$C199,G$94),),INDEX($D$181:$BW$244,$C199,G$94))=0,"",HYPERLINK(TEXT("#"&amp;INDEX($D$181:$BW$244,$C199,G$94),),INDEX($D$181:$BW$244,$C199,G$94)))</f>
        <v>A126003438K</v>
      </c>
      <c r="Q34" s="54" t="str" cm="1">
        <f t="array" ref="Q34">IF(HYPERLINK(TEXT("#"&amp;INDEX($D$181:$BW$244,$C199,H$94),),INDEX($D$181:$BW$244,$C199,H$94))=0,"",HYPERLINK(TEXT("#"&amp;INDEX($D$181:$BW$244,$C199,H$94),),INDEX($D$181:$BW$244,$C199,H$94)))</f>
        <v>A126002142F</v>
      </c>
      <c r="R34" s="54" t="str" cm="1">
        <f t="array" ref="R34">IF(HYPERLINK(TEXT("#"&amp;INDEX($D$181:$BW$244,$C199,I$94),),INDEX($D$181:$BW$244,$C199,I$94))=0,"",HYPERLINK(TEXT("#"&amp;INDEX($D$181:$BW$244,$C199,I$94),),INDEX($D$181:$BW$244,$C199,I$94)))</f>
        <v>A126004086K</v>
      </c>
      <c r="S34" s="54" t="str" cm="1">
        <f t="array" ref="S34">IF(HYPERLINK(TEXT("#"&amp;INDEX($D$181:$BW$244,$C199,J$94),),INDEX($D$181:$BW$244,$C199,J$94))=0,"",HYPERLINK(TEXT("#"&amp;INDEX($D$181:$BW$244,$C199,J$94),),INDEX($D$181:$BW$244,$C199,J$94)))</f>
        <v>A126001494T</v>
      </c>
      <c r="T34" s="53"/>
      <c r="U34" s="53"/>
      <c r="V34" s="53"/>
      <c r="W34" s="53"/>
    </row>
    <row r="35" spans="1:23">
      <c r="A35" s="55" t="s">
        <v>11636</v>
      </c>
      <c r="B35" s="59"/>
      <c r="C35" s="60" cm="1">
        <f t="array" ref="C35">INDEX($D$107:$BW$170,$C126,C$94)</f>
        <v>245.99600000000001</v>
      </c>
      <c r="D35" s="60" cm="1">
        <f t="array" ref="D35">INDEX($D$107:$BW$170,$C126,D$94)</f>
        <v>63.744999999999997</v>
      </c>
      <c r="E35" s="60" cm="1">
        <f t="array" ref="E35">INDEX($D$107:$BW$170,$C126,E$94)</f>
        <v>24.588999999999999</v>
      </c>
      <c r="F35" s="60" cm="1">
        <f t="array" ref="F35">INDEX($D$107:$BW$170,$C126,F$94)</f>
        <v>334.33</v>
      </c>
      <c r="G35" s="60" cm="1">
        <f t="array" ref="G35">INDEX($D$107:$BW$170,$C126,G$94)</f>
        <v>147.95099999999999</v>
      </c>
      <c r="H35" s="60" cm="1">
        <f t="array" ref="H35">INDEX($D$107:$BW$170,$C126,H$94)</f>
        <v>26.613</v>
      </c>
      <c r="I35" s="60" cm="1">
        <f t="array" ref="I35">INDEX($D$107:$BW$170,$C126,I$94)</f>
        <v>174.565</v>
      </c>
      <c r="J35" s="60" cm="1">
        <f t="array" ref="J35">INDEX($D$107:$BW$170,$C126,J$94)</f>
        <v>508.89400000000001</v>
      </c>
      <c r="K35" s="53"/>
      <c r="L35" s="54" t="str" cm="1">
        <f t="array" ref="L35">IF(HYPERLINK(TEXT("#"&amp;INDEX($D$181:$BW$244,$C200,C$94),),INDEX($D$181:$BW$244,$C200,C$94))=0,"",HYPERLINK(TEXT("#"&amp;INDEX($D$181:$BW$244,$C200,C$94),),INDEX($D$181:$BW$244,$C200,C$94)))</f>
        <v>A126004738F</v>
      </c>
      <c r="M35" s="54" t="str" cm="1">
        <f t="array" ref="M35">IF(HYPERLINK(TEXT("#"&amp;INDEX($D$181:$BW$244,$C200,D$94),),INDEX($D$181:$BW$244,$C200,D$94))=0,"",HYPERLINK(TEXT("#"&amp;INDEX($D$181:$BW$244,$C200,D$94),),INDEX($D$181:$BW$244,$C200,D$94)))</f>
        <v>A126002794L</v>
      </c>
      <c r="N35" s="54" t="str" cm="1">
        <f t="array" ref="N35">IF(HYPERLINK(TEXT("#"&amp;INDEX($D$181:$BW$244,$C200,E$94),),INDEX($D$181:$BW$244,$C200,E$94))=0,"",HYPERLINK(TEXT("#"&amp;INDEX($D$181:$BW$244,$C200,E$94),),INDEX($D$181:$BW$244,$C200,E$94)))</f>
        <v>A126005386F</v>
      </c>
      <c r="O35" s="54" t="str" cm="1">
        <f t="array" ref="O35">IF(HYPERLINK(TEXT("#"&amp;INDEX($D$181:$BW$244,$C200,F$94),),INDEX($D$181:$BW$244,$C200,F$94))=0,"",HYPERLINK(TEXT("#"&amp;INDEX($D$181:$BW$244,$C200,F$94),),INDEX($D$181:$BW$244,$C200,F$94)))</f>
        <v>A126006034V</v>
      </c>
      <c r="P35" s="54" t="str" cm="1">
        <f t="array" ref="P35">IF(HYPERLINK(TEXT("#"&amp;INDEX($D$181:$BW$244,$C200,G$94),),INDEX($D$181:$BW$244,$C200,G$94))=0,"",HYPERLINK(TEXT("#"&amp;INDEX($D$181:$BW$244,$C200,G$94),),INDEX($D$181:$BW$244,$C200,G$94)))</f>
        <v>A126003442A</v>
      </c>
      <c r="Q35" s="54" t="str" cm="1">
        <f t="array" ref="Q35">IF(HYPERLINK(TEXT("#"&amp;INDEX($D$181:$BW$244,$C200,H$94),),INDEX($D$181:$BW$244,$C200,H$94))=0,"",HYPERLINK(TEXT("#"&amp;INDEX($D$181:$BW$244,$C200,H$94),),INDEX($D$181:$BW$244,$C200,H$94)))</f>
        <v>A126002146R</v>
      </c>
      <c r="R35" s="54" t="str" cm="1">
        <f t="array" ref="R35">IF(HYPERLINK(TEXT("#"&amp;INDEX($D$181:$BW$244,$C200,I$94),),INDEX($D$181:$BW$244,$C200,I$94))=0,"",HYPERLINK(TEXT("#"&amp;INDEX($D$181:$BW$244,$C200,I$94),),INDEX($D$181:$BW$244,$C200,I$94)))</f>
        <v>A126004090A</v>
      </c>
      <c r="S35" s="54" t="str" cm="1">
        <f t="array" ref="S35">IF(HYPERLINK(TEXT("#"&amp;INDEX($D$181:$BW$244,$C200,J$94),),INDEX($D$181:$BW$244,$C200,J$94))=0,"",HYPERLINK(TEXT("#"&amp;INDEX($D$181:$BW$244,$C200,J$94),),INDEX($D$181:$BW$244,$C200,J$94)))</f>
        <v>A126001498A</v>
      </c>
      <c r="T35" s="53"/>
      <c r="U35" s="53"/>
      <c r="V35" s="53"/>
      <c r="W35" s="53"/>
    </row>
    <row r="36" spans="1:23">
      <c r="A36" s="46" t="s">
        <v>11662</v>
      </c>
      <c r="B36" s="47"/>
      <c r="C36" s="47"/>
      <c r="D36" s="47"/>
      <c r="E36" s="47"/>
      <c r="F36" s="47"/>
      <c r="G36" s="47"/>
      <c r="H36" s="47"/>
      <c r="I36" s="47"/>
      <c r="J36" s="47"/>
      <c r="K36" s="61"/>
      <c r="L36" s="47"/>
      <c r="M36" s="47"/>
      <c r="N36" s="47"/>
      <c r="O36" s="47"/>
      <c r="P36" s="47"/>
      <c r="Q36" s="47"/>
      <c r="R36" s="47"/>
      <c r="S36" s="47"/>
      <c r="T36" s="53"/>
      <c r="U36" s="53"/>
      <c r="V36" s="53"/>
      <c r="W36" s="53"/>
    </row>
    <row r="37" spans="1:23">
      <c r="A37" s="49" t="s">
        <v>11641</v>
      </c>
      <c r="B37" s="50"/>
      <c r="C37" s="53"/>
      <c r="D37" s="53"/>
      <c r="E37" s="53"/>
      <c r="F37" s="53"/>
      <c r="G37" s="53"/>
      <c r="H37" s="53"/>
      <c r="I37" s="53"/>
      <c r="J37" s="53"/>
      <c r="K37" s="53"/>
      <c r="L37" s="54"/>
      <c r="M37" s="54"/>
      <c r="N37" s="54"/>
      <c r="O37" s="54"/>
      <c r="P37" s="54"/>
      <c r="Q37" s="54"/>
      <c r="R37" s="54"/>
      <c r="S37" s="54"/>
      <c r="T37" s="53"/>
      <c r="U37" s="53"/>
      <c r="V37" s="53"/>
      <c r="W37" s="53"/>
    </row>
    <row r="38" spans="1:23">
      <c r="A38" s="50"/>
      <c r="B38" s="52" t="s">
        <v>11642</v>
      </c>
      <c r="C38" s="53" cm="1">
        <f t="array" ref="C38">INDEX($D$107:$BW$170,$C129,C$94)</f>
        <v>114.935</v>
      </c>
      <c r="D38" s="53" cm="1">
        <f t="array" ref="D38">INDEX($D$107:$BW$170,$C129,D$94)</f>
        <v>30.469000000000001</v>
      </c>
      <c r="E38" s="53" cm="1">
        <f t="array" ref="E38">INDEX($D$107:$BW$170,$C129,E$94)</f>
        <v>2.6389999999999998</v>
      </c>
      <c r="F38" s="53" cm="1">
        <f t="array" ref="F38">INDEX($D$107:$BW$170,$C129,F$94)</f>
        <v>148.04400000000001</v>
      </c>
      <c r="G38" s="53" cm="1">
        <f t="array" ref="G38">INDEX($D$107:$BW$170,$C129,G$94)</f>
        <v>63.273000000000003</v>
      </c>
      <c r="H38" s="53" cm="1">
        <f t="array" ref="H38">INDEX($D$107:$BW$170,$C129,H$94)</f>
        <v>2.65</v>
      </c>
      <c r="I38" s="53" cm="1">
        <f t="array" ref="I38">INDEX($D$107:$BW$170,$C129,I$94)</f>
        <v>65.921999999999997</v>
      </c>
      <c r="J38" s="53" cm="1">
        <f t="array" ref="J38">INDEX($D$107:$BW$170,$C129,J$94)</f>
        <v>213.96600000000001</v>
      </c>
      <c r="K38" s="53"/>
      <c r="L38" s="54" t="str" cm="1">
        <f t="array" ref="L38">IF(HYPERLINK(TEXT("#"&amp;INDEX($D$181:$BW$244,$C203,C$94),),INDEX($D$181:$BW$244,$C203,C$94))=0,"",HYPERLINK(TEXT("#"&amp;INDEX($D$181:$BW$244,$C203,C$94),),INDEX($D$181:$BW$244,$C203,C$94)))</f>
        <v>A126066958L</v>
      </c>
      <c r="M38" s="54" t="str" cm="1">
        <f t="array" ref="M38">IF(HYPERLINK(TEXT("#"&amp;INDEX($D$181:$BW$244,$C203,D$94),),INDEX($D$181:$BW$244,$C203,D$94))=0,"",HYPERLINK(TEXT("#"&amp;INDEX($D$181:$BW$244,$C203,D$94),),INDEX($D$181:$BW$244,$C203,D$94)))</f>
        <v>A126065014K</v>
      </c>
      <c r="N38" s="54" t="str" cm="1">
        <f t="array" ref="N38">IF(HYPERLINK(TEXT("#"&amp;INDEX($D$181:$BW$244,$C203,E$94),),INDEX($D$181:$BW$244,$C203,E$94))=0,"",HYPERLINK(TEXT("#"&amp;INDEX($D$181:$BW$244,$C203,E$94),),INDEX($D$181:$BW$244,$C203,E$94)))</f>
        <v>A126067606A</v>
      </c>
      <c r="O38" s="54" t="str" cm="1">
        <f t="array" ref="O38">IF(HYPERLINK(TEXT("#"&amp;INDEX($D$181:$BW$244,$C203,F$94),),INDEX($D$181:$BW$244,$C203,F$94))=0,"",HYPERLINK(TEXT("#"&amp;INDEX($D$181:$BW$244,$C203,F$94),),INDEX($D$181:$BW$244,$C203,F$94)))</f>
        <v>A126068254A</v>
      </c>
      <c r="P38" s="54" t="str" cm="1">
        <f t="array" ref="P38">IF(HYPERLINK(TEXT("#"&amp;INDEX($D$181:$BW$244,$C203,G$94),),INDEX($D$181:$BW$244,$C203,G$94))=0,"",HYPERLINK(TEXT("#"&amp;INDEX($D$181:$BW$244,$C203,G$94),),INDEX($D$181:$BW$244,$C203,G$94)))</f>
        <v>A126065662J</v>
      </c>
      <c r="Q38" s="54" t="str" cm="1">
        <f t="array" ref="Q38">IF(HYPERLINK(TEXT("#"&amp;INDEX($D$181:$BW$244,$C203,H$94),),INDEX($D$181:$BW$244,$C203,H$94))=0,"",HYPERLINK(TEXT("#"&amp;INDEX($D$181:$BW$244,$C203,H$94),),INDEX($D$181:$BW$244,$C203,H$94)))</f>
        <v>A126064366W</v>
      </c>
      <c r="R38" s="54" t="str" cm="1">
        <f t="array" ref="R38">IF(HYPERLINK(TEXT("#"&amp;INDEX($D$181:$BW$244,$C203,I$94),),INDEX($D$181:$BW$244,$C203,I$94))=0,"",HYPERLINK(TEXT("#"&amp;INDEX($D$181:$BW$244,$C203,I$94),),INDEX($D$181:$BW$244,$C203,I$94)))</f>
        <v>A126066310W</v>
      </c>
      <c r="S38" s="54" t="str" cm="1">
        <f t="array" ref="S38">IF(HYPERLINK(TEXT("#"&amp;INDEX($D$181:$BW$244,$C203,J$94),),INDEX($D$181:$BW$244,$C203,J$94))=0,"",HYPERLINK(TEXT("#"&amp;INDEX($D$181:$BW$244,$C203,J$94),),INDEX($D$181:$BW$244,$C203,J$94)))</f>
        <v>A126063718W</v>
      </c>
      <c r="T38" s="53"/>
      <c r="U38" s="53"/>
      <c r="V38" s="53"/>
      <c r="W38" s="53"/>
    </row>
    <row r="39" spans="1:23">
      <c r="A39" s="50"/>
      <c r="B39" s="52" t="s">
        <v>11643</v>
      </c>
      <c r="C39" s="53" cm="1">
        <f t="array" ref="C39">INDEX($D$107:$BW$170,$C130,C$94)</f>
        <v>16.956</v>
      </c>
      <c r="D39" s="53" cm="1">
        <f t="array" ref="D39">INDEX($D$107:$BW$170,$C130,D$94)</f>
        <v>5.4340000000000002</v>
      </c>
      <c r="E39" s="53" cm="1">
        <f t="array" ref="E39">INDEX($D$107:$BW$170,$C130,E$94)</f>
        <v>9.2200000000000006</v>
      </c>
      <c r="F39" s="53" cm="1">
        <f t="array" ref="F39">INDEX($D$107:$BW$170,$C130,F$94)</f>
        <v>31.611000000000001</v>
      </c>
      <c r="G39" s="53" cm="1">
        <f t="array" ref="G39">INDEX($D$107:$BW$170,$C130,G$94)</f>
        <v>7.2160000000000002</v>
      </c>
      <c r="H39" s="53" cm="1">
        <f t="array" ref="H39">INDEX($D$107:$BW$170,$C130,H$94)</f>
        <v>4.4740000000000002</v>
      </c>
      <c r="I39" s="53" cm="1">
        <f t="array" ref="I39">INDEX($D$107:$BW$170,$C130,I$94)</f>
        <v>11.69</v>
      </c>
      <c r="J39" s="53" cm="1">
        <f t="array" ref="J39">INDEX($D$107:$BW$170,$C130,J$94)</f>
        <v>43.3</v>
      </c>
      <c r="K39" s="53"/>
      <c r="L39" s="54" t="str" cm="1">
        <f t="array" ref="L39">IF(HYPERLINK(TEXT("#"&amp;INDEX($D$181:$BW$244,$C204,C$94),),INDEX($D$181:$BW$244,$C204,C$94))=0,"",HYPERLINK(TEXT("#"&amp;INDEX($D$181:$BW$244,$C204,C$94),),INDEX($D$181:$BW$244,$C204,C$94)))</f>
        <v>A126066926V</v>
      </c>
      <c r="M39" s="54" t="str" cm="1">
        <f t="array" ref="M39">IF(HYPERLINK(TEXT("#"&amp;INDEX($D$181:$BW$244,$C204,D$94),),INDEX($D$181:$BW$244,$C204,D$94))=0,"",HYPERLINK(TEXT("#"&amp;INDEX($D$181:$BW$244,$C204,D$94),),INDEX($D$181:$BW$244,$C204,D$94)))</f>
        <v>A126064982A</v>
      </c>
      <c r="N39" s="54" t="str" cm="1">
        <f t="array" ref="N39">IF(HYPERLINK(TEXT("#"&amp;INDEX($D$181:$BW$244,$C204,E$94),),INDEX($D$181:$BW$244,$C204,E$94))=0,"",HYPERLINK(TEXT("#"&amp;INDEX($D$181:$BW$244,$C204,E$94),),INDEX($D$181:$BW$244,$C204,E$94)))</f>
        <v>A126067574V</v>
      </c>
      <c r="O39" s="54" t="str" cm="1">
        <f t="array" ref="O39">IF(HYPERLINK(TEXT("#"&amp;INDEX($D$181:$BW$244,$C204,F$94),),INDEX($D$181:$BW$244,$C204,F$94))=0,"",HYPERLINK(TEXT("#"&amp;INDEX($D$181:$BW$244,$C204,F$94),),INDEX($D$181:$BW$244,$C204,F$94)))</f>
        <v>A126068222J</v>
      </c>
      <c r="P39" s="54" t="str" cm="1">
        <f t="array" ref="P39">IF(HYPERLINK(TEXT("#"&amp;INDEX($D$181:$BW$244,$C204,G$94),),INDEX($D$181:$BW$244,$C204,G$94))=0,"",HYPERLINK(TEXT("#"&amp;INDEX($D$181:$BW$244,$C204,G$94),),INDEX($D$181:$BW$244,$C204,G$94)))</f>
        <v>A126065630R</v>
      </c>
      <c r="Q39" s="54" t="str" cm="1">
        <f t="array" ref="Q39">IF(HYPERLINK(TEXT("#"&amp;INDEX($D$181:$BW$244,$C204,H$94),),INDEX($D$181:$BW$244,$C204,H$94))=0,"",HYPERLINK(TEXT("#"&amp;INDEX($D$181:$BW$244,$C204,H$94),),INDEX($D$181:$BW$244,$C204,H$94)))</f>
        <v>A126064334C</v>
      </c>
      <c r="R39" s="54" t="str" cm="1">
        <f t="array" ref="R39">IF(HYPERLINK(TEXT("#"&amp;INDEX($D$181:$BW$244,$C204,I$94),),INDEX($D$181:$BW$244,$C204,I$94))=0,"",HYPERLINK(TEXT("#"&amp;INDEX($D$181:$BW$244,$C204,I$94),),INDEX($D$181:$BW$244,$C204,I$94)))</f>
        <v>A126066278J</v>
      </c>
      <c r="S39" s="54" t="str" cm="1">
        <f t="array" ref="S39">IF(HYPERLINK(TEXT("#"&amp;INDEX($D$181:$BW$244,$C204,J$94),),INDEX($D$181:$BW$244,$C204,J$94))=0,"",HYPERLINK(TEXT("#"&amp;INDEX($D$181:$BW$244,$C204,J$94),),INDEX($D$181:$BW$244,$C204,J$94)))</f>
        <v>A126063686R</v>
      </c>
      <c r="T39" s="53"/>
      <c r="U39" s="53"/>
      <c r="V39" s="53"/>
      <c r="W39" s="53"/>
    </row>
    <row r="40" spans="1:23">
      <c r="A40" s="50"/>
      <c r="B40" s="52" t="s">
        <v>11644</v>
      </c>
      <c r="C40" s="53" cm="1">
        <f t="array" ref="C40">INDEX($D$107:$BW$170,$C131,C$94)</f>
        <v>5.3120000000000003</v>
      </c>
      <c r="D40" s="53" cm="1">
        <f t="array" ref="D40">INDEX($D$107:$BW$170,$C131,D$94)</f>
        <v>5.4539999999999997</v>
      </c>
      <c r="E40" s="53" cm="1">
        <f t="array" ref="E40">INDEX($D$107:$BW$170,$C131,E$94)</f>
        <v>3.085</v>
      </c>
      <c r="F40" s="53" cm="1">
        <f t="array" ref="F40">INDEX($D$107:$BW$170,$C131,F$94)</f>
        <v>13.851000000000001</v>
      </c>
      <c r="G40" s="53" cm="1">
        <f t="array" ref="G40">INDEX($D$107:$BW$170,$C131,G$94)</f>
        <v>1.1080000000000001</v>
      </c>
      <c r="H40" s="53" cm="1">
        <f t="array" ref="H40">INDEX($D$107:$BW$170,$C131,H$94)</f>
        <v>1.49</v>
      </c>
      <c r="I40" s="53" cm="1">
        <f t="array" ref="I40">INDEX($D$107:$BW$170,$C131,I$94)</f>
        <v>2.5979999999999999</v>
      </c>
      <c r="J40" s="53" cm="1">
        <f t="array" ref="J40">INDEX($D$107:$BW$170,$C131,J$94)</f>
        <v>16.449000000000002</v>
      </c>
      <c r="K40" s="53"/>
      <c r="L40" s="54" t="str" cm="1">
        <f t="array" ref="L40">IF(HYPERLINK(TEXT("#"&amp;INDEX($D$181:$BW$244,$C205,C$94),),INDEX($D$181:$BW$244,$C205,C$94))=0,"",HYPERLINK(TEXT("#"&amp;INDEX($D$181:$BW$244,$C205,C$94),),INDEX($D$181:$BW$244,$C205,C$94)))</f>
        <v>A126066962C</v>
      </c>
      <c r="M40" s="54" t="str" cm="1">
        <f t="array" ref="M40">IF(HYPERLINK(TEXT("#"&amp;INDEX($D$181:$BW$244,$C205,D$94),),INDEX($D$181:$BW$244,$C205,D$94))=0,"",HYPERLINK(TEXT("#"&amp;INDEX($D$181:$BW$244,$C205,D$94),),INDEX($D$181:$BW$244,$C205,D$94)))</f>
        <v>A126065018V</v>
      </c>
      <c r="N40" s="54" t="str" cm="1">
        <f t="array" ref="N40">IF(HYPERLINK(TEXT("#"&amp;INDEX($D$181:$BW$244,$C205,E$94),),INDEX($D$181:$BW$244,$C205,E$94))=0,"",HYPERLINK(TEXT("#"&amp;INDEX($D$181:$BW$244,$C205,E$94),),INDEX($D$181:$BW$244,$C205,E$94)))</f>
        <v>A126067610T</v>
      </c>
      <c r="O40" s="54" t="str" cm="1">
        <f t="array" ref="O40">IF(HYPERLINK(TEXT("#"&amp;INDEX($D$181:$BW$244,$C205,F$94),),INDEX($D$181:$BW$244,$C205,F$94))=0,"",HYPERLINK(TEXT("#"&amp;INDEX($D$181:$BW$244,$C205,F$94),),INDEX($D$181:$BW$244,$C205,F$94)))</f>
        <v>A126068258K</v>
      </c>
      <c r="P40" s="54" t="str" cm="1">
        <f t="array" ref="P40">IF(HYPERLINK(TEXT("#"&amp;INDEX($D$181:$BW$244,$C205,G$94),),INDEX($D$181:$BW$244,$C205,G$94))=0,"",HYPERLINK(TEXT("#"&amp;INDEX($D$181:$BW$244,$C205,G$94),),INDEX($D$181:$BW$244,$C205,G$94)))</f>
        <v>A126065666T</v>
      </c>
      <c r="Q40" s="54" t="str" cm="1">
        <f t="array" ref="Q40">IF(HYPERLINK(TEXT("#"&amp;INDEX($D$181:$BW$244,$C205,H$94),),INDEX($D$181:$BW$244,$C205,H$94))=0,"",HYPERLINK(TEXT("#"&amp;INDEX($D$181:$BW$244,$C205,H$94),),INDEX($D$181:$BW$244,$C205,H$94)))</f>
        <v>A126064370L</v>
      </c>
      <c r="R40" s="54" t="str" cm="1">
        <f t="array" ref="R40">IF(HYPERLINK(TEXT("#"&amp;INDEX($D$181:$BW$244,$C205,I$94),),INDEX($D$181:$BW$244,$C205,I$94))=0,"",HYPERLINK(TEXT("#"&amp;INDEX($D$181:$BW$244,$C205,I$94),),INDEX($D$181:$BW$244,$C205,I$94)))</f>
        <v>A126066314F</v>
      </c>
      <c r="S40" s="54" t="str" cm="1">
        <f t="array" ref="S40">IF(HYPERLINK(TEXT("#"&amp;INDEX($D$181:$BW$244,$C205,J$94),),INDEX($D$181:$BW$244,$C205,J$94))=0,"",HYPERLINK(TEXT("#"&amp;INDEX($D$181:$BW$244,$C205,J$94),),INDEX($D$181:$BW$244,$C205,J$94)))</f>
        <v>A126063722L</v>
      </c>
      <c r="T40" s="53"/>
      <c r="U40" s="53"/>
      <c r="V40" s="53"/>
      <c r="W40" s="53"/>
    </row>
    <row r="41" spans="1:23">
      <c r="A41" s="55" t="s">
        <v>11645</v>
      </c>
      <c r="B41" s="56"/>
      <c r="C41" s="53"/>
      <c r="D41" s="53"/>
      <c r="E41" s="53"/>
      <c r="F41" s="53"/>
      <c r="G41" s="53"/>
      <c r="H41" s="53"/>
      <c r="I41" s="53"/>
      <c r="J41" s="53"/>
      <c r="K41" s="53"/>
      <c r="L41" s="54"/>
      <c r="M41" s="54"/>
      <c r="N41" s="54"/>
      <c r="O41" s="54"/>
      <c r="P41" s="54"/>
      <c r="Q41" s="54"/>
      <c r="R41" s="54"/>
      <c r="S41" s="54"/>
      <c r="T41" s="53"/>
      <c r="U41" s="53"/>
      <c r="V41" s="53"/>
      <c r="W41" s="53"/>
    </row>
    <row r="42" spans="1:23">
      <c r="A42" s="50"/>
      <c r="B42" s="52" t="s">
        <v>11646</v>
      </c>
      <c r="C42" s="53" cm="1">
        <f t="array" ref="C42">INDEX($D$107:$BW$170,$C133,C$94)</f>
        <v>121.41</v>
      </c>
      <c r="D42" s="53" cm="1">
        <f t="array" ref="D42">INDEX($D$107:$BW$170,$C133,D$94)</f>
        <v>39.408999999999999</v>
      </c>
      <c r="E42" s="53" cm="1">
        <f t="array" ref="E42">INDEX($D$107:$BW$170,$C133,E$94)</f>
        <v>14.129</v>
      </c>
      <c r="F42" s="53" cm="1">
        <f t="array" ref="F42">INDEX($D$107:$BW$170,$C133,F$94)</f>
        <v>174.947</v>
      </c>
      <c r="G42" s="53" cm="1">
        <f t="array" ref="G42">INDEX($D$107:$BW$170,$C133,G$94)</f>
        <v>43.691000000000003</v>
      </c>
      <c r="H42" s="53" cm="1">
        <f t="array" ref="H42">INDEX($D$107:$BW$170,$C133,H$94)</f>
        <v>7.3140000000000001</v>
      </c>
      <c r="I42" s="53" cm="1">
        <f t="array" ref="I42">INDEX($D$107:$BW$170,$C133,I$94)</f>
        <v>51.005000000000003</v>
      </c>
      <c r="J42" s="53" cm="1">
        <f t="array" ref="J42">INDEX($D$107:$BW$170,$C133,J$94)</f>
        <v>225.952</v>
      </c>
      <c r="K42" s="53"/>
      <c r="L42" s="54" t="str" cm="1">
        <f t="array" ref="L42">IF(HYPERLINK(TEXT("#"&amp;INDEX($D$181:$BW$244,$C207,C$94),),INDEX($D$181:$BW$244,$C207,C$94))=0,"",HYPERLINK(TEXT("#"&amp;INDEX($D$181:$BW$244,$C207,C$94),),INDEX($D$181:$BW$244,$C207,C$94)))</f>
        <v>A126066966L</v>
      </c>
      <c r="M42" s="54" t="str" cm="1">
        <f t="array" ref="M42">IF(HYPERLINK(TEXT("#"&amp;INDEX($D$181:$BW$244,$C207,D$94),),INDEX($D$181:$BW$244,$C207,D$94))=0,"",HYPERLINK(TEXT("#"&amp;INDEX($D$181:$BW$244,$C207,D$94),),INDEX($D$181:$BW$244,$C207,D$94)))</f>
        <v>A126065022K</v>
      </c>
      <c r="N42" s="54" t="str" cm="1">
        <f t="array" ref="N42">IF(HYPERLINK(TEXT("#"&amp;INDEX($D$181:$BW$244,$C207,E$94),),INDEX($D$181:$BW$244,$C207,E$94))=0,"",HYPERLINK(TEXT("#"&amp;INDEX($D$181:$BW$244,$C207,E$94),),INDEX($D$181:$BW$244,$C207,E$94)))</f>
        <v>A126067614A</v>
      </c>
      <c r="O42" s="54" t="str" cm="1">
        <f t="array" ref="O42">IF(HYPERLINK(TEXT("#"&amp;INDEX($D$181:$BW$244,$C207,F$94),),INDEX($D$181:$BW$244,$C207,F$94))=0,"",HYPERLINK(TEXT("#"&amp;INDEX($D$181:$BW$244,$C207,F$94),),INDEX($D$181:$BW$244,$C207,F$94)))</f>
        <v>A126068262A</v>
      </c>
      <c r="P42" s="54" t="str" cm="1">
        <f t="array" ref="P42">IF(HYPERLINK(TEXT("#"&amp;INDEX($D$181:$BW$244,$C207,G$94),),INDEX($D$181:$BW$244,$C207,G$94))=0,"",HYPERLINK(TEXT("#"&amp;INDEX($D$181:$BW$244,$C207,G$94),),INDEX($D$181:$BW$244,$C207,G$94)))</f>
        <v>A126065670J</v>
      </c>
      <c r="Q42" s="54" t="str" cm="1">
        <f t="array" ref="Q42">IF(HYPERLINK(TEXT("#"&amp;INDEX($D$181:$BW$244,$C207,H$94),),INDEX($D$181:$BW$244,$C207,H$94))=0,"",HYPERLINK(TEXT("#"&amp;INDEX($D$181:$BW$244,$C207,H$94),),INDEX($D$181:$BW$244,$C207,H$94)))</f>
        <v>A126064374W</v>
      </c>
      <c r="R42" s="54" t="str" cm="1">
        <f t="array" ref="R42">IF(HYPERLINK(TEXT("#"&amp;INDEX($D$181:$BW$244,$C207,I$94),),INDEX($D$181:$BW$244,$C207,I$94))=0,"",HYPERLINK(TEXT("#"&amp;INDEX($D$181:$BW$244,$C207,I$94),),INDEX($D$181:$BW$244,$C207,I$94)))</f>
        <v>A126066318R</v>
      </c>
      <c r="S42" s="54" t="str" cm="1">
        <f t="array" ref="S42">IF(HYPERLINK(TEXT("#"&amp;INDEX($D$181:$BW$244,$C207,J$94),),INDEX($D$181:$BW$244,$C207,J$94))=0,"",HYPERLINK(TEXT("#"&amp;INDEX($D$181:$BW$244,$C207,J$94),),INDEX($D$181:$BW$244,$C207,J$94)))</f>
        <v>A126063726W</v>
      </c>
      <c r="T42" s="53"/>
      <c r="U42" s="53"/>
      <c r="V42" s="53"/>
      <c r="W42" s="53"/>
    </row>
    <row r="43" spans="1:23">
      <c r="A43" s="50"/>
      <c r="B43" s="57" t="s">
        <v>11647</v>
      </c>
      <c r="C43" s="53" cm="1">
        <f t="array" ref="C43">INDEX($D$107:$BW$170,$C134,C$94)</f>
        <v>14.548</v>
      </c>
      <c r="D43" s="53" cm="1">
        <f t="array" ref="D43">INDEX($D$107:$BW$170,$C134,D$94)</f>
        <v>6.1420000000000003</v>
      </c>
      <c r="E43" s="53" cm="1">
        <f t="array" ref="E43">INDEX($D$107:$BW$170,$C134,E$94)</f>
        <v>14.129</v>
      </c>
      <c r="F43" s="53" cm="1">
        <f t="array" ref="F43">INDEX($D$107:$BW$170,$C134,F$94)</f>
        <v>34.819000000000003</v>
      </c>
      <c r="G43" s="53" cm="1">
        <f t="array" ref="G43">INDEX($D$107:$BW$170,$C134,G$94)</f>
        <v>4.7910000000000004</v>
      </c>
      <c r="H43" s="53" cm="1">
        <f t="array" ref="H43">INDEX($D$107:$BW$170,$C134,H$94)</f>
        <v>7.3140000000000001</v>
      </c>
      <c r="I43" s="53" cm="1">
        <f t="array" ref="I43">INDEX($D$107:$BW$170,$C134,I$94)</f>
        <v>12.105</v>
      </c>
      <c r="J43" s="53" cm="1">
        <f t="array" ref="J43">INDEX($D$107:$BW$170,$C134,J$94)</f>
        <v>46.923999999999999</v>
      </c>
      <c r="K43" s="53"/>
      <c r="L43" s="54" t="str" cm="1">
        <f t="array" ref="L43">IF(HYPERLINK(TEXT("#"&amp;INDEX($D$181:$BW$244,$C208,C$94),),INDEX($D$181:$BW$244,$C208,C$94))=0,"",HYPERLINK(TEXT("#"&amp;INDEX($D$181:$BW$244,$C208,C$94),),INDEX($D$181:$BW$244,$C208,C$94)))</f>
        <v>A126066930K</v>
      </c>
      <c r="M43" s="54" t="str" cm="1">
        <f t="array" ref="M43">IF(HYPERLINK(TEXT("#"&amp;INDEX($D$181:$BW$244,$C208,D$94),),INDEX($D$181:$BW$244,$C208,D$94))=0,"",HYPERLINK(TEXT("#"&amp;INDEX($D$181:$BW$244,$C208,D$94),),INDEX($D$181:$BW$244,$C208,D$94)))</f>
        <v>A126064986K</v>
      </c>
      <c r="N43" s="54" t="str" cm="1">
        <f t="array" ref="N43">IF(HYPERLINK(TEXT("#"&amp;INDEX($D$181:$BW$244,$C208,E$94),),INDEX($D$181:$BW$244,$C208,E$94))=0,"",HYPERLINK(TEXT("#"&amp;INDEX($D$181:$BW$244,$C208,E$94),),INDEX($D$181:$BW$244,$C208,E$94)))</f>
        <v>A126067578C</v>
      </c>
      <c r="O43" s="54" t="str" cm="1">
        <f t="array" ref="O43">IF(HYPERLINK(TEXT("#"&amp;INDEX($D$181:$BW$244,$C208,F$94),),INDEX($D$181:$BW$244,$C208,F$94))=0,"",HYPERLINK(TEXT("#"&amp;INDEX($D$181:$BW$244,$C208,F$94),),INDEX($D$181:$BW$244,$C208,F$94)))</f>
        <v>A126068226T</v>
      </c>
      <c r="P43" s="54" t="str" cm="1">
        <f t="array" ref="P43">IF(HYPERLINK(TEXT("#"&amp;INDEX($D$181:$BW$244,$C208,G$94),),INDEX($D$181:$BW$244,$C208,G$94))=0,"",HYPERLINK(TEXT("#"&amp;INDEX($D$181:$BW$244,$C208,G$94),),INDEX($D$181:$BW$244,$C208,G$94)))</f>
        <v>A126065634X</v>
      </c>
      <c r="Q43" s="54" t="str" cm="1">
        <f t="array" ref="Q43">IF(HYPERLINK(TEXT("#"&amp;INDEX($D$181:$BW$244,$C208,H$94),),INDEX($D$181:$BW$244,$C208,H$94))=0,"",HYPERLINK(TEXT("#"&amp;INDEX($D$181:$BW$244,$C208,H$94),),INDEX($D$181:$BW$244,$C208,H$94)))</f>
        <v>A126064338L</v>
      </c>
      <c r="R43" s="54" t="str" cm="1">
        <f t="array" ref="R43">IF(HYPERLINK(TEXT("#"&amp;INDEX($D$181:$BW$244,$C208,I$94),),INDEX($D$181:$BW$244,$C208,I$94))=0,"",HYPERLINK(TEXT("#"&amp;INDEX($D$181:$BW$244,$C208,I$94),),INDEX($D$181:$BW$244,$C208,I$94)))</f>
        <v>A126066282X</v>
      </c>
      <c r="S43" s="54" t="str" cm="1">
        <f t="array" ref="S43">IF(HYPERLINK(TEXT("#"&amp;INDEX($D$181:$BW$244,$C208,J$94),),INDEX($D$181:$BW$244,$C208,J$94))=0,"",HYPERLINK(TEXT("#"&amp;INDEX($D$181:$BW$244,$C208,J$94),),INDEX($D$181:$BW$244,$C208,J$94)))</f>
        <v>A126063690F</v>
      </c>
      <c r="T43" s="53"/>
      <c r="U43" s="53"/>
      <c r="V43" s="53"/>
      <c r="W43" s="53"/>
    </row>
    <row r="44" spans="1:23">
      <c r="A44" s="50"/>
      <c r="B44" s="57" t="s">
        <v>11648</v>
      </c>
      <c r="C44" s="53" cm="1">
        <f t="array" ref="C44">INDEX($D$107:$BW$170,$C135,C$94)</f>
        <v>75.784000000000006</v>
      </c>
      <c r="D44" s="53" cm="1">
        <f t="array" ref="D44">INDEX($D$107:$BW$170,$C135,D$94)</f>
        <v>29.457000000000001</v>
      </c>
      <c r="E44" s="53" t="s">
        <v>11649</v>
      </c>
      <c r="F44" s="53" cm="1">
        <f t="array" ref="F44">INDEX($D$107:$BW$170,$C135,F$94)</f>
        <v>105.241</v>
      </c>
      <c r="G44" s="53" cm="1">
        <f t="array" ref="G44">INDEX($D$107:$BW$170,$C135,G$94)</f>
        <v>28.222000000000001</v>
      </c>
      <c r="H44" s="53" t="s">
        <v>11649</v>
      </c>
      <c r="I44" s="53" cm="1">
        <f t="array" ref="I44">INDEX($D$107:$BW$170,$C135,I$94)</f>
        <v>28.222000000000001</v>
      </c>
      <c r="J44" s="53" cm="1">
        <f t="array" ref="J44">INDEX($D$107:$BW$170,$C135,J$94)</f>
        <v>133.46299999999999</v>
      </c>
      <c r="K44" s="53"/>
      <c r="L44" s="54" t="str" cm="1">
        <f t="array" ref="L44">IF(HYPERLINK(TEXT("#"&amp;INDEX($D$181:$BW$244,$C209,C$94),),INDEX($D$181:$BW$244,$C209,C$94))=0,"",HYPERLINK(TEXT("#"&amp;INDEX($D$181:$BW$244,$C209,C$94),),INDEX($D$181:$BW$244,$C209,C$94)))</f>
        <v>A126066934V</v>
      </c>
      <c r="M44" s="54" t="str" cm="1">
        <f t="array" ref="M44">IF(HYPERLINK(TEXT("#"&amp;INDEX($D$181:$BW$244,$C209,D$94),),INDEX($D$181:$BW$244,$C209,D$94))=0,"",HYPERLINK(TEXT("#"&amp;INDEX($D$181:$BW$244,$C209,D$94),),INDEX($D$181:$BW$244,$C209,D$94)))</f>
        <v>A126064990A</v>
      </c>
      <c r="N44" s="53" t="s">
        <v>11649</v>
      </c>
      <c r="O44" s="54" t="str" cm="1">
        <f t="array" ref="O44">IF(HYPERLINK(TEXT("#"&amp;INDEX($D$181:$BW$244,$C209,F$94),),INDEX($D$181:$BW$244,$C209,F$94))=0,"",HYPERLINK(TEXT("#"&amp;INDEX($D$181:$BW$244,$C209,F$94),),INDEX($D$181:$BW$244,$C209,F$94)))</f>
        <v>A126068230J</v>
      </c>
      <c r="P44" s="54" t="str" cm="1">
        <f t="array" ref="P44">IF(HYPERLINK(TEXT("#"&amp;INDEX($D$181:$BW$244,$C209,G$94),),INDEX($D$181:$BW$244,$C209,G$94))=0,"",HYPERLINK(TEXT("#"&amp;INDEX($D$181:$BW$244,$C209,G$94),),INDEX($D$181:$BW$244,$C209,G$94)))</f>
        <v>A126065638J</v>
      </c>
      <c r="Q44" s="53" t="s">
        <v>11649</v>
      </c>
      <c r="R44" s="54" t="str" cm="1">
        <f t="array" ref="R44">IF(HYPERLINK(TEXT("#"&amp;INDEX($D$181:$BW$244,$C209,I$94),),INDEX($D$181:$BW$244,$C209,I$94))=0,"",HYPERLINK(TEXT("#"&amp;INDEX($D$181:$BW$244,$C209,I$94),),INDEX($D$181:$BW$244,$C209,I$94)))</f>
        <v>A126066286J</v>
      </c>
      <c r="S44" s="54" t="str" cm="1">
        <f t="array" ref="S44">IF(HYPERLINK(TEXT("#"&amp;INDEX($D$181:$BW$244,$C209,J$94),),INDEX($D$181:$BW$244,$C209,J$94))=0,"",HYPERLINK(TEXT("#"&amp;INDEX($D$181:$BW$244,$C209,J$94),),INDEX($D$181:$BW$244,$C209,J$94)))</f>
        <v>A126063694R</v>
      </c>
      <c r="T44" s="53"/>
      <c r="U44" s="53"/>
      <c r="V44" s="53"/>
      <c r="W44" s="53"/>
    </row>
    <row r="45" spans="1:23">
      <c r="A45" s="50"/>
      <c r="B45" s="57" t="s">
        <v>11650</v>
      </c>
      <c r="C45" s="53" cm="1">
        <f t="array" ref="C45">INDEX($D$107:$BW$170,$C136,C$94)</f>
        <v>31.077000000000002</v>
      </c>
      <c r="D45" s="53" cm="1">
        <f t="array" ref="D45">INDEX($D$107:$BW$170,$C136,D$94)</f>
        <v>3.81</v>
      </c>
      <c r="E45" s="53" t="s">
        <v>11649</v>
      </c>
      <c r="F45" s="53" cm="1">
        <f t="array" ref="F45">INDEX($D$107:$BW$170,$C136,F$94)</f>
        <v>34.887</v>
      </c>
      <c r="G45" s="53" cm="1">
        <f t="array" ref="G45">INDEX($D$107:$BW$170,$C136,G$94)</f>
        <v>10.678000000000001</v>
      </c>
      <c r="H45" s="53" t="s">
        <v>11649</v>
      </c>
      <c r="I45" s="53" cm="1">
        <f t="array" ref="I45">INDEX($D$107:$BW$170,$C136,I$94)</f>
        <v>10.678000000000001</v>
      </c>
      <c r="J45" s="53" cm="1">
        <f t="array" ref="J45">INDEX($D$107:$BW$170,$C136,J$94)</f>
        <v>45.566000000000003</v>
      </c>
      <c r="K45" s="53"/>
      <c r="L45" s="54" t="str" cm="1">
        <f t="array" ref="L45">IF(HYPERLINK(TEXT("#"&amp;INDEX($D$181:$BW$244,$C210,C$94),),INDEX($D$181:$BW$244,$C210,C$94))=0,"",HYPERLINK(TEXT("#"&amp;INDEX($D$181:$BW$244,$C210,C$94),),INDEX($D$181:$BW$244,$C210,C$94)))</f>
        <v>A126066950V</v>
      </c>
      <c r="M45" s="54" t="str" cm="1">
        <f t="array" ref="M45">IF(HYPERLINK(TEXT("#"&amp;INDEX($D$181:$BW$244,$C210,D$94),),INDEX($D$181:$BW$244,$C210,D$94))=0,"",HYPERLINK(TEXT("#"&amp;INDEX($D$181:$BW$244,$C210,D$94),),INDEX($D$181:$BW$244,$C210,D$94)))</f>
        <v>A126065006K</v>
      </c>
      <c r="N45" s="53" t="s">
        <v>11649</v>
      </c>
      <c r="O45" s="54" t="str" cm="1">
        <f t="array" ref="O45">IF(HYPERLINK(TEXT("#"&amp;INDEX($D$181:$BW$244,$C210,F$94),),INDEX($D$181:$BW$244,$C210,F$94))=0,"",HYPERLINK(TEXT("#"&amp;INDEX($D$181:$BW$244,$C210,F$94),),INDEX($D$181:$BW$244,$C210,F$94)))</f>
        <v>A126068246A</v>
      </c>
      <c r="P45" s="54" t="str" cm="1">
        <f t="array" ref="P45">IF(HYPERLINK(TEXT("#"&amp;INDEX($D$181:$BW$244,$C210,G$94),),INDEX($D$181:$BW$244,$C210,G$94))=0,"",HYPERLINK(TEXT("#"&amp;INDEX($D$181:$BW$244,$C210,G$94),),INDEX($D$181:$BW$244,$C210,G$94)))</f>
        <v>A126065654J</v>
      </c>
      <c r="Q45" s="53" t="s">
        <v>11649</v>
      </c>
      <c r="R45" s="54" t="str" cm="1">
        <f t="array" ref="R45">IF(HYPERLINK(TEXT("#"&amp;INDEX($D$181:$BW$244,$C210,I$94),),INDEX($D$181:$BW$244,$C210,I$94))=0,"",HYPERLINK(TEXT("#"&amp;INDEX($D$181:$BW$244,$C210,I$94),),INDEX($D$181:$BW$244,$C210,I$94)))</f>
        <v>A126066302W</v>
      </c>
      <c r="S45" s="54" t="str" cm="1">
        <f t="array" ref="S45">IF(HYPERLINK(TEXT("#"&amp;INDEX($D$181:$BW$244,$C210,J$94),),INDEX($D$181:$BW$244,$C210,J$94))=0,"",HYPERLINK(TEXT("#"&amp;INDEX($D$181:$BW$244,$C210,J$94),),INDEX($D$181:$BW$244,$C210,J$94)))</f>
        <v>A126063710C</v>
      </c>
      <c r="T45" s="53"/>
      <c r="U45" s="53"/>
      <c r="V45" s="53"/>
      <c r="W45" s="53"/>
    </row>
    <row r="46" spans="1:23">
      <c r="A46" s="50"/>
      <c r="B46" s="52" t="s">
        <v>11651</v>
      </c>
      <c r="C46" s="53" cm="1">
        <f t="array" ref="C46">INDEX($D$107:$BW$170,$C137,C$94)</f>
        <v>15.792999999999999</v>
      </c>
      <c r="D46" s="53" cm="1">
        <f t="array" ref="D46">INDEX($D$107:$BW$170,$C137,D$94)</f>
        <v>1.9490000000000001</v>
      </c>
      <c r="E46" s="53" cm="1">
        <f t="array" ref="E46">INDEX($D$107:$BW$170,$C137,E$94)</f>
        <v>0.81599999999999995</v>
      </c>
      <c r="F46" s="53" cm="1">
        <f t="array" ref="F46">INDEX($D$107:$BW$170,$C137,F$94)</f>
        <v>18.558</v>
      </c>
      <c r="G46" s="53" cm="1">
        <f t="array" ref="G46">INDEX($D$107:$BW$170,$C137,G$94)</f>
        <v>27.905999999999999</v>
      </c>
      <c r="H46" s="53" cm="1">
        <f t="array" ref="H46">INDEX($D$107:$BW$170,$C137,H$94)</f>
        <v>1.2989999999999999</v>
      </c>
      <c r="I46" s="53" cm="1">
        <f t="array" ref="I46">INDEX($D$107:$BW$170,$C137,I$94)</f>
        <v>29.204999999999998</v>
      </c>
      <c r="J46" s="53" cm="1">
        <f t="array" ref="J46">INDEX($D$107:$BW$170,$C137,J$94)</f>
        <v>47.762999999999998</v>
      </c>
      <c r="K46" s="53"/>
      <c r="L46" s="54" t="str" cm="1">
        <f t="array" ref="L46">IF(HYPERLINK(TEXT("#"&amp;INDEX($D$181:$BW$244,$C211,C$94),),INDEX($D$181:$BW$244,$C211,C$94))=0,"",HYPERLINK(TEXT("#"&amp;INDEX($D$181:$BW$244,$C211,C$94),),INDEX($D$181:$BW$244,$C211,C$94)))</f>
        <v>A126066918V</v>
      </c>
      <c r="M46" s="54" t="str" cm="1">
        <f t="array" ref="M46">IF(HYPERLINK(TEXT("#"&amp;INDEX($D$181:$BW$244,$C211,D$94),),INDEX($D$181:$BW$244,$C211,D$94))=0,"",HYPERLINK(TEXT("#"&amp;INDEX($D$181:$BW$244,$C211,D$94),),INDEX($D$181:$BW$244,$C211,D$94)))</f>
        <v>A126064974A</v>
      </c>
      <c r="N46" s="54" t="str" cm="1">
        <f t="array" ref="N46">IF(HYPERLINK(TEXT("#"&amp;INDEX($D$181:$BW$244,$C211,E$94),),INDEX($D$181:$BW$244,$C211,E$94))=0,"",HYPERLINK(TEXT("#"&amp;INDEX($D$181:$BW$244,$C211,E$94),),INDEX($D$181:$BW$244,$C211,E$94)))</f>
        <v>A126067566V</v>
      </c>
      <c r="O46" s="54" t="str" cm="1">
        <f t="array" ref="O46">IF(HYPERLINK(TEXT("#"&amp;INDEX($D$181:$BW$244,$C211,F$94),),INDEX($D$181:$BW$244,$C211,F$94))=0,"",HYPERLINK(TEXT("#"&amp;INDEX($D$181:$BW$244,$C211,F$94),),INDEX($D$181:$BW$244,$C211,F$94)))</f>
        <v>A126068214J</v>
      </c>
      <c r="P46" s="54" t="str" cm="1">
        <f t="array" ref="P46">IF(HYPERLINK(TEXT("#"&amp;INDEX($D$181:$BW$244,$C211,G$94),),INDEX($D$181:$BW$244,$C211,G$94))=0,"",HYPERLINK(TEXT("#"&amp;INDEX($D$181:$BW$244,$C211,G$94),),INDEX($D$181:$BW$244,$C211,G$94)))</f>
        <v>A126065622R</v>
      </c>
      <c r="Q46" s="54" t="str" cm="1">
        <f t="array" ref="Q46">IF(HYPERLINK(TEXT("#"&amp;INDEX($D$181:$BW$244,$C211,H$94),),INDEX($D$181:$BW$244,$C211,H$94))=0,"",HYPERLINK(TEXT("#"&amp;INDEX($D$181:$BW$244,$C211,H$94),),INDEX($D$181:$BW$244,$C211,H$94)))</f>
        <v>A126064326C</v>
      </c>
      <c r="R46" s="54" t="str" cm="1">
        <f t="array" ref="R46">IF(HYPERLINK(TEXT("#"&amp;INDEX($D$181:$BW$244,$C211,I$94),),INDEX($D$181:$BW$244,$C211,I$94))=0,"",HYPERLINK(TEXT("#"&amp;INDEX($D$181:$BW$244,$C211,I$94),),INDEX($D$181:$BW$244,$C211,I$94)))</f>
        <v>A126066270R</v>
      </c>
      <c r="S46" s="54" t="str" cm="1">
        <f t="array" ref="S46">IF(HYPERLINK(TEXT("#"&amp;INDEX($D$181:$BW$244,$C211,J$94),),INDEX($D$181:$BW$244,$C211,J$94))=0,"",HYPERLINK(TEXT("#"&amp;INDEX($D$181:$BW$244,$C211,J$94),),INDEX($D$181:$BW$244,$C211,J$94)))</f>
        <v>A126063678R</v>
      </c>
      <c r="T46" s="53"/>
      <c r="U46" s="53"/>
      <c r="V46" s="53"/>
      <c r="W46" s="53"/>
    </row>
    <row r="47" spans="1:23">
      <c r="A47" s="50"/>
      <c r="B47" s="57" t="s">
        <v>11652</v>
      </c>
      <c r="C47" s="53" cm="1">
        <f t="array" ref="C47">INDEX($D$107:$BW$170,$C138,C$94)</f>
        <v>2.6339999999999999</v>
      </c>
      <c r="D47" s="53" cm="1">
        <f t="array" ref="D47">INDEX($D$107:$BW$170,$C138,D$94)</f>
        <v>1.101</v>
      </c>
      <c r="E47" s="53" cm="1">
        <f t="array" ref="E47">INDEX($D$107:$BW$170,$C138,E$94)</f>
        <v>0.81599999999999995</v>
      </c>
      <c r="F47" s="53" cm="1">
        <f t="array" ref="F47">INDEX($D$107:$BW$170,$C138,F$94)</f>
        <v>4.5510000000000002</v>
      </c>
      <c r="G47" s="53" cm="1">
        <f t="array" ref="G47">INDEX($D$107:$BW$170,$C138,G$94)</f>
        <v>1.7509999999999999</v>
      </c>
      <c r="H47" s="53" cm="1">
        <f t="array" ref="H47">INDEX($D$107:$BW$170,$C138,H$94)</f>
        <v>1.2989999999999999</v>
      </c>
      <c r="I47" s="53" cm="1">
        <f t="array" ref="I47">INDEX($D$107:$BW$170,$C138,I$94)</f>
        <v>3.05</v>
      </c>
      <c r="J47" s="53" cm="1">
        <f t="array" ref="J47">INDEX($D$107:$BW$170,$C138,J$94)</f>
        <v>7.601</v>
      </c>
      <c r="K47" s="53"/>
      <c r="L47" s="54" t="str" cm="1">
        <f t="array" ref="L47">IF(HYPERLINK(TEXT("#"&amp;INDEX($D$181:$BW$244,$C212,C$94),),INDEX($D$181:$BW$244,$C212,C$94))=0,"",HYPERLINK(TEXT("#"&amp;INDEX($D$181:$BW$244,$C212,C$94),),INDEX($D$181:$BW$244,$C212,C$94)))</f>
        <v>A126066970C</v>
      </c>
      <c r="M47" s="54" t="str" cm="1">
        <f t="array" ref="M47">IF(HYPERLINK(TEXT("#"&amp;INDEX($D$181:$BW$244,$C212,D$94),),INDEX($D$181:$BW$244,$C212,D$94))=0,"",HYPERLINK(TEXT("#"&amp;INDEX($D$181:$BW$244,$C212,D$94),),INDEX($D$181:$BW$244,$C212,D$94)))</f>
        <v>A126065026V</v>
      </c>
      <c r="N47" s="54" t="str" cm="1">
        <f t="array" ref="N47">IF(HYPERLINK(TEXT("#"&amp;INDEX($D$181:$BW$244,$C212,E$94),),INDEX($D$181:$BW$244,$C212,E$94))=0,"",HYPERLINK(TEXT("#"&amp;INDEX($D$181:$BW$244,$C212,E$94),),INDEX($D$181:$BW$244,$C212,E$94)))</f>
        <v>A126067618K</v>
      </c>
      <c r="O47" s="54" t="str" cm="1">
        <f t="array" ref="O47">IF(HYPERLINK(TEXT("#"&amp;INDEX($D$181:$BW$244,$C212,F$94),),INDEX($D$181:$BW$244,$C212,F$94))=0,"",HYPERLINK(TEXT("#"&amp;INDEX($D$181:$BW$244,$C212,F$94),),INDEX($D$181:$BW$244,$C212,F$94)))</f>
        <v>A126068266K</v>
      </c>
      <c r="P47" s="54" t="str" cm="1">
        <f t="array" ref="P47">IF(HYPERLINK(TEXT("#"&amp;INDEX($D$181:$BW$244,$C212,G$94),),INDEX($D$181:$BW$244,$C212,G$94))=0,"",HYPERLINK(TEXT("#"&amp;INDEX($D$181:$BW$244,$C212,G$94),),INDEX($D$181:$BW$244,$C212,G$94)))</f>
        <v>A126065674T</v>
      </c>
      <c r="Q47" s="54" t="str" cm="1">
        <f t="array" ref="Q47">IF(HYPERLINK(TEXT("#"&amp;INDEX($D$181:$BW$244,$C212,H$94),),INDEX($D$181:$BW$244,$C212,H$94))=0,"",HYPERLINK(TEXT("#"&amp;INDEX($D$181:$BW$244,$C212,H$94),),INDEX($D$181:$BW$244,$C212,H$94)))</f>
        <v>A126064378F</v>
      </c>
      <c r="R47" s="54" t="str" cm="1">
        <f t="array" ref="R47">IF(HYPERLINK(TEXT("#"&amp;INDEX($D$181:$BW$244,$C212,I$94),),INDEX($D$181:$BW$244,$C212,I$94))=0,"",HYPERLINK(TEXT("#"&amp;INDEX($D$181:$BW$244,$C212,I$94),),INDEX($D$181:$BW$244,$C212,I$94)))</f>
        <v>A126066322F</v>
      </c>
      <c r="S47" s="54" t="str" cm="1">
        <f t="array" ref="S47">IF(HYPERLINK(TEXT("#"&amp;INDEX($D$181:$BW$244,$C212,J$94),),INDEX($D$181:$BW$244,$C212,J$94))=0,"",HYPERLINK(TEXT("#"&amp;INDEX($D$181:$BW$244,$C212,J$94),),INDEX($D$181:$BW$244,$C212,J$94)))</f>
        <v>A126063730L</v>
      </c>
      <c r="T47" s="53"/>
      <c r="U47" s="53"/>
      <c r="V47" s="53"/>
      <c r="W47" s="53"/>
    </row>
    <row r="48" spans="1:23">
      <c r="A48" s="50"/>
      <c r="B48" s="57" t="s">
        <v>11653</v>
      </c>
      <c r="C48" s="53" cm="1">
        <f t="array" ref="C48">INDEX($D$107:$BW$170,$C139,C$94)</f>
        <v>13.16</v>
      </c>
      <c r="D48" s="53" cm="1">
        <f t="array" ref="D48">INDEX($D$107:$BW$170,$C139,D$94)</f>
        <v>0.84699999999999998</v>
      </c>
      <c r="E48" s="53" t="s">
        <v>11649</v>
      </c>
      <c r="F48" s="53" cm="1">
        <f t="array" ref="F48">INDEX($D$107:$BW$170,$C139,F$94)</f>
        <v>14.007</v>
      </c>
      <c r="G48" s="53" cm="1">
        <f t="array" ref="G48">INDEX($D$107:$BW$170,$C139,G$94)</f>
        <v>26.155000000000001</v>
      </c>
      <c r="H48" s="53" t="s">
        <v>11649</v>
      </c>
      <c r="I48" s="53" cm="1">
        <f t="array" ref="I48">INDEX($D$107:$BW$170,$C139,I$94)</f>
        <v>26.155000000000001</v>
      </c>
      <c r="J48" s="53" cm="1">
        <f t="array" ref="J48">INDEX($D$107:$BW$170,$C139,J$94)</f>
        <v>40.161999999999999</v>
      </c>
      <c r="K48" s="53"/>
      <c r="L48" s="54" t="str" cm="1">
        <f t="array" ref="L48">IF(HYPERLINK(TEXT("#"&amp;INDEX($D$181:$BW$244,$C213,C$94),),INDEX($D$181:$BW$244,$C213,C$94))=0,"",HYPERLINK(TEXT("#"&amp;INDEX($D$181:$BW$244,$C213,C$94),),INDEX($D$181:$BW$244,$C213,C$94)))</f>
        <v>A126066954C</v>
      </c>
      <c r="M48" s="54" t="str" cm="1">
        <f t="array" ref="M48">IF(HYPERLINK(TEXT("#"&amp;INDEX($D$181:$BW$244,$C213,D$94),),INDEX($D$181:$BW$244,$C213,D$94))=0,"",HYPERLINK(TEXT("#"&amp;INDEX($D$181:$BW$244,$C213,D$94),),INDEX($D$181:$BW$244,$C213,D$94)))</f>
        <v>A126065010A</v>
      </c>
      <c r="N48" s="53" t="s">
        <v>11649</v>
      </c>
      <c r="O48" s="54" t="str" cm="1">
        <f t="array" ref="O48">IF(HYPERLINK(TEXT("#"&amp;INDEX($D$181:$BW$244,$C213,F$94),),INDEX($D$181:$BW$244,$C213,F$94))=0,"",HYPERLINK(TEXT("#"&amp;INDEX($D$181:$BW$244,$C213,F$94),),INDEX($D$181:$BW$244,$C213,F$94)))</f>
        <v>A126068250T</v>
      </c>
      <c r="P48" s="54" t="str" cm="1">
        <f t="array" ref="P48">IF(HYPERLINK(TEXT("#"&amp;INDEX($D$181:$BW$244,$C213,G$94),),INDEX($D$181:$BW$244,$C213,G$94))=0,"",HYPERLINK(TEXT("#"&amp;INDEX($D$181:$BW$244,$C213,G$94),),INDEX($D$181:$BW$244,$C213,G$94)))</f>
        <v>A126065658T</v>
      </c>
      <c r="Q48" s="53" t="s">
        <v>11649</v>
      </c>
      <c r="R48" s="54" t="str" cm="1">
        <f t="array" ref="R48">IF(HYPERLINK(TEXT("#"&amp;INDEX($D$181:$BW$244,$C213,I$94),),INDEX($D$181:$BW$244,$C213,I$94))=0,"",HYPERLINK(TEXT("#"&amp;INDEX($D$181:$BW$244,$C213,I$94),),INDEX($D$181:$BW$244,$C213,I$94)))</f>
        <v>A126066306F</v>
      </c>
      <c r="S48" s="54" t="str" cm="1">
        <f t="array" ref="S48">IF(HYPERLINK(TEXT("#"&amp;INDEX($D$181:$BW$244,$C213,J$94),),INDEX($D$181:$BW$244,$C213,J$94))=0,"",HYPERLINK(TEXT("#"&amp;INDEX($D$181:$BW$244,$C213,J$94),),INDEX($D$181:$BW$244,$C213,J$94)))</f>
        <v>A126063714L</v>
      </c>
      <c r="T48" s="53"/>
      <c r="U48" s="53"/>
      <c r="V48" s="53"/>
      <c r="W48" s="53"/>
    </row>
    <row r="49" spans="1:23">
      <c r="A49" s="55" t="s">
        <v>11654</v>
      </c>
      <c r="B49" s="58"/>
      <c r="C49" s="53"/>
      <c r="D49" s="53"/>
      <c r="E49" s="53"/>
      <c r="F49" s="53"/>
      <c r="G49" s="53"/>
      <c r="H49" s="53"/>
      <c r="I49" s="53"/>
      <c r="J49" s="53"/>
      <c r="K49" s="53"/>
      <c r="L49" s="54"/>
      <c r="M49" s="54"/>
      <c r="N49" s="54"/>
      <c r="O49" s="54"/>
      <c r="P49" s="54"/>
      <c r="Q49" s="54"/>
      <c r="R49" s="54"/>
      <c r="S49" s="54"/>
      <c r="T49" s="53"/>
      <c r="U49" s="53"/>
      <c r="V49" s="53"/>
      <c r="W49" s="53"/>
    </row>
    <row r="50" spans="1:23">
      <c r="A50" s="50"/>
      <c r="B50" s="52" t="s">
        <v>11655</v>
      </c>
      <c r="C50" s="53" cm="1">
        <f t="array" ref="C50">INDEX($D$107:$BW$170,$C141,C$94)</f>
        <v>98.451999999999998</v>
      </c>
      <c r="D50" s="53" cm="1">
        <f t="array" ref="D50">INDEX($D$107:$BW$170,$C141,D$94)</f>
        <v>33.677</v>
      </c>
      <c r="E50" s="53" cm="1">
        <f t="array" ref="E50">INDEX($D$107:$BW$170,$C141,E$94)</f>
        <v>13.782999999999999</v>
      </c>
      <c r="F50" s="53" cm="1">
        <f t="array" ref="F50">INDEX($D$107:$BW$170,$C141,F$94)</f>
        <v>145.911</v>
      </c>
      <c r="G50" s="53" cm="1">
        <f t="array" ref="G50">INDEX($D$107:$BW$170,$C141,G$94)</f>
        <v>58.317999999999998</v>
      </c>
      <c r="H50" s="53" cm="1">
        <f t="array" ref="H50">INDEX($D$107:$BW$170,$C141,H$94)</f>
        <v>8.1679999999999993</v>
      </c>
      <c r="I50" s="53" cm="1">
        <f t="array" ref="I50">INDEX($D$107:$BW$170,$C141,I$94)</f>
        <v>66.486000000000004</v>
      </c>
      <c r="J50" s="53" cm="1">
        <f t="array" ref="J50">INDEX($D$107:$BW$170,$C141,J$94)</f>
        <v>212.39699999999999</v>
      </c>
      <c r="K50" s="53"/>
      <c r="L50" s="54" t="str" cm="1">
        <f t="array" ref="L50">IF(HYPERLINK(TEXT("#"&amp;INDEX($D$181:$BW$244,$C215,C$94),),INDEX($D$181:$BW$244,$C215,C$94))=0,"",HYPERLINK(TEXT("#"&amp;INDEX($D$181:$BW$244,$C215,C$94),),INDEX($D$181:$BW$244,$C215,C$94)))</f>
        <v>A126066974L</v>
      </c>
      <c r="M50" s="54" t="str" cm="1">
        <f t="array" ref="M50">IF(HYPERLINK(TEXT("#"&amp;INDEX($D$181:$BW$244,$C215,D$94),),INDEX($D$181:$BW$244,$C215,D$94))=0,"",HYPERLINK(TEXT("#"&amp;INDEX($D$181:$BW$244,$C215,D$94),),INDEX($D$181:$BW$244,$C215,D$94)))</f>
        <v>A126065030K</v>
      </c>
      <c r="N50" s="54" t="str" cm="1">
        <f t="array" ref="N50">IF(HYPERLINK(TEXT("#"&amp;INDEX($D$181:$BW$244,$C215,E$94),),INDEX($D$181:$BW$244,$C215,E$94))=0,"",HYPERLINK(TEXT("#"&amp;INDEX($D$181:$BW$244,$C215,E$94),),INDEX($D$181:$BW$244,$C215,E$94)))</f>
        <v>A126067622A</v>
      </c>
      <c r="O50" s="54" t="str" cm="1">
        <f t="array" ref="O50">IF(HYPERLINK(TEXT("#"&amp;INDEX($D$181:$BW$244,$C215,F$94),),INDEX($D$181:$BW$244,$C215,F$94))=0,"",HYPERLINK(TEXT("#"&amp;INDEX($D$181:$BW$244,$C215,F$94),),INDEX($D$181:$BW$244,$C215,F$94)))</f>
        <v>A126068270A</v>
      </c>
      <c r="P50" s="54" t="str" cm="1">
        <f t="array" ref="P50">IF(HYPERLINK(TEXT("#"&amp;INDEX($D$181:$BW$244,$C215,G$94),),INDEX($D$181:$BW$244,$C215,G$94))=0,"",HYPERLINK(TEXT("#"&amp;INDEX($D$181:$BW$244,$C215,G$94),),INDEX($D$181:$BW$244,$C215,G$94)))</f>
        <v>A126065678A</v>
      </c>
      <c r="Q50" s="54" t="str" cm="1">
        <f t="array" ref="Q50">IF(HYPERLINK(TEXT("#"&amp;INDEX($D$181:$BW$244,$C215,H$94),),INDEX($D$181:$BW$244,$C215,H$94))=0,"",HYPERLINK(TEXT("#"&amp;INDEX($D$181:$BW$244,$C215,H$94),),INDEX($D$181:$BW$244,$C215,H$94)))</f>
        <v>A126064382W</v>
      </c>
      <c r="R50" s="54" t="str" cm="1">
        <f t="array" ref="R50">IF(HYPERLINK(TEXT("#"&amp;INDEX($D$181:$BW$244,$C215,I$94),),INDEX($D$181:$BW$244,$C215,I$94))=0,"",HYPERLINK(TEXT("#"&amp;INDEX($D$181:$BW$244,$C215,I$94),),INDEX($D$181:$BW$244,$C215,I$94)))</f>
        <v>A126066326R</v>
      </c>
      <c r="S50" s="54" t="str" cm="1">
        <f t="array" ref="S50">IF(HYPERLINK(TEXT("#"&amp;INDEX($D$181:$BW$244,$C215,J$94),),INDEX($D$181:$BW$244,$C215,J$94))=0,"",HYPERLINK(TEXT("#"&amp;INDEX($D$181:$BW$244,$C215,J$94),),INDEX($D$181:$BW$244,$C215,J$94)))</f>
        <v>A126063734W</v>
      </c>
      <c r="T50" s="53"/>
      <c r="U50" s="53"/>
      <c r="V50" s="53"/>
      <c r="W50" s="53"/>
    </row>
    <row r="51" spans="1:23">
      <c r="A51" s="50"/>
      <c r="B51" s="57" t="s">
        <v>11656</v>
      </c>
      <c r="C51" s="53" cm="1">
        <f t="array" ref="C51">INDEX($D$107:$BW$170,$C142,C$94)</f>
        <v>25.257999999999999</v>
      </c>
      <c r="D51" s="53" cm="1">
        <f t="array" ref="D51">INDEX($D$107:$BW$170,$C142,D$94)</f>
        <v>10.234</v>
      </c>
      <c r="E51" s="53" cm="1">
        <f t="array" ref="E51">INDEX($D$107:$BW$170,$C142,E$94)</f>
        <v>8.4570000000000007</v>
      </c>
      <c r="F51" s="53" cm="1">
        <f t="array" ref="F51">INDEX($D$107:$BW$170,$C142,F$94)</f>
        <v>43.948999999999998</v>
      </c>
      <c r="G51" s="53" cm="1">
        <f t="array" ref="G51">INDEX($D$107:$BW$170,$C142,G$94)</f>
        <v>22.789000000000001</v>
      </c>
      <c r="H51" s="53" cm="1">
        <f t="array" ref="H51">INDEX($D$107:$BW$170,$C142,H$94)</f>
        <v>3.621</v>
      </c>
      <c r="I51" s="53" cm="1">
        <f t="array" ref="I51">INDEX($D$107:$BW$170,$C142,I$94)</f>
        <v>26.41</v>
      </c>
      <c r="J51" s="53" cm="1">
        <f t="array" ref="J51">INDEX($D$107:$BW$170,$C142,J$94)</f>
        <v>70.358000000000004</v>
      </c>
      <c r="K51" s="53"/>
      <c r="L51" s="54" t="str" cm="1">
        <f t="array" ref="L51">IF(HYPERLINK(TEXT("#"&amp;INDEX($D$181:$BW$244,$C216,C$94),),INDEX($D$181:$BW$244,$C216,C$94))=0,"",HYPERLINK(TEXT("#"&amp;INDEX($D$181:$BW$244,$C216,C$94),),INDEX($D$181:$BW$244,$C216,C$94)))</f>
        <v>A126066922K</v>
      </c>
      <c r="M51" s="54" t="str" cm="1">
        <f t="array" ref="M51">IF(HYPERLINK(TEXT("#"&amp;INDEX($D$181:$BW$244,$C216,D$94),),INDEX($D$181:$BW$244,$C216,D$94))=0,"",HYPERLINK(TEXT("#"&amp;INDEX($D$181:$BW$244,$C216,D$94),),INDEX($D$181:$BW$244,$C216,D$94)))</f>
        <v>A126064978K</v>
      </c>
      <c r="N51" s="54" t="str" cm="1">
        <f t="array" ref="N51">IF(HYPERLINK(TEXT("#"&amp;INDEX($D$181:$BW$244,$C216,E$94),),INDEX($D$181:$BW$244,$C216,E$94))=0,"",HYPERLINK(TEXT("#"&amp;INDEX($D$181:$BW$244,$C216,E$94),),INDEX($D$181:$BW$244,$C216,E$94)))</f>
        <v>A126067570K</v>
      </c>
      <c r="O51" s="54" t="str" cm="1">
        <f t="array" ref="O51">IF(HYPERLINK(TEXT("#"&amp;INDEX($D$181:$BW$244,$C216,F$94),),INDEX($D$181:$BW$244,$C216,F$94))=0,"",HYPERLINK(TEXT("#"&amp;INDEX($D$181:$BW$244,$C216,F$94),),INDEX($D$181:$BW$244,$C216,F$94)))</f>
        <v>A126068218T</v>
      </c>
      <c r="P51" s="54" t="str" cm="1">
        <f t="array" ref="P51">IF(HYPERLINK(TEXT("#"&amp;INDEX($D$181:$BW$244,$C216,G$94),),INDEX($D$181:$BW$244,$C216,G$94))=0,"",HYPERLINK(TEXT("#"&amp;INDEX($D$181:$BW$244,$C216,G$94),),INDEX($D$181:$BW$244,$C216,G$94)))</f>
        <v>A126065626X</v>
      </c>
      <c r="Q51" s="54" t="str" cm="1">
        <f t="array" ref="Q51">IF(HYPERLINK(TEXT("#"&amp;INDEX($D$181:$BW$244,$C216,H$94),),INDEX($D$181:$BW$244,$C216,H$94))=0,"",HYPERLINK(TEXT("#"&amp;INDEX($D$181:$BW$244,$C216,H$94),),INDEX($D$181:$BW$244,$C216,H$94)))</f>
        <v>A126064330V</v>
      </c>
      <c r="R51" s="54" t="str" cm="1">
        <f t="array" ref="R51">IF(HYPERLINK(TEXT("#"&amp;INDEX($D$181:$BW$244,$C216,I$94),),INDEX($D$181:$BW$244,$C216,I$94))=0,"",HYPERLINK(TEXT("#"&amp;INDEX($D$181:$BW$244,$C216,I$94),),INDEX($D$181:$BW$244,$C216,I$94)))</f>
        <v>A126066274X</v>
      </c>
      <c r="S51" s="54" t="str" cm="1">
        <f t="array" ref="S51">IF(HYPERLINK(TEXT("#"&amp;INDEX($D$181:$BW$244,$C216,J$94),),INDEX($D$181:$BW$244,$C216,J$94))=0,"",HYPERLINK(TEXT("#"&amp;INDEX($D$181:$BW$244,$C216,J$94),),INDEX($D$181:$BW$244,$C216,J$94)))</f>
        <v>A126063682F</v>
      </c>
      <c r="T51" s="53"/>
      <c r="U51" s="53"/>
      <c r="V51" s="53"/>
      <c r="W51" s="53"/>
    </row>
    <row r="52" spans="1:23">
      <c r="A52" s="50"/>
      <c r="B52" s="57" t="s">
        <v>11657</v>
      </c>
      <c r="C52" s="53" cm="1">
        <f t="array" ref="C52">INDEX($D$107:$BW$170,$C143,C$94)</f>
        <v>45.093000000000004</v>
      </c>
      <c r="D52" s="53" cm="1">
        <f t="array" ref="D52">INDEX($D$107:$BW$170,$C143,D$94)</f>
        <v>14.67</v>
      </c>
      <c r="E52" s="53" cm="1">
        <f t="array" ref="E52">INDEX($D$107:$BW$170,$C143,E$94)</f>
        <v>3.1509999999999998</v>
      </c>
      <c r="F52" s="53" cm="1">
        <f t="array" ref="F52">INDEX($D$107:$BW$170,$C143,F$94)</f>
        <v>62.914000000000001</v>
      </c>
      <c r="G52" s="53" cm="1">
        <f t="array" ref="G52">INDEX($D$107:$BW$170,$C143,G$94)</f>
        <v>18.978000000000002</v>
      </c>
      <c r="H52" s="53" cm="1">
        <f t="array" ref="H52">INDEX($D$107:$BW$170,$C143,H$94)</f>
        <v>3.6779999999999999</v>
      </c>
      <c r="I52" s="53" cm="1">
        <f t="array" ref="I52">INDEX($D$107:$BW$170,$C143,I$94)</f>
        <v>22.655999999999999</v>
      </c>
      <c r="J52" s="53" cm="1">
        <f t="array" ref="J52">INDEX($D$107:$BW$170,$C143,J$94)</f>
        <v>85.57</v>
      </c>
      <c r="K52" s="53"/>
      <c r="L52" s="54" t="str" cm="1">
        <f t="array" ref="L52">IF(HYPERLINK(TEXT("#"&amp;INDEX($D$181:$BW$244,$C217,C$94),),INDEX($D$181:$BW$244,$C217,C$94))=0,"",HYPERLINK(TEXT("#"&amp;INDEX($D$181:$BW$244,$C217,C$94),),INDEX($D$181:$BW$244,$C217,C$94)))</f>
        <v>A126066906K</v>
      </c>
      <c r="M52" s="54" t="str" cm="1">
        <f t="array" ref="M52">IF(HYPERLINK(TEXT("#"&amp;INDEX($D$181:$BW$244,$C217,D$94),),INDEX($D$181:$BW$244,$C217,D$94))=0,"",HYPERLINK(TEXT("#"&amp;INDEX($D$181:$BW$244,$C217,D$94),),INDEX($D$181:$BW$244,$C217,D$94)))</f>
        <v>A126064962T</v>
      </c>
      <c r="N52" s="54" t="str" cm="1">
        <f t="array" ref="N52">IF(HYPERLINK(TEXT("#"&amp;INDEX($D$181:$BW$244,$C217,E$94),),INDEX($D$181:$BW$244,$C217,E$94))=0,"",HYPERLINK(TEXT("#"&amp;INDEX($D$181:$BW$244,$C217,E$94),),INDEX($D$181:$BW$244,$C217,E$94)))</f>
        <v>A126067554K</v>
      </c>
      <c r="O52" s="54" t="str" cm="1">
        <f t="array" ref="O52">IF(HYPERLINK(TEXT("#"&amp;INDEX($D$181:$BW$244,$C217,F$94),),INDEX($D$181:$BW$244,$C217,F$94))=0,"",HYPERLINK(TEXT("#"&amp;INDEX($D$181:$BW$244,$C217,F$94),),INDEX($D$181:$BW$244,$C217,F$94)))</f>
        <v>A126068202X</v>
      </c>
      <c r="P52" s="54" t="str" cm="1">
        <f t="array" ref="P52">IF(HYPERLINK(TEXT("#"&amp;INDEX($D$181:$BW$244,$C217,G$94),),INDEX($D$181:$BW$244,$C217,G$94))=0,"",HYPERLINK(TEXT("#"&amp;INDEX($D$181:$BW$244,$C217,G$94),),INDEX($D$181:$BW$244,$C217,G$94)))</f>
        <v>A126065610F</v>
      </c>
      <c r="Q52" s="54" t="str" cm="1">
        <f t="array" ref="Q52">IF(HYPERLINK(TEXT("#"&amp;INDEX($D$181:$BW$244,$C217,H$94),),INDEX($D$181:$BW$244,$C217,H$94))=0,"",HYPERLINK(TEXT("#"&amp;INDEX($D$181:$BW$244,$C217,H$94),),INDEX($D$181:$BW$244,$C217,H$94)))</f>
        <v>A126064314V</v>
      </c>
      <c r="R52" s="54" t="str" cm="1">
        <f t="array" ref="R52">IF(HYPERLINK(TEXT("#"&amp;INDEX($D$181:$BW$244,$C217,I$94),),INDEX($D$181:$BW$244,$C217,I$94))=0,"",HYPERLINK(TEXT("#"&amp;INDEX($D$181:$BW$244,$C217,I$94),),INDEX($D$181:$BW$244,$C217,I$94)))</f>
        <v>A126066258X</v>
      </c>
      <c r="S52" s="54" t="str" cm="1">
        <f t="array" ref="S52">IF(HYPERLINK(TEXT("#"&amp;INDEX($D$181:$BW$244,$C217,J$94),),INDEX($D$181:$BW$244,$C217,J$94))=0,"",HYPERLINK(TEXT("#"&amp;INDEX($D$181:$BW$244,$C217,J$94),),INDEX($D$181:$BW$244,$C217,J$94)))</f>
        <v>A126063666F</v>
      </c>
      <c r="T52" s="53"/>
      <c r="U52" s="53"/>
      <c r="V52" s="53"/>
      <c r="W52" s="53"/>
    </row>
    <row r="53" spans="1:23">
      <c r="A53" s="50"/>
      <c r="B53" s="57" t="s">
        <v>11658</v>
      </c>
      <c r="C53" s="53" cm="1">
        <f t="array" ref="C53">INDEX($D$107:$BW$170,$C144,C$94)</f>
        <v>17.984000000000002</v>
      </c>
      <c r="D53" s="53" cm="1">
        <f t="array" ref="D53">INDEX($D$107:$BW$170,$C144,D$94)</f>
        <v>6.069</v>
      </c>
      <c r="E53" s="53" cm="1">
        <f t="array" ref="E53">INDEX($D$107:$BW$170,$C144,E$94)</f>
        <v>1.389</v>
      </c>
      <c r="F53" s="53" cm="1">
        <f t="array" ref="F53">INDEX($D$107:$BW$170,$C144,F$94)</f>
        <v>25.440999999999999</v>
      </c>
      <c r="G53" s="53" cm="1">
        <f t="array" ref="G53">INDEX($D$107:$BW$170,$C144,G$94)</f>
        <v>8.6199999999999992</v>
      </c>
      <c r="H53" s="53" cm="1">
        <f t="array" ref="H53">INDEX($D$107:$BW$170,$C144,H$94)</f>
        <v>0.36699999999999999</v>
      </c>
      <c r="I53" s="53" cm="1">
        <f t="array" ref="I53">INDEX($D$107:$BW$170,$C144,I$94)</f>
        <v>8.9870000000000001</v>
      </c>
      <c r="J53" s="53" cm="1">
        <f t="array" ref="J53">INDEX($D$107:$BW$170,$C144,J$94)</f>
        <v>34.427999999999997</v>
      </c>
      <c r="K53" s="53"/>
      <c r="L53" s="54" t="str" cm="1">
        <f t="array" ref="L53">IF(HYPERLINK(TEXT("#"&amp;INDEX($D$181:$BW$244,$C218,C$94),),INDEX($D$181:$BW$244,$C218,C$94))=0,"",HYPERLINK(TEXT("#"&amp;INDEX($D$181:$BW$244,$C218,C$94),),INDEX($D$181:$BW$244,$C218,C$94)))</f>
        <v>A126066910A</v>
      </c>
      <c r="M53" s="54" t="str" cm="1">
        <f t="array" ref="M53">IF(HYPERLINK(TEXT("#"&amp;INDEX($D$181:$BW$244,$C218,D$94),),INDEX($D$181:$BW$244,$C218,D$94))=0,"",HYPERLINK(TEXT("#"&amp;INDEX($D$181:$BW$244,$C218,D$94),),INDEX($D$181:$BW$244,$C218,D$94)))</f>
        <v>A126064966A</v>
      </c>
      <c r="N53" s="54" t="str" cm="1">
        <f t="array" ref="N53">IF(HYPERLINK(TEXT("#"&amp;INDEX($D$181:$BW$244,$C218,E$94),),INDEX($D$181:$BW$244,$C218,E$94))=0,"",HYPERLINK(TEXT("#"&amp;INDEX($D$181:$BW$244,$C218,E$94),),INDEX($D$181:$BW$244,$C218,E$94)))</f>
        <v>A126067558V</v>
      </c>
      <c r="O53" s="54" t="str" cm="1">
        <f t="array" ref="O53">IF(HYPERLINK(TEXT("#"&amp;INDEX($D$181:$BW$244,$C218,F$94),),INDEX($D$181:$BW$244,$C218,F$94))=0,"",HYPERLINK(TEXT("#"&amp;INDEX($D$181:$BW$244,$C218,F$94),),INDEX($D$181:$BW$244,$C218,F$94)))</f>
        <v>A126068206J</v>
      </c>
      <c r="P53" s="54" t="str" cm="1">
        <f t="array" ref="P53">IF(HYPERLINK(TEXT("#"&amp;INDEX($D$181:$BW$244,$C218,G$94),),INDEX($D$181:$BW$244,$C218,G$94))=0,"",HYPERLINK(TEXT("#"&amp;INDEX($D$181:$BW$244,$C218,G$94),),INDEX($D$181:$BW$244,$C218,G$94)))</f>
        <v>A126065614R</v>
      </c>
      <c r="Q53" s="54" t="str" cm="1">
        <f t="array" ref="Q53">IF(HYPERLINK(TEXT("#"&amp;INDEX($D$181:$BW$244,$C218,H$94),),INDEX($D$181:$BW$244,$C218,H$94))=0,"",HYPERLINK(TEXT("#"&amp;INDEX($D$181:$BW$244,$C218,H$94),),INDEX($D$181:$BW$244,$C218,H$94)))</f>
        <v>A126064318C</v>
      </c>
      <c r="R53" s="54" t="str" cm="1">
        <f t="array" ref="R53">IF(HYPERLINK(TEXT("#"&amp;INDEX($D$181:$BW$244,$C218,I$94),),INDEX($D$181:$BW$244,$C218,I$94))=0,"",HYPERLINK(TEXT("#"&amp;INDEX($D$181:$BW$244,$C218,I$94),),INDEX($D$181:$BW$244,$C218,I$94)))</f>
        <v>A126066262R</v>
      </c>
      <c r="S53" s="54" t="str" cm="1">
        <f t="array" ref="S53">IF(HYPERLINK(TEXT("#"&amp;INDEX($D$181:$BW$244,$C218,J$94),),INDEX($D$181:$BW$244,$C218,J$94))=0,"",HYPERLINK(TEXT("#"&amp;INDEX($D$181:$BW$244,$C218,J$94),),INDEX($D$181:$BW$244,$C218,J$94)))</f>
        <v>A126063670W</v>
      </c>
      <c r="T53" s="53"/>
      <c r="U53" s="53"/>
      <c r="V53" s="53"/>
      <c r="W53" s="53"/>
    </row>
    <row r="54" spans="1:23">
      <c r="A54" s="50"/>
      <c r="B54" s="57" t="s">
        <v>11659</v>
      </c>
      <c r="C54" s="53" cm="1">
        <f t="array" ref="C54">INDEX($D$107:$BW$170,$C145,C$94)</f>
        <v>10.117000000000001</v>
      </c>
      <c r="D54" s="53" cm="1">
        <f t="array" ref="D54">INDEX($D$107:$BW$170,$C145,D$94)</f>
        <v>2.7050000000000001</v>
      </c>
      <c r="E54" s="53" cm="1">
        <f t="array" ref="E54">INDEX($D$107:$BW$170,$C145,E$94)</f>
        <v>0.78600000000000003</v>
      </c>
      <c r="F54" s="53" cm="1">
        <f t="array" ref="F54">INDEX($D$107:$BW$170,$C145,F$94)</f>
        <v>13.608000000000001</v>
      </c>
      <c r="G54" s="53" cm="1">
        <f t="array" ref="G54">INDEX($D$107:$BW$170,$C145,G$94)</f>
        <v>7.931</v>
      </c>
      <c r="H54" s="53" cm="1">
        <f t="array" ref="H54">INDEX($D$107:$BW$170,$C145,H$94)</f>
        <v>0.502</v>
      </c>
      <c r="I54" s="53" cm="1">
        <f t="array" ref="I54">INDEX($D$107:$BW$170,$C145,I$94)</f>
        <v>8.4329999999999998</v>
      </c>
      <c r="J54" s="53" cm="1">
        <f t="array" ref="J54">INDEX($D$107:$BW$170,$C145,J$94)</f>
        <v>22.041</v>
      </c>
      <c r="K54" s="53"/>
      <c r="L54" s="54" t="str" cm="1">
        <f t="array" ref="L54">IF(HYPERLINK(TEXT("#"&amp;INDEX($D$181:$BW$244,$C219,C$94),),INDEX($D$181:$BW$244,$C219,C$94))=0,"",HYPERLINK(TEXT("#"&amp;INDEX($D$181:$BW$244,$C219,C$94),),INDEX($D$181:$BW$244,$C219,C$94)))</f>
        <v>A126066938C</v>
      </c>
      <c r="M54" s="54" t="str" cm="1">
        <f t="array" ref="M54">IF(HYPERLINK(TEXT("#"&amp;INDEX($D$181:$BW$244,$C219,D$94),),INDEX($D$181:$BW$244,$C219,D$94))=0,"",HYPERLINK(TEXT("#"&amp;INDEX($D$181:$BW$244,$C219,D$94),),INDEX($D$181:$BW$244,$C219,D$94)))</f>
        <v>A126064994K</v>
      </c>
      <c r="N54" s="54" t="str" cm="1">
        <f t="array" ref="N54">IF(HYPERLINK(TEXT("#"&amp;INDEX($D$181:$BW$244,$C219,E$94),),INDEX($D$181:$BW$244,$C219,E$94))=0,"",HYPERLINK(TEXT("#"&amp;INDEX($D$181:$BW$244,$C219,E$94),),INDEX($D$181:$BW$244,$C219,E$94)))</f>
        <v>A126067586C</v>
      </c>
      <c r="O54" s="54" t="str" cm="1">
        <f t="array" ref="O54">IF(HYPERLINK(TEXT("#"&amp;INDEX($D$181:$BW$244,$C219,F$94),),INDEX($D$181:$BW$244,$C219,F$94))=0,"",HYPERLINK(TEXT("#"&amp;INDEX($D$181:$BW$244,$C219,F$94),),INDEX($D$181:$BW$244,$C219,F$94)))</f>
        <v>A126068234T</v>
      </c>
      <c r="P54" s="54" t="str" cm="1">
        <f t="array" ref="P54">IF(HYPERLINK(TEXT("#"&amp;INDEX($D$181:$BW$244,$C219,G$94),),INDEX($D$181:$BW$244,$C219,G$94))=0,"",HYPERLINK(TEXT("#"&amp;INDEX($D$181:$BW$244,$C219,G$94),),INDEX($D$181:$BW$244,$C219,G$94)))</f>
        <v>A126065642X</v>
      </c>
      <c r="Q54" s="54" t="str" cm="1">
        <f t="array" ref="Q54">IF(HYPERLINK(TEXT("#"&amp;INDEX($D$181:$BW$244,$C219,H$94),),INDEX($D$181:$BW$244,$C219,H$94))=0,"",HYPERLINK(TEXT("#"&amp;INDEX($D$181:$BW$244,$C219,H$94),),INDEX($D$181:$BW$244,$C219,H$94)))</f>
        <v>A126064346L</v>
      </c>
      <c r="R54" s="54" t="str" cm="1">
        <f t="array" ref="R54">IF(HYPERLINK(TEXT("#"&amp;INDEX($D$181:$BW$244,$C219,I$94),),INDEX($D$181:$BW$244,$C219,I$94))=0,"",HYPERLINK(TEXT("#"&amp;INDEX($D$181:$BW$244,$C219,I$94),),INDEX($D$181:$BW$244,$C219,I$94)))</f>
        <v>A126066290X</v>
      </c>
      <c r="S54" s="54" t="str" cm="1">
        <f t="array" ref="S54">IF(HYPERLINK(TEXT("#"&amp;INDEX($D$181:$BW$244,$C219,J$94),),INDEX($D$181:$BW$244,$C219,J$94))=0,"",HYPERLINK(TEXT("#"&amp;INDEX($D$181:$BW$244,$C219,J$94),),INDEX($D$181:$BW$244,$C219,J$94)))</f>
        <v>A126063698X</v>
      </c>
      <c r="T54" s="53"/>
      <c r="U54" s="53"/>
      <c r="V54" s="53"/>
      <c r="W54" s="53"/>
    </row>
    <row r="55" spans="1:23">
      <c r="A55" s="50"/>
      <c r="B55" s="52" t="s">
        <v>11660</v>
      </c>
      <c r="C55" s="53" cm="1">
        <f t="array" ref="C55">INDEX($D$107:$BW$170,$C146,C$94)</f>
        <v>15.249000000000001</v>
      </c>
      <c r="D55" s="53" cm="1">
        <f t="array" ref="D55">INDEX($D$107:$BW$170,$C146,D$94)</f>
        <v>4.7130000000000001</v>
      </c>
      <c r="E55" s="53" cm="1">
        <f t="array" ref="E55">INDEX($D$107:$BW$170,$C146,E$94)</f>
        <v>1.1619999999999999</v>
      </c>
      <c r="F55" s="53" cm="1">
        <f t="array" ref="F55">INDEX($D$107:$BW$170,$C146,F$94)</f>
        <v>21.123999999999999</v>
      </c>
      <c r="G55" s="53" cm="1">
        <f t="array" ref="G55">INDEX($D$107:$BW$170,$C146,G$94)</f>
        <v>7</v>
      </c>
      <c r="H55" s="53" cm="1">
        <f t="array" ref="H55">INDEX($D$107:$BW$170,$C146,H$94)</f>
        <v>0.44500000000000001</v>
      </c>
      <c r="I55" s="53" cm="1">
        <f t="array" ref="I55">INDEX($D$107:$BW$170,$C146,I$94)</f>
        <v>7.4450000000000003</v>
      </c>
      <c r="J55" s="53" cm="1">
        <f t="array" ref="J55">INDEX($D$107:$BW$170,$C146,J$94)</f>
        <v>28.568999999999999</v>
      </c>
      <c r="K55" s="53"/>
      <c r="L55" s="54" t="str" cm="1">
        <f t="array" ref="L55">IF(HYPERLINK(TEXT("#"&amp;INDEX($D$181:$BW$244,$C220,C$94),),INDEX($D$181:$BW$244,$C220,C$94))=0,"",HYPERLINK(TEXT("#"&amp;INDEX($D$181:$BW$244,$C220,C$94),),INDEX($D$181:$BW$244,$C220,C$94)))</f>
        <v>A126066914K</v>
      </c>
      <c r="M55" s="54" t="str" cm="1">
        <f t="array" ref="M55">IF(HYPERLINK(TEXT("#"&amp;INDEX($D$181:$BW$244,$C220,D$94),),INDEX($D$181:$BW$244,$C220,D$94))=0,"",HYPERLINK(TEXT("#"&amp;INDEX($D$181:$BW$244,$C220,D$94),),INDEX($D$181:$BW$244,$C220,D$94)))</f>
        <v>A126064970T</v>
      </c>
      <c r="N55" s="54" t="str" cm="1">
        <f t="array" ref="N55">IF(HYPERLINK(TEXT("#"&amp;INDEX($D$181:$BW$244,$C220,E$94),),INDEX($D$181:$BW$244,$C220,E$94))=0,"",HYPERLINK(TEXT("#"&amp;INDEX($D$181:$BW$244,$C220,E$94),),INDEX($D$181:$BW$244,$C220,E$94)))</f>
        <v>A126067562K</v>
      </c>
      <c r="O55" s="54" t="str" cm="1">
        <f t="array" ref="O55">IF(HYPERLINK(TEXT("#"&amp;INDEX($D$181:$BW$244,$C220,F$94),),INDEX($D$181:$BW$244,$C220,F$94))=0,"",HYPERLINK(TEXT("#"&amp;INDEX($D$181:$BW$244,$C220,F$94),),INDEX($D$181:$BW$244,$C220,F$94)))</f>
        <v>A126068210X</v>
      </c>
      <c r="P55" s="54" t="str" cm="1">
        <f t="array" ref="P55">IF(HYPERLINK(TEXT("#"&amp;INDEX($D$181:$BW$244,$C220,G$94),),INDEX($D$181:$BW$244,$C220,G$94))=0,"",HYPERLINK(TEXT("#"&amp;INDEX($D$181:$BW$244,$C220,G$94),),INDEX($D$181:$BW$244,$C220,G$94)))</f>
        <v>A126065618X</v>
      </c>
      <c r="Q55" s="54" t="str" cm="1">
        <f t="array" ref="Q55">IF(HYPERLINK(TEXT("#"&amp;INDEX($D$181:$BW$244,$C220,H$94),),INDEX($D$181:$BW$244,$C220,H$94))=0,"",HYPERLINK(TEXT("#"&amp;INDEX($D$181:$BW$244,$C220,H$94),),INDEX($D$181:$BW$244,$C220,H$94)))</f>
        <v>A126064322V</v>
      </c>
      <c r="R55" s="54" t="str" cm="1">
        <f t="array" ref="R55">IF(HYPERLINK(TEXT("#"&amp;INDEX($D$181:$BW$244,$C220,I$94),),INDEX($D$181:$BW$244,$C220,I$94))=0,"",HYPERLINK(TEXT("#"&amp;INDEX($D$181:$BW$244,$C220,I$94),),INDEX($D$181:$BW$244,$C220,I$94)))</f>
        <v>A126066266X</v>
      </c>
      <c r="S55" s="54" t="str" cm="1">
        <f t="array" ref="S55">IF(HYPERLINK(TEXT("#"&amp;INDEX($D$181:$BW$244,$C220,J$94),),INDEX($D$181:$BW$244,$C220,J$94))=0,"",HYPERLINK(TEXT("#"&amp;INDEX($D$181:$BW$244,$C220,J$94),),INDEX($D$181:$BW$244,$C220,J$94)))</f>
        <v>A126063674F</v>
      </c>
      <c r="T55" s="53"/>
      <c r="U55" s="53"/>
      <c r="V55" s="53"/>
      <c r="W55" s="53"/>
    </row>
    <row r="56" spans="1:23">
      <c r="A56" s="50"/>
      <c r="B56" s="52" t="s">
        <v>11661</v>
      </c>
      <c r="C56" s="53" cm="1">
        <f t="array" ref="C56">INDEX($D$107:$BW$170,$C147,C$94)</f>
        <v>23.501999999999999</v>
      </c>
      <c r="D56" s="53" cm="1">
        <f t="array" ref="D56">INDEX($D$107:$BW$170,$C147,D$94)</f>
        <v>2.968</v>
      </c>
      <c r="E56" s="53" cm="1">
        <f t="array" ref="E56">INDEX($D$107:$BW$170,$C147,E$94)</f>
        <v>0</v>
      </c>
      <c r="F56" s="53" cm="1">
        <f t="array" ref="F56">INDEX($D$107:$BW$170,$C147,F$94)</f>
        <v>26.47</v>
      </c>
      <c r="G56" s="53" cm="1">
        <f t="array" ref="G56">INDEX($D$107:$BW$170,$C147,G$94)</f>
        <v>6.2789999999999999</v>
      </c>
      <c r="H56" s="53" cm="1">
        <f t="array" ref="H56">INDEX($D$107:$BW$170,$C147,H$94)</f>
        <v>0</v>
      </c>
      <c r="I56" s="53" cm="1">
        <f t="array" ref="I56">INDEX($D$107:$BW$170,$C147,I$94)</f>
        <v>6.2789999999999999</v>
      </c>
      <c r="J56" s="53" cm="1">
        <f t="array" ref="J56">INDEX($D$107:$BW$170,$C147,J$94)</f>
        <v>32.75</v>
      </c>
      <c r="K56" s="53"/>
      <c r="L56" s="54" t="str" cm="1">
        <f t="array" ref="L56">IF(HYPERLINK(TEXT("#"&amp;INDEX($D$181:$BW$244,$C221,C$94),),INDEX($D$181:$BW$244,$C221,C$94))=0,"",HYPERLINK(TEXT("#"&amp;INDEX($D$181:$BW$244,$C221,C$94),),INDEX($D$181:$BW$244,$C221,C$94)))</f>
        <v>A126066942V</v>
      </c>
      <c r="M56" s="54" t="str" cm="1">
        <f t="array" ref="M56">IF(HYPERLINK(TEXT("#"&amp;INDEX($D$181:$BW$244,$C221,D$94),),INDEX($D$181:$BW$244,$C221,D$94))=0,"",HYPERLINK(TEXT("#"&amp;INDEX($D$181:$BW$244,$C221,D$94),),INDEX($D$181:$BW$244,$C221,D$94)))</f>
        <v>A126064998V</v>
      </c>
      <c r="N56" s="54" t="str" cm="1">
        <f t="array" ref="N56">IF(HYPERLINK(TEXT("#"&amp;INDEX($D$181:$BW$244,$C221,E$94),),INDEX($D$181:$BW$244,$C221,E$94))=0,"",HYPERLINK(TEXT("#"&amp;INDEX($D$181:$BW$244,$C221,E$94),),INDEX($D$181:$BW$244,$C221,E$94)))</f>
        <v>A126067590V</v>
      </c>
      <c r="O56" s="54" t="str" cm="1">
        <f t="array" ref="O56">IF(HYPERLINK(TEXT("#"&amp;INDEX($D$181:$BW$244,$C221,F$94),),INDEX($D$181:$BW$244,$C221,F$94))=0,"",HYPERLINK(TEXT("#"&amp;INDEX($D$181:$BW$244,$C221,F$94),),INDEX($D$181:$BW$244,$C221,F$94)))</f>
        <v>A126068238A</v>
      </c>
      <c r="P56" s="54" t="str" cm="1">
        <f t="array" ref="P56">IF(HYPERLINK(TEXT("#"&amp;INDEX($D$181:$BW$244,$C221,G$94),),INDEX($D$181:$BW$244,$C221,G$94))=0,"",HYPERLINK(TEXT("#"&amp;INDEX($D$181:$BW$244,$C221,G$94),),INDEX($D$181:$BW$244,$C221,G$94)))</f>
        <v>A126065646J</v>
      </c>
      <c r="Q56" s="54" t="str" cm="1">
        <f t="array" ref="Q56">IF(HYPERLINK(TEXT("#"&amp;INDEX($D$181:$BW$244,$C221,H$94),),INDEX($D$181:$BW$244,$C221,H$94))=0,"",HYPERLINK(TEXT("#"&amp;INDEX($D$181:$BW$244,$C221,H$94),),INDEX($D$181:$BW$244,$C221,H$94)))</f>
        <v>A126064350C</v>
      </c>
      <c r="R56" s="54" t="str" cm="1">
        <f t="array" ref="R56">IF(HYPERLINK(TEXT("#"&amp;INDEX($D$181:$BW$244,$C221,I$94),),INDEX($D$181:$BW$244,$C221,I$94))=0,"",HYPERLINK(TEXT("#"&amp;INDEX($D$181:$BW$244,$C221,I$94),),INDEX($D$181:$BW$244,$C221,I$94)))</f>
        <v>A126066294J</v>
      </c>
      <c r="S56" s="54" t="str" cm="1">
        <f t="array" ref="S56">IF(HYPERLINK(TEXT("#"&amp;INDEX($D$181:$BW$244,$C221,J$94),),INDEX($D$181:$BW$244,$C221,J$94))=0,"",HYPERLINK(TEXT("#"&amp;INDEX($D$181:$BW$244,$C221,J$94),),INDEX($D$181:$BW$244,$C221,J$94)))</f>
        <v>A126063702C</v>
      </c>
      <c r="T56" s="53"/>
      <c r="U56" s="53"/>
      <c r="V56" s="53"/>
      <c r="W56" s="53"/>
    </row>
    <row r="57" spans="1:23">
      <c r="A57" s="55" t="s">
        <v>11636</v>
      </c>
      <c r="B57" s="59"/>
      <c r="C57" s="60" cm="1">
        <f t="array" ref="C57">INDEX($D$107:$BW$170,$C148,C$94)</f>
        <v>137.203</v>
      </c>
      <c r="D57" s="60" cm="1">
        <f t="array" ref="D57">INDEX($D$107:$BW$170,$C148,D$94)</f>
        <v>41.357999999999997</v>
      </c>
      <c r="E57" s="60" cm="1">
        <f t="array" ref="E57">INDEX($D$107:$BW$170,$C148,E$94)</f>
        <v>14.945</v>
      </c>
      <c r="F57" s="60" cm="1">
        <f t="array" ref="F57">INDEX($D$107:$BW$170,$C148,F$94)</f>
        <v>193.506</v>
      </c>
      <c r="G57" s="60" cm="1">
        <f t="array" ref="G57">INDEX($D$107:$BW$170,$C148,G$94)</f>
        <v>71.596999999999994</v>
      </c>
      <c r="H57" s="60" cm="1">
        <f t="array" ref="H57">INDEX($D$107:$BW$170,$C148,H$94)</f>
        <v>8.6129999999999995</v>
      </c>
      <c r="I57" s="60" cm="1">
        <f t="array" ref="I57">INDEX($D$107:$BW$170,$C148,I$94)</f>
        <v>80.209999999999994</v>
      </c>
      <c r="J57" s="60" cm="1">
        <f t="array" ref="J57">INDEX($D$107:$BW$170,$C148,J$94)</f>
        <v>273.71499999999997</v>
      </c>
      <c r="K57" s="53"/>
      <c r="L57" s="54" t="str" cm="1">
        <f t="array" ref="L57">IF(HYPERLINK(TEXT("#"&amp;INDEX($D$181:$BW$244,$C222,C$94),),INDEX($D$181:$BW$244,$C222,C$94))=0,"",HYPERLINK(TEXT("#"&amp;INDEX($D$181:$BW$244,$C222,C$94),),INDEX($D$181:$BW$244,$C222,C$94)))</f>
        <v>A126066946C</v>
      </c>
      <c r="M57" s="54" t="str" cm="1">
        <f t="array" ref="M57">IF(HYPERLINK(TEXT("#"&amp;INDEX($D$181:$BW$244,$C222,D$94),),INDEX($D$181:$BW$244,$C222,D$94))=0,"",HYPERLINK(TEXT("#"&amp;INDEX($D$181:$BW$244,$C222,D$94),),INDEX($D$181:$BW$244,$C222,D$94)))</f>
        <v>A126065002A</v>
      </c>
      <c r="N57" s="54" t="str" cm="1">
        <f t="array" ref="N57">IF(HYPERLINK(TEXT("#"&amp;INDEX($D$181:$BW$244,$C222,E$94),),INDEX($D$181:$BW$244,$C222,E$94))=0,"",HYPERLINK(TEXT("#"&amp;INDEX($D$181:$BW$244,$C222,E$94),),INDEX($D$181:$BW$244,$C222,E$94)))</f>
        <v>A126067594C</v>
      </c>
      <c r="O57" s="54" t="str" cm="1">
        <f t="array" ref="O57">IF(HYPERLINK(TEXT("#"&amp;INDEX($D$181:$BW$244,$C222,F$94),),INDEX($D$181:$BW$244,$C222,F$94))=0,"",HYPERLINK(TEXT("#"&amp;INDEX($D$181:$BW$244,$C222,F$94),),INDEX($D$181:$BW$244,$C222,F$94)))</f>
        <v>A126068242T</v>
      </c>
      <c r="P57" s="54" t="str" cm="1">
        <f t="array" ref="P57">IF(HYPERLINK(TEXT("#"&amp;INDEX($D$181:$BW$244,$C222,G$94),),INDEX($D$181:$BW$244,$C222,G$94))=0,"",HYPERLINK(TEXT("#"&amp;INDEX($D$181:$BW$244,$C222,G$94),),INDEX($D$181:$BW$244,$C222,G$94)))</f>
        <v>A126065650X</v>
      </c>
      <c r="Q57" s="54" t="str" cm="1">
        <f t="array" ref="Q57">IF(HYPERLINK(TEXT("#"&amp;INDEX($D$181:$BW$244,$C222,H$94),),INDEX($D$181:$BW$244,$C222,H$94))=0,"",HYPERLINK(TEXT("#"&amp;INDEX($D$181:$BW$244,$C222,H$94),),INDEX($D$181:$BW$244,$C222,H$94)))</f>
        <v>A126064354L</v>
      </c>
      <c r="R57" s="54" t="str" cm="1">
        <f t="array" ref="R57">IF(HYPERLINK(TEXT("#"&amp;INDEX($D$181:$BW$244,$C222,I$94),),INDEX($D$181:$BW$244,$C222,I$94))=0,"",HYPERLINK(TEXT("#"&amp;INDEX($D$181:$BW$244,$C222,I$94),),INDEX($D$181:$BW$244,$C222,I$94)))</f>
        <v>A126066298T</v>
      </c>
      <c r="S57" s="54" t="str" cm="1">
        <f t="array" ref="S57">IF(HYPERLINK(TEXT("#"&amp;INDEX($D$181:$BW$244,$C222,J$94),),INDEX($D$181:$BW$244,$C222,J$94))=0,"",HYPERLINK(TEXT("#"&amp;INDEX($D$181:$BW$244,$C222,J$94),),INDEX($D$181:$BW$244,$C222,J$94)))</f>
        <v>A126063706L</v>
      </c>
      <c r="T57" s="53"/>
      <c r="U57" s="53"/>
      <c r="V57" s="53"/>
      <c r="W57" s="53"/>
    </row>
    <row r="58" spans="1:23">
      <c r="A58" s="46" t="s">
        <v>11663</v>
      </c>
      <c r="B58" s="47"/>
      <c r="C58" s="47"/>
      <c r="D58" s="47"/>
      <c r="E58" s="47"/>
      <c r="F58" s="47"/>
      <c r="G58" s="47"/>
      <c r="H58" s="47"/>
      <c r="I58" s="47"/>
      <c r="J58" s="47"/>
      <c r="K58" s="61"/>
      <c r="L58" s="47"/>
      <c r="M58" s="47"/>
      <c r="N58" s="47"/>
      <c r="O58" s="47"/>
      <c r="P58" s="47"/>
      <c r="Q58" s="47"/>
      <c r="R58" s="47"/>
      <c r="S58" s="47"/>
      <c r="T58" s="53"/>
      <c r="U58" s="53"/>
      <c r="V58" s="53"/>
      <c r="W58" s="53"/>
    </row>
    <row r="59" spans="1:23">
      <c r="A59" s="49" t="s">
        <v>11641</v>
      </c>
      <c r="B59" s="50"/>
      <c r="C59" s="53"/>
      <c r="D59" s="53"/>
      <c r="E59" s="53"/>
      <c r="F59" s="53"/>
      <c r="G59" s="53"/>
      <c r="H59" s="53"/>
      <c r="I59" s="53"/>
      <c r="J59" s="53"/>
      <c r="K59" s="53"/>
      <c r="L59" s="54"/>
      <c r="M59" s="54"/>
      <c r="N59" s="54"/>
      <c r="O59" s="54"/>
      <c r="P59" s="54"/>
      <c r="Q59" s="54"/>
      <c r="R59" s="54"/>
      <c r="S59" s="54"/>
      <c r="T59" s="53"/>
      <c r="U59" s="53"/>
      <c r="V59" s="53"/>
      <c r="W59" s="53"/>
    </row>
    <row r="60" spans="1:23">
      <c r="A60" s="50"/>
      <c r="B60" s="52" t="s">
        <v>11642</v>
      </c>
      <c r="C60" s="53" cm="1">
        <f t="array" ref="C60">INDEX($D$107:$BW$170,$C151,C$94)</f>
        <v>90.766999999999996</v>
      </c>
      <c r="D60" s="53" cm="1">
        <f t="array" ref="D60">INDEX($D$107:$BW$170,$C151,D$94)</f>
        <v>14.132</v>
      </c>
      <c r="E60" s="53" cm="1">
        <f t="array" ref="E60">INDEX($D$107:$BW$170,$C151,E$94)</f>
        <v>3.5960000000000001</v>
      </c>
      <c r="F60" s="53" cm="1">
        <f t="array" ref="F60">INDEX($D$107:$BW$170,$C151,F$94)</f>
        <v>108.495</v>
      </c>
      <c r="G60" s="53" cm="1">
        <f t="array" ref="G60">INDEX($D$107:$BW$170,$C151,G$94)</f>
        <v>64.278999999999996</v>
      </c>
      <c r="H60" s="53" cm="1">
        <f t="array" ref="H60">INDEX($D$107:$BW$170,$C151,H$94)</f>
        <v>9.9239999999999995</v>
      </c>
      <c r="I60" s="53" cm="1">
        <f t="array" ref="I60">INDEX($D$107:$BW$170,$C151,I$94)</f>
        <v>74.203000000000003</v>
      </c>
      <c r="J60" s="53" cm="1">
        <f t="array" ref="J60">INDEX($D$107:$BW$170,$C151,J$94)</f>
        <v>182.69800000000001</v>
      </c>
      <c r="K60" s="53"/>
      <c r="L60" s="54" t="str" cm="1">
        <f t="array" ref="L60">IF(HYPERLINK(TEXT("#"&amp;INDEX($D$181:$BW$244,$C225,C$94),),INDEX($D$181:$BW$244,$C225,C$94))=0,"",HYPERLINK(TEXT("#"&amp;INDEX($D$181:$BW$244,$C225,C$94),),INDEX($D$181:$BW$244,$C225,C$94)))</f>
        <v>A126035854T</v>
      </c>
      <c r="M60" s="54" t="str" cm="1">
        <f t="array" ref="M60">IF(HYPERLINK(TEXT("#"&amp;INDEX($D$181:$BW$244,$C225,D$94),),INDEX($D$181:$BW$244,$C225,D$94))=0,"",HYPERLINK(TEXT("#"&amp;INDEX($D$181:$BW$244,$C225,D$94),),INDEX($D$181:$BW$244,$C225,D$94)))</f>
        <v>A126033910L</v>
      </c>
      <c r="N60" s="54" t="str" cm="1">
        <f t="array" ref="N60">IF(HYPERLINK(TEXT("#"&amp;INDEX($D$181:$BW$244,$C225,E$94),),INDEX($D$181:$BW$244,$C225,E$94))=0,"",HYPERLINK(TEXT("#"&amp;INDEX($D$181:$BW$244,$C225,E$94),),INDEX($D$181:$BW$244,$C225,E$94)))</f>
        <v>A126036502F</v>
      </c>
      <c r="O60" s="54" t="str" cm="1">
        <f t="array" ref="O60">IF(HYPERLINK(TEXT("#"&amp;INDEX($D$181:$BW$244,$C225,F$94),),INDEX($D$181:$BW$244,$C225,F$94))=0,"",HYPERLINK(TEXT("#"&amp;INDEX($D$181:$BW$244,$C225,F$94),),INDEX($D$181:$BW$244,$C225,F$94)))</f>
        <v>A126037150F</v>
      </c>
      <c r="P60" s="54" t="str" cm="1">
        <f t="array" ref="P60">IF(HYPERLINK(TEXT("#"&amp;INDEX($D$181:$BW$244,$C225,G$94),),INDEX($D$181:$BW$244,$C225,G$94))=0,"",HYPERLINK(TEXT("#"&amp;INDEX($D$181:$BW$244,$C225,G$94),),INDEX($D$181:$BW$244,$C225,G$94)))</f>
        <v>A126034558F</v>
      </c>
      <c r="Q60" s="54" t="str" cm="1">
        <f t="array" ref="Q60">IF(HYPERLINK(TEXT("#"&amp;INDEX($D$181:$BW$244,$C225,H$94),),INDEX($D$181:$BW$244,$C225,H$94))=0,"",HYPERLINK(TEXT("#"&amp;INDEX($D$181:$BW$244,$C225,H$94),),INDEX($D$181:$BW$244,$C225,H$94)))</f>
        <v>A126033262A</v>
      </c>
      <c r="R60" s="54" t="str" cm="1">
        <f t="array" ref="R60">IF(HYPERLINK(TEXT("#"&amp;INDEX($D$181:$BW$244,$C225,I$94),),INDEX($D$181:$BW$244,$C225,I$94))=0,"",HYPERLINK(TEXT("#"&amp;INDEX($D$181:$BW$244,$C225,I$94),),INDEX($D$181:$BW$244,$C225,I$94)))</f>
        <v>A126035206V</v>
      </c>
      <c r="S60" s="54" t="str" cm="1">
        <f t="array" ref="S60">IF(HYPERLINK(TEXT("#"&amp;INDEX($D$181:$BW$244,$C225,J$94),),INDEX($D$181:$BW$244,$C225,J$94))=0,"",HYPERLINK(TEXT("#"&amp;INDEX($D$181:$BW$244,$C225,J$94),),INDEX($D$181:$BW$244,$C225,J$94)))</f>
        <v>A126032614A</v>
      </c>
      <c r="T60" s="53"/>
      <c r="U60" s="53"/>
      <c r="V60" s="53"/>
      <c r="W60" s="53"/>
    </row>
    <row r="61" spans="1:23">
      <c r="A61" s="50"/>
      <c r="B61" s="52" t="s">
        <v>11643</v>
      </c>
      <c r="C61" s="53" cm="1">
        <f t="array" ref="C61">INDEX($D$107:$BW$170,$C152,C$94)</f>
        <v>14.337999999999999</v>
      </c>
      <c r="D61" s="53" cm="1">
        <f t="array" ref="D61">INDEX($D$107:$BW$170,$C152,D$94)</f>
        <v>6.806</v>
      </c>
      <c r="E61" s="53" cm="1">
        <f t="array" ref="E61">INDEX($D$107:$BW$170,$C152,E$94)</f>
        <v>5.4610000000000003</v>
      </c>
      <c r="F61" s="53" cm="1">
        <f t="array" ref="F61">INDEX($D$107:$BW$170,$C152,F$94)</f>
        <v>26.605</v>
      </c>
      <c r="G61" s="53" cm="1">
        <f t="array" ref="G61">INDEX($D$107:$BW$170,$C152,G$94)</f>
        <v>9.2859999999999996</v>
      </c>
      <c r="H61" s="53" cm="1">
        <f t="array" ref="H61">INDEX($D$107:$BW$170,$C152,H$94)</f>
        <v>5.8769999999999998</v>
      </c>
      <c r="I61" s="53" cm="1">
        <f t="array" ref="I61">INDEX($D$107:$BW$170,$C152,I$94)</f>
        <v>15.162000000000001</v>
      </c>
      <c r="J61" s="53" cm="1">
        <f t="array" ref="J61">INDEX($D$107:$BW$170,$C152,J$94)</f>
        <v>41.767000000000003</v>
      </c>
      <c r="K61" s="53"/>
      <c r="L61" s="54" t="str" cm="1">
        <f t="array" ref="L61">IF(HYPERLINK(TEXT("#"&amp;INDEX($D$181:$BW$244,$C226,C$94),),INDEX($D$181:$BW$244,$C226,C$94))=0,"",HYPERLINK(TEXT("#"&amp;INDEX($D$181:$BW$244,$C226,C$94),),INDEX($D$181:$BW$244,$C226,C$94)))</f>
        <v>A126035822X</v>
      </c>
      <c r="M61" s="54" t="str" cm="1">
        <f t="array" ref="M61">IF(HYPERLINK(TEXT("#"&amp;INDEX($D$181:$BW$244,$C226,D$94),),INDEX($D$181:$BW$244,$C226,D$94))=0,"",HYPERLINK(TEXT("#"&amp;INDEX($D$181:$BW$244,$C226,D$94),),INDEX($D$181:$BW$244,$C226,D$94)))</f>
        <v>A126033878X</v>
      </c>
      <c r="N61" s="54" t="str" cm="1">
        <f t="array" ref="N61">IF(HYPERLINK(TEXT("#"&amp;INDEX($D$181:$BW$244,$C226,E$94),),INDEX($D$181:$BW$244,$C226,E$94))=0,"",HYPERLINK(TEXT("#"&amp;INDEX($D$181:$BW$244,$C226,E$94),),INDEX($D$181:$BW$244,$C226,E$94)))</f>
        <v>A126036470X</v>
      </c>
      <c r="O61" s="54" t="str" cm="1">
        <f t="array" ref="O61">IF(HYPERLINK(TEXT("#"&amp;INDEX($D$181:$BW$244,$C226,F$94),),INDEX($D$181:$BW$244,$C226,F$94))=0,"",HYPERLINK(TEXT("#"&amp;INDEX($D$181:$BW$244,$C226,F$94),),INDEX($D$181:$BW$244,$C226,F$94)))</f>
        <v>A126037118F</v>
      </c>
      <c r="P61" s="54" t="str" cm="1">
        <f t="array" ref="P61">IF(HYPERLINK(TEXT("#"&amp;INDEX($D$181:$BW$244,$C226,G$94),),INDEX($D$181:$BW$244,$C226,G$94))=0,"",HYPERLINK(TEXT("#"&amp;INDEX($D$181:$BW$244,$C226,G$94),),INDEX($D$181:$BW$244,$C226,G$94)))</f>
        <v>A126034526L</v>
      </c>
      <c r="Q61" s="54" t="str" cm="1">
        <f t="array" ref="Q61">IF(HYPERLINK(TEXT("#"&amp;INDEX($D$181:$BW$244,$C226,H$94),),INDEX($D$181:$BW$244,$C226,H$94))=0,"",HYPERLINK(TEXT("#"&amp;INDEX($D$181:$BW$244,$C226,H$94),),INDEX($D$181:$BW$244,$C226,H$94)))</f>
        <v>A126033230J</v>
      </c>
      <c r="R61" s="54" t="str" cm="1">
        <f t="array" ref="R61">IF(HYPERLINK(TEXT("#"&amp;INDEX($D$181:$BW$244,$C226,I$94),),INDEX($D$181:$BW$244,$C226,I$94))=0,"",HYPERLINK(TEXT("#"&amp;INDEX($D$181:$BW$244,$C226,I$94),),INDEX($D$181:$BW$244,$C226,I$94)))</f>
        <v>A126035174L</v>
      </c>
      <c r="S61" s="54" t="str" cm="1">
        <f t="array" ref="S61">IF(HYPERLINK(TEXT("#"&amp;INDEX($D$181:$BW$244,$C226,J$94),),INDEX($D$181:$BW$244,$C226,J$94))=0,"",HYPERLINK(TEXT("#"&amp;INDEX($D$181:$BW$244,$C226,J$94),),INDEX($D$181:$BW$244,$C226,J$94)))</f>
        <v>A126032582V</v>
      </c>
      <c r="T61" s="53"/>
      <c r="U61" s="53"/>
      <c r="V61" s="53"/>
      <c r="W61" s="53"/>
    </row>
    <row r="62" spans="1:23">
      <c r="A62" s="50"/>
      <c r="B62" s="52" t="s">
        <v>11644</v>
      </c>
      <c r="C62" s="53" cm="1">
        <f t="array" ref="C62">INDEX($D$107:$BW$170,$C153,C$94)</f>
        <v>3.6869999999999998</v>
      </c>
      <c r="D62" s="53" cm="1">
        <f t="array" ref="D62">INDEX($D$107:$BW$170,$C153,D$94)</f>
        <v>1.4490000000000001</v>
      </c>
      <c r="E62" s="53" cm="1">
        <f t="array" ref="E62">INDEX($D$107:$BW$170,$C153,E$94)</f>
        <v>0.58799999999999997</v>
      </c>
      <c r="F62" s="53" cm="1">
        <f t="array" ref="F62">INDEX($D$107:$BW$170,$C153,F$94)</f>
        <v>5.7240000000000002</v>
      </c>
      <c r="G62" s="53" cm="1">
        <f t="array" ref="G62">INDEX($D$107:$BW$170,$C153,G$94)</f>
        <v>2.7890000000000001</v>
      </c>
      <c r="H62" s="53" cm="1">
        <f t="array" ref="H62">INDEX($D$107:$BW$170,$C153,H$94)</f>
        <v>2.2000000000000002</v>
      </c>
      <c r="I62" s="53" cm="1">
        <f t="array" ref="I62">INDEX($D$107:$BW$170,$C153,I$94)</f>
        <v>4.9889999999999999</v>
      </c>
      <c r="J62" s="53" cm="1">
        <f t="array" ref="J62">INDEX($D$107:$BW$170,$C153,J$94)</f>
        <v>10.714</v>
      </c>
      <c r="K62" s="53"/>
      <c r="L62" s="54" t="str" cm="1">
        <f t="array" ref="L62">IF(HYPERLINK(TEXT("#"&amp;INDEX($D$181:$BW$244,$C227,C$94),),INDEX($D$181:$BW$244,$C227,C$94))=0,"",HYPERLINK(TEXT("#"&amp;INDEX($D$181:$BW$244,$C227,C$94),),INDEX($D$181:$BW$244,$C227,C$94)))</f>
        <v>A126035858A</v>
      </c>
      <c r="M62" s="54" t="str" cm="1">
        <f t="array" ref="M62">IF(HYPERLINK(TEXT("#"&amp;INDEX($D$181:$BW$244,$C227,D$94),),INDEX($D$181:$BW$244,$C227,D$94))=0,"",HYPERLINK(TEXT("#"&amp;INDEX($D$181:$BW$244,$C227,D$94),),INDEX($D$181:$BW$244,$C227,D$94)))</f>
        <v>A126033914W</v>
      </c>
      <c r="N62" s="54" t="str" cm="1">
        <f t="array" ref="N62">IF(HYPERLINK(TEXT("#"&amp;INDEX($D$181:$BW$244,$C227,E$94),),INDEX($D$181:$BW$244,$C227,E$94))=0,"",HYPERLINK(TEXT("#"&amp;INDEX($D$181:$BW$244,$C227,E$94),),INDEX($D$181:$BW$244,$C227,E$94)))</f>
        <v>A126036506R</v>
      </c>
      <c r="O62" s="54" t="str" cm="1">
        <f t="array" ref="O62">IF(HYPERLINK(TEXT("#"&amp;INDEX($D$181:$BW$244,$C227,F$94),),INDEX($D$181:$BW$244,$C227,F$94))=0,"",HYPERLINK(TEXT("#"&amp;INDEX($D$181:$BW$244,$C227,F$94),),INDEX($D$181:$BW$244,$C227,F$94)))</f>
        <v>A126037154R</v>
      </c>
      <c r="P62" s="54" t="str" cm="1">
        <f t="array" ref="P62">IF(HYPERLINK(TEXT("#"&amp;INDEX($D$181:$BW$244,$C227,G$94),),INDEX($D$181:$BW$244,$C227,G$94))=0,"",HYPERLINK(TEXT("#"&amp;INDEX($D$181:$BW$244,$C227,G$94),),INDEX($D$181:$BW$244,$C227,G$94)))</f>
        <v>A126034562W</v>
      </c>
      <c r="Q62" s="54" t="str" cm="1">
        <f t="array" ref="Q62">IF(HYPERLINK(TEXT("#"&amp;INDEX($D$181:$BW$244,$C227,H$94),),INDEX($D$181:$BW$244,$C227,H$94))=0,"",HYPERLINK(TEXT("#"&amp;INDEX($D$181:$BW$244,$C227,H$94),),INDEX($D$181:$BW$244,$C227,H$94)))</f>
        <v>A126033266K</v>
      </c>
      <c r="R62" s="54" t="str" cm="1">
        <f t="array" ref="R62">IF(HYPERLINK(TEXT("#"&amp;INDEX($D$181:$BW$244,$C227,I$94),),INDEX($D$181:$BW$244,$C227,I$94))=0,"",HYPERLINK(TEXT("#"&amp;INDEX($D$181:$BW$244,$C227,I$94),),INDEX($D$181:$BW$244,$C227,I$94)))</f>
        <v>A126035210K</v>
      </c>
      <c r="S62" s="54" t="str" cm="1">
        <f t="array" ref="S62">IF(HYPERLINK(TEXT("#"&amp;INDEX($D$181:$BW$244,$C227,J$94),),INDEX($D$181:$BW$244,$C227,J$94))=0,"",HYPERLINK(TEXT("#"&amp;INDEX($D$181:$BW$244,$C227,J$94),),INDEX($D$181:$BW$244,$C227,J$94)))</f>
        <v>A126032618K</v>
      </c>
      <c r="T62" s="53"/>
      <c r="U62" s="53"/>
      <c r="V62" s="53"/>
      <c r="W62" s="53"/>
    </row>
    <row r="63" spans="1:23">
      <c r="A63" s="55" t="s">
        <v>11645</v>
      </c>
      <c r="B63" s="56"/>
      <c r="C63" s="53"/>
      <c r="D63" s="53"/>
      <c r="E63" s="53"/>
      <c r="F63" s="53"/>
      <c r="G63" s="53"/>
      <c r="H63" s="53"/>
      <c r="I63" s="53"/>
      <c r="J63" s="53"/>
      <c r="K63" s="53"/>
      <c r="L63" s="54"/>
      <c r="M63" s="54"/>
      <c r="N63" s="54"/>
      <c r="O63" s="54"/>
      <c r="P63" s="54"/>
      <c r="Q63" s="54"/>
      <c r="R63" s="54"/>
      <c r="S63" s="54"/>
      <c r="T63" s="53"/>
      <c r="U63" s="53"/>
      <c r="V63" s="53"/>
      <c r="W63" s="53"/>
    </row>
    <row r="64" spans="1:23">
      <c r="A64" s="50"/>
      <c r="B64" s="52" t="s">
        <v>11646</v>
      </c>
      <c r="C64" s="53" cm="1">
        <f t="array" ref="C64">INDEX($D$107:$BW$170,$C155,C$94)</f>
        <v>93.191000000000003</v>
      </c>
      <c r="D64" s="53" cm="1">
        <f t="array" ref="D64">INDEX($D$107:$BW$170,$C155,D$94)</f>
        <v>17.754999999999999</v>
      </c>
      <c r="E64" s="53" cm="1">
        <f t="array" ref="E64">INDEX($D$107:$BW$170,$C155,E$94)</f>
        <v>9.0540000000000003</v>
      </c>
      <c r="F64" s="53" cm="1">
        <f t="array" ref="F64">INDEX($D$107:$BW$170,$C155,F$94)</f>
        <v>120</v>
      </c>
      <c r="G64" s="53" cm="1">
        <f t="array" ref="G64">INDEX($D$107:$BW$170,$C155,G$94)</f>
        <v>58.719000000000001</v>
      </c>
      <c r="H64" s="53" cm="1">
        <f t="array" ref="H64">INDEX($D$107:$BW$170,$C155,H$94)</f>
        <v>18</v>
      </c>
      <c r="I64" s="53" cm="1">
        <f t="array" ref="I64">INDEX($D$107:$BW$170,$C155,I$94)</f>
        <v>76.72</v>
      </c>
      <c r="J64" s="53" cm="1">
        <f t="array" ref="J64">INDEX($D$107:$BW$170,$C155,J$94)</f>
        <v>196.72</v>
      </c>
      <c r="K64" s="53"/>
      <c r="L64" s="54" t="str" cm="1">
        <f t="array" ref="L64">IF(HYPERLINK(TEXT("#"&amp;INDEX($D$181:$BW$244,$C229,C$94),),INDEX($D$181:$BW$244,$C229,C$94))=0,"",HYPERLINK(TEXT("#"&amp;INDEX($D$181:$BW$244,$C229,C$94),),INDEX($D$181:$BW$244,$C229,C$94)))</f>
        <v>A126035862T</v>
      </c>
      <c r="M64" s="54" t="str" cm="1">
        <f t="array" ref="M64">IF(HYPERLINK(TEXT("#"&amp;INDEX($D$181:$BW$244,$C229,D$94),),INDEX($D$181:$BW$244,$C229,D$94))=0,"",HYPERLINK(TEXT("#"&amp;INDEX($D$181:$BW$244,$C229,D$94),),INDEX($D$181:$BW$244,$C229,D$94)))</f>
        <v>A126033918F</v>
      </c>
      <c r="N64" s="54" t="str" cm="1">
        <f t="array" ref="N64">IF(HYPERLINK(TEXT("#"&amp;INDEX($D$181:$BW$244,$C229,E$94),),INDEX($D$181:$BW$244,$C229,E$94))=0,"",HYPERLINK(TEXT("#"&amp;INDEX($D$181:$BW$244,$C229,E$94),),INDEX($D$181:$BW$244,$C229,E$94)))</f>
        <v>A126036510F</v>
      </c>
      <c r="O64" s="54" t="str" cm="1">
        <f t="array" ref="O64">IF(HYPERLINK(TEXT("#"&amp;INDEX($D$181:$BW$244,$C229,F$94),),INDEX($D$181:$BW$244,$C229,F$94))=0,"",HYPERLINK(TEXT("#"&amp;INDEX($D$181:$BW$244,$C229,F$94),),INDEX($D$181:$BW$244,$C229,F$94)))</f>
        <v>A126037158X</v>
      </c>
      <c r="P64" s="54" t="str" cm="1">
        <f t="array" ref="P64">IF(HYPERLINK(TEXT("#"&amp;INDEX($D$181:$BW$244,$C229,G$94),),INDEX($D$181:$BW$244,$C229,G$94))=0,"",HYPERLINK(TEXT("#"&amp;INDEX($D$181:$BW$244,$C229,G$94),),INDEX($D$181:$BW$244,$C229,G$94)))</f>
        <v>A126034566F</v>
      </c>
      <c r="Q64" s="54" t="str" cm="1">
        <f t="array" ref="Q64">IF(HYPERLINK(TEXT("#"&amp;INDEX($D$181:$BW$244,$C229,H$94),),INDEX($D$181:$BW$244,$C229,H$94))=0,"",HYPERLINK(TEXT("#"&amp;INDEX($D$181:$BW$244,$C229,H$94),),INDEX($D$181:$BW$244,$C229,H$94)))</f>
        <v>A126033270A</v>
      </c>
      <c r="R64" s="54" t="str" cm="1">
        <f t="array" ref="R64">IF(HYPERLINK(TEXT("#"&amp;INDEX($D$181:$BW$244,$C229,I$94),),INDEX($D$181:$BW$244,$C229,I$94))=0,"",HYPERLINK(TEXT("#"&amp;INDEX($D$181:$BW$244,$C229,I$94),),INDEX($D$181:$BW$244,$C229,I$94)))</f>
        <v>A126035214V</v>
      </c>
      <c r="S64" s="54" t="str" cm="1">
        <f t="array" ref="S64">IF(HYPERLINK(TEXT("#"&amp;INDEX($D$181:$BW$244,$C229,J$94),),INDEX($D$181:$BW$244,$C229,J$94))=0,"",HYPERLINK(TEXT("#"&amp;INDEX($D$181:$BW$244,$C229,J$94),),INDEX($D$181:$BW$244,$C229,J$94)))</f>
        <v>A126032622A</v>
      </c>
      <c r="T64" s="53"/>
      <c r="U64" s="53"/>
      <c r="V64" s="53"/>
      <c r="W64" s="53"/>
    </row>
    <row r="65" spans="1:23">
      <c r="A65" s="50"/>
      <c r="B65" s="57" t="s">
        <v>11647</v>
      </c>
      <c r="C65" s="53" cm="1">
        <f t="array" ref="C65">INDEX($D$107:$BW$170,$C156,C$94)</f>
        <v>11.721</v>
      </c>
      <c r="D65" s="53" cm="1">
        <f t="array" ref="D65">INDEX($D$107:$BW$170,$C156,D$94)</f>
        <v>5.3170000000000002</v>
      </c>
      <c r="E65" s="53" cm="1">
        <f t="array" ref="E65">INDEX($D$107:$BW$170,$C156,E$94)</f>
        <v>9.0540000000000003</v>
      </c>
      <c r="F65" s="53" cm="1">
        <f t="array" ref="F65">INDEX($D$107:$BW$170,$C156,F$94)</f>
        <v>26.091999999999999</v>
      </c>
      <c r="G65" s="53" cm="1">
        <f t="array" ref="G65">INDEX($D$107:$BW$170,$C156,G$94)</f>
        <v>7.492</v>
      </c>
      <c r="H65" s="53" cm="1">
        <f t="array" ref="H65">INDEX($D$107:$BW$170,$C156,H$94)</f>
        <v>18</v>
      </c>
      <c r="I65" s="53" cm="1">
        <f t="array" ref="I65">INDEX($D$107:$BW$170,$C156,I$94)</f>
        <v>25.492999999999999</v>
      </c>
      <c r="J65" s="53" cm="1">
        <f t="array" ref="J65">INDEX($D$107:$BW$170,$C156,J$94)</f>
        <v>51.584000000000003</v>
      </c>
      <c r="K65" s="53"/>
      <c r="L65" s="54" t="str" cm="1">
        <f t="array" ref="L65">IF(HYPERLINK(TEXT("#"&amp;INDEX($D$181:$BW$244,$C230,C$94),),INDEX($D$181:$BW$244,$C230,C$94))=0,"",HYPERLINK(TEXT("#"&amp;INDEX($D$181:$BW$244,$C230,C$94),),INDEX($D$181:$BW$244,$C230,C$94)))</f>
        <v>A126035826J</v>
      </c>
      <c r="M65" s="54" t="str" cm="1">
        <f t="array" ref="M65">IF(HYPERLINK(TEXT("#"&amp;INDEX($D$181:$BW$244,$C230,D$94),),INDEX($D$181:$BW$244,$C230,D$94))=0,"",HYPERLINK(TEXT("#"&amp;INDEX($D$181:$BW$244,$C230,D$94),),INDEX($D$181:$BW$244,$C230,D$94)))</f>
        <v>A126033882R</v>
      </c>
      <c r="N65" s="54" t="str" cm="1">
        <f t="array" ref="N65">IF(HYPERLINK(TEXT("#"&amp;INDEX($D$181:$BW$244,$C230,E$94),),INDEX($D$181:$BW$244,$C230,E$94))=0,"",HYPERLINK(TEXT("#"&amp;INDEX($D$181:$BW$244,$C230,E$94),),INDEX($D$181:$BW$244,$C230,E$94)))</f>
        <v>A126036474J</v>
      </c>
      <c r="O65" s="54" t="str" cm="1">
        <f t="array" ref="O65">IF(HYPERLINK(TEXT("#"&amp;INDEX($D$181:$BW$244,$C230,F$94),),INDEX($D$181:$BW$244,$C230,F$94))=0,"",HYPERLINK(TEXT("#"&amp;INDEX($D$181:$BW$244,$C230,F$94),),INDEX($D$181:$BW$244,$C230,F$94)))</f>
        <v>A126037122W</v>
      </c>
      <c r="P65" s="54" t="str" cm="1">
        <f t="array" ref="P65">IF(HYPERLINK(TEXT("#"&amp;INDEX($D$181:$BW$244,$C230,G$94),),INDEX($D$181:$BW$244,$C230,G$94))=0,"",HYPERLINK(TEXT("#"&amp;INDEX($D$181:$BW$244,$C230,G$94),),INDEX($D$181:$BW$244,$C230,G$94)))</f>
        <v>A126034530C</v>
      </c>
      <c r="Q65" s="54" t="str" cm="1">
        <f t="array" ref="Q65">IF(HYPERLINK(TEXT("#"&amp;INDEX($D$181:$BW$244,$C230,H$94),),INDEX($D$181:$BW$244,$C230,H$94))=0,"",HYPERLINK(TEXT("#"&amp;INDEX($D$181:$BW$244,$C230,H$94),),INDEX($D$181:$BW$244,$C230,H$94)))</f>
        <v>A126033234T</v>
      </c>
      <c r="R65" s="54" t="str" cm="1">
        <f t="array" ref="R65">IF(HYPERLINK(TEXT("#"&amp;INDEX($D$181:$BW$244,$C230,I$94),),INDEX($D$181:$BW$244,$C230,I$94))=0,"",HYPERLINK(TEXT("#"&amp;INDEX($D$181:$BW$244,$C230,I$94),),INDEX($D$181:$BW$244,$C230,I$94)))</f>
        <v>A126035178W</v>
      </c>
      <c r="S65" s="54" t="str" cm="1">
        <f t="array" ref="S65">IF(HYPERLINK(TEXT("#"&amp;INDEX($D$181:$BW$244,$C230,J$94),),INDEX($D$181:$BW$244,$C230,J$94))=0,"",HYPERLINK(TEXT("#"&amp;INDEX($D$181:$BW$244,$C230,J$94),),INDEX($D$181:$BW$244,$C230,J$94)))</f>
        <v>A126032586C</v>
      </c>
      <c r="T65" s="53"/>
      <c r="U65" s="53"/>
      <c r="V65" s="53"/>
      <c r="W65" s="53"/>
    </row>
    <row r="66" spans="1:23">
      <c r="A66" s="50"/>
      <c r="B66" s="57" t="s">
        <v>11648</v>
      </c>
      <c r="C66" s="53" cm="1">
        <f t="array" ref="C66">INDEX($D$107:$BW$170,$C157,C$94)</f>
        <v>57.936999999999998</v>
      </c>
      <c r="D66" s="53" cm="1">
        <f t="array" ref="D66">INDEX($D$107:$BW$170,$C157,D$94)</f>
        <v>10.097</v>
      </c>
      <c r="E66" s="53" t="s">
        <v>11649</v>
      </c>
      <c r="F66" s="53" cm="1">
        <f t="array" ref="F66">INDEX($D$107:$BW$170,$C157,F$94)</f>
        <v>68.034000000000006</v>
      </c>
      <c r="G66" s="53" cm="1">
        <f t="array" ref="G66">INDEX($D$107:$BW$170,$C157,G$94)</f>
        <v>31.395</v>
      </c>
      <c r="H66" s="53" t="s">
        <v>11649</v>
      </c>
      <c r="I66" s="53" cm="1">
        <f t="array" ref="I66">INDEX($D$107:$BW$170,$C157,I$94)</f>
        <v>31.395</v>
      </c>
      <c r="J66" s="53" cm="1">
        <f t="array" ref="J66">INDEX($D$107:$BW$170,$C157,J$94)</f>
        <v>99.429000000000002</v>
      </c>
      <c r="K66" s="53"/>
      <c r="L66" s="54" t="str" cm="1">
        <f t="array" ref="L66">IF(HYPERLINK(TEXT("#"&amp;INDEX($D$181:$BW$244,$C231,C$94),),INDEX($D$181:$BW$244,$C231,C$94))=0,"",HYPERLINK(TEXT("#"&amp;INDEX($D$181:$BW$244,$C231,C$94),),INDEX($D$181:$BW$244,$C231,C$94)))</f>
        <v>A126035830X</v>
      </c>
      <c r="M66" s="54" t="str" cm="1">
        <f t="array" ref="M66">IF(HYPERLINK(TEXT("#"&amp;INDEX($D$181:$BW$244,$C231,D$94),),INDEX($D$181:$BW$244,$C231,D$94))=0,"",HYPERLINK(TEXT("#"&amp;INDEX($D$181:$BW$244,$C231,D$94),),INDEX($D$181:$BW$244,$C231,D$94)))</f>
        <v>A126033886X</v>
      </c>
      <c r="N66" s="53" t="s">
        <v>11649</v>
      </c>
      <c r="O66" s="54" t="str" cm="1">
        <f t="array" ref="O66">IF(HYPERLINK(TEXT("#"&amp;INDEX($D$181:$BW$244,$C231,F$94),),INDEX($D$181:$BW$244,$C231,F$94))=0,"",HYPERLINK(TEXT("#"&amp;INDEX($D$181:$BW$244,$C231,F$94),),INDEX($D$181:$BW$244,$C231,F$94)))</f>
        <v>A126037126F</v>
      </c>
      <c r="P66" s="54" t="str" cm="1">
        <f t="array" ref="P66">IF(HYPERLINK(TEXT("#"&amp;INDEX($D$181:$BW$244,$C231,G$94),),INDEX($D$181:$BW$244,$C231,G$94))=0,"",HYPERLINK(TEXT("#"&amp;INDEX($D$181:$BW$244,$C231,G$94),),INDEX($D$181:$BW$244,$C231,G$94)))</f>
        <v>A126034534L</v>
      </c>
      <c r="Q66" s="53" t="s">
        <v>11649</v>
      </c>
      <c r="R66" s="54" t="str" cm="1">
        <f t="array" ref="R66">IF(HYPERLINK(TEXT("#"&amp;INDEX($D$181:$BW$244,$C231,I$94),),INDEX($D$181:$BW$244,$C231,I$94))=0,"",HYPERLINK(TEXT("#"&amp;INDEX($D$181:$BW$244,$C231,I$94),),INDEX($D$181:$BW$244,$C231,I$94)))</f>
        <v>A126035182L</v>
      </c>
      <c r="S66" s="54" t="str" cm="1">
        <f t="array" ref="S66">IF(HYPERLINK(TEXT("#"&amp;INDEX($D$181:$BW$244,$C231,J$94),),INDEX($D$181:$BW$244,$C231,J$94))=0,"",HYPERLINK(TEXT("#"&amp;INDEX($D$181:$BW$244,$C231,J$94),),INDEX($D$181:$BW$244,$C231,J$94)))</f>
        <v>A126032590V</v>
      </c>
      <c r="T66" s="53"/>
      <c r="U66" s="53"/>
      <c r="V66" s="53"/>
      <c r="W66" s="53"/>
    </row>
    <row r="67" spans="1:23">
      <c r="A67" s="50"/>
      <c r="B67" s="57" t="s">
        <v>11650</v>
      </c>
      <c r="C67" s="53" cm="1">
        <f t="array" ref="C67">INDEX($D$107:$BW$170,$C158,C$94)</f>
        <v>23.533000000000001</v>
      </c>
      <c r="D67" s="53" cm="1">
        <f t="array" ref="D67">INDEX($D$107:$BW$170,$C158,D$94)</f>
        <v>2.3410000000000002</v>
      </c>
      <c r="E67" s="53" t="s">
        <v>11649</v>
      </c>
      <c r="F67" s="53" cm="1">
        <f t="array" ref="F67">INDEX($D$107:$BW$170,$C158,F$94)</f>
        <v>25.873999999999999</v>
      </c>
      <c r="G67" s="53" cm="1">
        <f t="array" ref="G67">INDEX($D$107:$BW$170,$C158,G$94)</f>
        <v>19.832000000000001</v>
      </c>
      <c r="H67" s="53" t="s">
        <v>11649</v>
      </c>
      <c r="I67" s="53" cm="1">
        <f t="array" ref="I67">INDEX($D$107:$BW$170,$C158,I$94)</f>
        <v>19.832000000000001</v>
      </c>
      <c r="J67" s="53" cm="1">
        <f t="array" ref="J67">INDEX($D$107:$BW$170,$C158,J$94)</f>
        <v>45.706000000000003</v>
      </c>
      <c r="K67" s="53"/>
      <c r="L67" s="54" t="str" cm="1">
        <f t="array" ref="L67">IF(HYPERLINK(TEXT("#"&amp;INDEX($D$181:$BW$244,$C232,C$94),),INDEX($D$181:$BW$244,$C232,C$94))=0,"",HYPERLINK(TEXT("#"&amp;INDEX($D$181:$BW$244,$C232,C$94),),INDEX($D$181:$BW$244,$C232,C$94)))</f>
        <v>A126035846T</v>
      </c>
      <c r="M67" s="54" t="str" cm="1">
        <f t="array" ref="M67">IF(HYPERLINK(TEXT("#"&amp;INDEX($D$181:$BW$244,$C232,D$94),),INDEX($D$181:$BW$244,$C232,D$94))=0,"",HYPERLINK(TEXT("#"&amp;INDEX($D$181:$BW$244,$C232,D$94),),INDEX($D$181:$BW$244,$C232,D$94)))</f>
        <v>A126033902L</v>
      </c>
      <c r="N67" s="53" t="s">
        <v>11649</v>
      </c>
      <c r="O67" s="54" t="str" cm="1">
        <f t="array" ref="O67">IF(HYPERLINK(TEXT("#"&amp;INDEX($D$181:$BW$244,$C232,F$94),),INDEX($D$181:$BW$244,$C232,F$94))=0,"",HYPERLINK(TEXT("#"&amp;INDEX($D$181:$BW$244,$C232,F$94),),INDEX($D$181:$BW$244,$C232,F$94)))</f>
        <v>A126037142F</v>
      </c>
      <c r="P67" s="54" t="str" cm="1">
        <f t="array" ref="P67">IF(HYPERLINK(TEXT("#"&amp;INDEX($D$181:$BW$244,$C232,G$94),),INDEX($D$181:$BW$244,$C232,G$94))=0,"",HYPERLINK(TEXT("#"&amp;INDEX($D$181:$BW$244,$C232,G$94),),INDEX($D$181:$BW$244,$C232,G$94)))</f>
        <v>A126034550L</v>
      </c>
      <c r="Q67" s="53" t="s">
        <v>11649</v>
      </c>
      <c r="R67" s="54" t="str" cm="1">
        <f t="array" ref="R67">IF(HYPERLINK(TEXT("#"&amp;INDEX($D$181:$BW$244,$C232,I$94),),INDEX($D$181:$BW$244,$C232,I$94))=0,"",HYPERLINK(TEXT("#"&amp;INDEX($D$181:$BW$244,$C232,I$94),),INDEX($D$181:$BW$244,$C232,I$94)))</f>
        <v>A126035198F</v>
      </c>
      <c r="S67" s="54" t="str" cm="1">
        <f t="array" ref="S67">IF(HYPERLINK(TEXT("#"&amp;INDEX($D$181:$BW$244,$C232,J$94),),INDEX($D$181:$BW$244,$C232,J$94))=0,"",HYPERLINK(TEXT("#"&amp;INDEX($D$181:$BW$244,$C232,J$94),),INDEX($D$181:$BW$244,$C232,J$94)))</f>
        <v>A126032606A</v>
      </c>
      <c r="T67" s="53"/>
      <c r="U67" s="53"/>
      <c r="V67" s="53"/>
      <c r="W67" s="53"/>
    </row>
    <row r="68" spans="1:23">
      <c r="A68" s="50"/>
      <c r="B68" s="52" t="s">
        <v>11651</v>
      </c>
      <c r="C68" s="53" cm="1">
        <f t="array" ref="C68">INDEX($D$107:$BW$170,$C159,C$94)</f>
        <v>15.601000000000001</v>
      </c>
      <c r="D68" s="53" cm="1">
        <f t="array" ref="D68">INDEX($D$107:$BW$170,$C159,D$94)</f>
        <v>4.6319999999999997</v>
      </c>
      <c r="E68" s="53" cm="1">
        <f t="array" ref="E68">INDEX($D$107:$BW$170,$C159,E$94)</f>
        <v>0.59</v>
      </c>
      <c r="F68" s="53" cm="1">
        <f t="array" ref="F68">INDEX($D$107:$BW$170,$C159,F$94)</f>
        <v>20.824000000000002</v>
      </c>
      <c r="G68" s="53" cm="1">
        <f t="array" ref="G68">INDEX($D$107:$BW$170,$C159,G$94)</f>
        <v>17.635000000000002</v>
      </c>
      <c r="H68" s="53" cm="1">
        <f t="array" ref="H68">INDEX($D$107:$BW$170,$C159,H$94)</f>
        <v>0</v>
      </c>
      <c r="I68" s="53" cm="1">
        <f t="array" ref="I68">INDEX($D$107:$BW$170,$C159,I$94)</f>
        <v>17.635000000000002</v>
      </c>
      <c r="J68" s="53" cm="1">
        <f t="array" ref="J68">INDEX($D$107:$BW$170,$C159,J$94)</f>
        <v>38.459000000000003</v>
      </c>
      <c r="K68" s="53"/>
      <c r="L68" s="54" t="str" cm="1">
        <f t="array" ref="L68">IF(HYPERLINK(TEXT("#"&amp;INDEX($D$181:$BW$244,$C233,C$94),),INDEX($D$181:$BW$244,$C233,C$94))=0,"",HYPERLINK(TEXT("#"&amp;INDEX($D$181:$BW$244,$C233,C$94),),INDEX($D$181:$BW$244,$C233,C$94)))</f>
        <v>A126035814X</v>
      </c>
      <c r="M68" s="54" t="str" cm="1">
        <f t="array" ref="M68">IF(HYPERLINK(TEXT("#"&amp;INDEX($D$181:$BW$244,$C233,D$94),),INDEX($D$181:$BW$244,$C233,D$94))=0,"",HYPERLINK(TEXT("#"&amp;INDEX($D$181:$BW$244,$C233,D$94),),INDEX($D$181:$BW$244,$C233,D$94)))</f>
        <v>A126033870F</v>
      </c>
      <c r="N68" s="54" t="str" cm="1">
        <f t="array" ref="N68">IF(HYPERLINK(TEXT("#"&amp;INDEX($D$181:$BW$244,$C233,E$94),),INDEX($D$181:$BW$244,$C233,E$94))=0,"",HYPERLINK(TEXT("#"&amp;INDEX($D$181:$BW$244,$C233,E$94),),INDEX($D$181:$BW$244,$C233,E$94)))</f>
        <v>A126036462X</v>
      </c>
      <c r="O68" s="54" t="str" cm="1">
        <f t="array" ref="O68">IF(HYPERLINK(TEXT("#"&amp;INDEX($D$181:$BW$244,$C233,F$94),),INDEX($D$181:$BW$244,$C233,F$94))=0,"",HYPERLINK(TEXT("#"&amp;INDEX($D$181:$BW$244,$C233,F$94),),INDEX($D$181:$BW$244,$C233,F$94)))</f>
        <v>A126037110L</v>
      </c>
      <c r="P68" s="54" t="str" cm="1">
        <f t="array" ref="P68">IF(HYPERLINK(TEXT("#"&amp;INDEX($D$181:$BW$244,$C233,G$94),),INDEX($D$181:$BW$244,$C233,G$94))=0,"",HYPERLINK(TEXT("#"&amp;INDEX($D$181:$BW$244,$C233,G$94),),INDEX($D$181:$BW$244,$C233,G$94)))</f>
        <v>A126034518L</v>
      </c>
      <c r="Q68" s="54" t="str" cm="1">
        <f t="array" ref="Q68">IF(HYPERLINK(TEXT("#"&amp;INDEX($D$181:$BW$244,$C233,H$94),),INDEX($D$181:$BW$244,$C233,H$94))=0,"",HYPERLINK(TEXT("#"&amp;INDEX($D$181:$BW$244,$C233,H$94),),INDEX($D$181:$BW$244,$C233,H$94)))</f>
        <v>A126033222J</v>
      </c>
      <c r="R68" s="54" t="str" cm="1">
        <f t="array" ref="R68">IF(HYPERLINK(TEXT("#"&amp;INDEX($D$181:$BW$244,$C233,I$94),),INDEX($D$181:$BW$244,$C233,I$94))=0,"",HYPERLINK(TEXT("#"&amp;INDEX($D$181:$BW$244,$C233,I$94),),INDEX($D$181:$BW$244,$C233,I$94)))</f>
        <v>A126035166L</v>
      </c>
      <c r="S68" s="54" t="str" cm="1">
        <f t="array" ref="S68">IF(HYPERLINK(TEXT("#"&amp;INDEX($D$181:$BW$244,$C233,J$94),),INDEX($D$181:$BW$244,$C233,J$94))=0,"",HYPERLINK(TEXT("#"&amp;INDEX($D$181:$BW$244,$C233,J$94),),INDEX($D$181:$BW$244,$C233,J$94)))</f>
        <v>A126032574V</v>
      </c>
      <c r="T68" s="53"/>
      <c r="U68" s="53"/>
      <c r="V68" s="53"/>
      <c r="W68" s="53"/>
    </row>
    <row r="69" spans="1:23">
      <c r="A69" s="50"/>
      <c r="B69" s="57" t="s">
        <v>11652</v>
      </c>
      <c r="C69" s="53" cm="1">
        <f t="array" ref="C69">INDEX($D$107:$BW$170,$C160,C$94)</f>
        <v>1.6839999999999999</v>
      </c>
      <c r="D69" s="53" cm="1">
        <f t="array" ref="D69">INDEX($D$107:$BW$170,$C160,D$94)</f>
        <v>1.53</v>
      </c>
      <c r="E69" s="53" cm="1">
        <f t="array" ref="E69">INDEX($D$107:$BW$170,$C160,E$94)</f>
        <v>0.59</v>
      </c>
      <c r="F69" s="53" cm="1">
        <f t="array" ref="F69">INDEX($D$107:$BW$170,$C160,F$94)</f>
        <v>3.8050000000000002</v>
      </c>
      <c r="G69" s="53" cm="1">
        <f t="array" ref="G69">INDEX($D$107:$BW$170,$C160,G$94)</f>
        <v>0</v>
      </c>
      <c r="H69" s="53" cm="1">
        <f t="array" ref="H69">INDEX($D$107:$BW$170,$C160,H$94)</f>
        <v>0</v>
      </c>
      <c r="I69" s="53" cm="1">
        <f t="array" ref="I69">INDEX($D$107:$BW$170,$C160,I$94)</f>
        <v>0</v>
      </c>
      <c r="J69" s="53" cm="1">
        <f t="array" ref="J69">INDEX($D$107:$BW$170,$C160,J$94)</f>
        <v>3.8050000000000002</v>
      </c>
      <c r="K69" s="53"/>
      <c r="L69" s="54" t="str" cm="1">
        <f t="array" ref="L69">IF(HYPERLINK(TEXT("#"&amp;INDEX($D$181:$BW$244,$C234,C$94),),INDEX($D$181:$BW$244,$C234,C$94))=0,"",HYPERLINK(TEXT("#"&amp;INDEX($D$181:$BW$244,$C234,C$94),),INDEX($D$181:$BW$244,$C234,C$94)))</f>
        <v>A126035866A</v>
      </c>
      <c r="M69" s="54" t="str" cm="1">
        <f t="array" ref="M69">IF(HYPERLINK(TEXT("#"&amp;INDEX($D$181:$BW$244,$C234,D$94),),INDEX($D$181:$BW$244,$C234,D$94))=0,"",HYPERLINK(TEXT("#"&amp;INDEX($D$181:$BW$244,$C234,D$94),),INDEX($D$181:$BW$244,$C234,D$94)))</f>
        <v>A126033922W</v>
      </c>
      <c r="N69" s="54" t="str" cm="1">
        <f t="array" ref="N69">IF(HYPERLINK(TEXT("#"&amp;INDEX($D$181:$BW$244,$C234,E$94),),INDEX($D$181:$BW$244,$C234,E$94))=0,"",HYPERLINK(TEXT("#"&amp;INDEX($D$181:$BW$244,$C234,E$94),),INDEX($D$181:$BW$244,$C234,E$94)))</f>
        <v>A126036514R</v>
      </c>
      <c r="O69" s="54" t="str" cm="1">
        <f t="array" ref="O69">IF(HYPERLINK(TEXT("#"&amp;INDEX($D$181:$BW$244,$C234,F$94),),INDEX($D$181:$BW$244,$C234,F$94))=0,"",HYPERLINK(TEXT("#"&amp;INDEX($D$181:$BW$244,$C234,F$94),),INDEX($D$181:$BW$244,$C234,F$94)))</f>
        <v>A126037162R</v>
      </c>
      <c r="P69" s="54" t="str" cm="1">
        <f t="array" ref="P69">IF(HYPERLINK(TEXT("#"&amp;INDEX($D$181:$BW$244,$C234,G$94),),INDEX($D$181:$BW$244,$C234,G$94))=0,"",HYPERLINK(TEXT("#"&amp;INDEX($D$181:$BW$244,$C234,G$94),),INDEX($D$181:$BW$244,$C234,G$94)))</f>
        <v>A126034570W</v>
      </c>
      <c r="Q69" s="54" t="str" cm="1">
        <f t="array" ref="Q69">IF(HYPERLINK(TEXT("#"&amp;INDEX($D$181:$BW$244,$C234,H$94),),INDEX($D$181:$BW$244,$C234,H$94))=0,"",HYPERLINK(TEXT("#"&amp;INDEX($D$181:$BW$244,$C234,H$94),),INDEX($D$181:$BW$244,$C234,H$94)))</f>
        <v>A126033274K</v>
      </c>
      <c r="R69" s="54" t="str" cm="1">
        <f t="array" ref="R69">IF(HYPERLINK(TEXT("#"&amp;INDEX($D$181:$BW$244,$C234,I$94),),INDEX($D$181:$BW$244,$C234,I$94))=0,"",HYPERLINK(TEXT("#"&amp;INDEX($D$181:$BW$244,$C234,I$94),),INDEX($D$181:$BW$244,$C234,I$94)))</f>
        <v>A126035218C</v>
      </c>
      <c r="S69" s="54" t="str" cm="1">
        <f t="array" ref="S69">IF(HYPERLINK(TEXT("#"&amp;INDEX($D$181:$BW$244,$C234,J$94),),INDEX($D$181:$BW$244,$C234,J$94))=0,"",HYPERLINK(TEXT("#"&amp;INDEX($D$181:$BW$244,$C234,J$94),),INDEX($D$181:$BW$244,$C234,J$94)))</f>
        <v>A126032626K</v>
      </c>
      <c r="T69" s="53"/>
      <c r="U69" s="53"/>
      <c r="V69" s="53"/>
      <c r="W69" s="53"/>
    </row>
    <row r="70" spans="1:23">
      <c r="A70" s="50"/>
      <c r="B70" s="57" t="s">
        <v>11653</v>
      </c>
      <c r="C70" s="53" cm="1">
        <f t="array" ref="C70">INDEX($D$107:$BW$170,$C161,C$94)</f>
        <v>13.917</v>
      </c>
      <c r="D70" s="53" cm="1">
        <f t="array" ref="D70">INDEX($D$107:$BW$170,$C161,D$94)</f>
        <v>3.1019999999999999</v>
      </c>
      <c r="E70" s="53" t="s">
        <v>11649</v>
      </c>
      <c r="F70" s="53" cm="1">
        <f t="array" ref="F70">INDEX($D$107:$BW$170,$C161,F$94)</f>
        <v>17.018999999999998</v>
      </c>
      <c r="G70" s="53" cm="1">
        <f t="array" ref="G70">INDEX($D$107:$BW$170,$C161,G$94)</f>
        <v>17.635000000000002</v>
      </c>
      <c r="H70" s="53" t="s">
        <v>11649</v>
      </c>
      <c r="I70" s="53" cm="1">
        <f t="array" ref="I70">INDEX($D$107:$BW$170,$C161,I$94)</f>
        <v>17.635000000000002</v>
      </c>
      <c r="J70" s="53" cm="1">
        <f t="array" ref="J70">INDEX($D$107:$BW$170,$C161,J$94)</f>
        <v>34.654000000000003</v>
      </c>
      <c r="K70" s="53"/>
      <c r="L70" s="54" t="str" cm="1">
        <f t="array" ref="L70">IF(HYPERLINK(TEXT("#"&amp;INDEX($D$181:$BW$244,$C235,C$94),),INDEX($D$181:$BW$244,$C235,C$94))=0,"",HYPERLINK(TEXT("#"&amp;INDEX($D$181:$BW$244,$C235,C$94),),INDEX($D$181:$BW$244,$C235,C$94)))</f>
        <v>A126035850J</v>
      </c>
      <c r="M70" s="54" t="str" cm="1">
        <f t="array" ref="M70">IF(HYPERLINK(TEXT("#"&amp;INDEX($D$181:$BW$244,$C235,D$94),),INDEX($D$181:$BW$244,$C235,D$94))=0,"",HYPERLINK(TEXT("#"&amp;INDEX($D$181:$BW$244,$C235,D$94),),INDEX($D$181:$BW$244,$C235,D$94)))</f>
        <v>A126033906W</v>
      </c>
      <c r="N70" s="53" t="s">
        <v>11649</v>
      </c>
      <c r="O70" s="54" t="str" cm="1">
        <f t="array" ref="O70">IF(HYPERLINK(TEXT("#"&amp;INDEX($D$181:$BW$244,$C235,F$94),),INDEX($D$181:$BW$244,$C235,F$94))=0,"",HYPERLINK(TEXT("#"&amp;INDEX($D$181:$BW$244,$C235,F$94),),INDEX($D$181:$BW$244,$C235,F$94)))</f>
        <v>A126037146R</v>
      </c>
      <c r="P70" s="54" t="str" cm="1">
        <f t="array" ref="P70">IF(HYPERLINK(TEXT("#"&amp;INDEX($D$181:$BW$244,$C235,G$94),),INDEX($D$181:$BW$244,$C235,G$94))=0,"",HYPERLINK(TEXT("#"&amp;INDEX($D$181:$BW$244,$C235,G$94),),INDEX($D$181:$BW$244,$C235,G$94)))</f>
        <v>A126034554W</v>
      </c>
      <c r="Q70" s="53" t="s">
        <v>11649</v>
      </c>
      <c r="R70" s="54" t="str" cm="1">
        <f t="array" ref="R70">IF(HYPERLINK(TEXT("#"&amp;INDEX($D$181:$BW$244,$C235,I$94),),INDEX($D$181:$BW$244,$C235,I$94))=0,"",HYPERLINK(TEXT("#"&amp;INDEX($D$181:$BW$244,$C235,I$94),),INDEX($D$181:$BW$244,$C235,I$94)))</f>
        <v>A126035202K</v>
      </c>
      <c r="S70" s="54" t="str" cm="1">
        <f t="array" ref="S70">IF(HYPERLINK(TEXT("#"&amp;INDEX($D$181:$BW$244,$C235,J$94),),INDEX($D$181:$BW$244,$C235,J$94))=0,"",HYPERLINK(TEXT("#"&amp;INDEX($D$181:$BW$244,$C235,J$94),),INDEX($D$181:$BW$244,$C235,J$94)))</f>
        <v>A126032610T</v>
      </c>
      <c r="T70" s="53"/>
      <c r="U70" s="53"/>
      <c r="V70" s="53"/>
      <c r="W70" s="53"/>
    </row>
    <row r="71" spans="1:23">
      <c r="A71" s="55" t="s">
        <v>11654</v>
      </c>
      <c r="B71" s="58"/>
      <c r="C71" s="53"/>
      <c r="D71" s="53"/>
      <c r="E71" s="53"/>
      <c r="F71" s="53"/>
      <c r="G71" s="53"/>
      <c r="H71" s="53"/>
      <c r="I71" s="53"/>
      <c r="J71" s="53"/>
      <c r="K71" s="53"/>
      <c r="L71" s="54"/>
      <c r="M71" s="54"/>
      <c r="N71" s="54"/>
      <c r="O71" s="54"/>
      <c r="P71" s="54"/>
      <c r="Q71" s="54"/>
      <c r="R71" s="54"/>
      <c r="S71" s="54"/>
      <c r="T71" s="53"/>
      <c r="U71" s="53"/>
      <c r="V71" s="53"/>
      <c r="W71" s="53"/>
    </row>
    <row r="72" spans="1:23">
      <c r="A72" s="50"/>
      <c r="B72" s="52" t="s">
        <v>11655</v>
      </c>
      <c r="C72" s="53" cm="1">
        <f t="array" ref="C72">INDEX($D$107:$BW$170,$C163,C$94)</f>
        <v>85.786000000000001</v>
      </c>
      <c r="D72" s="53" cm="1">
        <f t="array" ref="D72">INDEX($D$107:$BW$170,$C163,D$94)</f>
        <v>18.972000000000001</v>
      </c>
      <c r="E72" s="53" cm="1">
        <f t="array" ref="E72">INDEX($D$107:$BW$170,$C163,E$94)</f>
        <v>8.5489999999999995</v>
      </c>
      <c r="F72" s="53" cm="1">
        <f t="array" ref="F72">INDEX($D$107:$BW$170,$C163,F$94)</f>
        <v>113.306</v>
      </c>
      <c r="G72" s="53" cm="1">
        <f t="array" ref="G72">INDEX($D$107:$BW$170,$C163,G$94)</f>
        <v>64.346999999999994</v>
      </c>
      <c r="H72" s="53" cm="1">
        <f t="array" ref="H72">INDEX($D$107:$BW$170,$C163,H$94)</f>
        <v>16.079000000000001</v>
      </c>
      <c r="I72" s="53" cm="1">
        <f t="array" ref="I72">INDEX($D$107:$BW$170,$C163,I$94)</f>
        <v>80.426000000000002</v>
      </c>
      <c r="J72" s="53" cm="1">
        <f t="array" ref="J72">INDEX($D$107:$BW$170,$C163,J$94)</f>
        <v>193.732</v>
      </c>
      <c r="K72" s="53"/>
      <c r="L72" s="54" t="str" cm="1">
        <f t="array" ref="L72">IF(HYPERLINK(TEXT("#"&amp;INDEX($D$181:$BW$244,$C237,C$94),),INDEX($D$181:$BW$244,$C237,C$94))=0,"",HYPERLINK(TEXT("#"&amp;INDEX($D$181:$BW$244,$C237,C$94),),INDEX($D$181:$BW$244,$C237,C$94)))</f>
        <v>A126035870T</v>
      </c>
      <c r="M72" s="54" t="str" cm="1">
        <f t="array" ref="M72">IF(HYPERLINK(TEXT("#"&amp;INDEX($D$181:$BW$244,$C237,D$94),),INDEX($D$181:$BW$244,$C237,D$94))=0,"",HYPERLINK(TEXT("#"&amp;INDEX($D$181:$BW$244,$C237,D$94),),INDEX($D$181:$BW$244,$C237,D$94)))</f>
        <v>A126033926F</v>
      </c>
      <c r="N72" s="54" t="str" cm="1">
        <f t="array" ref="N72">IF(HYPERLINK(TEXT("#"&amp;INDEX($D$181:$BW$244,$C237,E$94),),INDEX($D$181:$BW$244,$C237,E$94))=0,"",HYPERLINK(TEXT("#"&amp;INDEX($D$181:$BW$244,$C237,E$94),),INDEX($D$181:$BW$244,$C237,E$94)))</f>
        <v>A126036518X</v>
      </c>
      <c r="O72" s="54" t="str" cm="1">
        <f t="array" ref="O72">IF(HYPERLINK(TEXT("#"&amp;INDEX($D$181:$BW$244,$C237,F$94),),INDEX($D$181:$BW$244,$C237,F$94))=0,"",HYPERLINK(TEXT("#"&amp;INDEX($D$181:$BW$244,$C237,F$94),),INDEX($D$181:$BW$244,$C237,F$94)))</f>
        <v>A126037166X</v>
      </c>
      <c r="P72" s="54" t="str" cm="1">
        <f t="array" ref="P72">IF(HYPERLINK(TEXT("#"&amp;INDEX($D$181:$BW$244,$C237,G$94),),INDEX($D$181:$BW$244,$C237,G$94))=0,"",HYPERLINK(TEXT("#"&amp;INDEX($D$181:$BW$244,$C237,G$94),),INDEX($D$181:$BW$244,$C237,G$94)))</f>
        <v>A126034574F</v>
      </c>
      <c r="Q72" s="54" t="str" cm="1">
        <f t="array" ref="Q72">IF(HYPERLINK(TEXT("#"&amp;INDEX($D$181:$BW$244,$C237,H$94),),INDEX($D$181:$BW$244,$C237,H$94))=0,"",HYPERLINK(TEXT("#"&amp;INDEX($D$181:$BW$244,$C237,H$94),),INDEX($D$181:$BW$244,$C237,H$94)))</f>
        <v>A126033278V</v>
      </c>
      <c r="R72" s="54" t="str" cm="1">
        <f t="array" ref="R72">IF(HYPERLINK(TEXT("#"&amp;INDEX($D$181:$BW$244,$C237,I$94),),INDEX($D$181:$BW$244,$C237,I$94))=0,"",HYPERLINK(TEXT("#"&amp;INDEX($D$181:$BW$244,$C237,I$94),),INDEX($D$181:$BW$244,$C237,I$94)))</f>
        <v>A126035222V</v>
      </c>
      <c r="S72" s="54" t="str" cm="1">
        <f t="array" ref="S72">IF(HYPERLINK(TEXT("#"&amp;INDEX($D$181:$BW$244,$C237,J$94),),INDEX($D$181:$BW$244,$C237,J$94))=0,"",HYPERLINK(TEXT("#"&amp;INDEX($D$181:$BW$244,$C237,J$94),),INDEX($D$181:$BW$244,$C237,J$94)))</f>
        <v>A126032630A</v>
      </c>
      <c r="T72" s="53"/>
      <c r="U72" s="53"/>
      <c r="V72" s="53"/>
      <c r="W72" s="53"/>
    </row>
    <row r="73" spans="1:23">
      <c r="A73" s="50"/>
      <c r="B73" s="57" t="s">
        <v>11656</v>
      </c>
      <c r="C73" s="53" cm="1">
        <f t="array" ref="C73">INDEX($D$107:$BW$170,$C164,C$94)</f>
        <v>22.936</v>
      </c>
      <c r="D73" s="53" cm="1">
        <f t="array" ref="D73">INDEX($D$107:$BW$170,$C164,D$94)</f>
        <v>8.8230000000000004</v>
      </c>
      <c r="E73" s="53" cm="1">
        <f t="array" ref="E73">INDEX($D$107:$BW$170,$C164,E$94)</f>
        <v>4.5590000000000002</v>
      </c>
      <c r="F73" s="53" cm="1">
        <f t="array" ref="F73">INDEX($D$107:$BW$170,$C164,F$94)</f>
        <v>36.317999999999998</v>
      </c>
      <c r="G73" s="53" cm="1">
        <f t="array" ref="G73">INDEX($D$107:$BW$170,$C164,G$94)</f>
        <v>19.015999999999998</v>
      </c>
      <c r="H73" s="53" cm="1">
        <f t="array" ref="H73">INDEX($D$107:$BW$170,$C164,H$94)</f>
        <v>11.726000000000001</v>
      </c>
      <c r="I73" s="53" cm="1">
        <f t="array" ref="I73">INDEX($D$107:$BW$170,$C164,I$94)</f>
        <v>30.742000000000001</v>
      </c>
      <c r="J73" s="53" cm="1">
        <f t="array" ref="J73">INDEX($D$107:$BW$170,$C164,J$94)</f>
        <v>67.06</v>
      </c>
      <c r="K73" s="53"/>
      <c r="L73" s="54" t="str" cm="1">
        <f t="array" ref="L73">IF(HYPERLINK(TEXT("#"&amp;INDEX($D$181:$BW$244,$C238,C$94),),INDEX($D$181:$BW$244,$C238,C$94))=0,"",HYPERLINK(TEXT("#"&amp;INDEX($D$181:$BW$244,$C238,C$94),),INDEX($D$181:$BW$244,$C238,C$94)))</f>
        <v>A126035818J</v>
      </c>
      <c r="M73" s="54" t="str" cm="1">
        <f t="array" ref="M73">IF(HYPERLINK(TEXT("#"&amp;INDEX($D$181:$BW$244,$C238,D$94),),INDEX($D$181:$BW$244,$C238,D$94))=0,"",HYPERLINK(TEXT("#"&amp;INDEX($D$181:$BW$244,$C238,D$94),),INDEX($D$181:$BW$244,$C238,D$94)))</f>
        <v>A126033874R</v>
      </c>
      <c r="N73" s="54" t="str" cm="1">
        <f t="array" ref="N73">IF(HYPERLINK(TEXT("#"&amp;INDEX($D$181:$BW$244,$C238,E$94),),INDEX($D$181:$BW$244,$C238,E$94))=0,"",HYPERLINK(TEXT("#"&amp;INDEX($D$181:$BW$244,$C238,E$94),),INDEX($D$181:$BW$244,$C238,E$94)))</f>
        <v>A126036466J</v>
      </c>
      <c r="O73" s="54" t="str" cm="1">
        <f t="array" ref="O73">IF(HYPERLINK(TEXT("#"&amp;INDEX($D$181:$BW$244,$C238,F$94),),INDEX($D$181:$BW$244,$C238,F$94))=0,"",HYPERLINK(TEXT("#"&amp;INDEX($D$181:$BW$244,$C238,F$94),),INDEX($D$181:$BW$244,$C238,F$94)))</f>
        <v>A126037114W</v>
      </c>
      <c r="P73" s="54" t="str" cm="1">
        <f t="array" ref="P73">IF(HYPERLINK(TEXT("#"&amp;INDEX($D$181:$BW$244,$C238,G$94),),INDEX($D$181:$BW$244,$C238,G$94))=0,"",HYPERLINK(TEXT("#"&amp;INDEX($D$181:$BW$244,$C238,G$94),),INDEX($D$181:$BW$244,$C238,G$94)))</f>
        <v>A126034522C</v>
      </c>
      <c r="Q73" s="54" t="str" cm="1">
        <f t="array" ref="Q73">IF(HYPERLINK(TEXT("#"&amp;INDEX($D$181:$BW$244,$C238,H$94),),INDEX($D$181:$BW$244,$C238,H$94))=0,"",HYPERLINK(TEXT("#"&amp;INDEX($D$181:$BW$244,$C238,H$94),),INDEX($D$181:$BW$244,$C238,H$94)))</f>
        <v>A126033226T</v>
      </c>
      <c r="R73" s="54" t="str" cm="1">
        <f t="array" ref="R73">IF(HYPERLINK(TEXT("#"&amp;INDEX($D$181:$BW$244,$C238,I$94),),INDEX($D$181:$BW$244,$C238,I$94))=0,"",HYPERLINK(TEXT("#"&amp;INDEX($D$181:$BW$244,$C238,I$94),),INDEX($D$181:$BW$244,$C238,I$94)))</f>
        <v>A126035170C</v>
      </c>
      <c r="S73" s="54" t="str" cm="1">
        <f t="array" ref="S73">IF(HYPERLINK(TEXT("#"&amp;INDEX($D$181:$BW$244,$C238,J$94),),INDEX($D$181:$BW$244,$C238,J$94))=0,"",HYPERLINK(TEXT("#"&amp;INDEX($D$181:$BW$244,$C238,J$94),),INDEX($D$181:$BW$244,$C238,J$94)))</f>
        <v>A126032578C</v>
      </c>
      <c r="T73" s="53"/>
      <c r="U73" s="53"/>
      <c r="V73" s="53"/>
      <c r="W73" s="53"/>
    </row>
    <row r="74" spans="1:23">
      <c r="A74" s="50"/>
      <c r="B74" s="57" t="s">
        <v>11657</v>
      </c>
      <c r="C74" s="53" cm="1">
        <f t="array" ref="C74">INDEX($D$107:$BW$170,$C165,C$94)</f>
        <v>37.94</v>
      </c>
      <c r="D74" s="53" cm="1">
        <f t="array" ref="D74">INDEX($D$107:$BW$170,$C165,D$94)</f>
        <v>6.9969999999999999</v>
      </c>
      <c r="E74" s="53" cm="1">
        <f t="array" ref="E74">INDEX($D$107:$BW$170,$C165,E$94)</f>
        <v>3.1429999999999998</v>
      </c>
      <c r="F74" s="53" cm="1">
        <f t="array" ref="F74">INDEX($D$107:$BW$170,$C165,F$94)</f>
        <v>48.08</v>
      </c>
      <c r="G74" s="53" cm="1">
        <f t="array" ref="G74">INDEX($D$107:$BW$170,$C165,G$94)</f>
        <v>30.431999999999999</v>
      </c>
      <c r="H74" s="53" cm="1">
        <f t="array" ref="H74">INDEX($D$107:$BW$170,$C165,H$94)</f>
        <v>2.859</v>
      </c>
      <c r="I74" s="53" cm="1">
        <f t="array" ref="I74">INDEX($D$107:$BW$170,$C165,I$94)</f>
        <v>33.290999999999997</v>
      </c>
      <c r="J74" s="53" cm="1">
        <f t="array" ref="J74">INDEX($D$107:$BW$170,$C165,J$94)</f>
        <v>81.370999999999995</v>
      </c>
      <c r="K74" s="53"/>
      <c r="L74" s="54" t="str" cm="1">
        <f t="array" ref="L74">IF(HYPERLINK(TEXT("#"&amp;INDEX($D$181:$BW$244,$C239,C$94),),INDEX($D$181:$BW$244,$C239,C$94))=0,"",HYPERLINK(TEXT("#"&amp;INDEX($D$181:$BW$244,$C239,C$94),),INDEX($D$181:$BW$244,$C239,C$94)))</f>
        <v>A126035802R</v>
      </c>
      <c r="M74" s="54" t="str" cm="1">
        <f t="array" ref="M74">IF(HYPERLINK(TEXT("#"&amp;INDEX($D$181:$BW$244,$C239,D$94),),INDEX($D$181:$BW$244,$C239,D$94))=0,"",HYPERLINK(TEXT("#"&amp;INDEX($D$181:$BW$244,$C239,D$94),),INDEX($D$181:$BW$244,$C239,D$94)))</f>
        <v>A126033858R</v>
      </c>
      <c r="N74" s="54" t="str" cm="1">
        <f t="array" ref="N74">IF(HYPERLINK(TEXT("#"&amp;INDEX($D$181:$BW$244,$C239,E$94),),INDEX($D$181:$BW$244,$C239,E$94))=0,"",HYPERLINK(TEXT("#"&amp;INDEX($D$181:$BW$244,$C239,E$94),),INDEX($D$181:$BW$244,$C239,E$94)))</f>
        <v>A126036450R</v>
      </c>
      <c r="O74" s="54" t="str" cm="1">
        <f t="array" ref="O74">IF(HYPERLINK(TEXT("#"&amp;INDEX($D$181:$BW$244,$C239,F$94),),INDEX($D$181:$BW$244,$C239,F$94))=0,"",HYPERLINK(TEXT("#"&amp;INDEX($D$181:$BW$244,$C239,F$94),),INDEX($D$181:$BW$244,$C239,F$94)))</f>
        <v>A126037098J</v>
      </c>
      <c r="P74" s="54" t="str" cm="1">
        <f t="array" ref="P74">IF(HYPERLINK(TEXT("#"&amp;INDEX($D$181:$BW$244,$C239,G$94),),INDEX($D$181:$BW$244,$C239,G$94))=0,"",HYPERLINK(TEXT("#"&amp;INDEX($D$181:$BW$244,$C239,G$94),),INDEX($D$181:$BW$244,$C239,G$94)))</f>
        <v>A126034506C</v>
      </c>
      <c r="Q74" s="54" t="str" cm="1">
        <f t="array" ref="Q74">IF(HYPERLINK(TEXT("#"&amp;INDEX($D$181:$BW$244,$C239,H$94),),INDEX($D$181:$BW$244,$C239,H$94))=0,"",HYPERLINK(TEXT("#"&amp;INDEX($D$181:$BW$244,$C239,H$94),),INDEX($D$181:$BW$244,$C239,H$94)))</f>
        <v>A126033210X</v>
      </c>
      <c r="R74" s="54" t="str" cm="1">
        <f t="array" ref="R74">IF(HYPERLINK(TEXT("#"&amp;INDEX($D$181:$BW$244,$C239,I$94),),INDEX($D$181:$BW$244,$C239,I$94))=0,"",HYPERLINK(TEXT("#"&amp;INDEX($D$181:$BW$244,$C239,I$94),),INDEX($D$181:$BW$244,$C239,I$94)))</f>
        <v>A126035154C</v>
      </c>
      <c r="S74" s="54" t="str" cm="1">
        <f t="array" ref="S74">IF(HYPERLINK(TEXT("#"&amp;INDEX($D$181:$BW$244,$C239,J$94),),INDEX($D$181:$BW$244,$C239,J$94))=0,"",HYPERLINK(TEXT("#"&amp;INDEX($D$181:$BW$244,$C239,J$94),),INDEX($D$181:$BW$244,$C239,J$94)))</f>
        <v>A126032562K</v>
      </c>
      <c r="T74" s="53"/>
      <c r="U74" s="53"/>
      <c r="V74" s="53"/>
      <c r="W74" s="53"/>
    </row>
    <row r="75" spans="1:23">
      <c r="A75" s="50"/>
      <c r="B75" s="57" t="s">
        <v>11658</v>
      </c>
      <c r="C75" s="53" cm="1">
        <f t="array" ref="C75">INDEX($D$107:$BW$170,$C166,C$94)</f>
        <v>16.381</v>
      </c>
      <c r="D75" s="53" cm="1">
        <f t="array" ref="D75">INDEX($D$107:$BW$170,$C166,D$94)</f>
        <v>2.3980000000000001</v>
      </c>
      <c r="E75" s="53" cm="1">
        <f t="array" ref="E75">INDEX($D$107:$BW$170,$C166,E$94)</f>
        <v>0.84599999999999997</v>
      </c>
      <c r="F75" s="53" cm="1">
        <f t="array" ref="F75">INDEX($D$107:$BW$170,$C166,F$94)</f>
        <v>19.625</v>
      </c>
      <c r="G75" s="53" cm="1">
        <f t="array" ref="G75">INDEX($D$107:$BW$170,$C166,G$94)</f>
        <v>8.8049999999999997</v>
      </c>
      <c r="H75" s="53" cm="1">
        <f t="array" ref="H75">INDEX($D$107:$BW$170,$C166,H$94)</f>
        <v>1.2270000000000001</v>
      </c>
      <c r="I75" s="53" cm="1">
        <f t="array" ref="I75">INDEX($D$107:$BW$170,$C166,I$94)</f>
        <v>10.032</v>
      </c>
      <c r="J75" s="53" cm="1">
        <f t="array" ref="J75">INDEX($D$107:$BW$170,$C166,J$94)</f>
        <v>29.658000000000001</v>
      </c>
      <c r="K75" s="53"/>
      <c r="L75" s="54" t="str" cm="1">
        <f t="array" ref="L75">IF(HYPERLINK(TEXT("#"&amp;INDEX($D$181:$BW$244,$C240,C$94),),INDEX($D$181:$BW$244,$C240,C$94))=0,"",HYPERLINK(TEXT("#"&amp;INDEX($D$181:$BW$244,$C240,C$94),),INDEX($D$181:$BW$244,$C240,C$94)))</f>
        <v>A126035806X</v>
      </c>
      <c r="M75" s="54" t="str" cm="1">
        <f t="array" ref="M75">IF(HYPERLINK(TEXT("#"&amp;INDEX($D$181:$BW$244,$C240,D$94),),INDEX($D$181:$BW$244,$C240,D$94))=0,"",HYPERLINK(TEXT("#"&amp;INDEX($D$181:$BW$244,$C240,D$94),),INDEX($D$181:$BW$244,$C240,D$94)))</f>
        <v>A126033862F</v>
      </c>
      <c r="N75" s="54" t="str" cm="1">
        <f t="array" ref="N75">IF(HYPERLINK(TEXT("#"&amp;INDEX($D$181:$BW$244,$C240,E$94),),INDEX($D$181:$BW$244,$C240,E$94))=0,"",HYPERLINK(TEXT("#"&amp;INDEX($D$181:$BW$244,$C240,E$94),),INDEX($D$181:$BW$244,$C240,E$94)))</f>
        <v>A126036454X</v>
      </c>
      <c r="O75" s="54" t="str" cm="1">
        <f t="array" ref="O75">IF(HYPERLINK(TEXT("#"&amp;INDEX($D$181:$BW$244,$C240,F$94),),INDEX($D$181:$BW$244,$C240,F$94))=0,"",HYPERLINK(TEXT("#"&amp;INDEX($D$181:$BW$244,$C240,F$94),),INDEX($D$181:$BW$244,$C240,F$94)))</f>
        <v>A126037102L</v>
      </c>
      <c r="P75" s="54" t="str" cm="1">
        <f t="array" ref="P75">IF(HYPERLINK(TEXT("#"&amp;INDEX($D$181:$BW$244,$C240,G$94),),INDEX($D$181:$BW$244,$C240,G$94))=0,"",HYPERLINK(TEXT("#"&amp;INDEX($D$181:$BW$244,$C240,G$94),),INDEX($D$181:$BW$244,$C240,G$94)))</f>
        <v>A126034510V</v>
      </c>
      <c r="Q75" s="54" t="str" cm="1">
        <f t="array" ref="Q75">IF(HYPERLINK(TEXT("#"&amp;INDEX($D$181:$BW$244,$C240,H$94),),INDEX($D$181:$BW$244,$C240,H$94))=0,"",HYPERLINK(TEXT("#"&amp;INDEX($D$181:$BW$244,$C240,H$94),),INDEX($D$181:$BW$244,$C240,H$94)))</f>
        <v>A126033214J</v>
      </c>
      <c r="R75" s="54" t="str" cm="1">
        <f t="array" ref="R75">IF(HYPERLINK(TEXT("#"&amp;INDEX($D$181:$BW$244,$C240,I$94),),INDEX($D$181:$BW$244,$C240,I$94))=0,"",HYPERLINK(TEXT("#"&amp;INDEX($D$181:$BW$244,$C240,I$94),),INDEX($D$181:$BW$244,$C240,I$94)))</f>
        <v>A126035158L</v>
      </c>
      <c r="S75" s="54" t="str" cm="1">
        <f t="array" ref="S75">IF(HYPERLINK(TEXT("#"&amp;INDEX($D$181:$BW$244,$C240,J$94),),INDEX($D$181:$BW$244,$C240,J$94))=0,"",HYPERLINK(TEXT("#"&amp;INDEX($D$181:$BW$244,$C240,J$94),),INDEX($D$181:$BW$244,$C240,J$94)))</f>
        <v>A126032566V</v>
      </c>
      <c r="T75" s="53"/>
      <c r="U75" s="53"/>
      <c r="V75" s="53"/>
      <c r="W75" s="53"/>
    </row>
    <row r="76" spans="1:23">
      <c r="A76" s="50"/>
      <c r="B76" s="57" t="s">
        <v>11659</v>
      </c>
      <c r="C76" s="53" cm="1">
        <f t="array" ref="C76">INDEX($D$107:$BW$170,$C167,C$94)</f>
        <v>8.5289999999999999</v>
      </c>
      <c r="D76" s="53" cm="1">
        <f t="array" ref="D76">INDEX($D$107:$BW$170,$C167,D$94)</f>
        <v>0.754</v>
      </c>
      <c r="E76" s="53" cm="1">
        <f t="array" ref="E76">INDEX($D$107:$BW$170,$C167,E$94)</f>
        <v>0</v>
      </c>
      <c r="F76" s="53" cm="1">
        <f t="array" ref="F76">INDEX($D$107:$BW$170,$C167,F$94)</f>
        <v>9.2829999999999995</v>
      </c>
      <c r="G76" s="53" cm="1">
        <f t="array" ref="G76">INDEX($D$107:$BW$170,$C167,G$94)</f>
        <v>6.0940000000000003</v>
      </c>
      <c r="H76" s="53" cm="1">
        <f t="array" ref="H76">INDEX($D$107:$BW$170,$C167,H$94)</f>
        <v>0.26700000000000002</v>
      </c>
      <c r="I76" s="53" cm="1">
        <f t="array" ref="I76">INDEX($D$107:$BW$170,$C167,I$94)</f>
        <v>6.3609999999999998</v>
      </c>
      <c r="J76" s="53" cm="1">
        <f t="array" ref="J76">INDEX($D$107:$BW$170,$C167,J$94)</f>
        <v>15.643000000000001</v>
      </c>
      <c r="K76" s="53"/>
      <c r="L76" s="54" t="str" cm="1">
        <f t="array" ref="L76">IF(HYPERLINK(TEXT("#"&amp;INDEX($D$181:$BW$244,$C241,C$94),),INDEX($D$181:$BW$244,$C241,C$94))=0,"",HYPERLINK(TEXT("#"&amp;INDEX($D$181:$BW$244,$C241,C$94),),INDEX($D$181:$BW$244,$C241,C$94)))</f>
        <v>A126035834J</v>
      </c>
      <c r="M76" s="54" t="str" cm="1">
        <f t="array" ref="M76">IF(HYPERLINK(TEXT("#"&amp;INDEX($D$181:$BW$244,$C241,D$94),),INDEX($D$181:$BW$244,$C241,D$94))=0,"",HYPERLINK(TEXT("#"&amp;INDEX($D$181:$BW$244,$C241,D$94),),INDEX($D$181:$BW$244,$C241,D$94)))</f>
        <v>A126033890R</v>
      </c>
      <c r="N76" s="54" t="str" cm="1">
        <f t="array" ref="N76">IF(HYPERLINK(TEXT("#"&amp;INDEX($D$181:$BW$244,$C241,E$94),),INDEX($D$181:$BW$244,$C241,E$94))=0,"",HYPERLINK(TEXT("#"&amp;INDEX($D$181:$BW$244,$C241,E$94),),INDEX($D$181:$BW$244,$C241,E$94)))</f>
        <v>A126036482J</v>
      </c>
      <c r="O76" s="54" t="str" cm="1">
        <f t="array" ref="O76">IF(HYPERLINK(TEXT("#"&amp;INDEX($D$181:$BW$244,$C241,F$94),),INDEX($D$181:$BW$244,$C241,F$94))=0,"",HYPERLINK(TEXT("#"&amp;INDEX($D$181:$BW$244,$C241,F$94),),INDEX($D$181:$BW$244,$C241,F$94)))</f>
        <v>A126037130W</v>
      </c>
      <c r="P76" s="54" t="str" cm="1">
        <f t="array" ref="P76">IF(HYPERLINK(TEXT("#"&amp;INDEX($D$181:$BW$244,$C241,G$94),),INDEX($D$181:$BW$244,$C241,G$94))=0,"",HYPERLINK(TEXT("#"&amp;INDEX($D$181:$BW$244,$C241,G$94),),INDEX($D$181:$BW$244,$C241,G$94)))</f>
        <v>A126034538W</v>
      </c>
      <c r="Q76" s="54" t="str" cm="1">
        <f t="array" ref="Q76">IF(HYPERLINK(TEXT("#"&amp;INDEX($D$181:$BW$244,$C241,H$94),),INDEX($D$181:$BW$244,$C241,H$94))=0,"",HYPERLINK(TEXT("#"&amp;INDEX($D$181:$BW$244,$C241,H$94),),INDEX($D$181:$BW$244,$C241,H$94)))</f>
        <v>A126033242T</v>
      </c>
      <c r="R76" s="54" t="str" cm="1">
        <f t="array" ref="R76">IF(HYPERLINK(TEXT("#"&amp;INDEX($D$181:$BW$244,$C241,I$94),),INDEX($D$181:$BW$244,$C241,I$94))=0,"",HYPERLINK(TEXT("#"&amp;INDEX($D$181:$BW$244,$C241,I$94),),INDEX($D$181:$BW$244,$C241,I$94)))</f>
        <v>A126035186W</v>
      </c>
      <c r="S76" s="54" t="str" cm="1">
        <f t="array" ref="S76">IF(HYPERLINK(TEXT("#"&amp;INDEX($D$181:$BW$244,$C241,J$94),),INDEX($D$181:$BW$244,$C241,J$94))=0,"",HYPERLINK(TEXT("#"&amp;INDEX($D$181:$BW$244,$C241,J$94),),INDEX($D$181:$BW$244,$C241,J$94)))</f>
        <v>A126032594C</v>
      </c>
      <c r="T76" s="53"/>
      <c r="U76" s="53"/>
      <c r="V76" s="53"/>
      <c r="W76" s="53"/>
    </row>
    <row r="77" spans="1:23">
      <c r="A77" s="50"/>
      <c r="B77" s="52" t="s">
        <v>11660</v>
      </c>
      <c r="C77" s="53" cm="1">
        <f t="array" ref="C77">INDEX($D$107:$BW$170,$C168,C$94)</f>
        <v>10.035</v>
      </c>
      <c r="D77" s="53" cm="1">
        <f t="array" ref="D77">INDEX($D$107:$BW$170,$C168,D$94)</f>
        <v>2.548</v>
      </c>
      <c r="E77" s="53" cm="1">
        <f t="array" ref="E77">INDEX($D$107:$BW$170,$C168,E$94)</f>
        <v>0.73699999999999999</v>
      </c>
      <c r="F77" s="53" cm="1">
        <f t="array" ref="F77">INDEX($D$107:$BW$170,$C168,F$94)</f>
        <v>13.32</v>
      </c>
      <c r="G77" s="53" cm="1">
        <f t="array" ref="G77">INDEX($D$107:$BW$170,$C168,G$94)</f>
        <v>6.0529999999999999</v>
      </c>
      <c r="H77" s="53" cm="1">
        <f t="array" ref="H77">INDEX($D$107:$BW$170,$C168,H$94)</f>
        <v>0.28399999999999997</v>
      </c>
      <c r="I77" s="53" cm="1">
        <f t="array" ref="I77">INDEX($D$107:$BW$170,$C168,I$94)</f>
        <v>6.3369999999999997</v>
      </c>
      <c r="J77" s="53" cm="1">
        <f t="array" ref="J77">INDEX($D$107:$BW$170,$C168,J$94)</f>
        <v>19.655999999999999</v>
      </c>
      <c r="K77" s="53"/>
      <c r="L77" s="54" t="str" cm="1">
        <f t="array" ref="L77">IF(HYPERLINK(TEXT("#"&amp;INDEX($D$181:$BW$244,$C242,C$94),),INDEX($D$181:$BW$244,$C242,C$94))=0,"",HYPERLINK(TEXT("#"&amp;INDEX($D$181:$BW$244,$C242,C$94),),INDEX($D$181:$BW$244,$C242,C$94)))</f>
        <v>A126035810R</v>
      </c>
      <c r="M77" s="54" t="str" cm="1">
        <f t="array" ref="M77">IF(HYPERLINK(TEXT("#"&amp;INDEX($D$181:$BW$244,$C242,D$94),),INDEX($D$181:$BW$244,$C242,D$94))=0,"",HYPERLINK(TEXT("#"&amp;INDEX($D$181:$BW$244,$C242,D$94),),INDEX($D$181:$BW$244,$C242,D$94)))</f>
        <v>A126033866R</v>
      </c>
      <c r="N77" s="54" t="str" cm="1">
        <f t="array" ref="N77">IF(HYPERLINK(TEXT("#"&amp;INDEX($D$181:$BW$244,$C242,E$94),),INDEX($D$181:$BW$244,$C242,E$94))=0,"",HYPERLINK(TEXT("#"&amp;INDEX($D$181:$BW$244,$C242,E$94),),INDEX($D$181:$BW$244,$C242,E$94)))</f>
        <v>A126036458J</v>
      </c>
      <c r="O77" s="54" t="str" cm="1">
        <f t="array" ref="O77">IF(HYPERLINK(TEXT("#"&amp;INDEX($D$181:$BW$244,$C242,F$94),),INDEX($D$181:$BW$244,$C242,F$94))=0,"",HYPERLINK(TEXT("#"&amp;INDEX($D$181:$BW$244,$C242,F$94),),INDEX($D$181:$BW$244,$C242,F$94)))</f>
        <v>A126037106W</v>
      </c>
      <c r="P77" s="54" t="str" cm="1">
        <f t="array" ref="P77">IF(HYPERLINK(TEXT("#"&amp;INDEX($D$181:$BW$244,$C242,G$94),),INDEX($D$181:$BW$244,$C242,G$94))=0,"",HYPERLINK(TEXT("#"&amp;INDEX($D$181:$BW$244,$C242,G$94),),INDEX($D$181:$BW$244,$C242,G$94)))</f>
        <v>A126034514C</v>
      </c>
      <c r="Q77" s="54" t="str" cm="1">
        <f t="array" ref="Q77">IF(HYPERLINK(TEXT("#"&amp;INDEX($D$181:$BW$244,$C242,H$94),),INDEX($D$181:$BW$244,$C242,H$94))=0,"",HYPERLINK(TEXT("#"&amp;INDEX($D$181:$BW$244,$C242,H$94),),INDEX($D$181:$BW$244,$C242,H$94)))</f>
        <v>A126033218T</v>
      </c>
      <c r="R77" s="54" t="str" cm="1">
        <f t="array" ref="R77">IF(HYPERLINK(TEXT("#"&amp;INDEX($D$181:$BW$244,$C242,I$94),),INDEX($D$181:$BW$244,$C242,I$94))=0,"",HYPERLINK(TEXT("#"&amp;INDEX($D$181:$BW$244,$C242,I$94),),INDEX($D$181:$BW$244,$C242,I$94)))</f>
        <v>A126035162C</v>
      </c>
      <c r="S77" s="54" t="str" cm="1">
        <f t="array" ref="S77">IF(HYPERLINK(TEXT("#"&amp;INDEX($D$181:$BW$244,$C242,J$94),),INDEX($D$181:$BW$244,$C242,J$94))=0,"",HYPERLINK(TEXT("#"&amp;INDEX($D$181:$BW$244,$C242,J$94),),INDEX($D$181:$BW$244,$C242,J$94)))</f>
        <v>A126032570K</v>
      </c>
      <c r="T77" s="53"/>
      <c r="U77" s="53"/>
      <c r="V77" s="53"/>
      <c r="W77" s="53"/>
    </row>
    <row r="78" spans="1:23">
      <c r="A78" s="50"/>
      <c r="B78" s="52" t="s">
        <v>11661</v>
      </c>
      <c r="C78" s="53" cm="1">
        <f t="array" ref="C78">INDEX($D$107:$BW$170,$C169,C$94)</f>
        <v>12.972</v>
      </c>
      <c r="D78" s="53" cm="1">
        <f t="array" ref="D78">INDEX($D$107:$BW$170,$C169,D$94)</f>
        <v>0.86799999999999999</v>
      </c>
      <c r="E78" s="53" cm="1">
        <f t="array" ref="E78">INDEX($D$107:$BW$170,$C169,E$94)</f>
        <v>0.35799999999999998</v>
      </c>
      <c r="F78" s="53" cm="1">
        <f t="array" ref="F78">INDEX($D$107:$BW$170,$C169,F$94)</f>
        <v>14.198</v>
      </c>
      <c r="G78" s="53" cm="1">
        <f t="array" ref="G78">INDEX($D$107:$BW$170,$C169,G$94)</f>
        <v>5.9539999999999997</v>
      </c>
      <c r="H78" s="53" cm="1">
        <f t="array" ref="H78">INDEX($D$107:$BW$170,$C169,H$94)</f>
        <v>1.6379999999999999</v>
      </c>
      <c r="I78" s="53" cm="1">
        <f t="array" ref="I78">INDEX($D$107:$BW$170,$C169,I$94)</f>
        <v>7.5919999999999996</v>
      </c>
      <c r="J78" s="53" cm="1">
        <f t="array" ref="J78">INDEX($D$107:$BW$170,$C169,J$94)</f>
        <v>21.79</v>
      </c>
      <c r="K78" s="53"/>
      <c r="L78" s="54" t="str" cm="1">
        <f t="array" ref="L78">IF(HYPERLINK(TEXT("#"&amp;INDEX($D$181:$BW$244,$C243,C$94),),INDEX($D$181:$BW$244,$C243,C$94))=0,"",HYPERLINK(TEXT("#"&amp;INDEX($D$181:$BW$244,$C243,C$94),),INDEX($D$181:$BW$244,$C243,C$94)))</f>
        <v>A126035838T</v>
      </c>
      <c r="M78" s="54" t="str" cm="1">
        <f t="array" ref="M78">IF(HYPERLINK(TEXT("#"&amp;INDEX($D$181:$BW$244,$C243,D$94),),INDEX($D$181:$BW$244,$C243,D$94))=0,"",HYPERLINK(TEXT("#"&amp;INDEX($D$181:$BW$244,$C243,D$94),),INDEX($D$181:$BW$244,$C243,D$94)))</f>
        <v>A126033894X</v>
      </c>
      <c r="N78" s="54" t="str" cm="1">
        <f t="array" ref="N78">IF(HYPERLINK(TEXT("#"&amp;INDEX($D$181:$BW$244,$C243,E$94),),INDEX($D$181:$BW$244,$C243,E$94))=0,"",HYPERLINK(TEXT("#"&amp;INDEX($D$181:$BW$244,$C243,E$94),),INDEX($D$181:$BW$244,$C243,E$94)))</f>
        <v>A126036486T</v>
      </c>
      <c r="O78" s="54" t="str" cm="1">
        <f t="array" ref="O78">IF(HYPERLINK(TEXT("#"&amp;INDEX($D$181:$BW$244,$C243,F$94),),INDEX($D$181:$BW$244,$C243,F$94))=0,"",HYPERLINK(TEXT("#"&amp;INDEX($D$181:$BW$244,$C243,F$94),),INDEX($D$181:$BW$244,$C243,F$94)))</f>
        <v>A126037134F</v>
      </c>
      <c r="P78" s="54" t="str" cm="1">
        <f t="array" ref="P78">IF(HYPERLINK(TEXT("#"&amp;INDEX($D$181:$BW$244,$C243,G$94),),INDEX($D$181:$BW$244,$C243,G$94))=0,"",HYPERLINK(TEXT("#"&amp;INDEX($D$181:$BW$244,$C243,G$94),),INDEX($D$181:$BW$244,$C243,G$94)))</f>
        <v>A126034542L</v>
      </c>
      <c r="Q78" s="54" t="str" cm="1">
        <f t="array" ref="Q78">IF(HYPERLINK(TEXT("#"&amp;INDEX($D$181:$BW$244,$C243,H$94),),INDEX($D$181:$BW$244,$C243,H$94))=0,"",HYPERLINK(TEXT("#"&amp;INDEX($D$181:$BW$244,$C243,H$94),),INDEX($D$181:$BW$244,$C243,H$94)))</f>
        <v>A126033246A</v>
      </c>
      <c r="R78" s="54" t="str" cm="1">
        <f t="array" ref="R78">IF(HYPERLINK(TEXT("#"&amp;INDEX($D$181:$BW$244,$C243,I$94),),INDEX($D$181:$BW$244,$C243,I$94))=0,"",HYPERLINK(TEXT("#"&amp;INDEX($D$181:$BW$244,$C243,I$94),),INDEX($D$181:$BW$244,$C243,I$94)))</f>
        <v>A126035190L</v>
      </c>
      <c r="S78" s="54" t="str" cm="1">
        <f t="array" ref="S78">IF(HYPERLINK(TEXT("#"&amp;INDEX($D$181:$BW$244,$C243,J$94),),INDEX($D$181:$BW$244,$C243,J$94))=0,"",HYPERLINK(TEXT("#"&amp;INDEX($D$181:$BW$244,$C243,J$94),),INDEX($D$181:$BW$244,$C243,J$94)))</f>
        <v>A126032598L</v>
      </c>
      <c r="T78" s="53"/>
      <c r="U78" s="53"/>
      <c r="V78" s="53"/>
      <c r="W78" s="53"/>
    </row>
    <row r="79" spans="1:23">
      <c r="A79" s="55" t="s">
        <v>11636</v>
      </c>
      <c r="B79" s="59"/>
      <c r="C79" s="60" cm="1">
        <f t="array" ref="C79">INDEX($D$107:$BW$170,$C170,C$94)</f>
        <v>108.79300000000001</v>
      </c>
      <c r="D79" s="60" cm="1">
        <f t="array" ref="D79">INDEX($D$107:$BW$170,$C170,D$94)</f>
        <v>22.387</v>
      </c>
      <c r="E79" s="60" cm="1">
        <f t="array" ref="E79">INDEX($D$107:$BW$170,$C170,E$94)</f>
        <v>9.6440000000000001</v>
      </c>
      <c r="F79" s="60" cm="1">
        <f t="array" ref="F79">INDEX($D$107:$BW$170,$C170,F$94)</f>
        <v>140.82400000000001</v>
      </c>
      <c r="G79" s="60" cm="1">
        <f t="array" ref="G79">INDEX($D$107:$BW$170,$C170,G$94)</f>
        <v>76.353999999999999</v>
      </c>
      <c r="H79" s="60" cm="1">
        <f t="array" ref="H79">INDEX($D$107:$BW$170,$C170,H$94)</f>
        <v>18</v>
      </c>
      <c r="I79" s="60" cm="1">
        <f t="array" ref="I79">INDEX($D$107:$BW$170,$C170,I$94)</f>
        <v>94.355000000000004</v>
      </c>
      <c r="J79" s="60" cm="1">
        <f t="array" ref="J79">INDEX($D$107:$BW$170,$C170,J$94)</f>
        <v>235.179</v>
      </c>
      <c r="K79" s="53"/>
      <c r="L79" s="54" t="str" cm="1">
        <f t="array" ref="L79">IF(HYPERLINK(TEXT("#"&amp;INDEX($D$181:$BW$244,$C244,C$94),),INDEX($D$181:$BW$244,$C244,C$94))=0,"",HYPERLINK(TEXT("#"&amp;INDEX($D$181:$BW$244,$C244,C$94),),INDEX($D$181:$BW$244,$C244,C$94)))</f>
        <v>A126035842J</v>
      </c>
      <c r="M79" s="54" t="str" cm="1">
        <f t="array" ref="M79">IF(HYPERLINK(TEXT("#"&amp;INDEX($D$181:$BW$244,$C244,D$94),),INDEX($D$181:$BW$244,$C244,D$94))=0,"",HYPERLINK(TEXT("#"&amp;INDEX($D$181:$BW$244,$C244,D$94),),INDEX($D$181:$BW$244,$C244,D$94)))</f>
        <v>A126033898J</v>
      </c>
      <c r="N79" s="54" t="str" cm="1">
        <f t="array" ref="N79">IF(HYPERLINK(TEXT("#"&amp;INDEX($D$181:$BW$244,$C244,E$94),),INDEX($D$181:$BW$244,$C244,E$94))=0,"",HYPERLINK(TEXT("#"&amp;INDEX($D$181:$BW$244,$C244,E$94),),INDEX($D$181:$BW$244,$C244,E$94)))</f>
        <v>A126036490J</v>
      </c>
      <c r="O79" s="54" t="str" cm="1">
        <f t="array" ref="O79">IF(HYPERLINK(TEXT("#"&amp;INDEX($D$181:$BW$244,$C244,F$94),),INDEX($D$181:$BW$244,$C244,F$94))=0,"",HYPERLINK(TEXT("#"&amp;INDEX($D$181:$BW$244,$C244,F$94),),INDEX($D$181:$BW$244,$C244,F$94)))</f>
        <v>A126037138R</v>
      </c>
      <c r="P79" s="54" t="str" cm="1">
        <f t="array" ref="P79">IF(HYPERLINK(TEXT("#"&amp;INDEX($D$181:$BW$244,$C244,G$94),),INDEX($D$181:$BW$244,$C244,G$94))=0,"",HYPERLINK(TEXT("#"&amp;INDEX($D$181:$BW$244,$C244,G$94),),INDEX($D$181:$BW$244,$C244,G$94)))</f>
        <v>A126034546W</v>
      </c>
      <c r="Q79" s="54" t="str" cm="1">
        <f t="array" ref="Q79">IF(HYPERLINK(TEXT("#"&amp;INDEX($D$181:$BW$244,$C244,H$94),),INDEX($D$181:$BW$244,$C244,H$94))=0,"",HYPERLINK(TEXT("#"&amp;INDEX($D$181:$BW$244,$C244,H$94),),INDEX($D$181:$BW$244,$C244,H$94)))</f>
        <v>A126033250T</v>
      </c>
      <c r="R79" s="54" t="str" cm="1">
        <f t="array" ref="R79">IF(HYPERLINK(TEXT("#"&amp;INDEX($D$181:$BW$244,$C244,I$94),),INDEX($D$181:$BW$244,$C244,I$94))=0,"",HYPERLINK(TEXT("#"&amp;INDEX($D$181:$BW$244,$C244,I$94),),INDEX($D$181:$BW$244,$C244,I$94)))</f>
        <v>A126035194W</v>
      </c>
      <c r="S79" s="54" t="str" cm="1">
        <f t="array" ref="S79">IF(HYPERLINK(TEXT("#"&amp;INDEX($D$181:$BW$244,$C244,J$94),),INDEX($D$181:$BW$244,$C244,J$94))=0,"",HYPERLINK(TEXT("#"&amp;INDEX($D$181:$BW$244,$C244,J$94),),INDEX($D$181:$BW$244,$C244,J$94)))</f>
        <v>A126032602T</v>
      </c>
      <c r="T79" s="53"/>
      <c r="U79" s="53"/>
      <c r="V79" s="53"/>
      <c r="W79" s="53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3"/>
      <c r="M80" s="53"/>
      <c r="N80" s="53"/>
      <c r="O80" s="53"/>
      <c r="P80" s="53"/>
      <c r="Q80" s="53"/>
      <c r="R80" s="53"/>
      <c r="S80" s="53"/>
      <c r="T80" s="53"/>
      <c r="U80" s="53"/>
    </row>
    <row r="81" spans="1:22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3"/>
      <c r="M81" s="53"/>
      <c r="N81" s="53"/>
      <c r="O81" s="53"/>
      <c r="P81" s="53"/>
      <c r="Q81" s="53"/>
      <c r="R81" s="53"/>
      <c r="S81" s="53"/>
      <c r="T81" s="53"/>
      <c r="U81" s="53"/>
    </row>
    <row r="82" spans="1:22">
      <c r="A82" s="64" t="str">
        <f ca="1">Contents!B27</f>
        <v>© Commonwealth of Australia 2023</v>
      </c>
      <c r="B82" s="6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</row>
    <row r="83" spans="1:22">
      <c r="A83" s="64"/>
      <c r="B83" s="6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</row>
    <row r="84" spans="1:22" hidden="1">
      <c r="A84" s="65"/>
      <c r="B84" s="66" t="s">
        <v>11669</v>
      </c>
      <c r="C84" s="67">
        <v>1</v>
      </c>
      <c r="D84" s="68"/>
      <c r="E84" s="68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</row>
    <row r="85" spans="1:22" hidden="1">
      <c r="A85" s="65"/>
      <c r="B85" s="66" t="s">
        <v>11686</v>
      </c>
      <c r="C85" s="67">
        <f>C84+8</f>
        <v>9</v>
      </c>
      <c r="D85" s="68"/>
      <c r="E85" s="68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</row>
    <row r="86" spans="1:22" hidden="1">
      <c r="A86" s="65"/>
      <c r="B86" s="66" t="s">
        <v>11687</v>
      </c>
      <c r="C86" s="67">
        <f t="shared" ref="C86:C92" si="0">C85+8</f>
        <v>17</v>
      </c>
      <c r="D86" s="68"/>
      <c r="E86" s="68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</row>
    <row r="87" spans="1:22" hidden="1">
      <c r="A87" s="65"/>
      <c r="B87" s="66" t="s">
        <v>11688</v>
      </c>
      <c r="C87" s="67">
        <f t="shared" si="0"/>
        <v>25</v>
      </c>
      <c r="D87" s="68"/>
      <c r="E87" s="68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</row>
    <row r="88" spans="1:22" hidden="1">
      <c r="A88" s="65"/>
      <c r="B88" s="66" t="s">
        <v>11689</v>
      </c>
      <c r="C88" s="67">
        <f t="shared" si="0"/>
        <v>33</v>
      </c>
      <c r="D88" s="68"/>
      <c r="E88" s="68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</row>
    <row r="89" spans="1:22" hidden="1">
      <c r="A89" s="65"/>
      <c r="B89" s="66" t="s">
        <v>11690</v>
      </c>
      <c r="C89" s="67">
        <f t="shared" si="0"/>
        <v>41</v>
      </c>
      <c r="D89" s="68"/>
      <c r="E89" s="68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</row>
    <row r="90" spans="1:22" hidden="1">
      <c r="A90" s="65"/>
      <c r="B90" s="66" t="s">
        <v>11691</v>
      </c>
      <c r="C90" s="67">
        <f t="shared" si="0"/>
        <v>49</v>
      </c>
      <c r="D90" s="68"/>
      <c r="E90" s="68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</row>
    <row r="91" spans="1:22" hidden="1">
      <c r="A91" s="65"/>
      <c r="B91" s="66" t="s">
        <v>11692</v>
      </c>
      <c r="C91" s="67">
        <f t="shared" si="0"/>
        <v>57</v>
      </c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</row>
    <row r="92" spans="1:22" hidden="1">
      <c r="A92" s="65"/>
      <c r="B92" s="66" t="s">
        <v>11693</v>
      </c>
      <c r="C92" s="67">
        <f t="shared" si="0"/>
        <v>65</v>
      </c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</row>
    <row r="93" spans="1:22" hidden="1">
      <c r="A93" s="65"/>
      <c r="B93" s="6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</row>
    <row r="94" spans="1:22" hidden="1">
      <c r="A94" s="65"/>
      <c r="B94" s="63"/>
      <c r="C94" s="67">
        <f>VLOOKUP(C10,B84:C92,2,FALSE)</f>
        <v>1</v>
      </c>
      <c r="D94" s="67">
        <f>C94+1</f>
        <v>2</v>
      </c>
      <c r="E94" s="67">
        <f>D94+1</f>
        <v>3</v>
      </c>
      <c r="F94" s="67">
        <f t="shared" ref="F94:J94" si="1">E94+1</f>
        <v>4</v>
      </c>
      <c r="G94" s="67">
        <f t="shared" si="1"/>
        <v>5</v>
      </c>
      <c r="H94" s="67">
        <f t="shared" si="1"/>
        <v>6</v>
      </c>
      <c r="I94" s="67">
        <f t="shared" si="1"/>
        <v>7</v>
      </c>
      <c r="J94" s="67">
        <f t="shared" si="1"/>
        <v>8</v>
      </c>
      <c r="K94" s="67"/>
      <c r="L94" s="67"/>
      <c r="M94" s="53"/>
      <c r="N94" s="53"/>
      <c r="O94" s="53"/>
      <c r="P94" s="53"/>
      <c r="Q94" s="53"/>
      <c r="R94" s="53"/>
      <c r="S94" s="53"/>
      <c r="T94" s="53"/>
      <c r="U94" s="53"/>
    </row>
    <row r="95" spans="1:22" hidden="1">
      <c r="A95" s="65"/>
      <c r="B95" s="6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</row>
    <row r="96" spans="1:22" hidden="1">
      <c r="A96" s="65"/>
      <c r="B96" s="6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</row>
    <row r="97" spans="1:103" hidden="1">
      <c r="A97" s="65"/>
      <c r="B97" s="6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</row>
    <row r="98" spans="1:103" hidden="1">
      <c r="A98" s="65"/>
      <c r="B98" s="63"/>
      <c r="C98" s="6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</row>
    <row r="99" spans="1:103" hidden="1">
      <c r="A99" s="65"/>
      <c r="B99" s="63"/>
      <c r="C99" s="6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</row>
    <row r="100" spans="1:103" hidden="1">
      <c r="A100" s="65"/>
      <c r="B100" s="63"/>
      <c r="C100" s="63"/>
      <c r="D100" s="67">
        <v>1</v>
      </c>
      <c r="E100" s="67">
        <v>2</v>
      </c>
      <c r="F100" s="67">
        <v>3</v>
      </c>
      <c r="G100" s="67">
        <v>4</v>
      </c>
      <c r="H100" s="67">
        <v>5</v>
      </c>
      <c r="I100" s="67">
        <v>6</v>
      </c>
      <c r="J100" s="67">
        <v>7</v>
      </c>
      <c r="K100" s="67">
        <v>8</v>
      </c>
      <c r="L100" s="67">
        <v>9</v>
      </c>
      <c r="M100" s="67">
        <v>10</v>
      </c>
      <c r="N100" s="67">
        <v>11</v>
      </c>
      <c r="O100" s="67">
        <v>12</v>
      </c>
      <c r="P100" s="67">
        <v>13</v>
      </c>
      <c r="Q100" s="67">
        <v>14</v>
      </c>
      <c r="R100" s="67">
        <v>15</v>
      </c>
      <c r="S100" s="67">
        <v>16</v>
      </c>
      <c r="T100" s="67">
        <v>17</v>
      </c>
      <c r="U100" s="67">
        <v>18</v>
      </c>
      <c r="V100" s="67">
        <v>19</v>
      </c>
      <c r="W100" s="67">
        <v>20</v>
      </c>
      <c r="X100" s="67">
        <v>21</v>
      </c>
      <c r="Y100" s="67">
        <v>22</v>
      </c>
      <c r="Z100" s="67">
        <v>23</v>
      </c>
      <c r="AA100" s="67">
        <v>24</v>
      </c>
      <c r="AB100" s="67">
        <v>25</v>
      </c>
      <c r="AC100" s="67">
        <v>26</v>
      </c>
      <c r="AD100" s="67">
        <v>27</v>
      </c>
      <c r="AE100" s="67">
        <v>28</v>
      </c>
      <c r="AF100" s="67">
        <v>29</v>
      </c>
      <c r="AG100" s="67">
        <v>30</v>
      </c>
      <c r="AH100" s="67">
        <v>31</v>
      </c>
      <c r="AI100" s="67">
        <v>32</v>
      </c>
      <c r="AJ100" s="67">
        <v>33</v>
      </c>
      <c r="AK100" s="67">
        <v>34</v>
      </c>
      <c r="AL100" s="67">
        <v>35</v>
      </c>
      <c r="AM100" s="67">
        <v>36</v>
      </c>
      <c r="AN100" s="67">
        <v>37</v>
      </c>
      <c r="AO100" s="67">
        <v>38</v>
      </c>
      <c r="AP100" s="67">
        <v>39</v>
      </c>
      <c r="AQ100" s="67">
        <v>40</v>
      </c>
      <c r="AR100" s="67">
        <v>41</v>
      </c>
      <c r="AS100" s="67">
        <v>42</v>
      </c>
      <c r="AT100" s="67">
        <v>43</v>
      </c>
      <c r="AU100" s="67">
        <v>44</v>
      </c>
      <c r="AV100" s="67">
        <v>45</v>
      </c>
      <c r="AW100" s="67">
        <v>46</v>
      </c>
      <c r="AX100" s="67">
        <v>47</v>
      </c>
      <c r="AY100" s="67">
        <v>48</v>
      </c>
      <c r="AZ100" s="67">
        <v>49</v>
      </c>
      <c r="BA100" s="67">
        <v>50</v>
      </c>
      <c r="BB100" s="67">
        <v>51</v>
      </c>
      <c r="BC100" s="67">
        <v>52</v>
      </c>
      <c r="BD100" s="67">
        <v>53</v>
      </c>
      <c r="BE100" s="67">
        <v>54</v>
      </c>
      <c r="BF100" s="67">
        <v>55</v>
      </c>
      <c r="BG100" s="67">
        <v>56</v>
      </c>
      <c r="BH100" s="67">
        <v>57</v>
      </c>
      <c r="BI100" s="67">
        <v>58</v>
      </c>
      <c r="BJ100" s="67">
        <v>59</v>
      </c>
      <c r="BK100" s="67">
        <v>60</v>
      </c>
      <c r="BL100" s="67">
        <v>61</v>
      </c>
      <c r="BM100" s="67">
        <v>62</v>
      </c>
      <c r="BN100" s="67">
        <v>63</v>
      </c>
      <c r="BO100" s="67">
        <v>64</v>
      </c>
      <c r="BP100" s="67">
        <v>65</v>
      </c>
      <c r="BQ100" s="67">
        <v>66</v>
      </c>
      <c r="BR100" s="67">
        <v>67</v>
      </c>
      <c r="BS100" s="67">
        <v>68</v>
      </c>
      <c r="BT100" s="67">
        <v>69</v>
      </c>
      <c r="BU100" s="67">
        <v>70</v>
      </c>
      <c r="BV100" s="67">
        <v>71</v>
      </c>
      <c r="BW100" s="67">
        <v>72</v>
      </c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</row>
    <row r="101" spans="1:103" ht="15" hidden="1" customHeight="1">
      <c r="A101" s="36"/>
      <c r="B101" s="36"/>
      <c r="C101" s="36"/>
      <c r="D101" s="69" t="s">
        <v>11669</v>
      </c>
      <c r="E101" s="69"/>
      <c r="F101" s="69"/>
      <c r="G101" s="69"/>
      <c r="H101" s="69"/>
      <c r="I101" s="69"/>
      <c r="J101" s="69"/>
      <c r="K101" s="69"/>
      <c r="L101" s="69" t="s">
        <v>11670</v>
      </c>
      <c r="M101" s="69"/>
      <c r="N101" s="69"/>
      <c r="O101" s="69"/>
      <c r="P101" s="69"/>
      <c r="Q101" s="69"/>
      <c r="R101" s="69"/>
      <c r="S101" s="69"/>
      <c r="T101" s="69" t="s">
        <v>11671</v>
      </c>
      <c r="U101" s="69"/>
      <c r="V101" s="69"/>
      <c r="W101" s="69"/>
      <c r="X101" s="69"/>
      <c r="Y101" s="69"/>
      <c r="Z101" s="69"/>
      <c r="AA101" s="69"/>
      <c r="AB101" s="69" t="s">
        <v>11672</v>
      </c>
      <c r="AC101" s="69"/>
      <c r="AD101" s="69"/>
      <c r="AE101" s="69"/>
      <c r="AF101" s="69"/>
      <c r="AG101" s="69"/>
      <c r="AH101" s="41"/>
      <c r="AI101" s="41"/>
      <c r="AJ101" s="41" t="s">
        <v>11673</v>
      </c>
      <c r="AK101" s="41"/>
      <c r="AR101" t="s">
        <v>11674</v>
      </c>
      <c r="AZ101" t="s">
        <v>11675</v>
      </c>
      <c r="BH101" t="s">
        <v>11676</v>
      </c>
      <c r="BP101" t="s">
        <v>11677</v>
      </c>
    </row>
    <row r="102" spans="1:103" ht="15" hidden="1" customHeight="1">
      <c r="A102" s="36"/>
      <c r="B102" s="36"/>
      <c r="C102" s="36"/>
      <c r="D102" s="101" t="s">
        <v>11630</v>
      </c>
      <c r="E102" s="101"/>
      <c r="F102" s="101"/>
      <c r="G102" s="102"/>
      <c r="H102" s="102" t="s">
        <v>11631</v>
      </c>
      <c r="I102" s="102"/>
      <c r="J102" s="102"/>
      <c r="K102" s="102" t="s">
        <v>11632</v>
      </c>
      <c r="L102" s="101" t="s">
        <v>11630</v>
      </c>
      <c r="M102" s="101"/>
      <c r="N102" s="101"/>
      <c r="O102" s="102"/>
      <c r="P102" s="102" t="s">
        <v>11631</v>
      </c>
      <c r="Q102" s="102"/>
      <c r="R102" s="102"/>
      <c r="S102" s="102" t="s">
        <v>11632</v>
      </c>
      <c r="T102" s="101" t="s">
        <v>11630</v>
      </c>
      <c r="U102" s="101"/>
      <c r="V102" s="101"/>
      <c r="W102" s="102"/>
      <c r="X102" s="102" t="s">
        <v>11631</v>
      </c>
      <c r="Y102" s="102"/>
      <c r="Z102" s="102"/>
      <c r="AA102" s="102" t="s">
        <v>11632</v>
      </c>
      <c r="AB102" s="101" t="s">
        <v>11630</v>
      </c>
      <c r="AC102" s="101"/>
      <c r="AD102" s="101"/>
      <c r="AE102" s="102"/>
      <c r="AF102" s="102" t="s">
        <v>11631</v>
      </c>
      <c r="AG102" s="102"/>
      <c r="AH102" s="102"/>
      <c r="AI102" s="102" t="s">
        <v>11632</v>
      </c>
      <c r="AJ102" s="101" t="s">
        <v>11630</v>
      </c>
      <c r="AK102" s="101"/>
      <c r="AL102" s="101"/>
      <c r="AM102" s="102"/>
      <c r="AN102" s="102" t="s">
        <v>11631</v>
      </c>
      <c r="AO102" s="102"/>
      <c r="AP102" s="102"/>
      <c r="AQ102" s="102" t="s">
        <v>11632</v>
      </c>
      <c r="AR102" s="101" t="s">
        <v>11630</v>
      </c>
      <c r="AS102" s="101"/>
      <c r="AT102" s="101"/>
      <c r="AU102" s="102"/>
      <c r="AV102" s="102" t="s">
        <v>11631</v>
      </c>
      <c r="AW102" s="102"/>
      <c r="AX102" s="102"/>
      <c r="AY102" s="102" t="s">
        <v>11632</v>
      </c>
      <c r="AZ102" s="101" t="s">
        <v>11630</v>
      </c>
      <c r="BA102" s="101"/>
      <c r="BB102" s="101"/>
      <c r="BC102" s="102"/>
      <c r="BD102" s="102" t="s">
        <v>11631</v>
      </c>
      <c r="BE102" s="102"/>
      <c r="BF102" s="102"/>
      <c r="BG102" s="102" t="s">
        <v>11632</v>
      </c>
      <c r="BH102" s="101" t="s">
        <v>11630</v>
      </c>
      <c r="BI102" s="101"/>
      <c r="BJ102" s="101"/>
      <c r="BK102" s="102"/>
      <c r="BL102" s="102" t="s">
        <v>11631</v>
      </c>
      <c r="BM102" s="102"/>
      <c r="BN102" s="102"/>
      <c r="BO102" s="102" t="s">
        <v>11632</v>
      </c>
      <c r="BP102" s="101" t="s">
        <v>11630</v>
      </c>
      <c r="BQ102" s="101"/>
      <c r="BR102" s="101"/>
      <c r="BS102" s="102"/>
      <c r="BT102" s="102" t="s">
        <v>11631</v>
      </c>
      <c r="BU102" s="102"/>
      <c r="BV102" s="102"/>
      <c r="BW102" s="102" t="s">
        <v>11632</v>
      </c>
      <c r="BX102" s="70"/>
      <c r="BY102" s="70"/>
      <c r="BZ102" s="71"/>
      <c r="CA102" s="72"/>
      <c r="CB102" s="73"/>
      <c r="CC102" s="73"/>
      <c r="CD102" s="73"/>
      <c r="CE102" s="73"/>
      <c r="CF102" s="74"/>
      <c r="CG102" s="70"/>
      <c r="CH102" s="70"/>
      <c r="CI102" s="70"/>
      <c r="CJ102" s="71"/>
      <c r="CK102" s="72"/>
      <c r="CL102" s="73"/>
      <c r="CM102" s="73"/>
      <c r="CN102" s="73"/>
      <c r="CO102" s="73"/>
      <c r="CP102" s="102"/>
      <c r="CQ102" s="104"/>
      <c r="CR102" s="104"/>
      <c r="CS102" s="104"/>
      <c r="CT102" s="105"/>
      <c r="CU102" s="106"/>
      <c r="CV102" s="103"/>
      <c r="CW102" s="103"/>
      <c r="CX102" s="103"/>
      <c r="CY102" s="103"/>
    </row>
    <row r="103" spans="1:103" ht="56.25" hidden="1">
      <c r="A103" s="36"/>
      <c r="B103" s="36"/>
      <c r="C103" s="36"/>
      <c r="D103" s="43" t="s">
        <v>11633</v>
      </c>
      <c r="E103" s="43" t="s">
        <v>11634</v>
      </c>
      <c r="F103" s="80" t="s">
        <v>11635</v>
      </c>
      <c r="G103" s="43" t="s">
        <v>11636</v>
      </c>
      <c r="H103" s="43" t="s">
        <v>11637</v>
      </c>
      <c r="I103" s="80" t="s">
        <v>11638</v>
      </c>
      <c r="J103" s="43" t="s">
        <v>11636</v>
      </c>
      <c r="K103" s="102"/>
      <c r="L103" s="43" t="s">
        <v>11633</v>
      </c>
      <c r="M103" s="43" t="s">
        <v>11634</v>
      </c>
      <c r="N103" s="80" t="s">
        <v>11635</v>
      </c>
      <c r="O103" s="43" t="s">
        <v>11636</v>
      </c>
      <c r="P103" s="43" t="s">
        <v>11637</v>
      </c>
      <c r="Q103" s="80" t="s">
        <v>11638</v>
      </c>
      <c r="R103" s="43" t="s">
        <v>11636</v>
      </c>
      <c r="S103" s="102"/>
      <c r="T103" s="43" t="s">
        <v>11633</v>
      </c>
      <c r="U103" s="43" t="s">
        <v>11634</v>
      </c>
      <c r="V103" s="80" t="s">
        <v>11635</v>
      </c>
      <c r="W103" s="43" t="s">
        <v>11636</v>
      </c>
      <c r="X103" s="43" t="s">
        <v>11637</v>
      </c>
      <c r="Y103" s="80" t="s">
        <v>11638</v>
      </c>
      <c r="Z103" s="43" t="s">
        <v>11636</v>
      </c>
      <c r="AA103" s="102"/>
      <c r="AB103" s="43" t="s">
        <v>11633</v>
      </c>
      <c r="AC103" s="43" t="s">
        <v>11634</v>
      </c>
      <c r="AD103" s="80" t="s">
        <v>11635</v>
      </c>
      <c r="AE103" s="43" t="s">
        <v>11636</v>
      </c>
      <c r="AF103" s="43" t="s">
        <v>11637</v>
      </c>
      <c r="AG103" s="80" t="s">
        <v>11638</v>
      </c>
      <c r="AH103" s="43" t="s">
        <v>11636</v>
      </c>
      <c r="AI103" s="102"/>
      <c r="AJ103" s="43" t="s">
        <v>11633</v>
      </c>
      <c r="AK103" s="43" t="s">
        <v>11634</v>
      </c>
      <c r="AL103" s="80" t="s">
        <v>11635</v>
      </c>
      <c r="AM103" s="43" t="s">
        <v>11636</v>
      </c>
      <c r="AN103" s="43" t="s">
        <v>11637</v>
      </c>
      <c r="AO103" s="80" t="s">
        <v>11638</v>
      </c>
      <c r="AP103" s="43" t="s">
        <v>11636</v>
      </c>
      <c r="AQ103" s="102"/>
      <c r="AR103" s="43" t="s">
        <v>11633</v>
      </c>
      <c r="AS103" s="43" t="s">
        <v>11634</v>
      </c>
      <c r="AT103" s="80" t="s">
        <v>11635</v>
      </c>
      <c r="AU103" s="43" t="s">
        <v>11636</v>
      </c>
      <c r="AV103" s="43" t="s">
        <v>11637</v>
      </c>
      <c r="AW103" s="80" t="s">
        <v>11638</v>
      </c>
      <c r="AX103" s="43" t="s">
        <v>11636</v>
      </c>
      <c r="AY103" s="102"/>
      <c r="AZ103" s="43" t="s">
        <v>11633</v>
      </c>
      <c r="BA103" s="43" t="s">
        <v>11634</v>
      </c>
      <c r="BB103" s="80" t="s">
        <v>11635</v>
      </c>
      <c r="BC103" s="43" t="s">
        <v>11636</v>
      </c>
      <c r="BD103" s="43" t="s">
        <v>11637</v>
      </c>
      <c r="BE103" s="80" t="s">
        <v>11638</v>
      </c>
      <c r="BF103" s="43" t="s">
        <v>11636</v>
      </c>
      <c r="BG103" s="102"/>
      <c r="BH103" s="43" t="s">
        <v>11633</v>
      </c>
      <c r="BI103" s="43" t="s">
        <v>11634</v>
      </c>
      <c r="BJ103" s="80" t="s">
        <v>11635</v>
      </c>
      <c r="BK103" s="43" t="s">
        <v>11636</v>
      </c>
      <c r="BL103" s="43" t="s">
        <v>11637</v>
      </c>
      <c r="BM103" s="80" t="s">
        <v>11638</v>
      </c>
      <c r="BN103" s="43" t="s">
        <v>11636</v>
      </c>
      <c r="BO103" s="102"/>
      <c r="BP103" s="43" t="s">
        <v>11633</v>
      </c>
      <c r="BQ103" s="43" t="s">
        <v>11634</v>
      </c>
      <c r="BR103" s="80" t="s">
        <v>11635</v>
      </c>
      <c r="BS103" s="43" t="s">
        <v>11636</v>
      </c>
      <c r="BT103" s="43" t="s">
        <v>11637</v>
      </c>
      <c r="BU103" s="80" t="s">
        <v>11638</v>
      </c>
      <c r="BV103" s="43" t="s">
        <v>11636</v>
      </c>
      <c r="BW103" s="102"/>
      <c r="BX103" s="43"/>
      <c r="BY103" s="43"/>
      <c r="BZ103" s="71"/>
      <c r="CA103" s="71"/>
      <c r="CB103" s="73"/>
      <c r="CC103" s="73"/>
      <c r="CD103" s="73"/>
      <c r="CE103" s="73"/>
      <c r="CF103" s="74"/>
      <c r="CG103" s="43"/>
      <c r="CH103" s="43"/>
      <c r="CI103" s="43"/>
      <c r="CJ103" s="71"/>
      <c r="CK103" s="71"/>
      <c r="CL103" s="73"/>
      <c r="CM103" s="73"/>
      <c r="CN103" s="73"/>
      <c r="CO103" s="73"/>
      <c r="CP103" s="102"/>
      <c r="CQ103" s="43"/>
      <c r="CR103" s="43"/>
      <c r="CS103" s="43"/>
      <c r="CT103" s="105"/>
      <c r="CU103" s="105"/>
      <c r="CV103" s="103"/>
      <c r="CW103" s="103"/>
      <c r="CX103" s="103"/>
      <c r="CY103" s="103"/>
    </row>
    <row r="104" spans="1:103" hidden="1">
      <c r="A104" s="36"/>
      <c r="B104" s="36"/>
      <c r="C104" s="36"/>
      <c r="D104" s="45" t="s">
        <v>11639</v>
      </c>
      <c r="E104" s="45" t="s">
        <v>11639</v>
      </c>
      <c r="F104" s="81" t="s">
        <v>11639</v>
      </c>
      <c r="G104" s="45" t="s">
        <v>11639</v>
      </c>
      <c r="H104" s="45" t="s">
        <v>11639</v>
      </c>
      <c r="I104" s="81" t="s">
        <v>11678</v>
      </c>
      <c r="J104" s="45" t="s">
        <v>11639</v>
      </c>
      <c r="K104" s="45" t="s">
        <v>11639</v>
      </c>
      <c r="L104" s="45" t="s">
        <v>11639</v>
      </c>
      <c r="M104" s="45" t="s">
        <v>11639</v>
      </c>
      <c r="N104" s="81" t="s">
        <v>11639</v>
      </c>
      <c r="O104" s="45" t="s">
        <v>11678</v>
      </c>
      <c r="P104" s="45" t="s">
        <v>11639</v>
      </c>
      <c r="Q104" s="81" t="s">
        <v>11639</v>
      </c>
      <c r="R104" s="45" t="s">
        <v>11639</v>
      </c>
      <c r="S104" s="45" t="s">
        <v>11639</v>
      </c>
      <c r="T104" s="45" t="s">
        <v>11639</v>
      </c>
      <c r="U104" s="45" t="s">
        <v>11678</v>
      </c>
      <c r="V104" s="81" t="s">
        <v>11639</v>
      </c>
      <c r="W104" s="45" t="s">
        <v>11639</v>
      </c>
      <c r="X104" s="45" t="s">
        <v>11639</v>
      </c>
      <c r="Y104" s="81" t="s">
        <v>11639</v>
      </c>
      <c r="Z104" s="45" t="s">
        <v>11639</v>
      </c>
      <c r="AA104" s="45" t="s">
        <v>11678</v>
      </c>
      <c r="AB104" s="45" t="s">
        <v>11639</v>
      </c>
      <c r="AC104" s="45" t="s">
        <v>11639</v>
      </c>
      <c r="AD104" s="81" t="s">
        <v>11639</v>
      </c>
      <c r="AE104" s="45" t="s">
        <v>11639</v>
      </c>
      <c r="AF104" s="45" t="s">
        <v>11639</v>
      </c>
      <c r="AG104" s="81" t="s">
        <v>11678</v>
      </c>
      <c r="AH104" s="45" t="s">
        <v>11639</v>
      </c>
      <c r="AI104" s="45" t="s">
        <v>11639</v>
      </c>
      <c r="AJ104" s="45" t="s">
        <v>11639</v>
      </c>
      <c r="AK104" s="45" t="s">
        <v>11639</v>
      </c>
      <c r="AL104" s="81" t="s">
        <v>11639</v>
      </c>
      <c r="AM104" s="45" t="s">
        <v>11678</v>
      </c>
      <c r="AN104" s="45" t="s">
        <v>11639</v>
      </c>
      <c r="AO104" s="81" t="s">
        <v>11639</v>
      </c>
      <c r="AP104" s="45" t="s">
        <v>11639</v>
      </c>
      <c r="AQ104" s="45" t="s">
        <v>11639</v>
      </c>
      <c r="AR104" s="45" t="s">
        <v>11639</v>
      </c>
      <c r="AS104" s="45" t="s">
        <v>11678</v>
      </c>
      <c r="AT104" s="81" t="s">
        <v>11639</v>
      </c>
      <c r="AU104" s="45" t="s">
        <v>11639</v>
      </c>
      <c r="AV104" s="45" t="s">
        <v>11639</v>
      </c>
      <c r="AW104" s="81" t="s">
        <v>11639</v>
      </c>
      <c r="AX104" s="45" t="s">
        <v>11639</v>
      </c>
      <c r="AY104" s="45" t="s">
        <v>11678</v>
      </c>
      <c r="AZ104" s="45" t="s">
        <v>11639</v>
      </c>
      <c r="BA104" s="45" t="s">
        <v>11639</v>
      </c>
      <c r="BB104" s="81" t="s">
        <v>11639</v>
      </c>
      <c r="BC104" s="45" t="s">
        <v>11639</v>
      </c>
      <c r="BD104" s="45" t="s">
        <v>11639</v>
      </c>
      <c r="BE104" s="81" t="s">
        <v>11678</v>
      </c>
      <c r="BJ104" s="81"/>
      <c r="BM104" s="81"/>
      <c r="BR104" s="81"/>
      <c r="BU104" s="81"/>
    </row>
    <row r="105" spans="1:103" hidden="1">
      <c r="A105" s="46" t="s">
        <v>11640</v>
      </c>
      <c r="B105" s="47"/>
      <c r="C105" s="36"/>
      <c r="D105" s="45"/>
      <c r="E105" s="45"/>
      <c r="F105" s="81"/>
      <c r="G105" s="45"/>
      <c r="H105" s="45"/>
      <c r="I105" s="81"/>
      <c r="J105" s="45"/>
      <c r="K105" s="45"/>
      <c r="L105" s="45"/>
      <c r="M105" s="45"/>
      <c r="N105" s="81"/>
      <c r="O105" s="45"/>
      <c r="P105" s="45"/>
      <c r="Q105" s="81"/>
      <c r="R105" s="45"/>
      <c r="S105" s="45"/>
      <c r="T105" s="45"/>
      <c r="U105" s="45"/>
      <c r="V105" s="81"/>
      <c r="W105" s="45"/>
      <c r="X105" s="45"/>
      <c r="Y105" s="81"/>
      <c r="Z105" s="45"/>
      <c r="AA105" s="45"/>
      <c r="AB105" s="45"/>
      <c r="AC105" s="45"/>
      <c r="AD105" s="81"/>
      <c r="AE105" s="45"/>
      <c r="AF105" s="45"/>
      <c r="AG105" s="81"/>
      <c r="AH105" s="45"/>
      <c r="AI105" s="45"/>
      <c r="AJ105" s="45"/>
      <c r="AK105" s="45"/>
      <c r="AL105" s="81"/>
      <c r="AM105" s="45"/>
      <c r="AN105" s="45"/>
      <c r="AO105" s="81"/>
      <c r="AP105" s="45"/>
      <c r="AQ105" s="45"/>
      <c r="AR105" s="45"/>
      <c r="AS105" s="45"/>
      <c r="AT105" s="81"/>
      <c r="AU105" s="45"/>
      <c r="AV105" s="45"/>
      <c r="AW105" s="81"/>
      <c r="AX105" s="45"/>
      <c r="AY105" s="45"/>
      <c r="AZ105" s="45"/>
      <c r="BA105" s="45"/>
      <c r="BB105" s="81"/>
      <c r="BC105" s="45"/>
      <c r="BD105" s="45"/>
      <c r="BE105" s="81"/>
      <c r="BJ105" s="81"/>
      <c r="BM105" s="81"/>
      <c r="BR105" s="81"/>
      <c r="BU105" s="81"/>
    </row>
    <row r="106" spans="1:103" hidden="1">
      <c r="A106" s="49" t="s">
        <v>11641</v>
      </c>
      <c r="B106" s="50"/>
      <c r="C106" s="36"/>
      <c r="D106" s="45"/>
      <c r="E106" s="45"/>
      <c r="F106" s="81"/>
      <c r="G106" s="75"/>
      <c r="H106" s="75"/>
      <c r="I106" s="81"/>
      <c r="J106" s="45"/>
      <c r="K106" s="45"/>
      <c r="L106" s="45"/>
      <c r="M106" s="75"/>
      <c r="N106" s="81"/>
      <c r="O106" s="76"/>
      <c r="P106" s="45"/>
      <c r="Q106" s="81"/>
      <c r="R106" s="45"/>
      <c r="S106" s="45"/>
      <c r="T106" s="75"/>
      <c r="U106" s="76"/>
      <c r="V106" s="81"/>
      <c r="W106" s="45"/>
      <c r="X106" s="45"/>
      <c r="Y106" s="81"/>
      <c r="Z106" s="75"/>
      <c r="AA106" s="76"/>
      <c r="AB106" s="45"/>
      <c r="AC106" s="45"/>
      <c r="AD106" s="81"/>
      <c r="AE106" s="45"/>
      <c r="AF106" s="75"/>
      <c r="AG106" s="81"/>
      <c r="AH106" s="45"/>
      <c r="AI106" s="45"/>
      <c r="AJ106" s="45"/>
      <c r="AK106" s="45"/>
      <c r="AL106" s="81"/>
      <c r="AM106" s="76"/>
      <c r="AN106" s="45"/>
      <c r="AO106" s="81"/>
      <c r="AP106" s="45"/>
      <c r="AQ106" s="45"/>
      <c r="AR106" s="75"/>
      <c r="AS106" s="76"/>
      <c r="AT106" s="81"/>
      <c r="AU106" s="45"/>
      <c r="AV106" s="45"/>
      <c r="AW106" s="81"/>
      <c r="AX106" s="75"/>
      <c r="AY106" s="76"/>
      <c r="AZ106" s="45"/>
      <c r="BA106" s="45"/>
      <c r="BB106" s="81"/>
      <c r="BC106" s="75"/>
      <c r="BD106" s="76"/>
      <c r="BE106" s="81"/>
      <c r="BJ106" s="81"/>
      <c r="BM106" s="81"/>
      <c r="BR106" s="81"/>
      <c r="BU106" s="81"/>
    </row>
    <row r="107" spans="1:103" hidden="1">
      <c r="A107" s="50"/>
      <c r="B107" s="52" t="s">
        <v>11642</v>
      </c>
      <c r="C107" s="66">
        <v>1</v>
      </c>
      <c r="D107" s="77">
        <f>A126004750W_Latest</f>
        <v>205.702</v>
      </c>
      <c r="E107" s="77">
        <f>A126002806K_Latest</f>
        <v>44.600999999999999</v>
      </c>
      <c r="F107" s="87">
        <f>A126005398R_Latest</f>
        <v>6.2350000000000003</v>
      </c>
      <c r="G107" s="77">
        <f>A126006046C_Latest</f>
        <v>256.53899999999999</v>
      </c>
      <c r="H107" s="77">
        <f>A126003454K_Latest</f>
        <v>127.55200000000001</v>
      </c>
      <c r="I107" s="87">
        <f>A126002158X_Latest</f>
        <v>12.573</v>
      </c>
      <c r="J107" s="77">
        <f>A126004102X_Latest</f>
        <v>140.126</v>
      </c>
      <c r="K107" s="77">
        <f>A126001510F_Latest</f>
        <v>396.66399999999999</v>
      </c>
      <c r="L107" s="77">
        <f>A126005182C_Latest</f>
        <v>53.424999999999997</v>
      </c>
      <c r="M107" s="77">
        <f>A126003238T_Latest</f>
        <v>16.065999999999999</v>
      </c>
      <c r="N107" s="87">
        <f>A126005830R_Latest</f>
        <v>1.1779999999999999</v>
      </c>
      <c r="O107" s="77">
        <f>A126006478J_Latest</f>
        <v>70.668999999999997</v>
      </c>
      <c r="P107" s="77">
        <f>A126003886R_Latest</f>
        <v>36.53</v>
      </c>
      <c r="Q107" s="87">
        <f>A126002590K_Latest</f>
        <v>3.9940000000000002</v>
      </c>
      <c r="R107" s="77">
        <f>A126004534C_Latest</f>
        <v>40.524000000000001</v>
      </c>
      <c r="S107" s="77">
        <f>A126001942K_Latest</f>
        <v>111.193</v>
      </c>
      <c r="T107" s="77">
        <f>A126004894J_Latest</f>
        <v>61.430999999999997</v>
      </c>
      <c r="U107" s="77">
        <f>A126002950C_Latest</f>
        <v>10.714</v>
      </c>
      <c r="V107" s="87">
        <f>A126005542W_Latest</f>
        <v>2.5339999999999998</v>
      </c>
      <c r="W107" s="77">
        <f>A126006190W_Latest</f>
        <v>74.677999999999997</v>
      </c>
      <c r="X107" s="77">
        <f>A126003598W_Latest</f>
        <v>35.777000000000001</v>
      </c>
      <c r="Y107" s="87">
        <f>A126002302F_Latest</f>
        <v>3.2869999999999999</v>
      </c>
      <c r="Z107" s="77">
        <f>A126004246K_Latest</f>
        <v>39.063000000000002</v>
      </c>
      <c r="AA107" s="77">
        <f>A126001654T_Latest</f>
        <v>113.742</v>
      </c>
      <c r="AB107" s="77">
        <f>A126005254C_Latest</f>
        <v>42.597000000000001</v>
      </c>
      <c r="AC107" s="77">
        <f>A126003310X_Latest</f>
        <v>9.0960000000000001</v>
      </c>
      <c r="AD107" s="87">
        <f>A126005902R_Latest</f>
        <v>1.5580000000000001</v>
      </c>
      <c r="AE107" s="77">
        <f>A126006550R_Latest</f>
        <v>53.250999999999998</v>
      </c>
      <c r="AF107" s="77">
        <f>A126003958R_Latest</f>
        <v>26.169</v>
      </c>
      <c r="AG107" s="87">
        <f>A126002662K_Latest</f>
        <v>3.1520000000000001</v>
      </c>
      <c r="AH107" s="77">
        <f>A126004606C_Latest</f>
        <v>29.321000000000002</v>
      </c>
      <c r="AI107" s="77">
        <f>A126002014L_Latest</f>
        <v>82.572000000000003</v>
      </c>
      <c r="AJ107" s="77">
        <f>A126005326C_Latest</f>
        <v>16.128</v>
      </c>
      <c r="AK107" s="77">
        <f>A126003382K_Latest</f>
        <v>1.3240000000000001</v>
      </c>
      <c r="AL107" s="87">
        <f>A126005974A_Latest</f>
        <v>0.56699999999999995</v>
      </c>
      <c r="AM107" s="77">
        <f>A126006622R_Latest</f>
        <v>18.018999999999998</v>
      </c>
      <c r="AN107" s="77">
        <f>A126004030X_Latest</f>
        <v>10.016</v>
      </c>
      <c r="AO107" s="87">
        <f>A126002734K_Latest</f>
        <v>1.4490000000000001</v>
      </c>
      <c r="AP107" s="77">
        <f>A126004678R_Latest</f>
        <v>11.465</v>
      </c>
      <c r="AQ107" s="77">
        <f>A126002086X_Latest</f>
        <v>29.484000000000002</v>
      </c>
      <c r="AR107" s="77">
        <f>A126004966J_Latest</f>
        <v>22.797999999999998</v>
      </c>
      <c r="AS107" s="77">
        <f>A126003022F_Latest</f>
        <v>5.1580000000000004</v>
      </c>
      <c r="AT107" s="87">
        <f>A126005614W_Latest</f>
        <v>0</v>
      </c>
      <c r="AU107" s="77">
        <f>A126006262W_Latest</f>
        <v>27.956</v>
      </c>
      <c r="AV107" s="77">
        <f>A126003670C_Latest</f>
        <v>14.304</v>
      </c>
      <c r="AW107" s="87">
        <f>A126002374T_Latest</f>
        <v>0.39</v>
      </c>
      <c r="AX107" s="77">
        <f>A126004318K_Latest</f>
        <v>14.695</v>
      </c>
      <c r="AY107" s="77">
        <f>A126001726T_Latest</f>
        <v>42.651000000000003</v>
      </c>
      <c r="AZ107" s="77">
        <f>A126005038K_Latest</f>
        <v>4.923</v>
      </c>
      <c r="BA107" s="77">
        <f>A126003094T_Latest</f>
        <v>0.41599999999999998</v>
      </c>
      <c r="BB107" s="87">
        <f>A126005686J_Latest</f>
        <v>0.121</v>
      </c>
      <c r="BC107" s="77">
        <f>A126006334W_Latest</f>
        <v>5.46</v>
      </c>
      <c r="BD107" s="77">
        <f>A126003742C_Latest</f>
        <v>2.226</v>
      </c>
      <c r="BE107" s="87">
        <f>A126002446T_Latest</f>
        <v>0</v>
      </c>
      <c r="BF107" s="77">
        <f>A126004390C_Latest</f>
        <v>2.226</v>
      </c>
      <c r="BG107" s="77">
        <f>A126001798C_Latest</f>
        <v>7.6859999999999999</v>
      </c>
      <c r="BH107" s="77">
        <f>A126005110T_Latest</f>
        <v>1.9950000000000001</v>
      </c>
      <c r="BI107" s="77">
        <f>A126003166T_Latest</f>
        <v>0.378</v>
      </c>
      <c r="BJ107" s="87">
        <f>A126005758J_Latest</f>
        <v>0.27700000000000002</v>
      </c>
      <c r="BK107" s="77">
        <f>A126006406W_Latest</f>
        <v>2.65</v>
      </c>
      <c r="BL107" s="77">
        <f>A126003814C_Latest</f>
        <v>1.0369999999999999</v>
      </c>
      <c r="BM107" s="87">
        <f>A126002518T_Latest</f>
        <v>0</v>
      </c>
      <c r="BN107" s="77">
        <f>A126004462C_Latest</f>
        <v>1.0369999999999999</v>
      </c>
      <c r="BO107" s="77">
        <f>A126001870K_Latest</f>
        <v>3.6880000000000002</v>
      </c>
      <c r="BP107" s="77">
        <f>A126004822W_Latest</f>
        <v>2.4049999999999998</v>
      </c>
      <c r="BQ107" s="77">
        <f>A126002878W_Latest</f>
        <v>1.45</v>
      </c>
      <c r="BR107" s="87">
        <f>A126005470W_Latest</f>
        <v>0</v>
      </c>
      <c r="BS107" s="77">
        <f>A126006118C_Latest</f>
        <v>3.8540000000000001</v>
      </c>
      <c r="BT107" s="77">
        <f>A126003526K_Latest</f>
        <v>1.4930000000000001</v>
      </c>
      <c r="BU107" s="87">
        <f>A126002230F_Latest</f>
        <v>0.30099999999999999</v>
      </c>
      <c r="BV107" s="77">
        <f>A126004174K_Latest</f>
        <v>1.794</v>
      </c>
      <c r="BW107" s="77">
        <f>A126001582T_Latest</f>
        <v>5.6479999999999997</v>
      </c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0"/>
      <c r="B108" s="52" t="s">
        <v>11643</v>
      </c>
      <c r="C108" s="66">
        <v>2</v>
      </c>
      <c r="D108" s="77">
        <f>A126004718W_Latest</f>
        <v>31.295000000000002</v>
      </c>
      <c r="E108" s="77">
        <f>A126002774C_Latest</f>
        <v>12.24</v>
      </c>
      <c r="F108" s="87">
        <f>A126005366W_Latest</f>
        <v>14.680999999999999</v>
      </c>
      <c r="G108" s="77">
        <f>A126006014K_Latest</f>
        <v>58.216000000000001</v>
      </c>
      <c r="H108" s="77">
        <f>A126003422T_Latest</f>
        <v>16.501999999999999</v>
      </c>
      <c r="I108" s="87">
        <f>A126002126F_Latest</f>
        <v>10.35</v>
      </c>
      <c r="J108" s="77">
        <f>A126004070T_Latest</f>
        <v>26.852</v>
      </c>
      <c r="K108" s="77">
        <f>A126001478T_Latest</f>
        <v>85.067999999999998</v>
      </c>
      <c r="L108" s="77">
        <f>A126005150K_Latest</f>
        <v>6.8520000000000003</v>
      </c>
      <c r="M108" s="77">
        <f>A126003206X_Latest</f>
        <v>3.9390000000000001</v>
      </c>
      <c r="N108" s="87">
        <f>A126005798A_Latest</f>
        <v>5.1059999999999999</v>
      </c>
      <c r="O108" s="77">
        <f>A126006446R_Latest</f>
        <v>15.897</v>
      </c>
      <c r="P108" s="77">
        <f>A126003854W_Latest</f>
        <v>4.319</v>
      </c>
      <c r="Q108" s="87">
        <f>A126002558K_Latest</f>
        <v>3.028</v>
      </c>
      <c r="R108" s="77">
        <f>A126004502K_Latest</f>
        <v>7.3470000000000004</v>
      </c>
      <c r="S108" s="77">
        <f>A126001910T_Latest</f>
        <v>23.242999999999999</v>
      </c>
      <c r="T108" s="77">
        <f>A126004862R_Latest</f>
        <v>9.0429999999999993</v>
      </c>
      <c r="U108" s="77">
        <f>A126002918C_Latest</f>
        <v>4.101</v>
      </c>
      <c r="V108" s="87">
        <f>A126005510C_Latest</f>
        <v>1.089</v>
      </c>
      <c r="W108" s="77">
        <f>A126006158W_Latest</f>
        <v>14.234</v>
      </c>
      <c r="X108" s="77">
        <f>A126003566C_Latest</f>
        <v>1.462</v>
      </c>
      <c r="Y108" s="87">
        <f>A126002270X_Latest</f>
        <v>2.0089999999999999</v>
      </c>
      <c r="Z108" s="77">
        <f>A126004214T_Latest</f>
        <v>3.4710000000000001</v>
      </c>
      <c r="AA108" s="77">
        <f>A126001622X_Latest</f>
        <v>17.704999999999998</v>
      </c>
      <c r="AB108" s="77">
        <f>A126005222K_Latest</f>
        <v>7.4260000000000002</v>
      </c>
      <c r="AC108" s="77">
        <f>A126003278K_Latest</f>
        <v>1.712</v>
      </c>
      <c r="AD108" s="87">
        <f>A126005870J_Latest</f>
        <v>3.5550000000000002</v>
      </c>
      <c r="AE108" s="77">
        <f>A126006518R_Latest</f>
        <v>12.693</v>
      </c>
      <c r="AF108" s="77">
        <f>A126003926W_Latest</f>
        <v>2.9729999999999999</v>
      </c>
      <c r="AG108" s="87">
        <f>A126002630T_Latest</f>
        <v>1.804</v>
      </c>
      <c r="AH108" s="77">
        <f>A126004574W_Latest</f>
        <v>4.7759999999999998</v>
      </c>
      <c r="AI108" s="77">
        <f>A126001982C_Latest</f>
        <v>17.47</v>
      </c>
      <c r="AJ108" s="77">
        <f>A126005294W_Latest</f>
        <v>3.1360000000000001</v>
      </c>
      <c r="AK108" s="77">
        <f>A126003350T_Latest</f>
        <v>1.0009999999999999</v>
      </c>
      <c r="AL108" s="87">
        <f>A126005942J_Latest</f>
        <v>1.0009999999999999</v>
      </c>
      <c r="AM108" s="77">
        <f>A126006590J_Latest</f>
        <v>5.1379999999999999</v>
      </c>
      <c r="AN108" s="77">
        <f>A126003998J_Latest</f>
        <v>2.2080000000000002</v>
      </c>
      <c r="AO108" s="87">
        <f>A126002702T_Latest</f>
        <v>0.97599999999999998</v>
      </c>
      <c r="AP108" s="77">
        <f>A126004646W_Latest</f>
        <v>3.1840000000000002</v>
      </c>
      <c r="AQ108" s="77">
        <f>A126002054F_Latest</f>
        <v>8.3219999999999992</v>
      </c>
      <c r="AR108" s="77">
        <f>A126004934R_Latest</f>
        <v>3.4020000000000001</v>
      </c>
      <c r="AS108" s="77">
        <f>A126002990W_Latest</f>
        <v>1.0049999999999999</v>
      </c>
      <c r="AT108" s="87">
        <f>A126005582R_Latest</f>
        <v>3.375</v>
      </c>
      <c r="AU108" s="77">
        <f>A126006230C_Latest</f>
        <v>7.782</v>
      </c>
      <c r="AV108" s="77">
        <f>A126003638C_Latest</f>
        <v>4.673</v>
      </c>
      <c r="AW108" s="87">
        <f>A126002342X_Latest</f>
        <v>1.0189999999999999</v>
      </c>
      <c r="AX108" s="77">
        <f>A126004286C_Latest</f>
        <v>5.6929999999999996</v>
      </c>
      <c r="AY108" s="77">
        <f>A126001694K_Latest</f>
        <v>13.475</v>
      </c>
      <c r="AZ108" s="77">
        <f>A126005006T_Latest</f>
        <v>0.78200000000000003</v>
      </c>
      <c r="BA108" s="77">
        <f>A126003062X_Latest</f>
        <v>0.12</v>
      </c>
      <c r="BB108" s="87">
        <f>A126005654R_Latest</f>
        <v>0</v>
      </c>
      <c r="BC108" s="77">
        <f>A126006302C_Latest</f>
        <v>0.90200000000000002</v>
      </c>
      <c r="BD108" s="77">
        <f>A126003710K_Latest</f>
        <v>0.26400000000000001</v>
      </c>
      <c r="BE108" s="87">
        <f>A126002414X_Latest</f>
        <v>1.111</v>
      </c>
      <c r="BF108" s="77">
        <f>A126004358C_Latest</f>
        <v>1.375</v>
      </c>
      <c r="BG108" s="77">
        <f>A126001766K_Latest</f>
        <v>2.2759999999999998</v>
      </c>
      <c r="BH108" s="77">
        <f>A126005078C_Latest</f>
        <v>0.39</v>
      </c>
      <c r="BI108" s="77">
        <f>A126003134X_Latest</f>
        <v>0.184</v>
      </c>
      <c r="BJ108" s="87">
        <f>A126005726R_Latest</f>
        <v>0.127</v>
      </c>
      <c r="BK108" s="77">
        <f>A126006374R_Latest</f>
        <v>0.70099999999999996</v>
      </c>
      <c r="BL108" s="77">
        <f>A126003782W_Latest</f>
        <v>0.14899999999999999</v>
      </c>
      <c r="BM108" s="87">
        <f>A126002486K_Latest</f>
        <v>0</v>
      </c>
      <c r="BN108" s="77">
        <f>A126004430K_Latest</f>
        <v>0.14899999999999999</v>
      </c>
      <c r="BO108" s="77">
        <f>A126001838K_Latest</f>
        <v>0.85</v>
      </c>
      <c r="BP108" s="77">
        <f>A126004790R_Latest</f>
        <v>0.26300000000000001</v>
      </c>
      <c r="BQ108" s="77">
        <f>A126002846C_Latest</f>
        <v>0.17799999999999999</v>
      </c>
      <c r="BR108" s="87">
        <f>A126005438W_Latest</f>
        <v>0.42899999999999999</v>
      </c>
      <c r="BS108" s="77">
        <f>A126006086W_Latest</f>
        <v>0.86899999999999999</v>
      </c>
      <c r="BT108" s="77">
        <f>A126003494C_Latest</f>
        <v>0.45300000000000001</v>
      </c>
      <c r="BU108" s="87">
        <f>A126002198T_Latest</f>
        <v>0.40300000000000002</v>
      </c>
      <c r="BV108" s="77">
        <f>A126004142T_Latest</f>
        <v>0.85599999999999998</v>
      </c>
      <c r="BW108" s="77">
        <f>A126001550X_Latest</f>
        <v>1.726</v>
      </c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0"/>
      <c r="B109" s="52" t="s">
        <v>11644</v>
      </c>
      <c r="C109" s="66">
        <v>3</v>
      </c>
      <c r="D109" s="77">
        <f>A126004754F_Latest</f>
        <v>8.9990000000000006</v>
      </c>
      <c r="E109" s="77">
        <f>A126002810A_Latest</f>
        <v>6.9039999999999999</v>
      </c>
      <c r="F109" s="87">
        <f>A126005402V_Latest</f>
        <v>3.673</v>
      </c>
      <c r="G109" s="77">
        <f>A126006050V_Latest</f>
        <v>19.574999999999999</v>
      </c>
      <c r="H109" s="77">
        <f>A126003458V_Latest</f>
        <v>3.8969999999999998</v>
      </c>
      <c r="I109" s="87">
        <f>A126002162R_Latest</f>
        <v>3.69</v>
      </c>
      <c r="J109" s="77">
        <f>A126004106J_Latest</f>
        <v>7.5869999999999997</v>
      </c>
      <c r="K109" s="77">
        <f>A126001514R_Latest</f>
        <v>27.161999999999999</v>
      </c>
      <c r="L109" s="77">
        <f>A126005186L_Latest</f>
        <v>3.31</v>
      </c>
      <c r="M109" s="77">
        <f>A126003242J_Latest</f>
        <v>1.2</v>
      </c>
      <c r="N109" s="87">
        <f>A126005834X_Latest</f>
        <v>0.56499999999999995</v>
      </c>
      <c r="O109" s="77">
        <f>A126006482X_Latest</f>
        <v>5.0739999999999998</v>
      </c>
      <c r="P109" s="77">
        <f>A126003890F_Latest</f>
        <v>0.85699999999999998</v>
      </c>
      <c r="Q109" s="87">
        <f>A126002594V_Latest</f>
        <v>0.76300000000000001</v>
      </c>
      <c r="R109" s="77">
        <f>A126004538L_Latest</f>
        <v>1.62</v>
      </c>
      <c r="S109" s="77">
        <f>A126001946V_Latest</f>
        <v>6.694</v>
      </c>
      <c r="T109" s="77">
        <f>A126004898T_Latest</f>
        <v>2.2040000000000002</v>
      </c>
      <c r="U109" s="77">
        <f>A126002954L_Latest</f>
        <v>2.3170000000000002</v>
      </c>
      <c r="V109" s="87">
        <f>A126005546F_Latest</f>
        <v>0.79300000000000004</v>
      </c>
      <c r="W109" s="77">
        <f>A126006194F_Latest</f>
        <v>5.3140000000000001</v>
      </c>
      <c r="X109" s="77">
        <f>A126003602A_Latest</f>
        <v>0.85399999999999998</v>
      </c>
      <c r="Y109" s="87">
        <f>A126002306R_Latest</f>
        <v>2.0059999999999998</v>
      </c>
      <c r="Z109" s="77">
        <f>A126004250A_Latest</f>
        <v>2.859</v>
      </c>
      <c r="AA109" s="77">
        <f>A126001658A_Latest</f>
        <v>8.173</v>
      </c>
      <c r="AB109" s="77">
        <f>A126005258L_Latest</f>
        <v>1.772</v>
      </c>
      <c r="AC109" s="77">
        <f>A126003314J_Latest</f>
        <v>2.1549999999999998</v>
      </c>
      <c r="AD109" s="87">
        <f>A126005906X_Latest</f>
        <v>0</v>
      </c>
      <c r="AE109" s="77">
        <f>A126006554X_Latest</f>
        <v>3.9279999999999999</v>
      </c>
      <c r="AF109" s="77">
        <f>A126003962F_Latest</f>
        <v>1.351</v>
      </c>
      <c r="AG109" s="87">
        <f>A126002666V_Latest</f>
        <v>0.50900000000000001</v>
      </c>
      <c r="AH109" s="77">
        <f>A126004610V_Latest</f>
        <v>1.86</v>
      </c>
      <c r="AI109" s="77">
        <f>A126002018W_Latest</f>
        <v>5.7869999999999999</v>
      </c>
      <c r="AJ109" s="77">
        <f>A126005330V_Latest</f>
        <v>0.29899999999999999</v>
      </c>
      <c r="AK109" s="77">
        <f>A126003386V_Latest</f>
        <v>0</v>
      </c>
      <c r="AL109" s="87">
        <f>A126005978K_Latest</f>
        <v>0.314</v>
      </c>
      <c r="AM109" s="77">
        <f>A126006626X_Latest</f>
        <v>0.61299999999999999</v>
      </c>
      <c r="AN109" s="77">
        <f>A126004034J_Latest</f>
        <v>0</v>
      </c>
      <c r="AO109" s="87">
        <f>A126002738V_Latest</f>
        <v>0</v>
      </c>
      <c r="AP109" s="77">
        <f>A126004682F_Latest</f>
        <v>0</v>
      </c>
      <c r="AQ109" s="77">
        <f>A126002090R_Latest</f>
        <v>0.61299999999999999</v>
      </c>
      <c r="AR109" s="77">
        <f>A126004970X_Latest</f>
        <v>0.60799999999999998</v>
      </c>
      <c r="AS109" s="77">
        <f>A126003026R_Latest</f>
        <v>0.73799999999999999</v>
      </c>
      <c r="AT109" s="87">
        <f>A126005618F_Latest</f>
        <v>1.643</v>
      </c>
      <c r="AU109" s="77">
        <f>A126006266F_Latest</f>
        <v>2.988</v>
      </c>
      <c r="AV109" s="77">
        <f>A126003674L_Latest</f>
        <v>0.35099999999999998</v>
      </c>
      <c r="AW109" s="87">
        <f>A126002378A_Latest</f>
        <v>0.34599999999999997</v>
      </c>
      <c r="AX109" s="77">
        <f>A126004322A_Latest</f>
        <v>0.69699999999999995</v>
      </c>
      <c r="AY109" s="77">
        <f>A126001730J_Latest</f>
        <v>3.6859999999999999</v>
      </c>
      <c r="AZ109" s="77">
        <f>A126005042A_Latest</f>
        <v>0.50900000000000001</v>
      </c>
      <c r="BA109" s="77">
        <f>A126003098A_Latest</f>
        <v>0</v>
      </c>
      <c r="BB109" s="87">
        <f>A126005690X_Latest</f>
        <v>0.35799999999999998</v>
      </c>
      <c r="BC109" s="77">
        <f>A126006338F_Latest</f>
        <v>0.86699999999999999</v>
      </c>
      <c r="BD109" s="77">
        <f>A126003746L_Latest</f>
        <v>0.35099999999999998</v>
      </c>
      <c r="BE109" s="87">
        <f>A126002450J_Latest</f>
        <v>0</v>
      </c>
      <c r="BF109" s="77">
        <f>A126004394L_Latest</f>
        <v>0.35099999999999998</v>
      </c>
      <c r="BG109" s="77">
        <f>A126001802J_Latest</f>
        <v>1.218</v>
      </c>
      <c r="BH109" s="77">
        <f>A126005114A_Latest</f>
        <v>0</v>
      </c>
      <c r="BI109" s="77">
        <f>A126003170J_Latest</f>
        <v>8.6999999999999994E-2</v>
      </c>
      <c r="BJ109" s="87">
        <f>A126005762X_Latest</f>
        <v>0</v>
      </c>
      <c r="BK109" s="77">
        <f>A126006410L_Latest</f>
        <v>8.6999999999999994E-2</v>
      </c>
      <c r="BL109" s="77">
        <f>A126003818L_Latest</f>
        <v>0.13500000000000001</v>
      </c>
      <c r="BM109" s="87">
        <f>A126002522J_Latest</f>
        <v>6.5000000000000002E-2</v>
      </c>
      <c r="BN109" s="77">
        <f>A126004466L_Latest</f>
        <v>0.2</v>
      </c>
      <c r="BO109" s="77">
        <f>A126001874V_Latest</f>
        <v>0.28699999999999998</v>
      </c>
      <c r="BP109" s="77">
        <f>A126004826F_Latest</f>
        <v>0.29699999999999999</v>
      </c>
      <c r="BQ109" s="77">
        <f>A126002882L_Latest</f>
        <v>0.40699999999999997</v>
      </c>
      <c r="BR109" s="87">
        <f>A126005474F_Latest</f>
        <v>0</v>
      </c>
      <c r="BS109" s="77">
        <f>A126006122V_Latest</f>
        <v>0.70299999999999996</v>
      </c>
      <c r="BT109" s="77">
        <f>A126003530A_Latest</f>
        <v>0</v>
      </c>
      <c r="BU109" s="87">
        <f>A126002234R_Latest</f>
        <v>0</v>
      </c>
      <c r="BV109" s="77">
        <f>A126004178V_Latest</f>
        <v>0</v>
      </c>
      <c r="BW109" s="77">
        <f>A126001586A_Latest</f>
        <v>0.70299999999999996</v>
      </c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5" t="s">
        <v>11645</v>
      </c>
      <c r="B110" s="56"/>
      <c r="C110" s="66">
        <v>4</v>
      </c>
      <c r="D110" s="77"/>
      <c r="E110" s="77"/>
      <c r="F110" s="87"/>
      <c r="G110" s="77"/>
      <c r="H110" s="77"/>
      <c r="I110" s="87"/>
      <c r="J110" s="77"/>
      <c r="K110" s="77"/>
      <c r="L110" s="77"/>
      <c r="M110" s="77"/>
      <c r="N110" s="87"/>
      <c r="O110" s="77"/>
      <c r="P110" s="77"/>
      <c r="Q110" s="87"/>
      <c r="R110" s="77"/>
      <c r="S110" s="77"/>
      <c r="T110" s="77"/>
      <c r="U110" s="77"/>
      <c r="V110" s="87"/>
      <c r="W110" s="77"/>
      <c r="X110" s="77"/>
      <c r="Y110" s="87"/>
      <c r="Z110" s="77"/>
      <c r="AA110" s="77"/>
      <c r="AB110" s="77"/>
      <c r="AC110" s="77"/>
      <c r="AD110" s="87"/>
      <c r="AE110" s="77"/>
      <c r="AF110" s="77"/>
      <c r="AG110" s="87"/>
      <c r="AH110" s="77"/>
      <c r="AI110" s="77"/>
      <c r="AJ110" s="77"/>
      <c r="AK110" s="77"/>
      <c r="AL110" s="87"/>
      <c r="AM110" s="77"/>
      <c r="AN110" s="77"/>
      <c r="AO110" s="87"/>
      <c r="AP110" s="77"/>
      <c r="AQ110" s="77"/>
      <c r="AR110" s="77"/>
      <c r="AS110" s="77"/>
      <c r="AT110" s="87"/>
      <c r="AU110" s="77"/>
      <c r="AV110" s="77"/>
      <c r="AW110" s="87"/>
      <c r="AX110" s="77"/>
      <c r="AY110" s="77"/>
      <c r="AZ110" s="77"/>
      <c r="BA110" s="77"/>
      <c r="BB110" s="87"/>
      <c r="BC110" s="77"/>
      <c r="BD110" s="77"/>
      <c r="BE110" s="87"/>
      <c r="BF110" s="77"/>
      <c r="BG110" s="77"/>
      <c r="BH110" s="77"/>
      <c r="BI110" s="77"/>
      <c r="BJ110" s="87"/>
      <c r="BK110" s="77"/>
      <c r="BL110" s="77"/>
      <c r="BM110" s="87"/>
      <c r="BN110" s="77"/>
      <c r="BO110" s="77"/>
      <c r="BP110" s="77"/>
      <c r="BQ110" s="77"/>
      <c r="BR110" s="87"/>
      <c r="BS110" s="77"/>
      <c r="BT110" s="77"/>
      <c r="BU110" s="8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0"/>
      <c r="B111" s="52" t="s">
        <v>11646</v>
      </c>
      <c r="C111" s="66">
        <v>5</v>
      </c>
      <c r="D111" s="77">
        <f>A126004758R_Latest</f>
        <v>214.601</v>
      </c>
      <c r="E111" s="77">
        <f>A126002814K_Latest</f>
        <v>57.164000000000001</v>
      </c>
      <c r="F111" s="87">
        <f>A126005406C_Latest</f>
        <v>23.183</v>
      </c>
      <c r="G111" s="77">
        <f>A126006054C_Latest</f>
        <v>294.947</v>
      </c>
      <c r="H111" s="77">
        <f>A126003462K_Latest</f>
        <v>102.41</v>
      </c>
      <c r="I111" s="87">
        <f>A126002166X_Latest</f>
        <v>25.314</v>
      </c>
      <c r="J111" s="77">
        <f>A126004110X_Latest</f>
        <v>127.72499999999999</v>
      </c>
      <c r="K111" s="77">
        <f>A126001518X_Latest</f>
        <v>422.67200000000003</v>
      </c>
      <c r="L111" s="77">
        <f>A126005190C_Latest</f>
        <v>55.646000000000001</v>
      </c>
      <c r="M111" s="77">
        <f>A126003246T_Latest</f>
        <v>19.741</v>
      </c>
      <c r="N111" s="87">
        <f>A126005838J_Latest</f>
        <v>6.8479999999999999</v>
      </c>
      <c r="O111" s="77">
        <f>A126006486J_Latest</f>
        <v>82.234999999999999</v>
      </c>
      <c r="P111" s="77">
        <f>A126003894R_Latest</f>
        <v>30.292000000000002</v>
      </c>
      <c r="Q111" s="87">
        <f>A126002598C_Latest</f>
        <v>7.7850000000000001</v>
      </c>
      <c r="R111" s="77">
        <f>A126004542C_Latest</f>
        <v>38.076999999999998</v>
      </c>
      <c r="S111" s="77">
        <f>A126001950K_Latest</f>
        <v>120.312</v>
      </c>
      <c r="T111" s="77">
        <f>A126004902W_Latest</f>
        <v>63.637</v>
      </c>
      <c r="U111" s="77">
        <f>A126002958W_Latest</f>
        <v>16.050999999999998</v>
      </c>
      <c r="V111" s="87">
        <f>A126005550W_Latest</f>
        <v>3.2389999999999999</v>
      </c>
      <c r="W111" s="77">
        <f>A126006198R_Latest</f>
        <v>82.927000000000007</v>
      </c>
      <c r="X111" s="77">
        <f>A126003606K_Latest</f>
        <v>23.515999999999998</v>
      </c>
      <c r="Y111" s="87">
        <f>A126002310F_Latest</f>
        <v>6.3689999999999998</v>
      </c>
      <c r="Z111" s="77">
        <f>A126004254K_Latest</f>
        <v>29.885000000000002</v>
      </c>
      <c r="AA111" s="77">
        <f>A126001662T_Latest</f>
        <v>112.812</v>
      </c>
      <c r="AB111" s="77">
        <f>A126005262C_Latest</f>
        <v>45.71</v>
      </c>
      <c r="AC111" s="77">
        <f>A126003318T_Latest</f>
        <v>9.7789999999999999</v>
      </c>
      <c r="AD111" s="87">
        <f>A126005910R_Latest</f>
        <v>5.1130000000000004</v>
      </c>
      <c r="AE111" s="77">
        <f>A126006558J_Latest</f>
        <v>60.601999999999997</v>
      </c>
      <c r="AF111" s="77">
        <f>A126003966R_Latest</f>
        <v>21.966000000000001</v>
      </c>
      <c r="AG111" s="87">
        <f>A126002670K_Latest</f>
        <v>5.0979999999999999</v>
      </c>
      <c r="AH111" s="77">
        <f>A126004614C_Latest</f>
        <v>27.064</v>
      </c>
      <c r="AI111" s="77">
        <f>A126002022L_Latest</f>
        <v>87.665000000000006</v>
      </c>
      <c r="AJ111" s="77">
        <f>A126005334C_Latest</f>
        <v>17.637</v>
      </c>
      <c r="AK111" s="77">
        <f>A126003390K_Latest</f>
        <v>2.3239999999999998</v>
      </c>
      <c r="AL111" s="87">
        <f>A126005982A_Latest</f>
        <v>1.8819999999999999</v>
      </c>
      <c r="AM111" s="77">
        <f>A126006630R_Latest</f>
        <v>21.844000000000001</v>
      </c>
      <c r="AN111" s="77">
        <f>A126004038T_Latest</f>
        <v>7.7530000000000001</v>
      </c>
      <c r="AO111" s="87">
        <f>A126002742K_Latest</f>
        <v>2.4260000000000002</v>
      </c>
      <c r="AP111" s="77">
        <f>A126004686R_Latest</f>
        <v>10.179</v>
      </c>
      <c r="AQ111" s="77">
        <f>A126002094X_Latest</f>
        <v>32.023000000000003</v>
      </c>
      <c r="AR111" s="77">
        <f>A126004974J_Latest</f>
        <v>22.366</v>
      </c>
      <c r="AS111" s="77">
        <f>A126003030F_Latest</f>
        <v>6.05</v>
      </c>
      <c r="AT111" s="87">
        <f>A126005622W_Latest</f>
        <v>5.0179999999999998</v>
      </c>
      <c r="AU111" s="77">
        <f>A126006270W_Latest</f>
        <v>33.433999999999997</v>
      </c>
      <c r="AV111" s="77">
        <f>A126003678W_Latest</f>
        <v>14.093999999999999</v>
      </c>
      <c r="AW111" s="87">
        <f>A126002382T_Latest</f>
        <v>1.756</v>
      </c>
      <c r="AX111" s="77">
        <f>A126004326K_Latest</f>
        <v>15.85</v>
      </c>
      <c r="AY111" s="77">
        <f>A126001734T_Latest</f>
        <v>49.283999999999999</v>
      </c>
      <c r="AZ111" s="77">
        <f>A126005046K_Latest</f>
        <v>5.4820000000000002</v>
      </c>
      <c r="BA111" s="77">
        <f>A126003102F_Latest</f>
        <v>0.53600000000000003</v>
      </c>
      <c r="BB111" s="87">
        <f>A126005694J_Latest</f>
        <v>0.47899999999999998</v>
      </c>
      <c r="BC111" s="77">
        <f>A126006342W_Latest</f>
        <v>6.4969999999999999</v>
      </c>
      <c r="BD111" s="77">
        <f>A126003750C_Latest</f>
        <v>2.1379999999999999</v>
      </c>
      <c r="BE111" s="87">
        <f>A126002454T_Latest</f>
        <v>1.111</v>
      </c>
      <c r="BF111" s="77">
        <f>A126004398W_Latest</f>
        <v>3.2490000000000001</v>
      </c>
      <c r="BG111" s="77">
        <f>A126001806T_Latest</f>
        <v>9.7460000000000004</v>
      </c>
      <c r="BH111" s="77">
        <f>A126005118K_Latest</f>
        <v>2.1230000000000002</v>
      </c>
      <c r="BI111" s="77">
        <f>A126003174T_Latest</f>
        <v>0.64900000000000002</v>
      </c>
      <c r="BJ111" s="87">
        <f>A126005766J_Latest</f>
        <v>0.40400000000000003</v>
      </c>
      <c r="BK111" s="77">
        <f>A126006414W_Latest</f>
        <v>3.1760000000000002</v>
      </c>
      <c r="BL111" s="77">
        <f>A126003822C_Latest</f>
        <v>1.19</v>
      </c>
      <c r="BM111" s="87">
        <f>A126002526T_Latest</f>
        <v>6.5000000000000002E-2</v>
      </c>
      <c r="BN111" s="77">
        <f>A126004470C_Latest</f>
        <v>1.2549999999999999</v>
      </c>
      <c r="BO111" s="77">
        <f>A126001878C_Latest</f>
        <v>4.431</v>
      </c>
      <c r="BP111" s="77">
        <f>A126004830W_Latest</f>
        <v>1.9990000000000001</v>
      </c>
      <c r="BQ111" s="77">
        <f>A126002886W_Latest</f>
        <v>2.0339999999999998</v>
      </c>
      <c r="BR111" s="87">
        <f>A126005478R_Latest</f>
        <v>0.19900000000000001</v>
      </c>
      <c r="BS111" s="77">
        <f>A126006126C_Latest</f>
        <v>4.2320000000000002</v>
      </c>
      <c r="BT111" s="77">
        <f>A126003534K_Latest</f>
        <v>1.4610000000000001</v>
      </c>
      <c r="BU111" s="87">
        <f>A126002238X_Latest</f>
        <v>0.70499999999999996</v>
      </c>
      <c r="BV111" s="77">
        <f>A126004182K_Latest</f>
        <v>2.1659999999999999</v>
      </c>
      <c r="BW111" s="77">
        <f>A126001590T_Latest</f>
        <v>6.3979999999999997</v>
      </c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0"/>
      <c r="B112" s="57" t="s">
        <v>11647</v>
      </c>
      <c r="C112" s="66">
        <v>6</v>
      </c>
      <c r="D112" s="77">
        <f>A126004722L_Latest</f>
        <v>26.268999999999998</v>
      </c>
      <c r="E112" s="77">
        <f>A126002778L_Latest</f>
        <v>11.459</v>
      </c>
      <c r="F112" s="87">
        <f>A126005370L_Latest</f>
        <v>23.183</v>
      </c>
      <c r="G112" s="77">
        <f>A126006018V_Latest</f>
        <v>60.911000000000001</v>
      </c>
      <c r="H112" s="77">
        <f>A126003426A_Latest</f>
        <v>12.282999999999999</v>
      </c>
      <c r="I112" s="87">
        <f>A126002130W_Latest</f>
        <v>25.314</v>
      </c>
      <c r="J112" s="77">
        <f>A126004074A_Latest</f>
        <v>37.597999999999999</v>
      </c>
      <c r="K112" s="77">
        <f>A126001482J_Latest</f>
        <v>98.509</v>
      </c>
      <c r="L112" s="77">
        <f>A126005154V_Latest</f>
        <v>7.4089999999999998</v>
      </c>
      <c r="M112" s="77">
        <f>A126003210R_Latest</f>
        <v>4.0369999999999999</v>
      </c>
      <c r="N112" s="87">
        <f>A126005802F_Latest</f>
        <v>6.8479999999999999</v>
      </c>
      <c r="O112" s="77">
        <f>A126006450F_Latest</f>
        <v>18.295000000000002</v>
      </c>
      <c r="P112" s="77">
        <f>A126003858F_Latest</f>
        <v>2.218</v>
      </c>
      <c r="Q112" s="87">
        <f>A126002562A_Latest</f>
        <v>7.7850000000000001</v>
      </c>
      <c r="R112" s="77">
        <f>A126004506V_Latest</f>
        <v>10.003</v>
      </c>
      <c r="S112" s="77">
        <f>A126001914A_Latest</f>
        <v>28.297999999999998</v>
      </c>
      <c r="T112" s="77">
        <f>A126004866X_Latest</f>
        <v>6.5140000000000002</v>
      </c>
      <c r="U112" s="77">
        <f>A126002922V_Latest</f>
        <v>4.218</v>
      </c>
      <c r="V112" s="87">
        <f>A126005514L_Latest</f>
        <v>3.2389999999999999</v>
      </c>
      <c r="W112" s="77">
        <f>A126006162L_Latest</f>
        <v>13.971</v>
      </c>
      <c r="X112" s="77">
        <f>A126003570V_Latest</f>
        <v>0.51600000000000001</v>
      </c>
      <c r="Y112" s="87">
        <f>A126002274J_Latest</f>
        <v>6.3689999999999998</v>
      </c>
      <c r="Z112" s="77">
        <f>A126004218A_Latest</f>
        <v>6.8860000000000001</v>
      </c>
      <c r="AA112" s="77">
        <f>A126001626J_Latest</f>
        <v>20.856999999999999</v>
      </c>
      <c r="AB112" s="77">
        <f>A126005226V_Latest</f>
        <v>6.7830000000000004</v>
      </c>
      <c r="AC112" s="77">
        <f>A126003282A_Latest</f>
        <v>0.35399999999999998</v>
      </c>
      <c r="AD112" s="87">
        <f>A126005874T_Latest</f>
        <v>5.1130000000000004</v>
      </c>
      <c r="AE112" s="77">
        <f>A126006522F_Latest</f>
        <v>12.249000000000001</v>
      </c>
      <c r="AF112" s="77">
        <f>A126003930L_Latest</f>
        <v>3.2629999999999999</v>
      </c>
      <c r="AG112" s="87">
        <f>A126002634A_Latest</f>
        <v>5.0979999999999999</v>
      </c>
      <c r="AH112" s="77">
        <f>A126004578F_Latest</f>
        <v>8.36</v>
      </c>
      <c r="AI112" s="77">
        <f>A126001986L_Latest</f>
        <v>20.61</v>
      </c>
      <c r="AJ112" s="77">
        <f>A126005298F_Latest</f>
        <v>2.1190000000000002</v>
      </c>
      <c r="AK112" s="77">
        <f>A126003354A_Latest</f>
        <v>1.0009999999999999</v>
      </c>
      <c r="AL112" s="87">
        <f>A126005946T_Latest</f>
        <v>1.8819999999999999</v>
      </c>
      <c r="AM112" s="77">
        <f>A126006594T_Latest</f>
        <v>5.0019999999999998</v>
      </c>
      <c r="AN112" s="77">
        <f>A126004002R_Latest</f>
        <v>1.8029999999999999</v>
      </c>
      <c r="AO112" s="87">
        <f>A126002706A_Latest</f>
        <v>2.4260000000000002</v>
      </c>
      <c r="AP112" s="77">
        <f>A126004650L_Latest</f>
        <v>4.2279999999999998</v>
      </c>
      <c r="AQ112" s="77">
        <f>A126002058R_Latest</f>
        <v>9.23</v>
      </c>
      <c r="AR112" s="77">
        <f>A126004938X_Latest</f>
        <v>1.909</v>
      </c>
      <c r="AS112" s="77">
        <f>A126002994F_Latest</f>
        <v>1.3759999999999999</v>
      </c>
      <c r="AT112" s="87">
        <f>A126005586X_Latest</f>
        <v>5.0179999999999998</v>
      </c>
      <c r="AU112" s="77">
        <f>A126006234L_Latest</f>
        <v>8.3030000000000008</v>
      </c>
      <c r="AV112" s="77">
        <f>A126003642V_Latest</f>
        <v>3.1560000000000001</v>
      </c>
      <c r="AW112" s="87">
        <f>A126002346J_Latest</f>
        <v>1.756</v>
      </c>
      <c r="AX112" s="77">
        <f>A126004290V_Latest</f>
        <v>4.9119999999999999</v>
      </c>
      <c r="AY112" s="77">
        <f>A126001698V_Latest</f>
        <v>13.215</v>
      </c>
      <c r="AZ112" s="77">
        <f>A126005010J_Latest</f>
        <v>0.88300000000000001</v>
      </c>
      <c r="BA112" s="77">
        <f>A126003066J_Latest</f>
        <v>0</v>
      </c>
      <c r="BB112" s="87">
        <f>A126005658X_Latest</f>
        <v>0.47899999999999998</v>
      </c>
      <c r="BC112" s="77">
        <f>A126006306L_Latest</f>
        <v>1.3620000000000001</v>
      </c>
      <c r="BD112" s="77">
        <f>A126003714V_Latest</f>
        <v>0.504</v>
      </c>
      <c r="BE112" s="87">
        <f>A126002418J_Latest</f>
        <v>1.111</v>
      </c>
      <c r="BF112" s="77">
        <f>A126004362V_Latest</f>
        <v>1.615</v>
      </c>
      <c r="BG112" s="77">
        <f>A126001770A_Latest</f>
        <v>2.9769999999999999</v>
      </c>
      <c r="BH112" s="77">
        <f>A126005082V_Latest</f>
        <v>0.39</v>
      </c>
      <c r="BI112" s="77">
        <f>A126003138J_Latest</f>
        <v>8.6999999999999994E-2</v>
      </c>
      <c r="BJ112" s="87">
        <f>A126005730F_Latest</f>
        <v>0.40400000000000003</v>
      </c>
      <c r="BK112" s="77">
        <f>A126006378X_Latest</f>
        <v>0.88100000000000001</v>
      </c>
      <c r="BL112" s="77">
        <f>A126003786F_Latest</f>
        <v>0.28399999999999997</v>
      </c>
      <c r="BM112" s="87">
        <f>A126002490A_Latest</f>
        <v>6.5000000000000002E-2</v>
      </c>
      <c r="BN112" s="77">
        <f>A126004434V_Latest</f>
        <v>0.35</v>
      </c>
      <c r="BO112" s="77">
        <f>A126001842A_Latest</f>
        <v>1.2310000000000001</v>
      </c>
      <c r="BP112" s="77">
        <f>A126004794X_Latest</f>
        <v>0.26300000000000001</v>
      </c>
      <c r="BQ112" s="77">
        <f>A126002850V_Latest</f>
        <v>0.38500000000000001</v>
      </c>
      <c r="BR112" s="87">
        <f>A126005442L_Latest</f>
        <v>0.19900000000000001</v>
      </c>
      <c r="BS112" s="77">
        <f>A126006090L_Latest</f>
        <v>0.84699999999999998</v>
      </c>
      <c r="BT112" s="77">
        <f>A126003498L_Latest</f>
        <v>0.53900000000000003</v>
      </c>
      <c r="BU112" s="87">
        <f>A126002202W_Latest</f>
        <v>0.70499999999999996</v>
      </c>
      <c r="BV112" s="77">
        <f>A126004146A_Latest</f>
        <v>1.244</v>
      </c>
      <c r="BW112" s="77">
        <f>A126001554J_Latest</f>
        <v>2.0910000000000002</v>
      </c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s="86" customFormat="1" hidden="1">
      <c r="A113" s="83"/>
      <c r="B113" s="84" t="s">
        <v>11648</v>
      </c>
      <c r="C113" s="85">
        <v>7</v>
      </c>
      <c r="D113" s="87">
        <f>A126004726W_Latest</f>
        <v>133.72200000000001</v>
      </c>
      <c r="E113" s="87">
        <f>A126002782C_Latest</f>
        <v>39.554000000000002</v>
      </c>
      <c r="F113" s="87"/>
      <c r="G113" s="87">
        <f>A126006022K_Latest</f>
        <v>173.27500000000001</v>
      </c>
      <c r="H113" s="87">
        <f>A126003430T_Latest</f>
        <v>59.616999999999997</v>
      </c>
      <c r="I113" s="87"/>
      <c r="J113" s="87">
        <f>A126004078K_Latest</f>
        <v>59.616999999999997</v>
      </c>
      <c r="K113" s="87">
        <f>A126001486T_Latest</f>
        <v>232.892</v>
      </c>
      <c r="L113" s="87">
        <f>A126005158C_Latest</f>
        <v>33.323999999999998</v>
      </c>
      <c r="M113" s="87">
        <f>A126003214X_Latest</f>
        <v>13.331</v>
      </c>
      <c r="N113" s="87"/>
      <c r="O113" s="87">
        <f>A126006454R_Latest</f>
        <v>46.655000000000001</v>
      </c>
      <c r="P113" s="87">
        <f>A126003862W_Latest</f>
        <v>18.501999999999999</v>
      </c>
      <c r="Q113" s="87"/>
      <c r="R113" s="87">
        <f>A126004510K_Latest</f>
        <v>18.501999999999999</v>
      </c>
      <c r="S113" s="87">
        <f>A126001918K_Latest</f>
        <v>65.156999999999996</v>
      </c>
      <c r="T113" s="87">
        <f>A126004870R_Latest</f>
        <v>44.112000000000002</v>
      </c>
      <c r="U113" s="87">
        <f>A126002926C_Latest</f>
        <v>10.821999999999999</v>
      </c>
      <c r="V113" s="87"/>
      <c r="W113" s="87">
        <f>A126006166W_Latest</f>
        <v>54.935000000000002</v>
      </c>
      <c r="X113" s="87">
        <f>A126003574C_Latest</f>
        <v>12.548</v>
      </c>
      <c r="Y113" s="87"/>
      <c r="Z113" s="87">
        <f>A126004222T_Latest</f>
        <v>12.548</v>
      </c>
      <c r="AA113" s="87">
        <f>A126001630X_Latest</f>
        <v>67.481999999999999</v>
      </c>
      <c r="AB113" s="87">
        <f>A126005230K_Latest</f>
        <v>24.678000000000001</v>
      </c>
      <c r="AC113" s="87">
        <f>A126003286K_Latest</f>
        <v>9.4250000000000007</v>
      </c>
      <c r="AD113" s="87"/>
      <c r="AE113" s="87">
        <f>A126006526R_Latest</f>
        <v>34.103000000000002</v>
      </c>
      <c r="AF113" s="87">
        <f>A126003934W_Latest</f>
        <v>15.259</v>
      </c>
      <c r="AG113" s="87"/>
      <c r="AH113" s="87">
        <f>A126004582W_Latest</f>
        <v>15.259</v>
      </c>
      <c r="AI113" s="87">
        <f>A126001990C_Latest</f>
        <v>49.363</v>
      </c>
      <c r="AJ113" s="87">
        <f>A126005302K_Latest</f>
        <v>9.6850000000000005</v>
      </c>
      <c r="AK113" s="87">
        <f>A126003358K_Latest</f>
        <v>1.0720000000000001</v>
      </c>
      <c r="AL113" s="87"/>
      <c r="AM113" s="87">
        <f>A126006598A_Latest</f>
        <v>10.757</v>
      </c>
      <c r="AN113" s="87">
        <f>A126004006X_Latest</f>
        <v>4.056</v>
      </c>
      <c r="AO113" s="87"/>
      <c r="AP113" s="87">
        <f>A126004654W_Latest</f>
        <v>4.056</v>
      </c>
      <c r="AQ113" s="87">
        <f>A126002062F_Latest</f>
        <v>14.813000000000001</v>
      </c>
      <c r="AR113" s="87">
        <f>A126004942R_Latest</f>
        <v>15.946</v>
      </c>
      <c r="AS113" s="87">
        <f>A126002998R_Latest</f>
        <v>2.7519999999999998</v>
      </c>
      <c r="AT113" s="87"/>
      <c r="AU113" s="87">
        <f>A126006238W_Latest</f>
        <v>18.698</v>
      </c>
      <c r="AV113" s="87">
        <f>A126003646C_Latest</f>
        <v>6.6159999999999997</v>
      </c>
      <c r="AW113" s="87"/>
      <c r="AX113" s="87">
        <f>A126004294C_Latest</f>
        <v>6.6159999999999997</v>
      </c>
      <c r="AY113" s="87">
        <f>A126001702X_Latest</f>
        <v>25.314</v>
      </c>
      <c r="AZ113" s="87">
        <f>A126005014T_Latest</f>
        <v>3.2</v>
      </c>
      <c r="BA113" s="87">
        <f>A126003070X_Latest</f>
        <v>0.53600000000000003</v>
      </c>
      <c r="BB113" s="87"/>
      <c r="BC113" s="87">
        <f>A126006310C_Latest</f>
        <v>3.7360000000000002</v>
      </c>
      <c r="BD113" s="87">
        <f>A126003718C_Latest</f>
        <v>1.28</v>
      </c>
      <c r="BE113" s="87"/>
      <c r="BF113" s="87">
        <f>A126004366C_Latest</f>
        <v>1.28</v>
      </c>
      <c r="BG113" s="87">
        <f>A126001774K_Latest</f>
        <v>5.016</v>
      </c>
      <c r="BH113" s="87">
        <f>A126005086C_Latest</f>
        <v>1.2230000000000001</v>
      </c>
      <c r="BI113" s="87">
        <f>A126003142X_Latest</f>
        <v>0.378</v>
      </c>
      <c r="BJ113" s="87"/>
      <c r="BK113" s="87">
        <f>A126006382R_Latest</f>
        <v>1.601</v>
      </c>
      <c r="BL113" s="87">
        <f>A126003790W_Latest</f>
        <v>0.60899999999999999</v>
      </c>
      <c r="BM113" s="87"/>
      <c r="BN113" s="87">
        <f>A126004438C_Latest</f>
        <v>0.60899999999999999</v>
      </c>
      <c r="BO113" s="87">
        <f>A126001846K_Latest</f>
        <v>2.21</v>
      </c>
      <c r="BP113" s="87">
        <f>A126004798J_Latest</f>
        <v>1.554</v>
      </c>
      <c r="BQ113" s="87">
        <f>A126002854C_Latest</f>
        <v>1.2370000000000001</v>
      </c>
      <c r="BR113" s="87"/>
      <c r="BS113" s="87">
        <f>A126006094W_Latest</f>
        <v>2.7909999999999999</v>
      </c>
      <c r="BT113" s="87">
        <f>A126003502T_Latest</f>
        <v>0.747</v>
      </c>
      <c r="BU113" s="87"/>
      <c r="BV113" s="87">
        <f>A126004150T_Latest</f>
        <v>0.747</v>
      </c>
      <c r="BW113" s="87">
        <f>A126001558T_Latest</f>
        <v>3.5379999999999998</v>
      </c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</row>
    <row r="114" spans="1:93" s="86" customFormat="1" hidden="1">
      <c r="A114" s="83"/>
      <c r="B114" s="84" t="s">
        <v>11650</v>
      </c>
      <c r="C114" s="85">
        <v>8</v>
      </c>
      <c r="D114" s="87">
        <f>A126004742W_Latest</f>
        <v>54.61</v>
      </c>
      <c r="E114" s="87">
        <f>A126002798W_Latest</f>
        <v>6.1509999999999998</v>
      </c>
      <c r="F114" s="87"/>
      <c r="G114" s="87">
        <f>A126006038C_Latest</f>
        <v>60.761000000000003</v>
      </c>
      <c r="H114" s="87">
        <f>A126003446K_Latest</f>
        <v>30.51</v>
      </c>
      <c r="I114" s="87"/>
      <c r="J114" s="87">
        <f>A126004094K_Latest</f>
        <v>30.51</v>
      </c>
      <c r="K114" s="87">
        <f>A126001502F_Latest</f>
        <v>91.271000000000001</v>
      </c>
      <c r="L114" s="87">
        <f>A126005174C_Latest</f>
        <v>14.913</v>
      </c>
      <c r="M114" s="87">
        <f>A126003230X_Latest</f>
        <v>2.3719999999999999</v>
      </c>
      <c r="N114" s="87"/>
      <c r="O114" s="87">
        <f>A126006470R_Latest</f>
        <v>17.285</v>
      </c>
      <c r="P114" s="87">
        <f>A126003878R_Latest</f>
        <v>9.5719999999999992</v>
      </c>
      <c r="Q114" s="87"/>
      <c r="R114" s="87">
        <f>A126004526C_Latest</f>
        <v>9.5719999999999992</v>
      </c>
      <c r="S114" s="87">
        <f>A126001934K_Latest</f>
        <v>26.856999999999999</v>
      </c>
      <c r="T114" s="87">
        <f>A126004886J_Latest</f>
        <v>13.010999999999999</v>
      </c>
      <c r="U114" s="87">
        <f>A126002942C_Latest</f>
        <v>1.0109999999999999</v>
      </c>
      <c r="V114" s="87"/>
      <c r="W114" s="87">
        <f>A126006182W_Latest</f>
        <v>14.022</v>
      </c>
      <c r="X114" s="87">
        <f>A126003590C_Latest</f>
        <v>10.452</v>
      </c>
      <c r="Y114" s="87"/>
      <c r="Z114" s="87">
        <f>A126004238K_Latest</f>
        <v>10.452</v>
      </c>
      <c r="AA114" s="87">
        <f>A126001646T_Latest</f>
        <v>24.472999999999999</v>
      </c>
      <c r="AB114" s="87">
        <f>A126005246C_Latest</f>
        <v>14.249000000000001</v>
      </c>
      <c r="AC114" s="87">
        <f>A126003302X_Latest</f>
        <v>0</v>
      </c>
      <c r="AD114" s="87"/>
      <c r="AE114" s="87">
        <f>A126006542R_Latest</f>
        <v>14.249000000000001</v>
      </c>
      <c r="AF114" s="87">
        <f>A126003950W_Latest</f>
        <v>3.444</v>
      </c>
      <c r="AG114" s="87"/>
      <c r="AH114" s="87">
        <f>A126004598R_Latest</f>
        <v>3.444</v>
      </c>
      <c r="AI114" s="87">
        <f>A126002006L_Latest</f>
        <v>17.693000000000001</v>
      </c>
      <c r="AJ114" s="87">
        <f>A126005318C_Latest</f>
        <v>5.8339999999999996</v>
      </c>
      <c r="AK114" s="87">
        <f>A126003374K_Latest</f>
        <v>0.251</v>
      </c>
      <c r="AL114" s="87"/>
      <c r="AM114" s="87">
        <f>A126006614R_Latest</f>
        <v>6.085</v>
      </c>
      <c r="AN114" s="87">
        <f>A126004022X_Latest</f>
        <v>1.895</v>
      </c>
      <c r="AO114" s="87"/>
      <c r="AP114" s="87">
        <f>A126004670W_Latest</f>
        <v>1.895</v>
      </c>
      <c r="AQ114" s="87">
        <f>A126002078X_Latest</f>
        <v>7.98</v>
      </c>
      <c r="AR114" s="87">
        <f>A126004958J_Latest</f>
        <v>4.5110000000000001</v>
      </c>
      <c r="AS114" s="87">
        <f>A126003014F_Latest</f>
        <v>1.921</v>
      </c>
      <c r="AT114" s="87"/>
      <c r="AU114" s="87">
        <f>A126006254W_Latest</f>
        <v>6.4329999999999998</v>
      </c>
      <c r="AV114" s="87">
        <f>A126003662C_Latest</f>
        <v>4.3230000000000004</v>
      </c>
      <c r="AW114" s="87"/>
      <c r="AX114" s="87">
        <f>A126004310T_Latest</f>
        <v>4.3230000000000004</v>
      </c>
      <c r="AY114" s="87">
        <f>A126001718T_Latest</f>
        <v>10.756</v>
      </c>
      <c r="AZ114" s="87">
        <f>A126005030T_Latest</f>
        <v>1.399</v>
      </c>
      <c r="BA114" s="87">
        <f>A126003086T_Latest</f>
        <v>0</v>
      </c>
      <c r="BB114" s="87"/>
      <c r="BC114" s="87">
        <f>A126006326W_Latest</f>
        <v>1.399</v>
      </c>
      <c r="BD114" s="87">
        <f>A126003734C_Latest</f>
        <v>0.35399999999999998</v>
      </c>
      <c r="BE114" s="87"/>
      <c r="BF114" s="87">
        <f>A126004382C_Latest</f>
        <v>0.35399999999999998</v>
      </c>
      <c r="BG114" s="87">
        <f>A126001790K_Latest</f>
        <v>1.7529999999999999</v>
      </c>
      <c r="BH114" s="87">
        <f>A126005102T_Latest</f>
        <v>0.51</v>
      </c>
      <c r="BI114" s="87">
        <f>A126003158T_Latest</f>
        <v>0.184</v>
      </c>
      <c r="BJ114" s="87"/>
      <c r="BK114" s="87">
        <f>A126006398J_Latest</f>
        <v>0.69399999999999995</v>
      </c>
      <c r="BL114" s="87">
        <f>A126003806C_Latest</f>
        <v>0.29599999999999999</v>
      </c>
      <c r="BM114" s="87"/>
      <c r="BN114" s="87">
        <f>A126004454C_Latest</f>
        <v>0.29599999999999999</v>
      </c>
      <c r="BO114" s="87">
        <f>A126001862K_Latest</f>
        <v>0.99</v>
      </c>
      <c r="BP114" s="87">
        <f>A126004814W_Latest</f>
        <v>0.182</v>
      </c>
      <c r="BQ114" s="87">
        <f>A126002870C_Latest</f>
        <v>0.41099999999999998</v>
      </c>
      <c r="BR114" s="87"/>
      <c r="BS114" s="87">
        <f>A126006110K_Latest</f>
        <v>0.59399999999999997</v>
      </c>
      <c r="BT114" s="87">
        <f>A126003518K_Latest</f>
        <v>0.17499999999999999</v>
      </c>
      <c r="BU114" s="87"/>
      <c r="BV114" s="87">
        <f>A126004166K_Latest</f>
        <v>0.17499999999999999</v>
      </c>
      <c r="BW114" s="87">
        <f>A126001574T_Latest</f>
        <v>0.76900000000000002</v>
      </c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</row>
    <row r="115" spans="1:93" hidden="1">
      <c r="A115" s="50"/>
      <c r="B115" s="52" t="s">
        <v>11651</v>
      </c>
      <c r="C115" s="66">
        <v>9</v>
      </c>
      <c r="D115" s="77">
        <f>A126004710C_Latest</f>
        <v>31.395</v>
      </c>
      <c r="E115" s="77">
        <f>A126002766C_Latest</f>
        <v>6.5810000000000004</v>
      </c>
      <c r="F115" s="87">
        <f>A126005358W_Latest</f>
        <v>1.407</v>
      </c>
      <c r="G115" s="77">
        <f>A126006006K_Latest</f>
        <v>39.381999999999998</v>
      </c>
      <c r="H115" s="77">
        <f>A126003414T_Latest</f>
        <v>45.540999999999997</v>
      </c>
      <c r="I115" s="87">
        <f>A126002118F_Latest</f>
        <v>1.2989999999999999</v>
      </c>
      <c r="J115" s="77">
        <f>A126004062T_Latest</f>
        <v>46.84</v>
      </c>
      <c r="K115" s="77">
        <f>A126001470X_Latest</f>
        <v>86.221999999999994</v>
      </c>
      <c r="L115" s="77">
        <f>A126005142K_Latest</f>
        <v>7.94</v>
      </c>
      <c r="M115" s="77">
        <f>A126003198K_Latest</f>
        <v>1.4650000000000001</v>
      </c>
      <c r="N115" s="87">
        <f>A126005790J_Latest</f>
        <v>0</v>
      </c>
      <c r="O115" s="77">
        <f>A126006438R_Latest</f>
        <v>9.4049999999999994</v>
      </c>
      <c r="P115" s="77">
        <f>A126003846W_Latest</f>
        <v>11.414</v>
      </c>
      <c r="Q115" s="87">
        <f>A126002550T_Latest</f>
        <v>0</v>
      </c>
      <c r="R115" s="77">
        <f>A126004494W_Latest</f>
        <v>11.414</v>
      </c>
      <c r="S115" s="77">
        <f>A126001902T_Latest</f>
        <v>20.818000000000001</v>
      </c>
      <c r="T115" s="77">
        <f>A126004854R_Latest</f>
        <v>9.0419999999999998</v>
      </c>
      <c r="U115" s="77">
        <f>A126002910K_Latest</f>
        <v>1.08</v>
      </c>
      <c r="V115" s="87">
        <f>A126005502C_Latest</f>
        <v>1.177</v>
      </c>
      <c r="W115" s="77">
        <f>A126006150C_Latest</f>
        <v>11.298999999999999</v>
      </c>
      <c r="X115" s="77">
        <f>A126003558C_Latest</f>
        <v>14.577</v>
      </c>
      <c r="Y115" s="87">
        <f>A126002262X_Latest</f>
        <v>0.93200000000000005</v>
      </c>
      <c r="Z115" s="77">
        <f>A126004206T_Latest</f>
        <v>15.509</v>
      </c>
      <c r="AA115" s="77">
        <f>A126001614X_Latest</f>
        <v>26.808</v>
      </c>
      <c r="AB115" s="77">
        <f>A126005214K_Latest</f>
        <v>6.0860000000000003</v>
      </c>
      <c r="AC115" s="77">
        <f>A126003270T_Latest</f>
        <v>3.1840000000000002</v>
      </c>
      <c r="AD115" s="87">
        <f>A126005862J_Latest</f>
        <v>0</v>
      </c>
      <c r="AE115" s="77">
        <f>A126006510W_Latest</f>
        <v>9.27</v>
      </c>
      <c r="AF115" s="77">
        <f>A126003918W_Latest</f>
        <v>8.5259999999999998</v>
      </c>
      <c r="AG115" s="87">
        <f>A126002622T_Latest</f>
        <v>0.36699999999999999</v>
      </c>
      <c r="AH115" s="77">
        <f>A126004566W_Latest</f>
        <v>8.8940000000000001</v>
      </c>
      <c r="AI115" s="77">
        <f>A126001974C_Latest</f>
        <v>18.164000000000001</v>
      </c>
      <c r="AJ115" s="77">
        <f>A126005286W_Latest</f>
        <v>1.9259999999999999</v>
      </c>
      <c r="AK115" s="77">
        <f>A126003342T_Latest</f>
        <v>0</v>
      </c>
      <c r="AL115" s="87">
        <f>A126005934J_Latest</f>
        <v>0</v>
      </c>
      <c r="AM115" s="77">
        <f>A126006582J_Latest</f>
        <v>1.9259999999999999</v>
      </c>
      <c r="AN115" s="77">
        <f>A126003990R_Latest</f>
        <v>4.4710000000000001</v>
      </c>
      <c r="AO115" s="87">
        <f>A126002694C_Latest</f>
        <v>0</v>
      </c>
      <c r="AP115" s="77">
        <f>A126004638W_Latest</f>
        <v>4.4710000000000001</v>
      </c>
      <c r="AQ115" s="77">
        <f>A126002046F_Latest</f>
        <v>6.3970000000000002</v>
      </c>
      <c r="AR115" s="77">
        <f>A126004926R_Latest</f>
        <v>4.4409999999999998</v>
      </c>
      <c r="AS115" s="77">
        <f>A126002982W_Latest</f>
        <v>0.85199999999999998</v>
      </c>
      <c r="AT115" s="87">
        <f>A126005574R_Latest</f>
        <v>0</v>
      </c>
      <c r="AU115" s="77">
        <f>A126006222C_Latest</f>
        <v>5.2930000000000001</v>
      </c>
      <c r="AV115" s="77">
        <f>A126003630K_Latest</f>
        <v>5.234</v>
      </c>
      <c r="AW115" s="87">
        <f>A126002334X_Latest</f>
        <v>0</v>
      </c>
      <c r="AX115" s="77">
        <f>A126004278C_Latest</f>
        <v>5.234</v>
      </c>
      <c r="AY115" s="77">
        <f>A126001686K_Latest</f>
        <v>10.526999999999999</v>
      </c>
      <c r="AZ115" s="77">
        <f>A126004998A_Latest</f>
        <v>0.73199999999999998</v>
      </c>
      <c r="BA115" s="77">
        <f>A126003054X_Latest</f>
        <v>0</v>
      </c>
      <c r="BB115" s="87">
        <f>A126005646R_Latest</f>
        <v>0</v>
      </c>
      <c r="BC115" s="77">
        <f>A126006294R_Latest</f>
        <v>0.73199999999999998</v>
      </c>
      <c r="BD115" s="77">
        <f>A126003702K_Latest</f>
        <v>0.70199999999999996</v>
      </c>
      <c r="BE115" s="87">
        <f>A126002406X_Latest</f>
        <v>0</v>
      </c>
      <c r="BF115" s="77">
        <f>A126004350K_Latest</f>
        <v>0.70199999999999996</v>
      </c>
      <c r="BG115" s="77">
        <f>A126001758K_Latest</f>
        <v>1.4339999999999999</v>
      </c>
      <c r="BH115" s="77">
        <f>A126005070K_Latest</f>
        <v>0.26200000000000001</v>
      </c>
      <c r="BI115" s="77">
        <f>A126003126X_Latest</f>
        <v>0</v>
      </c>
      <c r="BJ115" s="87">
        <f>A126005718R_Latest</f>
        <v>0</v>
      </c>
      <c r="BK115" s="77">
        <f>A126006366R_Latest</f>
        <v>0.26200000000000001</v>
      </c>
      <c r="BL115" s="77">
        <f>A126003774W_Latest</f>
        <v>0.13200000000000001</v>
      </c>
      <c r="BM115" s="87">
        <f>A126002478K_Latest</f>
        <v>0</v>
      </c>
      <c r="BN115" s="77">
        <f>A126004422K_Latest</f>
        <v>0.13200000000000001</v>
      </c>
      <c r="BO115" s="77">
        <f>A126001830T_Latest</f>
        <v>0.39500000000000002</v>
      </c>
      <c r="BP115" s="77">
        <f>A126004782R_Latest</f>
        <v>0.96599999999999997</v>
      </c>
      <c r="BQ115" s="77">
        <f>A126002838C_Latest</f>
        <v>0</v>
      </c>
      <c r="BR115" s="87">
        <f>A126005430C_Latest</f>
        <v>0.22900000000000001</v>
      </c>
      <c r="BS115" s="77">
        <f>A126006078W_Latest</f>
        <v>1.1950000000000001</v>
      </c>
      <c r="BT115" s="77">
        <f>A126003486C_Latest</f>
        <v>0.48399999999999999</v>
      </c>
      <c r="BU115" s="87">
        <f>A126002190X_Latest</f>
        <v>0</v>
      </c>
      <c r="BV115" s="77">
        <f>A126004134T_Latest</f>
        <v>0.48399999999999999</v>
      </c>
      <c r="BW115" s="77">
        <f>A126001542X_Latest</f>
        <v>1.68</v>
      </c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0"/>
      <c r="B116" s="57" t="s">
        <v>11652</v>
      </c>
      <c r="C116" s="66">
        <v>10</v>
      </c>
      <c r="D116" s="77">
        <f>A126004762F_Latest</f>
        <v>4.3179999999999996</v>
      </c>
      <c r="E116" s="77">
        <f>A126002818V_Latest</f>
        <v>2.6320000000000001</v>
      </c>
      <c r="F116" s="87">
        <f>A126005410V_Latest</f>
        <v>1.407</v>
      </c>
      <c r="G116" s="77">
        <f>A126006058L_Latest</f>
        <v>8.3559999999999999</v>
      </c>
      <c r="H116" s="77">
        <f>A126003466V_Latest</f>
        <v>1.7509999999999999</v>
      </c>
      <c r="I116" s="87">
        <f>A126002170R_Latest</f>
        <v>1.2989999999999999</v>
      </c>
      <c r="J116" s="77">
        <f>A126004114J_Latest</f>
        <v>3.05</v>
      </c>
      <c r="K116" s="77">
        <f>A126001522R_Latest</f>
        <v>11.406000000000001</v>
      </c>
      <c r="L116" s="77">
        <f>A126005194L_Latest</f>
        <v>0.82099999999999995</v>
      </c>
      <c r="M116" s="77">
        <f>A126003250J_Latest</f>
        <v>0</v>
      </c>
      <c r="N116" s="87">
        <f>A126005842X_Latest</f>
        <v>0</v>
      </c>
      <c r="O116" s="77">
        <f>A126006490X_Latest</f>
        <v>0.82099999999999995</v>
      </c>
      <c r="P116" s="77">
        <f>A126003898X_Latest</f>
        <v>0</v>
      </c>
      <c r="Q116" s="87">
        <f>A126002602J_Latest</f>
        <v>0</v>
      </c>
      <c r="R116" s="77">
        <f>A126004546L_Latest</f>
        <v>0</v>
      </c>
      <c r="S116" s="77">
        <f>A126001954V_Latest</f>
        <v>0.82099999999999995</v>
      </c>
      <c r="T116" s="77">
        <f>A126004906F_Latest</f>
        <v>1.196</v>
      </c>
      <c r="U116" s="77">
        <f>A126002962L_Latest</f>
        <v>0.71799999999999997</v>
      </c>
      <c r="V116" s="87">
        <f>A126005554F_Latest</f>
        <v>1.177</v>
      </c>
      <c r="W116" s="77">
        <f>A126006202V_Latest</f>
        <v>3.0910000000000002</v>
      </c>
      <c r="X116" s="77">
        <f>A126003610A_Latest</f>
        <v>1.331</v>
      </c>
      <c r="Y116" s="87">
        <f>A126002314R_Latest</f>
        <v>0.93200000000000005</v>
      </c>
      <c r="Z116" s="77">
        <f>A126004258V_Latest</f>
        <v>2.2629999999999999</v>
      </c>
      <c r="AA116" s="77">
        <f>A126001666A_Latest</f>
        <v>5.3529999999999998</v>
      </c>
      <c r="AB116" s="77">
        <f>A126005266L_Latest</f>
        <v>0.96499999999999997</v>
      </c>
      <c r="AC116" s="77">
        <f>A126003322J_Latest</f>
        <v>1.5469999999999999</v>
      </c>
      <c r="AD116" s="87">
        <f>A126005914X_Latest</f>
        <v>0</v>
      </c>
      <c r="AE116" s="77">
        <f>A126006562X_Latest</f>
        <v>2.512</v>
      </c>
      <c r="AF116" s="77">
        <f>A126003970F_Latest</f>
        <v>0</v>
      </c>
      <c r="AG116" s="87">
        <f>A126002674V_Latest</f>
        <v>0.36699999999999999</v>
      </c>
      <c r="AH116" s="77">
        <f>A126004618L_Latest</f>
        <v>0.36699999999999999</v>
      </c>
      <c r="AI116" s="77">
        <f>A126002026W_Latest</f>
        <v>2.879</v>
      </c>
      <c r="AJ116" s="77">
        <f>A126005338L_Latest</f>
        <v>0.221</v>
      </c>
      <c r="AK116" s="77">
        <f>A126003394V_Latest</f>
        <v>0</v>
      </c>
      <c r="AL116" s="87">
        <f>A126005986K_Latest</f>
        <v>0</v>
      </c>
      <c r="AM116" s="77">
        <f>A126006634X_Latest</f>
        <v>0.221</v>
      </c>
      <c r="AN116" s="77">
        <f>A126004042J_Latest</f>
        <v>0</v>
      </c>
      <c r="AO116" s="87">
        <f>A126002746V_Latest</f>
        <v>0</v>
      </c>
      <c r="AP116" s="77">
        <f>A126004690F_Latest</f>
        <v>0</v>
      </c>
      <c r="AQ116" s="77">
        <f>A126002098J_Latest</f>
        <v>0.221</v>
      </c>
      <c r="AR116" s="77">
        <f>A126004978T_Latest</f>
        <v>0.81799999999999995</v>
      </c>
      <c r="AS116" s="77">
        <f>A126003034R_Latest</f>
        <v>0.36699999999999999</v>
      </c>
      <c r="AT116" s="87">
        <f>A126005626F_Latest</f>
        <v>0</v>
      </c>
      <c r="AU116" s="77">
        <f>A126006274F_Latest</f>
        <v>1.1850000000000001</v>
      </c>
      <c r="AV116" s="77">
        <f>A126003682L_Latest</f>
        <v>0.42</v>
      </c>
      <c r="AW116" s="87">
        <f>A126002386A_Latest</f>
        <v>0</v>
      </c>
      <c r="AX116" s="77">
        <f>A126004330A_Latest</f>
        <v>0.42</v>
      </c>
      <c r="AY116" s="77">
        <f>A126001738A_Latest</f>
        <v>1.605</v>
      </c>
      <c r="AZ116" s="77">
        <f>A126005050A_Latest</f>
        <v>0</v>
      </c>
      <c r="BA116" s="77">
        <f>A126003106R_Latest</f>
        <v>0</v>
      </c>
      <c r="BB116" s="87">
        <f>A126005698T_Latest</f>
        <v>0</v>
      </c>
      <c r="BC116" s="77">
        <f>A126006346F_Latest</f>
        <v>0</v>
      </c>
      <c r="BD116" s="77">
        <f>A126003754L_Latest</f>
        <v>0</v>
      </c>
      <c r="BE116" s="87">
        <f>A126002458A_Latest</f>
        <v>0</v>
      </c>
      <c r="BF116" s="77">
        <f>A126004402A_Latest</f>
        <v>0</v>
      </c>
      <c r="BG116" s="77">
        <f>A126001810J_Latest</f>
        <v>0</v>
      </c>
      <c r="BH116" s="77">
        <f>A126005122A_Latest</f>
        <v>0</v>
      </c>
      <c r="BI116" s="77">
        <f>A126003178A_Latest</f>
        <v>0</v>
      </c>
      <c r="BJ116" s="87">
        <f>A126005770X_Latest</f>
        <v>0</v>
      </c>
      <c r="BK116" s="77">
        <f>A126006418F_Latest</f>
        <v>0</v>
      </c>
      <c r="BL116" s="77">
        <f>A126003826L_Latest</f>
        <v>0</v>
      </c>
      <c r="BM116" s="87">
        <f>A126002530J_Latest</f>
        <v>0</v>
      </c>
      <c r="BN116" s="77">
        <f>A126004474L_Latest</f>
        <v>0</v>
      </c>
      <c r="BO116" s="77">
        <f>A126001882V_Latest</f>
        <v>0</v>
      </c>
      <c r="BP116" s="77">
        <f>A126004834F_Latest</f>
        <v>0.29699999999999999</v>
      </c>
      <c r="BQ116" s="77">
        <f>A126002890L_Latest</f>
        <v>0</v>
      </c>
      <c r="BR116" s="87">
        <f>A126005482F_Latest</f>
        <v>0.22900000000000001</v>
      </c>
      <c r="BS116" s="77">
        <f>A126006130V_Latest</f>
        <v>0.52600000000000002</v>
      </c>
      <c r="BT116" s="77">
        <f>A126003538V_Latest</f>
        <v>0</v>
      </c>
      <c r="BU116" s="87">
        <f>A126002242R_Latest</f>
        <v>0</v>
      </c>
      <c r="BV116" s="77">
        <f>A126004186V_Latest</f>
        <v>0</v>
      </c>
      <c r="BW116" s="77">
        <f>A126001594A_Latest</f>
        <v>0.52600000000000002</v>
      </c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s="86" customFormat="1" hidden="1">
      <c r="A117" s="83"/>
      <c r="B117" s="84" t="s">
        <v>11653</v>
      </c>
      <c r="C117" s="85">
        <v>11</v>
      </c>
      <c r="D117" s="87">
        <f>A126004746F_Latest</f>
        <v>27.077000000000002</v>
      </c>
      <c r="E117" s="87">
        <f>A126002802A_Latest</f>
        <v>3.95</v>
      </c>
      <c r="F117" s="87"/>
      <c r="G117" s="87">
        <f>A126006042V_Latest</f>
        <v>31.026</v>
      </c>
      <c r="H117" s="87">
        <f>A126003450A_Latest</f>
        <v>43.79</v>
      </c>
      <c r="I117" s="87"/>
      <c r="J117" s="87">
        <f>A126004098V_Latest</f>
        <v>43.79</v>
      </c>
      <c r="K117" s="87">
        <f>A126001506R_Latest</f>
        <v>74.816000000000003</v>
      </c>
      <c r="L117" s="87">
        <f>A126005178L_Latest</f>
        <v>7.1189999999999998</v>
      </c>
      <c r="M117" s="87">
        <f>A126003234J_Latest</f>
        <v>1.4650000000000001</v>
      </c>
      <c r="N117" s="87"/>
      <c r="O117" s="87">
        <f>A126006474X_Latest</f>
        <v>8.5839999999999996</v>
      </c>
      <c r="P117" s="87">
        <f>A126003882F_Latest</f>
        <v>11.414</v>
      </c>
      <c r="Q117" s="87"/>
      <c r="R117" s="87">
        <f>A126004530V_Latest</f>
        <v>11.414</v>
      </c>
      <c r="S117" s="87">
        <f>A126001938V_Latest</f>
        <v>19.997</v>
      </c>
      <c r="T117" s="87">
        <f>A126004890X_Latest</f>
        <v>7.8460000000000001</v>
      </c>
      <c r="U117" s="87">
        <f>A126002946L_Latest</f>
        <v>0.36299999999999999</v>
      </c>
      <c r="V117" s="87"/>
      <c r="W117" s="87">
        <f>A126006186F_Latest</f>
        <v>8.2089999999999996</v>
      </c>
      <c r="X117" s="87">
        <f>A126003594L_Latest</f>
        <v>13.246</v>
      </c>
      <c r="Y117" s="87"/>
      <c r="Z117" s="87">
        <f>A126004242A_Latest</f>
        <v>13.246</v>
      </c>
      <c r="AA117" s="87">
        <f>A126001650J_Latest</f>
        <v>21.454999999999998</v>
      </c>
      <c r="AB117" s="87">
        <f>A126005250V_Latest</f>
        <v>5.1210000000000004</v>
      </c>
      <c r="AC117" s="87">
        <f>A126003306J_Latest</f>
        <v>1.637</v>
      </c>
      <c r="AD117" s="87"/>
      <c r="AE117" s="87">
        <f>A126006546X_Latest</f>
        <v>6.758</v>
      </c>
      <c r="AF117" s="87">
        <f>A126003954F_Latest</f>
        <v>8.5259999999999998</v>
      </c>
      <c r="AG117" s="87"/>
      <c r="AH117" s="87">
        <f>A126004602V_Latest</f>
        <v>8.5259999999999998</v>
      </c>
      <c r="AI117" s="87">
        <f>A126002010C_Latest</f>
        <v>15.284000000000001</v>
      </c>
      <c r="AJ117" s="87">
        <f>A126005322V_Latest</f>
        <v>1.7050000000000001</v>
      </c>
      <c r="AK117" s="87">
        <f>A126003378V_Latest</f>
        <v>0</v>
      </c>
      <c r="AL117" s="87"/>
      <c r="AM117" s="87">
        <f>A126006618X_Latest</f>
        <v>1.7050000000000001</v>
      </c>
      <c r="AN117" s="87">
        <f>A126004026J_Latest</f>
        <v>4.4710000000000001</v>
      </c>
      <c r="AO117" s="87"/>
      <c r="AP117" s="87">
        <f>A126004674F_Latest</f>
        <v>4.4710000000000001</v>
      </c>
      <c r="AQ117" s="87">
        <f>A126002082R_Latest</f>
        <v>6.1760000000000002</v>
      </c>
      <c r="AR117" s="87">
        <f>A126004962X_Latest</f>
        <v>3.6230000000000002</v>
      </c>
      <c r="AS117" s="87">
        <f>A126003018R_Latest</f>
        <v>0.48499999999999999</v>
      </c>
      <c r="AT117" s="87"/>
      <c r="AU117" s="87">
        <f>A126006258F_Latest</f>
        <v>4.1079999999999997</v>
      </c>
      <c r="AV117" s="87">
        <f>A126003666L_Latest</f>
        <v>4.8140000000000001</v>
      </c>
      <c r="AW117" s="87"/>
      <c r="AX117" s="87">
        <f>A126004314A_Latest</f>
        <v>4.8140000000000001</v>
      </c>
      <c r="AY117" s="87">
        <f>A126001722J_Latest</f>
        <v>8.9220000000000006</v>
      </c>
      <c r="AZ117" s="87">
        <f>A126005034A_Latest</f>
        <v>0.73199999999999998</v>
      </c>
      <c r="BA117" s="87">
        <f>A126003090J_Latest</f>
        <v>0</v>
      </c>
      <c r="BB117" s="87"/>
      <c r="BC117" s="87">
        <f>A126006330L_Latest</f>
        <v>0.73199999999999998</v>
      </c>
      <c r="BD117" s="87">
        <f>A126003738L_Latest</f>
        <v>0.70199999999999996</v>
      </c>
      <c r="BE117" s="87"/>
      <c r="BF117" s="87">
        <f>A126004386L_Latest</f>
        <v>0.70199999999999996</v>
      </c>
      <c r="BG117" s="87">
        <f>A126001794V_Latest</f>
        <v>1.4339999999999999</v>
      </c>
      <c r="BH117" s="87">
        <f>A126005106A_Latest</f>
        <v>0.26200000000000001</v>
      </c>
      <c r="BI117" s="87">
        <f>A126003162J_Latest</f>
        <v>0</v>
      </c>
      <c r="BJ117" s="87"/>
      <c r="BK117" s="87">
        <f>A126006402L_Latest</f>
        <v>0.26200000000000001</v>
      </c>
      <c r="BL117" s="87">
        <f>A126003810V_Latest</f>
        <v>0.13200000000000001</v>
      </c>
      <c r="BM117" s="87"/>
      <c r="BN117" s="87">
        <f>A126004458L_Latest</f>
        <v>0.13200000000000001</v>
      </c>
      <c r="BO117" s="87">
        <f>A126001866V_Latest</f>
        <v>0.39500000000000002</v>
      </c>
      <c r="BP117" s="87">
        <f>A126004818F_Latest</f>
        <v>0.66900000000000004</v>
      </c>
      <c r="BQ117" s="87">
        <f>A126002874L_Latest</f>
        <v>0</v>
      </c>
      <c r="BR117" s="87"/>
      <c r="BS117" s="87">
        <f>A126006114V_Latest</f>
        <v>0.66900000000000004</v>
      </c>
      <c r="BT117" s="87">
        <f>A126003522A_Latest</f>
        <v>0.48399999999999999</v>
      </c>
      <c r="BU117" s="87"/>
      <c r="BV117" s="87">
        <f>A126004170A_Latest</f>
        <v>0.48399999999999999</v>
      </c>
      <c r="BW117" s="87">
        <f>A126001578A_Latest</f>
        <v>1.153</v>
      </c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</row>
    <row r="118" spans="1:93" hidden="1">
      <c r="A118" s="55" t="s">
        <v>11654</v>
      </c>
      <c r="B118" s="58"/>
      <c r="C118" s="66">
        <v>12</v>
      </c>
      <c r="D118" s="77"/>
      <c r="E118" s="77"/>
      <c r="F118" s="87"/>
      <c r="G118" s="77"/>
      <c r="H118" s="77"/>
      <c r="I118" s="87"/>
      <c r="J118" s="77"/>
      <c r="K118" s="77"/>
      <c r="L118" s="77"/>
      <c r="M118" s="77"/>
      <c r="N118" s="87"/>
      <c r="O118" s="77"/>
      <c r="P118" s="77"/>
      <c r="Q118" s="87"/>
      <c r="R118" s="77"/>
      <c r="S118" s="77"/>
      <c r="T118" s="77"/>
      <c r="U118" s="77"/>
      <c r="V118" s="87"/>
      <c r="W118" s="77"/>
      <c r="X118" s="77"/>
      <c r="Y118" s="87"/>
      <c r="Z118" s="77"/>
      <c r="AA118" s="77"/>
      <c r="AB118" s="77"/>
      <c r="AC118" s="77"/>
      <c r="AD118" s="87"/>
      <c r="AE118" s="77"/>
      <c r="AF118" s="77"/>
      <c r="AG118" s="87"/>
      <c r="AH118" s="77"/>
      <c r="AI118" s="77"/>
      <c r="AJ118" s="77"/>
      <c r="AK118" s="77"/>
      <c r="AL118" s="87"/>
      <c r="AM118" s="77"/>
      <c r="AN118" s="77"/>
      <c r="AO118" s="87"/>
      <c r="AP118" s="77"/>
      <c r="AQ118" s="77"/>
      <c r="AR118" s="77"/>
      <c r="AS118" s="77"/>
      <c r="AT118" s="87"/>
      <c r="AU118" s="77"/>
      <c r="AV118" s="77"/>
      <c r="AW118" s="87"/>
      <c r="AX118" s="77"/>
      <c r="AY118" s="77"/>
      <c r="AZ118" s="77"/>
      <c r="BA118" s="77"/>
      <c r="BB118" s="87"/>
      <c r="BC118" s="77"/>
      <c r="BD118" s="77"/>
      <c r="BE118" s="87"/>
      <c r="BF118" s="77"/>
      <c r="BG118" s="77"/>
      <c r="BH118" s="77"/>
      <c r="BI118" s="77"/>
      <c r="BJ118" s="87"/>
      <c r="BK118" s="77"/>
      <c r="BL118" s="77"/>
      <c r="BM118" s="87"/>
      <c r="BN118" s="77"/>
      <c r="BO118" s="77"/>
      <c r="BP118" s="77"/>
      <c r="BQ118" s="77"/>
      <c r="BR118" s="87"/>
      <c r="BS118" s="77"/>
      <c r="BT118" s="77"/>
      <c r="BU118" s="8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0"/>
      <c r="B119" s="52" t="s">
        <v>11655</v>
      </c>
      <c r="C119" s="66">
        <v>13</v>
      </c>
      <c r="D119" s="77">
        <f>A126004766R_Latest</f>
        <v>184.23699999999999</v>
      </c>
      <c r="E119" s="77">
        <f>A126002822K_Latest</f>
        <v>52.648000000000003</v>
      </c>
      <c r="F119" s="87">
        <f>A126005414C_Latest</f>
        <v>22.332000000000001</v>
      </c>
      <c r="G119" s="77">
        <f>A126006062C_Latest</f>
        <v>259.21699999999998</v>
      </c>
      <c r="H119" s="77">
        <f>A126003470K_Latest</f>
        <v>122.66500000000001</v>
      </c>
      <c r="I119" s="87">
        <f>A126002174X_Latest</f>
        <v>24.247</v>
      </c>
      <c r="J119" s="77">
        <f>A126004118T_Latest</f>
        <v>146.91200000000001</v>
      </c>
      <c r="K119" s="77">
        <f>A126001526X_Latest</f>
        <v>406.12900000000002</v>
      </c>
      <c r="L119" s="77">
        <f>A126005198W_Latest</f>
        <v>45.241999999999997</v>
      </c>
      <c r="M119" s="77">
        <f>A126003254T_Latest</f>
        <v>17.38</v>
      </c>
      <c r="N119" s="87">
        <f>A126005846J_Latest</f>
        <v>6.8479999999999999</v>
      </c>
      <c r="O119" s="77">
        <f>A126006494J_Latest</f>
        <v>69.471000000000004</v>
      </c>
      <c r="P119" s="77">
        <f>A126003902C_Latest</f>
        <v>34.462000000000003</v>
      </c>
      <c r="Q119" s="87">
        <f>A126002606T_Latest</f>
        <v>7.7850000000000001</v>
      </c>
      <c r="R119" s="77">
        <f>A126004550C_Latest</f>
        <v>42.247</v>
      </c>
      <c r="S119" s="77">
        <f>A126001958C_Latest</f>
        <v>111.718</v>
      </c>
      <c r="T119" s="77">
        <f>A126004910W_Latest</f>
        <v>59.198999999999998</v>
      </c>
      <c r="U119" s="77">
        <f>A126002966W_Latest</f>
        <v>16.689</v>
      </c>
      <c r="V119" s="87">
        <f>A126005558R_Latest</f>
        <v>4.4160000000000004</v>
      </c>
      <c r="W119" s="77">
        <f>A126006206C_Latest</f>
        <v>80.302999999999997</v>
      </c>
      <c r="X119" s="77">
        <f>A126003614K_Latest</f>
        <v>32.756999999999998</v>
      </c>
      <c r="Y119" s="87">
        <f>A126002318X_Latest</f>
        <v>7.3010000000000002</v>
      </c>
      <c r="Z119" s="77">
        <f>A126004262K_Latest</f>
        <v>40.058</v>
      </c>
      <c r="AA119" s="77">
        <f>A126001670T_Latest</f>
        <v>120.36199999999999</v>
      </c>
      <c r="AB119" s="77">
        <f>A126005270C_Latest</f>
        <v>40.314</v>
      </c>
      <c r="AC119" s="77">
        <f>A126003326T_Latest</f>
        <v>9.0069999999999997</v>
      </c>
      <c r="AD119" s="87">
        <f>A126005918J_Latest</f>
        <v>4.375</v>
      </c>
      <c r="AE119" s="77">
        <f>A126006566J_Latest</f>
        <v>53.695999999999998</v>
      </c>
      <c r="AF119" s="77">
        <f>A126003974R_Latest</f>
        <v>25.076000000000001</v>
      </c>
      <c r="AG119" s="87">
        <f>A126002678C_Latest</f>
        <v>3.7719999999999998</v>
      </c>
      <c r="AH119" s="77">
        <f>A126004622C_Latest</f>
        <v>28.847999999999999</v>
      </c>
      <c r="AI119" s="77">
        <f>A126002030L_Latest</f>
        <v>82.543999999999997</v>
      </c>
      <c r="AJ119" s="77">
        <f>A126005342C_Latest</f>
        <v>11.375999999999999</v>
      </c>
      <c r="AK119" s="77">
        <f>A126003398C_Latest</f>
        <v>2.073</v>
      </c>
      <c r="AL119" s="87">
        <f>A126005990A_Latest</f>
        <v>1.6220000000000001</v>
      </c>
      <c r="AM119" s="77">
        <f>A126006638J_Latest</f>
        <v>15.07</v>
      </c>
      <c r="AN119" s="77">
        <f>A126004046T_Latest</f>
        <v>9.4280000000000008</v>
      </c>
      <c r="AO119" s="87">
        <f>A126002750K_Latest</f>
        <v>2.1419999999999999</v>
      </c>
      <c r="AP119" s="77">
        <f>A126004694R_Latest</f>
        <v>11.57</v>
      </c>
      <c r="AQ119" s="77">
        <f>A126002102L_Latest</f>
        <v>26.64</v>
      </c>
      <c r="AR119" s="77">
        <f>A126004982J_Latest</f>
        <v>19.945</v>
      </c>
      <c r="AS119" s="77">
        <f>A126003038X_Latest</f>
        <v>4.8769999999999998</v>
      </c>
      <c r="AT119" s="87">
        <f>A126005630W_Latest</f>
        <v>3.7589999999999999</v>
      </c>
      <c r="AU119" s="77">
        <f>A126006278R_Latest</f>
        <v>28.581</v>
      </c>
      <c r="AV119" s="77">
        <f>A126003686W_Latest</f>
        <v>16.048999999999999</v>
      </c>
      <c r="AW119" s="87">
        <f>A126002390T_Latest</f>
        <v>1.3660000000000001</v>
      </c>
      <c r="AX119" s="77">
        <f>A126004334K_Latest</f>
        <v>17.414999999999999</v>
      </c>
      <c r="AY119" s="77">
        <f>A126001742T_Latest</f>
        <v>45.994999999999997</v>
      </c>
      <c r="AZ119" s="77">
        <f>A126005054K_Latest</f>
        <v>3.746</v>
      </c>
      <c r="BA119" s="77">
        <f>A126003110F_Latest</f>
        <v>0.53600000000000003</v>
      </c>
      <c r="BB119" s="87">
        <f>A126005702W_Latest</f>
        <v>0.47899999999999998</v>
      </c>
      <c r="BC119" s="77">
        <f>A126006350W_Latest</f>
        <v>4.7610000000000001</v>
      </c>
      <c r="BD119" s="77">
        <f>A126003758W_Latest</f>
        <v>2.2440000000000002</v>
      </c>
      <c r="BE119" s="87">
        <f>A126002462T_Latest</f>
        <v>1.111</v>
      </c>
      <c r="BF119" s="77">
        <f>A126004406K_Latest</f>
        <v>3.355</v>
      </c>
      <c r="BG119" s="77">
        <f>A126001814T_Latest</f>
        <v>8.1159999999999997</v>
      </c>
      <c r="BH119" s="77">
        <f>A126005126K_Latest</f>
        <v>1.9410000000000001</v>
      </c>
      <c r="BI119" s="77">
        <f>A126003182T_Latest</f>
        <v>0.46500000000000002</v>
      </c>
      <c r="BJ119" s="87">
        <f>A126005774J_Latest</f>
        <v>0.40400000000000003</v>
      </c>
      <c r="BK119" s="77">
        <f>A126006422W_Latest</f>
        <v>2.81</v>
      </c>
      <c r="BL119" s="77">
        <f>A126003830C_Latest</f>
        <v>0.879</v>
      </c>
      <c r="BM119" s="87">
        <f>A126002534T_Latest</f>
        <v>6.5000000000000002E-2</v>
      </c>
      <c r="BN119" s="77">
        <f>A126004478W_Latest</f>
        <v>0.94399999999999995</v>
      </c>
      <c r="BO119" s="77">
        <f>A126001886C_Latest</f>
        <v>3.754</v>
      </c>
      <c r="BP119" s="77">
        <f>A126004838R_Latest</f>
        <v>2.4740000000000002</v>
      </c>
      <c r="BQ119" s="77">
        <f>A126002894W_Latest</f>
        <v>1.6220000000000001</v>
      </c>
      <c r="BR119" s="87">
        <f>A126005486R_Latest</f>
        <v>0.42899999999999999</v>
      </c>
      <c r="BS119" s="77">
        <f>A126006134C_Latest</f>
        <v>4.5250000000000004</v>
      </c>
      <c r="BT119" s="77">
        <f>A126003542K_Latest</f>
        <v>1.7709999999999999</v>
      </c>
      <c r="BU119" s="87">
        <f>A126002246X_Latest</f>
        <v>0.70499999999999996</v>
      </c>
      <c r="BV119" s="77">
        <f>A126004190K_Latest</f>
        <v>2.4750000000000001</v>
      </c>
      <c r="BW119" s="77">
        <f>A126001598K_Latest</f>
        <v>7</v>
      </c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0"/>
      <c r="B120" s="57" t="s">
        <v>11656</v>
      </c>
      <c r="C120" s="66">
        <v>14</v>
      </c>
      <c r="D120" s="77">
        <f>A126004714L_Latest</f>
        <v>48.195</v>
      </c>
      <c r="E120" s="77">
        <f>A126002770V_Latest</f>
        <v>19.056000000000001</v>
      </c>
      <c r="F120" s="87">
        <f>A126005362L_Latest</f>
        <v>13.016</v>
      </c>
      <c r="G120" s="77">
        <f>A126006010A_Latest</f>
        <v>80.266999999999996</v>
      </c>
      <c r="H120" s="77">
        <f>A126003418A_Latest</f>
        <v>41.805</v>
      </c>
      <c r="I120" s="87">
        <f>A126002122W_Latest</f>
        <v>15.347</v>
      </c>
      <c r="J120" s="77">
        <f>A126004066A_Latest</f>
        <v>57.152000000000001</v>
      </c>
      <c r="K120" s="77">
        <f>A126001474J_Latest</f>
        <v>137.41800000000001</v>
      </c>
      <c r="L120" s="77">
        <f>A126005146V_Latest</f>
        <v>10.226000000000001</v>
      </c>
      <c r="M120" s="77">
        <f>A126003202R_Latest</f>
        <v>5.8109999999999999</v>
      </c>
      <c r="N120" s="87">
        <f>A126005794T_Latest</f>
        <v>2.8839999999999999</v>
      </c>
      <c r="O120" s="77">
        <f>A126006442F_Latest</f>
        <v>18.920999999999999</v>
      </c>
      <c r="P120" s="77">
        <f>A126003850L_Latest</f>
        <v>14.58</v>
      </c>
      <c r="Q120" s="87">
        <f>A126002554A_Latest</f>
        <v>5.8090000000000002</v>
      </c>
      <c r="R120" s="77">
        <f>A126004498F_Latest</f>
        <v>20.388999999999999</v>
      </c>
      <c r="S120" s="77">
        <f>A126001906A_Latest</f>
        <v>39.31</v>
      </c>
      <c r="T120" s="77">
        <f>A126004858X_Latest</f>
        <v>16.518999999999998</v>
      </c>
      <c r="U120" s="77">
        <f>A126002914V_Latest</f>
        <v>5.9560000000000004</v>
      </c>
      <c r="V120" s="87">
        <f>A126005506L_Latest</f>
        <v>2.9420000000000002</v>
      </c>
      <c r="W120" s="77">
        <f>A126006154L_Latest</f>
        <v>25.417000000000002</v>
      </c>
      <c r="X120" s="77">
        <f>A126003562V_Latest</f>
        <v>10.234999999999999</v>
      </c>
      <c r="Y120" s="87">
        <f>A126002266J_Latest</f>
        <v>4.407</v>
      </c>
      <c r="Z120" s="77">
        <f>A126004210J_Latest</f>
        <v>14.641999999999999</v>
      </c>
      <c r="AA120" s="77">
        <f>A126001618J_Latest</f>
        <v>40.058999999999997</v>
      </c>
      <c r="AB120" s="77">
        <f>A126005218V_Latest</f>
        <v>10.721</v>
      </c>
      <c r="AC120" s="77">
        <f>A126003274A_Latest</f>
        <v>3.49</v>
      </c>
      <c r="AD120" s="87">
        <f>A126005866T_Latest</f>
        <v>2.7160000000000002</v>
      </c>
      <c r="AE120" s="77">
        <f>A126006514F_Latest</f>
        <v>16.928000000000001</v>
      </c>
      <c r="AF120" s="77">
        <f>A126003922L_Latest</f>
        <v>6.2149999999999999</v>
      </c>
      <c r="AG120" s="87">
        <f>A126002626A_Latest</f>
        <v>2.766</v>
      </c>
      <c r="AH120" s="77">
        <f>A126004570L_Latest</f>
        <v>8.9809999999999999</v>
      </c>
      <c r="AI120" s="77">
        <f>A126001978L_Latest</f>
        <v>25.908999999999999</v>
      </c>
      <c r="AJ120" s="77">
        <f>A126005290L_Latest</f>
        <v>3.1240000000000001</v>
      </c>
      <c r="AK120" s="77">
        <f>A126003346A_Latest</f>
        <v>0.248</v>
      </c>
      <c r="AL120" s="87">
        <f>A126005938T_Latest</f>
        <v>0.91200000000000003</v>
      </c>
      <c r="AM120" s="77">
        <f>A126006586T_Latest</f>
        <v>4.2850000000000001</v>
      </c>
      <c r="AN120" s="77">
        <f>A126003994X_Latest</f>
        <v>2.891</v>
      </c>
      <c r="AO120" s="87">
        <f>A126002698L_Latest</f>
        <v>1.08</v>
      </c>
      <c r="AP120" s="77">
        <f>A126004642L_Latest</f>
        <v>3.9710000000000001</v>
      </c>
      <c r="AQ120" s="77">
        <f>A126002050W_Latest</f>
        <v>8.2560000000000002</v>
      </c>
      <c r="AR120" s="77">
        <f>A126004930F_Latest</f>
        <v>5.4020000000000001</v>
      </c>
      <c r="AS120" s="77">
        <f>A126002986F_Latest</f>
        <v>2.3740000000000001</v>
      </c>
      <c r="AT120" s="87">
        <f>A126005578X_Latest</f>
        <v>2.7290000000000001</v>
      </c>
      <c r="AU120" s="77">
        <f>A126006226L_Latest</f>
        <v>10.506</v>
      </c>
      <c r="AV120" s="77">
        <f>A126003634V_Latest</f>
        <v>5.7270000000000003</v>
      </c>
      <c r="AW120" s="87">
        <f>A126002338J_Latest</f>
        <v>0.443</v>
      </c>
      <c r="AX120" s="77">
        <f>A126004282V_Latest</f>
        <v>6.17</v>
      </c>
      <c r="AY120" s="77">
        <f>A126001690A_Latest</f>
        <v>16.675999999999998</v>
      </c>
      <c r="AZ120" s="77">
        <f>A126005002J_Latest</f>
        <v>0.82499999999999996</v>
      </c>
      <c r="BA120" s="77">
        <f>A126003058J_Latest</f>
        <v>0.26</v>
      </c>
      <c r="BB120" s="87">
        <f>A126005650F_Latest</f>
        <v>0</v>
      </c>
      <c r="BC120" s="77">
        <f>A126006298X_Latest</f>
        <v>1.085</v>
      </c>
      <c r="BD120" s="77">
        <f>A126003706V_Latest</f>
        <v>0.41</v>
      </c>
      <c r="BE120" s="87">
        <f>A126002410R_Latest</f>
        <v>0.29699999999999999</v>
      </c>
      <c r="BF120" s="77">
        <f>A126004354V_Latest</f>
        <v>0.70699999999999996</v>
      </c>
      <c r="BG120" s="77">
        <f>A126001762A_Latest</f>
        <v>1.792</v>
      </c>
      <c r="BH120" s="77">
        <f>A126005074V_Latest</f>
        <v>0.44400000000000001</v>
      </c>
      <c r="BI120" s="77">
        <f>A126003130R_Latest</f>
        <v>0.13300000000000001</v>
      </c>
      <c r="BJ120" s="87">
        <f>A126005722F_Latest</f>
        <v>0.40400000000000003</v>
      </c>
      <c r="BK120" s="77">
        <f>A126006370F_Latest</f>
        <v>0.98099999999999998</v>
      </c>
      <c r="BL120" s="77">
        <f>A126003778F_Latest</f>
        <v>0.14899999999999999</v>
      </c>
      <c r="BM120" s="87">
        <f>A126002482A_Latest</f>
        <v>6.5000000000000002E-2</v>
      </c>
      <c r="BN120" s="77">
        <f>A126004426V_Latest</f>
        <v>0.215</v>
      </c>
      <c r="BO120" s="77">
        <f>A126001834A_Latest</f>
        <v>1.196</v>
      </c>
      <c r="BP120" s="77">
        <f>A126004786X_Latest</f>
        <v>0.93200000000000005</v>
      </c>
      <c r="BQ120" s="77">
        <f>A126002842V_Latest</f>
        <v>0.78300000000000003</v>
      </c>
      <c r="BR120" s="87">
        <f>A126005434L_Latest</f>
        <v>0.42899999999999999</v>
      </c>
      <c r="BS120" s="77">
        <f>A126006082L_Latest</f>
        <v>2.1440000000000001</v>
      </c>
      <c r="BT120" s="77">
        <f>A126003490V_Latest</f>
        <v>1.597</v>
      </c>
      <c r="BU120" s="87">
        <f>A126002194J_Latest</f>
        <v>0.48099999999999998</v>
      </c>
      <c r="BV120" s="77">
        <f>A126004138A_Latest</f>
        <v>2.0779999999999998</v>
      </c>
      <c r="BW120" s="77">
        <f>A126001546J_Latest</f>
        <v>4.2210000000000001</v>
      </c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0"/>
      <c r="B121" s="57" t="s">
        <v>11657</v>
      </c>
      <c r="C121" s="66">
        <v>15</v>
      </c>
      <c r="D121" s="77">
        <f>A126004698X_Latest</f>
        <v>83.031999999999996</v>
      </c>
      <c r="E121" s="77">
        <f>A126002754V_Latest</f>
        <v>21.667000000000002</v>
      </c>
      <c r="F121" s="87">
        <f>A126005346L_Latest</f>
        <v>6.2949999999999999</v>
      </c>
      <c r="G121" s="77">
        <f>A126005994K_Latest</f>
        <v>110.994</v>
      </c>
      <c r="H121" s="77">
        <f>A126003402J_Latest</f>
        <v>49.41</v>
      </c>
      <c r="I121" s="87">
        <f>A126002106W_Latest</f>
        <v>6.5369999999999999</v>
      </c>
      <c r="J121" s="77">
        <f>A126004050J_Latest</f>
        <v>55.947000000000003</v>
      </c>
      <c r="K121" s="77">
        <f>A126001458J_Latest</f>
        <v>166.941</v>
      </c>
      <c r="L121" s="77">
        <f>A126005130A_Latest</f>
        <v>20.934999999999999</v>
      </c>
      <c r="M121" s="77">
        <f>A126003186A_Latest</f>
        <v>7.609</v>
      </c>
      <c r="N121" s="87">
        <f>A126005778T_Latest</f>
        <v>2.012</v>
      </c>
      <c r="O121" s="77">
        <f>A126006426F_Latest</f>
        <v>30.555</v>
      </c>
      <c r="P121" s="77">
        <f>A126003834L_Latest</f>
        <v>11.419</v>
      </c>
      <c r="Q121" s="87">
        <f>A126002538A_Latest</f>
        <v>0.76300000000000001</v>
      </c>
      <c r="R121" s="77">
        <f>A126004482L_Latest</f>
        <v>12.182</v>
      </c>
      <c r="S121" s="77">
        <f>A126001890V_Latest</f>
        <v>42.737000000000002</v>
      </c>
      <c r="T121" s="77">
        <f>A126004842F_Latest</f>
        <v>27.988</v>
      </c>
      <c r="U121" s="77">
        <f>A126002898F_Latest</f>
        <v>7.1120000000000001</v>
      </c>
      <c r="V121" s="87">
        <f>A126005490F_Latest</f>
        <v>1.474</v>
      </c>
      <c r="W121" s="77">
        <f>A126006138L_Latest</f>
        <v>36.575000000000003</v>
      </c>
      <c r="X121" s="77">
        <f>A126003546V_Latest</f>
        <v>16.241</v>
      </c>
      <c r="Y121" s="87">
        <f>A126002250R_Latest</f>
        <v>2.3780000000000001</v>
      </c>
      <c r="Z121" s="77">
        <f>A126004194V_Latest</f>
        <v>18.62</v>
      </c>
      <c r="AA121" s="77">
        <f>A126001602R_Latest</f>
        <v>55.195</v>
      </c>
      <c r="AB121" s="77">
        <f>A126005202A_Latest</f>
        <v>18.788</v>
      </c>
      <c r="AC121" s="77">
        <f>A126003258A_Latest</f>
        <v>3.653</v>
      </c>
      <c r="AD121" s="87">
        <f>A126005850X_Latest</f>
        <v>1.659</v>
      </c>
      <c r="AE121" s="77">
        <f>A126006498T_Latest</f>
        <v>24.1</v>
      </c>
      <c r="AF121" s="77">
        <f>A126003906L_Latest</f>
        <v>10.474</v>
      </c>
      <c r="AG121" s="87">
        <f>A126002610J_Latest</f>
        <v>0.63900000000000001</v>
      </c>
      <c r="AH121" s="77">
        <f>A126004554L_Latest</f>
        <v>11.113</v>
      </c>
      <c r="AI121" s="77">
        <f>A126001962V_Latest</f>
        <v>35.213000000000001</v>
      </c>
      <c r="AJ121" s="77">
        <f>A126005274L_Latest</f>
        <v>3.5289999999999999</v>
      </c>
      <c r="AK121" s="77">
        <f>A126003330J_Latest</f>
        <v>1.121</v>
      </c>
      <c r="AL121" s="87">
        <f>A126005922X_Latest</f>
        <v>0.314</v>
      </c>
      <c r="AM121" s="77">
        <f>A126006570X_Latest</f>
        <v>4.9649999999999999</v>
      </c>
      <c r="AN121" s="77">
        <f>A126003978X_Latest</f>
        <v>4.5949999999999998</v>
      </c>
      <c r="AO121" s="87">
        <f>A126002682V_Latest</f>
        <v>0.79600000000000004</v>
      </c>
      <c r="AP121" s="77">
        <f>A126004626L_Latest</f>
        <v>5.39</v>
      </c>
      <c r="AQ121" s="77">
        <f>A126002034W_Latest</f>
        <v>10.355</v>
      </c>
      <c r="AR121" s="77">
        <f>A126004914F_Latest</f>
        <v>8.3740000000000006</v>
      </c>
      <c r="AS121" s="77">
        <f>A126002970L_Latest</f>
        <v>1.7689999999999999</v>
      </c>
      <c r="AT121" s="87">
        <f>A126005562F_Latest</f>
        <v>0.57799999999999996</v>
      </c>
      <c r="AU121" s="77">
        <f>A126006210V_Latest</f>
        <v>10.721</v>
      </c>
      <c r="AV121" s="77">
        <f>A126003618V_Latest</f>
        <v>4.9640000000000004</v>
      </c>
      <c r="AW121" s="87">
        <f>A126002322R_Latest</f>
        <v>0.92300000000000004</v>
      </c>
      <c r="AX121" s="77">
        <f>A126004266V_Latest</f>
        <v>5.8860000000000001</v>
      </c>
      <c r="AY121" s="77">
        <f>A126001674A_Latest</f>
        <v>16.608000000000001</v>
      </c>
      <c r="AZ121" s="77">
        <f>A126004986T_Latest</f>
        <v>1.9930000000000001</v>
      </c>
      <c r="BA121" s="77">
        <f>A126003042R_Latest</f>
        <v>0</v>
      </c>
      <c r="BB121" s="87">
        <f>A126005634F_Latest</f>
        <v>0.25700000000000001</v>
      </c>
      <c r="BC121" s="77">
        <f>A126006282F_Latest</f>
        <v>2.2509999999999999</v>
      </c>
      <c r="BD121" s="77">
        <f>A126003690L_Latest</f>
        <v>1.024</v>
      </c>
      <c r="BE121" s="87">
        <f>A126002394A_Latest</f>
        <v>0.81399999999999995</v>
      </c>
      <c r="BF121" s="77">
        <f>A126004338V_Latest</f>
        <v>1.839</v>
      </c>
      <c r="BG121" s="77">
        <f>A126001746A_Latest</f>
        <v>4.0890000000000004</v>
      </c>
      <c r="BH121" s="77">
        <f>A126005058V_Latest</f>
        <v>1.0509999999999999</v>
      </c>
      <c r="BI121" s="77">
        <f>A126003114R_Latest</f>
        <v>8.6999999999999994E-2</v>
      </c>
      <c r="BJ121" s="87">
        <f>A126005706F_Latest</f>
        <v>0</v>
      </c>
      <c r="BK121" s="77">
        <f>A126006354F_Latest</f>
        <v>1.1379999999999999</v>
      </c>
      <c r="BL121" s="77">
        <f>A126003762L_Latest</f>
        <v>0.51900000000000002</v>
      </c>
      <c r="BM121" s="87">
        <f>A126002466A_Latest</f>
        <v>0</v>
      </c>
      <c r="BN121" s="77">
        <f>A126004410A_Latest</f>
        <v>0.51900000000000002</v>
      </c>
      <c r="BO121" s="77">
        <f>A126001818A_Latest</f>
        <v>1.657</v>
      </c>
      <c r="BP121" s="77">
        <f>A126004770F_Latest</f>
        <v>0.374</v>
      </c>
      <c r="BQ121" s="77">
        <f>A126002826V_Latest</f>
        <v>0.316</v>
      </c>
      <c r="BR121" s="87">
        <f>A126005418L_Latest</f>
        <v>0</v>
      </c>
      <c r="BS121" s="77">
        <f>A126006066L_Latest</f>
        <v>0.68899999999999995</v>
      </c>
      <c r="BT121" s="77">
        <f>A126003474V_Latest</f>
        <v>0.17399999999999999</v>
      </c>
      <c r="BU121" s="87">
        <f>A126002178J_Latest</f>
        <v>0.224</v>
      </c>
      <c r="BV121" s="77">
        <f>A126004122J_Latest</f>
        <v>0.39800000000000002</v>
      </c>
      <c r="BW121" s="77">
        <f>A126001530R_Latest</f>
        <v>1.087</v>
      </c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0"/>
      <c r="B122" s="57" t="s">
        <v>11658</v>
      </c>
      <c r="C122" s="66">
        <v>16</v>
      </c>
      <c r="D122" s="77">
        <f>A126004702C_Latest</f>
        <v>34.365000000000002</v>
      </c>
      <c r="E122" s="77">
        <f>A126002758C_Latest</f>
        <v>8.4670000000000005</v>
      </c>
      <c r="F122" s="87">
        <f>A126005350C_Latest</f>
        <v>2.2349999999999999</v>
      </c>
      <c r="G122" s="77">
        <f>A126005998V_Latest</f>
        <v>45.066000000000003</v>
      </c>
      <c r="H122" s="77">
        <f>A126003406T_Latest</f>
        <v>17.425000000000001</v>
      </c>
      <c r="I122" s="87">
        <f>A126002110L_Latest</f>
        <v>1.595</v>
      </c>
      <c r="J122" s="77">
        <f>A126004054T_Latest</f>
        <v>19.02</v>
      </c>
      <c r="K122" s="77">
        <f>A126001462X_Latest</f>
        <v>64.085999999999999</v>
      </c>
      <c r="L122" s="77">
        <f>A126005134K_Latest</f>
        <v>10.039999999999999</v>
      </c>
      <c r="M122" s="77">
        <f>A126003190T_Latest</f>
        <v>2.8380000000000001</v>
      </c>
      <c r="N122" s="87">
        <f>A126005782J_Latest</f>
        <v>1.389</v>
      </c>
      <c r="O122" s="77">
        <f>A126006430W_Latest</f>
        <v>14.266999999999999</v>
      </c>
      <c r="P122" s="77">
        <f>A126003838W_Latest</f>
        <v>4.2439999999999998</v>
      </c>
      <c r="Q122" s="87">
        <f>A126002542T_Latest</f>
        <v>0.71099999999999997</v>
      </c>
      <c r="R122" s="77">
        <f>A126004486W_Latest</f>
        <v>4.9550000000000001</v>
      </c>
      <c r="S122" s="77">
        <f>A126001894C_Latest</f>
        <v>19.222000000000001</v>
      </c>
      <c r="T122" s="77">
        <f>A126004846R_Latest</f>
        <v>9.1120000000000001</v>
      </c>
      <c r="U122" s="77">
        <f>A126002902K_Latest</f>
        <v>2.5609999999999999</v>
      </c>
      <c r="V122" s="87">
        <f>A126005494R_Latest</f>
        <v>0</v>
      </c>
      <c r="W122" s="77">
        <f>A126006142C_Latest</f>
        <v>11.672000000000001</v>
      </c>
      <c r="X122" s="77">
        <f>A126003550K_Latest</f>
        <v>4.2839999999999998</v>
      </c>
      <c r="Y122" s="87">
        <f>A126002254X_Latest</f>
        <v>0.51600000000000001</v>
      </c>
      <c r="Z122" s="77">
        <f>A126004198C_Latest</f>
        <v>4.8</v>
      </c>
      <c r="AA122" s="77">
        <f>A126001606X_Latest</f>
        <v>16.472000000000001</v>
      </c>
      <c r="AB122" s="77">
        <f>A126005206K_Latest</f>
        <v>7.2039999999999997</v>
      </c>
      <c r="AC122" s="77">
        <f>A126003262T_Latest</f>
        <v>1.1279999999999999</v>
      </c>
      <c r="AD122" s="87">
        <f>A126005854J_Latest</f>
        <v>0</v>
      </c>
      <c r="AE122" s="77">
        <f>A126006502W_Latest</f>
        <v>8.3330000000000002</v>
      </c>
      <c r="AF122" s="77">
        <f>A126003910C_Latest</f>
        <v>4.2869999999999999</v>
      </c>
      <c r="AG122" s="87">
        <f>A126002614T_Latest</f>
        <v>0.36699999999999999</v>
      </c>
      <c r="AH122" s="77">
        <f>A126004558W_Latest</f>
        <v>4.6550000000000002</v>
      </c>
      <c r="AI122" s="77">
        <f>A126001966C_Latest</f>
        <v>12.987</v>
      </c>
      <c r="AJ122" s="77">
        <f>A126005278W_Latest</f>
        <v>2.9630000000000001</v>
      </c>
      <c r="AK122" s="77">
        <f>A126003334T_Latest</f>
        <v>0.70299999999999996</v>
      </c>
      <c r="AL122" s="87">
        <f>A126005926J_Latest</f>
        <v>0.39500000000000002</v>
      </c>
      <c r="AM122" s="77">
        <f>A126006574J_Latest</f>
        <v>4.0620000000000003</v>
      </c>
      <c r="AN122" s="77">
        <f>A126003982R_Latest</f>
        <v>1.3240000000000001</v>
      </c>
      <c r="AO122" s="87">
        <f>A126002686C_Latest</f>
        <v>0</v>
      </c>
      <c r="AP122" s="77">
        <f>A126004630C_Latest</f>
        <v>1.3240000000000001</v>
      </c>
      <c r="AQ122" s="77">
        <f>A126002038F_Latest</f>
        <v>5.3849999999999998</v>
      </c>
      <c r="AR122" s="77">
        <f>A126004918R_Latest</f>
        <v>3.484</v>
      </c>
      <c r="AS122" s="77">
        <f>A126002974W_Latest</f>
        <v>0.73399999999999999</v>
      </c>
      <c r="AT122" s="87">
        <f>A126005566R_Latest</f>
        <v>0.45100000000000001</v>
      </c>
      <c r="AU122" s="77">
        <f>A126006214C_Latest</f>
        <v>4.6689999999999996</v>
      </c>
      <c r="AV122" s="77">
        <f>A126003622K_Latest</f>
        <v>2.5099999999999998</v>
      </c>
      <c r="AW122" s="87">
        <f>A126002326X_Latest</f>
        <v>0</v>
      </c>
      <c r="AX122" s="77">
        <f>A126004270K_Latest</f>
        <v>2.5099999999999998</v>
      </c>
      <c r="AY122" s="77">
        <f>A126001678K_Latest</f>
        <v>7.1790000000000003</v>
      </c>
      <c r="AZ122" s="77">
        <f>A126004990J_Latest</f>
        <v>0.66200000000000003</v>
      </c>
      <c r="BA122" s="77">
        <f>A126003046X_Latest</f>
        <v>0.127</v>
      </c>
      <c r="BB122" s="87">
        <f>A126005638R_Latest</f>
        <v>0</v>
      </c>
      <c r="BC122" s="77">
        <f>A126006286R_Latest</f>
        <v>0.79</v>
      </c>
      <c r="BD122" s="77">
        <f>A126003694W_Latest</f>
        <v>0.56599999999999995</v>
      </c>
      <c r="BE122" s="87">
        <f>A126002398K_Latest</f>
        <v>0</v>
      </c>
      <c r="BF122" s="77">
        <f>A126004342K_Latest</f>
        <v>0.56599999999999995</v>
      </c>
      <c r="BG122" s="77">
        <f>A126001750T_Latest</f>
        <v>1.3560000000000001</v>
      </c>
      <c r="BH122" s="77">
        <f>A126005062K_Latest</f>
        <v>0.25600000000000001</v>
      </c>
      <c r="BI122" s="77">
        <f>A126003118X_Latest</f>
        <v>0.114</v>
      </c>
      <c r="BJ122" s="87">
        <f>A126005710W_Latest</f>
        <v>0</v>
      </c>
      <c r="BK122" s="77">
        <f>A126006358R_Latest</f>
        <v>0.37</v>
      </c>
      <c r="BL122" s="77">
        <f>A126003766W_Latest</f>
        <v>0.21</v>
      </c>
      <c r="BM122" s="87">
        <f>A126002470T_Latest</f>
        <v>0</v>
      </c>
      <c r="BN122" s="77">
        <f>A126004414K_Latest</f>
        <v>0.21</v>
      </c>
      <c r="BO122" s="77">
        <f>A126001822T_Latest</f>
        <v>0.58099999999999996</v>
      </c>
      <c r="BP122" s="77">
        <f>A126004774R_Latest</f>
        <v>0.64200000000000002</v>
      </c>
      <c r="BQ122" s="77">
        <f>A126002830K_Latest</f>
        <v>0.26100000000000001</v>
      </c>
      <c r="BR122" s="87">
        <f>A126005422C_Latest</f>
        <v>0</v>
      </c>
      <c r="BS122" s="77">
        <f>A126006070C_Latest</f>
        <v>0.90400000000000003</v>
      </c>
      <c r="BT122" s="77">
        <f>A126003478C_Latest</f>
        <v>0</v>
      </c>
      <c r="BU122" s="87">
        <f>A126002182X_Latest</f>
        <v>0</v>
      </c>
      <c r="BV122" s="77">
        <f>A126004126T_Latest</f>
        <v>0</v>
      </c>
      <c r="BW122" s="77">
        <f>A126001534X_Latest</f>
        <v>0.90400000000000003</v>
      </c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0"/>
      <c r="B123" s="57" t="s">
        <v>11659</v>
      </c>
      <c r="C123" s="66">
        <v>17</v>
      </c>
      <c r="D123" s="77">
        <f>A126004730L_Latest</f>
        <v>18.646000000000001</v>
      </c>
      <c r="E123" s="77">
        <f>A126002786L_Latest</f>
        <v>3.4590000000000001</v>
      </c>
      <c r="F123" s="87">
        <f>A126005378F_Latest</f>
        <v>0.78600000000000003</v>
      </c>
      <c r="G123" s="77">
        <f>A126006026V_Latest</f>
        <v>22.89</v>
      </c>
      <c r="H123" s="77">
        <f>A126003434A_Latest</f>
        <v>14.025</v>
      </c>
      <c r="I123" s="87">
        <f>A126002138R_Latest</f>
        <v>0.76900000000000002</v>
      </c>
      <c r="J123" s="77">
        <f>A126004082A_Latest</f>
        <v>14.794</v>
      </c>
      <c r="K123" s="77">
        <f>A126001490J_Latest</f>
        <v>37.683999999999997</v>
      </c>
      <c r="L123" s="77">
        <f>A126005162V_Latest</f>
        <v>4.0410000000000004</v>
      </c>
      <c r="M123" s="77">
        <f>A126003218J_Latest</f>
        <v>1.1220000000000001</v>
      </c>
      <c r="N123" s="87">
        <f>A126005810F_Latest</f>
        <v>0.56499999999999995</v>
      </c>
      <c r="O123" s="77">
        <f>A126006458X_Latest</f>
        <v>5.7279999999999998</v>
      </c>
      <c r="P123" s="77">
        <f>A126003866F_Latest</f>
        <v>4.2190000000000003</v>
      </c>
      <c r="Q123" s="87">
        <f>A126002570A_Latest</f>
        <v>0.502</v>
      </c>
      <c r="R123" s="77">
        <f>A126004514V_Latest</f>
        <v>4.7210000000000001</v>
      </c>
      <c r="S123" s="77">
        <f>A126001922A_Latest</f>
        <v>10.449</v>
      </c>
      <c r="T123" s="77">
        <f>A126004874X_Latest</f>
        <v>5.58</v>
      </c>
      <c r="U123" s="77">
        <f>A126002930V_Latest</f>
        <v>1.06</v>
      </c>
      <c r="V123" s="87">
        <f>A126005522L_Latest</f>
        <v>0</v>
      </c>
      <c r="W123" s="77">
        <f>A126006170L_Latest</f>
        <v>6.64</v>
      </c>
      <c r="X123" s="77">
        <f>A126003578L_Latest</f>
        <v>1.996</v>
      </c>
      <c r="Y123" s="87">
        <f>A126002282J_Latest</f>
        <v>0</v>
      </c>
      <c r="Z123" s="77">
        <f>A126004226A_Latest</f>
        <v>1.996</v>
      </c>
      <c r="AA123" s="77">
        <f>A126001634J_Latest</f>
        <v>8.6359999999999992</v>
      </c>
      <c r="AB123" s="77">
        <f>A126005234V_Latest</f>
        <v>3.6</v>
      </c>
      <c r="AC123" s="77">
        <f>A126003290A_Latest</f>
        <v>0.73599999999999999</v>
      </c>
      <c r="AD123" s="87">
        <f>A126005882T_Latest</f>
        <v>0</v>
      </c>
      <c r="AE123" s="77">
        <f>A126006530F_Latest</f>
        <v>4.3360000000000003</v>
      </c>
      <c r="AF123" s="77">
        <f>A126003938F_Latest</f>
        <v>4.0990000000000002</v>
      </c>
      <c r="AG123" s="87">
        <f>A126002642A_Latest</f>
        <v>0</v>
      </c>
      <c r="AH123" s="77">
        <f>A126004586F_Latest</f>
        <v>4.0990000000000002</v>
      </c>
      <c r="AI123" s="77">
        <f>A126001994L_Latest</f>
        <v>8.4350000000000005</v>
      </c>
      <c r="AJ123" s="77">
        <f>A126005306V_Latest</f>
        <v>1.7589999999999999</v>
      </c>
      <c r="AK123" s="77">
        <f>A126003362A_Latest</f>
        <v>0</v>
      </c>
      <c r="AL123" s="87">
        <f>A126005954T_Latest</f>
        <v>0</v>
      </c>
      <c r="AM123" s="77">
        <f>A126006602F_Latest</f>
        <v>1.7589999999999999</v>
      </c>
      <c r="AN123" s="77">
        <f>A126004010R_Latest</f>
        <v>0.61899999999999999</v>
      </c>
      <c r="AO123" s="87">
        <f>A126002714A_Latest</f>
        <v>0.26700000000000002</v>
      </c>
      <c r="AP123" s="77">
        <f>A126004658F_Latest</f>
        <v>0.88600000000000001</v>
      </c>
      <c r="AQ123" s="77">
        <f>A126002066R_Latest</f>
        <v>2.645</v>
      </c>
      <c r="AR123" s="77">
        <f>A126004946X_Latest</f>
        <v>2.6840000000000002</v>
      </c>
      <c r="AS123" s="77">
        <f>A126003002W_Latest</f>
        <v>0</v>
      </c>
      <c r="AT123" s="87">
        <f>A126005594X_Latest</f>
        <v>0</v>
      </c>
      <c r="AU123" s="77">
        <f>A126006242L_Latest</f>
        <v>2.6840000000000002</v>
      </c>
      <c r="AV123" s="77">
        <f>A126003650V_Latest</f>
        <v>2.8479999999999999</v>
      </c>
      <c r="AW123" s="87">
        <f>A126002354J_Latest</f>
        <v>0</v>
      </c>
      <c r="AX123" s="77">
        <f>A126004298L_Latest</f>
        <v>2.8479999999999999</v>
      </c>
      <c r="AY123" s="77">
        <f>A126001706J_Latest</f>
        <v>5.532</v>
      </c>
      <c r="AZ123" s="77">
        <f>A126005018A_Latest</f>
        <v>0.26500000000000001</v>
      </c>
      <c r="BA123" s="77">
        <f>A126003074J_Latest</f>
        <v>0.14799999999999999</v>
      </c>
      <c r="BB123" s="87">
        <f>A126005666X_Latest</f>
        <v>0.222</v>
      </c>
      <c r="BC123" s="77">
        <f>A126006314L_Latest</f>
        <v>0.63500000000000001</v>
      </c>
      <c r="BD123" s="77">
        <f>A126003722V_Latest</f>
        <v>0.24299999999999999</v>
      </c>
      <c r="BE123" s="87">
        <f>A126002426J_Latest</f>
        <v>0</v>
      </c>
      <c r="BF123" s="77">
        <f>A126004370V_Latest</f>
        <v>0.24299999999999999</v>
      </c>
      <c r="BG123" s="77">
        <f>A126001778V_Latest</f>
        <v>0.879</v>
      </c>
      <c r="BH123" s="77">
        <f>A126005090V_Latest</f>
        <v>0.19</v>
      </c>
      <c r="BI123" s="77">
        <f>A126003146J_Latest</f>
        <v>0.13</v>
      </c>
      <c r="BJ123" s="87">
        <f>A126005738X_Latest</f>
        <v>0</v>
      </c>
      <c r="BK123" s="77">
        <f>A126006386X_Latest</f>
        <v>0.32100000000000001</v>
      </c>
      <c r="BL123" s="77">
        <f>A126003794F_Latest</f>
        <v>0</v>
      </c>
      <c r="BM123" s="87">
        <f>A126002498V_Latest</f>
        <v>0</v>
      </c>
      <c r="BN123" s="77">
        <f>A126004442V_Latest</f>
        <v>0</v>
      </c>
      <c r="BO123" s="77">
        <f>A126001850A_Latest</f>
        <v>0.32100000000000001</v>
      </c>
      <c r="BP123" s="77">
        <f>A126004802L_Latest</f>
        <v>0.52600000000000002</v>
      </c>
      <c r="BQ123" s="77">
        <f>A126002858L_Latest</f>
        <v>0.26200000000000001</v>
      </c>
      <c r="BR123" s="87">
        <f>A126005450L_Latest</f>
        <v>0</v>
      </c>
      <c r="BS123" s="77">
        <f>A126006098F_Latest</f>
        <v>0.78800000000000003</v>
      </c>
      <c r="BT123" s="77">
        <f>A126003506A_Latest</f>
        <v>0</v>
      </c>
      <c r="BU123" s="87">
        <f>A126002210W_Latest</f>
        <v>0</v>
      </c>
      <c r="BV123" s="77">
        <f>A126004154A_Latest</f>
        <v>0</v>
      </c>
      <c r="BW123" s="77">
        <f>A126001562J_Latest</f>
        <v>0.78800000000000003</v>
      </c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50"/>
      <c r="B124" s="52" t="s">
        <v>11660</v>
      </c>
      <c r="C124" s="66">
        <v>18</v>
      </c>
      <c r="D124" s="77">
        <f>A126004706L_Latest</f>
        <v>25.283999999999999</v>
      </c>
      <c r="E124" s="77">
        <f>A126002762V_Latest</f>
        <v>7.26</v>
      </c>
      <c r="F124" s="87">
        <f>A126005354L_Latest</f>
        <v>1.899</v>
      </c>
      <c r="G124" s="77">
        <f>A126006002A_Latest</f>
        <v>34.444000000000003</v>
      </c>
      <c r="H124" s="77">
        <f>A126003410J_Latest</f>
        <v>13.053000000000001</v>
      </c>
      <c r="I124" s="87">
        <f>A126002114W_Latest</f>
        <v>0.72899999999999998</v>
      </c>
      <c r="J124" s="77">
        <f>A126004058A_Latest</f>
        <v>13.782</v>
      </c>
      <c r="K124" s="77">
        <f>A126001466J_Latest</f>
        <v>48.225000000000001</v>
      </c>
      <c r="L124" s="77">
        <f>A126005138V_Latest</f>
        <v>7.0949999999999998</v>
      </c>
      <c r="M124" s="77">
        <f>A126003194A_Latest</f>
        <v>3.258</v>
      </c>
      <c r="N124" s="87">
        <f>A126005786T_Latest</f>
        <v>0</v>
      </c>
      <c r="O124" s="77">
        <f>A126006434F_Latest</f>
        <v>10.352</v>
      </c>
      <c r="P124" s="77">
        <f>A126003842L_Latest</f>
        <v>4.1360000000000001</v>
      </c>
      <c r="Q124" s="87">
        <f>A126002546A_Latest</f>
        <v>0</v>
      </c>
      <c r="R124" s="77">
        <f>A126004490L_Latest</f>
        <v>4.1360000000000001</v>
      </c>
      <c r="S124" s="77">
        <f>A126001898L_Latest</f>
        <v>14.488</v>
      </c>
      <c r="T124" s="77">
        <f>A126004850F_Latest</f>
        <v>5.5730000000000004</v>
      </c>
      <c r="U124" s="77">
        <f>A126002906V_Latest</f>
        <v>0</v>
      </c>
      <c r="V124" s="87">
        <f>A126005498X_Latest</f>
        <v>0</v>
      </c>
      <c r="W124" s="77">
        <f>A126006146L_Latest</f>
        <v>5.5730000000000004</v>
      </c>
      <c r="X124" s="77">
        <f>A126003554V_Latest</f>
        <v>2.1110000000000002</v>
      </c>
      <c r="Y124" s="87">
        <f>A126002258J_Latest</f>
        <v>0</v>
      </c>
      <c r="Z124" s="77">
        <f>A126004202J_Latest</f>
        <v>2.1110000000000002</v>
      </c>
      <c r="AA124" s="77">
        <f>A126001610R_Latest</f>
        <v>7.6849999999999996</v>
      </c>
      <c r="AB124" s="77">
        <f>A126005210A_Latest</f>
        <v>3.9769999999999999</v>
      </c>
      <c r="AC124" s="77">
        <f>A126003266A_Latest</f>
        <v>3.5179999999999998</v>
      </c>
      <c r="AD124" s="87">
        <f>A126005858T_Latest</f>
        <v>0.73699999999999999</v>
      </c>
      <c r="AE124" s="77">
        <f>A126006506F_Latest</f>
        <v>8.2330000000000005</v>
      </c>
      <c r="AF124" s="77">
        <f>A126003914L_Latest</f>
        <v>3.2320000000000002</v>
      </c>
      <c r="AG124" s="87">
        <f>A126002618A_Latest</f>
        <v>0.44500000000000001</v>
      </c>
      <c r="AH124" s="77">
        <f>A126004562L_Latest</f>
        <v>3.677</v>
      </c>
      <c r="AI124" s="77">
        <f>A126001970V_Latest</f>
        <v>11.91</v>
      </c>
      <c r="AJ124" s="77">
        <f>A126005282L_Latest</f>
        <v>3.3290000000000002</v>
      </c>
      <c r="AK124" s="77">
        <f>A126003338A_Latest</f>
        <v>0</v>
      </c>
      <c r="AL124" s="87">
        <f>A126005930X_Latest</f>
        <v>0.26100000000000001</v>
      </c>
      <c r="AM124" s="77">
        <f>A126006578T_Latest</f>
        <v>3.59</v>
      </c>
      <c r="AN124" s="77">
        <f>A126003986X_Latest</f>
        <v>1.859</v>
      </c>
      <c r="AO124" s="87">
        <f>A126002690V_Latest</f>
        <v>0.28399999999999997</v>
      </c>
      <c r="AP124" s="77">
        <f>A126004634L_Latest</f>
        <v>2.1419999999999999</v>
      </c>
      <c r="AQ124" s="77">
        <f>A126002042W_Latest</f>
        <v>5.7329999999999997</v>
      </c>
      <c r="AR124" s="77">
        <f>A126004922F_Latest</f>
        <v>3.899</v>
      </c>
      <c r="AS124" s="77">
        <f>A126002978F_Latest</f>
        <v>0.48499999999999999</v>
      </c>
      <c r="AT124" s="87">
        <f>A126005570F_Latest</f>
        <v>0.90100000000000002</v>
      </c>
      <c r="AU124" s="77">
        <f>A126006218L_Latest</f>
        <v>5.2839999999999998</v>
      </c>
      <c r="AV124" s="77">
        <f>A126003626V_Latest</f>
        <v>1.26</v>
      </c>
      <c r="AW124" s="87">
        <f>A126002330R_Latest</f>
        <v>0</v>
      </c>
      <c r="AX124" s="77">
        <f>A126004274V_Latest</f>
        <v>1.26</v>
      </c>
      <c r="AY124" s="77">
        <f>A126001682A_Latest</f>
        <v>6.5449999999999999</v>
      </c>
      <c r="AZ124" s="77">
        <f>A126004994T_Latest</f>
        <v>1.006</v>
      </c>
      <c r="BA124" s="77">
        <f>A126003050R_Latest</f>
        <v>0</v>
      </c>
      <c r="BB124" s="87">
        <f>A126005642F_Latest</f>
        <v>0</v>
      </c>
      <c r="BC124" s="77">
        <f>A126006290F_Latest</f>
        <v>1.006</v>
      </c>
      <c r="BD124" s="77">
        <f>A126003698F_Latest</f>
        <v>0.24299999999999999</v>
      </c>
      <c r="BE124" s="87">
        <f>A126002402R_Latest</f>
        <v>0</v>
      </c>
      <c r="BF124" s="77">
        <f>A126004346V_Latest</f>
        <v>0.24299999999999999</v>
      </c>
      <c r="BG124" s="77">
        <f>A126001754A_Latest</f>
        <v>1.248</v>
      </c>
      <c r="BH124" s="77">
        <f>A126005066V_Latest</f>
        <v>0.14199999999999999</v>
      </c>
      <c r="BI124" s="77">
        <f>A126003122R_Latest</f>
        <v>0</v>
      </c>
      <c r="BJ124" s="87">
        <f>A126005714F_Latest</f>
        <v>0</v>
      </c>
      <c r="BK124" s="77">
        <f>A126006362F_Latest</f>
        <v>0.14199999999999999</v>
      </c>
      <c r="BL124" s="77">
        <f>A126003770L_Latest</f>
        <v>0.21199999999999999</v>
      </c>
      <c r="BM124" s="87">
        <f>A126002474A_Latest</f>
        <v>0</v>
      </c>
      <c r="BN124" s="77">
        <f>A126004418V_Latest</f>
        <v>0.21199999999999999</v>
      </c>
      <c r="BO124" s="77">
        <f>A126001826A_Latest</f>
        <v>0.35399999999999998</v>
      </c>
      <c r="BP124" s="77">
        <f>A126004778X_Latest</f>
        <v>0.26300000000000001</v>
      </c>
      <c r="BQ124" s="77">
        <f>A126002834V_Latest</f>
        <v>0</v>
      </c>
      <c r="BR124" s="87">
        <f>A126005426L_Latest</f>
        <v>0</v>
      </c>
      <c r="BS124" s="77">
        <f>A126006074L_Latest</f>
        <v>0.26300000000000001</v>
      </c>
      <c r="BT124" s="77">
        <f>A126003482V_Latest</f>
        <v>0</v>
      </c>
      <c r="BU124" s="87">
        <f>A126002186J_Latest</f>
        <v>0</v>
      </c>
      <c r="BV124" s="77">
        <f>A126004130J_Latest</f>
        <v>0</v>
      </c>
      <c r="BW124" s="77">
        <f>A126001538J_Latest</f>
        <v>0.26300000000000001</v>
      </c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50"/>
      <c r="B125" s="52" t="s">
        <v>11661</v>
      </c>
      <c r="C125" s="66">
        <v>19</v>
      </c>
      <c r="D125" s="77">
        <f>A126004734W_Latest</f>
        <v>36.473999999999997</v>
      </c>
      <c r="E125" s="77">
        <f>A126002790C_Latest</f>
        <v>3.8359999999999999</v>
      </c>
      <c r="F125" s="87">
        <f>A126005382W_Latest</f>
        <v>0.35799999999999998</v>
      </c>
      <c r="G125" s="77">
        <f>A126006030K_Latest</f>
        <v>40.667999999999999</v>
      </c>
      <c r="H125" s="77">
        <f>A126003438K_Latest</f>
        <v>12.233000000000001</v>
      </c>
      <c r="I125" s="87">
        <f>A126002142F_Latest</f>
        <v>1.6379999999999999</v>
      </c>
      <c r="J125" s="77">
        <f>A126004086K_Latest</f>
        <v>13.871</v>
      </c>
      <c r="K125" s="77">
        <f>A126001494T_Latest</f>
        <v>54.54</v>
      </c>
      <c r="L125" s="77">
        <f>A126005166C_Latest</f>
        <v>11.249000000000001</v>
      </c>
      <c r="M125" s="77">
        <f>A126003222X_Latest</f>
        <v>0.56799999999999995</v>
      </c>
      <c r="N125" s="87">
        <f>A126005814R_Latest</f>
        <v>0</v>
      </c>
      <c r="O125" s="77">
        <f>A126006462R_Latest</f>
        <v>11.817</v>
      </c>
      <c r="P125" s="77">
        <f>A126003870W_Latest</f>
        <v>3.1080000000000001</v>
      </c>
      <c r="Q125" s="87">
        <f>A126002574K_Latest</f>
        <v>0</v>
      </c>
      <c r="R125" s="77">
        <f>A126004518C_Latest</f>
        <v>3.1080000000000001</v>
      </c>
      <c r="S125" s="77">
        <f>A126001926K_Latest</f>
        <v>14.925000000000001</v>
      </c>
      <c r="T125" s="77">
        <f>A126004878J_Latest</f>
        <v>7.907</v>
      </c>
      <c r="U125" s="77">
        <f>A126002934C_Latest</f>
        <v>0.443</v>
      </c>
      <c r="V125" s="87">
        <f>A126005526W_Latest</f>
        <v>0</v>
      </c>
      <c r="W125" s="77">
        <f>A126006174W_Latest</f>
        <v>8.35</v>
      </c>
      <c r="X125" s="77">
        <f>A126003582C_Latest</f>
        <v>3.2240000000000002</v>
      </c>
      <c r="Y125" s="87">
        <f>A126002286T_Latest</f>
        <v>0</v>
      </c>
      <c r="Z125" s="77">
        <f>A126004230T_Latest</f>
        <v>3.2240000000000002</v>
      </c>
      <c r="AA125" s="77">
        <f>A126001638T_Latest</f>
        <v>11.574</v>
      </c>
      <c r="AB125" s="77">
        <f>A126005238C_Latest</f>
        <v>7.5039999999999996</v>
      </c>
      <c r="AC125" s="77">
        <f>A126003294K_Latest</f>
        <v>0.438</v>
      </c>
      <c r="AD125" s="87">
        <f>A126005886A_Latest</f>
        <v>0</v>
      </c>
      <c r="AE125" s="77">
        <f>A126006534R_Latest</f>
        <v>7.9429999999999996</v>
      </c>
      <c r="AF125" s="77">
        <f>A126003942W_Latest</f>
        <v>2.1850000000000001</v>
      </c>
      <c r="AG125" s="87">
        <f>A126002646K_Latest</f>
        <v>1.248</v>
      </c>
      <c r="AH125" s="77">
        <f>A126004590W_Latest</f>
        <v>3.4329999999999998</v>
      </c>
      <c r="AI125" s="77">
        <f>A126001998W_Latest</f>
        <v>11.375999999999999</v>
      </c>
      <c r="AJ125" s="77">
        <f>A126005310K_Latest</f>
        <v>4.8579999999999997</v>
      </c>
      <c r="AK125" s="77">
        <f>A126003366K_Latest</f>
        <v>0.251</v>
      </c>
      <c r="AL125" s="87">
        <f>A126005958A_Latest</f>
        <v>0</v>
      </c>
      <c r="AM125" s="77">
        <f>A126006606R_Latest</f>
        <v>5.109</v>
      </c>
      <c r="AN125" s="77">
        <f>A126004014X_Latest</f>
        <v>0.93700000000000006</v>
      </c>
      <c r="AO125" s="87">
        <f>A126002718K_Latest</f>
        <v>0</v>
      </c>
      <c r="AP125" s="77">
        <f>A126004662W_Latest</f>
        <v>0.93700000000000006</v>
      </c>
      <c r="AQ125" s="77">
        <f>A126002070F_Latest</f>
        <v>6.0460000000000003</v>
      </c>
      <c r="AR125" s="77">
        <f>A126004950R_Latest</f>
        <v>2.964</v>
      </c>
      <c r="AS125" s="77">
        <f>A126003006F_Latest</f>
        <v>1.54</v>
      </c>
      <c r="AT125" s="87">
        <f>A126005598J_Latest</f>
        <v>0.35799999999999998</v>
      </c>
      <c r="AU125" s="77">
        <f>A126006246W_Latest</f>
        <v>4.8620000000000001</v>
      </c>
      <c r="AV125" s="77">
        <f>A126003654C_Latest</f>
        <v>2.0190000000000001</v>
      </c>
      <c r="AW125" s="87">
        <f>A126002358T_Latest</f>
        <v>0.39</v>
      </c>
      <c r="AX125" s="77">
        <f>A126004302T_Latest</f>
        <v>2.4089999999999998</v>
      </c>
      <c r="AY125" s="77">
        <f>A126001710X_Latest</f>
        <v>7.2709999999999999</v>
      </c>
      <c r="AZ125" s="77">
        <f>A126005022T_Latest</f>
        <v>1.462</v>
      </c>
      <c r="BA125" s="77">
        <f>A126003078T_Latest</f>
        <v>0</v>
      </c>
      <c r="BB125" s="87">
        <f>A126005670R_Latest</f>
        <v>0</v>
      </c>
      <c r="BC125" s="77">
        <f>A126006318W_Latest</f>
        <v>1.462</v>
      </c>
      <c r="BD125" s="77">
        <f>A126003726C_Latest</f>
        <v>0.35399999999999998</v>
      </c>
      <c r="BE125" s="87">
        <f>A126002430X_Latest</f>
        <v>0</v>
      </c>
      <c r="BF125" s="77">
        <f>A126004374C_Latest</f>
        <v>0.35399999999999998</v>
      </c>
      <c r="BG125" s="77">
        <f>A126001782K_Latest</f>
        <v>1.8160000000000001</v>
      </c>
      <c r="BH125" s="77">
        <f>A126005094C_Latest</f>
        <v>0.30199999999999999</v>
      </c>
      <c r="BI125" s="77">
        <f>A126003150X_Latest</f>
        <v>0.184</v>
      </c>
      <c r="BJ125" s="87">
        <f>A126005742R_Latest</f>
        <v>0</v>
      </c>
      <c r="BK125" s="77">
        <f>A126006390R_Latest</f>
        <v>0.48699999999999999</v>
      </c>
      <c r="BL125" s="77">
        <f>A126003798R_Latest</f>
        <v>0.23100000000000001</v>
      </c>
      <c r="BM125" s="87">
        <f>A126002502X_Latest</f>
        <v>0</v>
      </c>
      <c r="BN125" s="77">
        <f>A126004446C_Latest</f>
        <v>0.23100000000000001</v>
      </c>
      <c r="BO125" s="77">
        <f>A126001854K_Latest</f>
        <v>0.71699999999999997</v>
      </c>
      <c r="BP125" s="77">
        <f>A126004806W_Latest</f>
        <v>0.22800000000000001</v>
      </c>
      <c r="BQ125" s="77">
        <f>A126002862C_Latest</f>
        <v>0.41099999999999998</v>
      </c>
      <c r="BR125" s="87">
        <f>A126005454W_Latest</f>
        <v>0</v>
      </c>
      <c r="BS125" s="77">
        <f>A126006102K_Latest</f>
        <v>0.63900000000000001</v>
      </c>
      <c r="BT125" s="77">
        <f>A126003510T_Latest</f>
        <v>0.17499999999999999</v>
      </c>
      <c r="BU125" s="87">
        <f>A126002214F_Latest</f>
        <v>0</v>
      </c>
      <c r="BV125" s="77">
        <f>A126004158K_Latest</f>
        <v>0.17499999999999999</v>
      </c>
      <c r="BW125" s="77">
        <f>A126001566T_Latest</f>
        <v>0.81399999999999995</v>
      </c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5" t="s">
        <v>11636</v>
      </c>
      <c r="B126" s="59"/>
      <c r="C126" s="66">
        <v>20</v>
      </c>
      <c r="D126" s="77">
        <f>A126004738F_Latest</f>
        <v>245.99600000000001</v>
      </c>
      <c r="E126" s="77">
        <f>A126002794L_Latest</f>
        <v>63.744999999999997</v>
      </c>
      <c r="F126" s="87">
        <f>A126005386F_Latest</f>
        <v>24.588999999999999</v>
      </c>
      <c r="G126" s="77">
        <f>A126006034V_Latest</f>
        <v>334.33</v>
      </c>
      <c r="H126" s="77">
        <f>A126003442A_Latest</f>
        <v>147.95099999999999</v>
      </c>
      <c r="I126" s="87">
        <f>A126002146R_Latest</f>
        <v>26.613</v>
      </c>
      <c r="J126" s="77">
        <f>A126004090A_Latest</f>
        <v>174.565</v>
      </c>
      <c r="K126" s="77">
        <f>A126001498A_Latest</f>
        <v>508.89400000000001</v>
      </c>
      <c r="L126" s="77">
        <f>A126005170V_Latest</f>
        <v>63.585999999999999</v>
      </c>
      <c r="M126" s="77">
        <f>A126003226J_Latest</f>
        <v>21.204999999999998</v>
      </c>
      <c r="N126" s="87">
        <f>A126005818X_Latest</f>
        <v>6.8479999999999999</v>
      </c>
      <c r="O126" s="77">
        <f>A126006466X_Latest</f>
        <v>91.64</v>
      </c>
      <c r="P126" s="77">
        <f>A126003874F_Latest</f>
        <v>41.706000000000003</v>
      </c>
      <c r="Q126" s="87">
        <f>A126002578V_Latest</f>
        <v>7.7850000000000001</v>
      </c>
      <c r="R126" s="77">
        <f>A126004522V_Latest</f>
        <v>49.491</v>
      </c>
      <c r="S126" s="77">
        <f>A126001930A_Latest</f>
        <v>141.131</v>
      </c>
      <c r="T126" s="77">
        <f>A126004882X_Latest</f>
        <v>72.679000000000002</v>
      </c>
      <c r="U126" s="77">
        <f>A126002938L_Latest</f>
        <v>17.132000000000001</v>
      </c>
      <c r="V126" s="87">
        <f>A126005530L_Latest</f>
        <v>4.4160000000000004</v>
      </c>
      <c r="W126" s="77">
        <f>A126006178F_Latest</f>
        <v>94.225999999999999</v>
      </c>
      <c r="X126" s="77">
        <f>A126003586L_Latest</f>
        <v>38.093000000000004</v>
      </c>
      <c r="Y126" s="87">
        <f>A126002290J_Latest</f>
        <v>7.3010000000000002</v>
      </c>
      <c r="Z126" s="77">
        <f>A126004234A_Latest</f>
        <v>45.393999999999998</v>
      </c>
      <c r="AA126" s="77">
        <f>A126001642J_Latest</f>
        <v>139.62</v>
      </c>
      <c r="AB126" s="77">
        <f>A126005242V_Latest</f>
        <v>51.795999999999999</v>
      </c>
      <c r="AC126" s="77">
        <f>A126003298V_Latest</f>
        <v>12.962999999999999</v>
      </c>
      <c r="AD126" s="87">
        <f>A126005890T_Latest</f>
        <v>5.1130000000000004</v>
      </c>
      <c r="AE126" s="77">
        <f>A126006538X_Latest</f>
        <v>69.872</v>
      </c>
      <c r="AF126" s="77">
        <f>A126003946F_Latest</f>
        <v>30.492000000000001</v>
      </c>
      <c r="AG126" s="87">
        <f>A126002650A_Latest</f>
        <v>5.4649999999999999</v>
      </c>
      <c r="AH126" s="77">
        <f>A126004594F_Latest</f>
        <v>35.957000000000001</v>
      </c>
      <c r="AI126" s="77">
        <f>A126002002C_Latest</f>
        <v>105.82899999999999</v>
      </c>
      <c r="AJ126" s="77">
        <f>A126005314V_Latest</f>
        <v>19.562999999999999</v>
      </c>
      <c r="AK126" s="77">
        <f>A126003370A_Latest</f>
        <v>2.3239999999999998</v>
      </c>
      <c r="AL126" s="87">
        <f>A126005962T_Latest</f>
        <v>1.8819999999999999</v>
      </c>
      <c r="AM126" s="77">
        <f>A126006610F_Latest</f>
        <v>23.77</v>
      </c>
      <c r="AN126" s="77">
        <f>A126004018J_Latest</f>
        <v>12.224</v>
      </c>
      <c r="AO126" s="87">
        <f>A126002722A_Latest</f>
        <v>2.4260000000000002</v>
      </c>
      <c r="AP126" s="77">
        <f>A126004666F_Latest</f>
        <v>14.65</v>
      </c>
      <c r="AQ126" s="77">
        <f>A126002074R_Latest</f>
        <v>38.42</v>
      </c>
      <c r="AR126" s="77">
        <f>A126004954X_Latest</f>
        <v>26.806999999999999</v>
      </c>
      <c r="AS126" s="77">
        <f>A126003010W_Latest</f>
        <v>6.9020000000000001</v>
      </c>
      <c r="AT126" s="87">
        <f>A126005602L_Latest</f>
        <v>5.0179999999999998</v>
      </c>
      <c r="AU126" s="77">
        <f>A126006250L_Latest</f>
        <v>38.726999999999997</v>
      </c>
      <c r="AV126" s="77">
        <f>A126003658L_Latest</f>
        <v>19.329000000000001</v>
      </c>
      <c r="AW126" s="87">
        <f>A126002362J_Latest</f>
        <v>1.756</v>
      </c>
      <c r="AX126" s="77">
        <f>A126004306A_Latest</f>
        <v>21.084</v>
      </c>
      <c r="AY126" s="77">
        <f>A126001714J_Latest</f>
        <v>59.811</v>
      </c>
      <c r="AZ126" s="77">
        <f>A126005026A_Latest</f>
        <v>6.2140000000000004</v>
      </c>
      <c r="BA126" s="77">
        <f>A126003082J_Latest</f>
        <v>0.53600000000000003</v>
      </c>
      <c r="BB126" s="87">
        <f>A126005674X_Latest</f>
        <v>0.47899999999999998</v>
      </c>
      <c r="BC126" s="77">
        <f>A126006322L_Latest</f>
        <v>7.2290000000000001</v>
      </c>
      <c r="BD126" s="77">
        <f>A126003730V_Latest</f>
        <v>2.84</v>
      </c>
      <c r="BE126" s="87">
        <f>A126002434J_Latest</f>
        <v>1.111</v>
      </c>
      <c r="BF126" s="77">
        <f>A126004378L_Latest</f>
        <v>3.9510000000000001</v>
      </c>
      <c r="BG126" s="77">
        <f>A126001786V_Latest</f>
        <v>11.18</v>
      </c>
      <c r="BH126" s="77">
        <f>A126005098L_Latest</f>
        <v>2.3849999999999998</v>
      </c>
      <c r="BI126" s="77">
        <f>A126003154J_Latest</f>
        <v>0.64900000000000002</v>
      </c>
      <c r="BJ126" s="87">
        <f>A126005746X_Latest</f>
        <v>0.40400000000000003</v>
      </c>
      <c r="BK126" s="77">
        <f>A126006394X_Latest</f>
        <v>3.4380000000000002</v>
      </c>
      <c r="BL126" s="77">
        <f>A126003802V_Latest</f>
        <v>1.3220000000000001</v>
      </c>
      <c r="BM126" s="87">
        <f>A126002506J_Latest</f>
        <v>6.5000000000000002E-2</v>
      </c>
      <c r="BN126" s="77">
        <f>A126004450V_Latest</f>
        <v>1.387</v>
      </c>
      <c r="BO126" s="77">
        <f>A126001858V_Latest</f>
        <v>4.8259999999999996</v>
      </c>
      <c r="BP126" s="77">
        <f>A126004810L_Latest</f>
        <v>2.9649999999999999</v>
      </c>
      <c r="BQ126" s="77">
        <f>A126002866L_Latest</f>
        <v>2.0339999999999998</v>
      </c>
      <c r="BR126" s="87">
        <f>A126005458F_Latest</f>
        <v>0.42899999999999999</v>
      </c>
      <c r="BS126" s="77">
        <f>A126006106V_Latest</f>
        <v>5.4269999999999996</v>
      </c>
      <c r="BT126" s="77">
        <f>A126003514A_Latest</f>
        <v>1.946</v>
      </c>
      <c r="BU126" s="87">
        <f>A126002218R_Latest</f>
        <v>0.70499999999999996</v>
      </c>
      <c r="BV126" s="77">
        <f>A126004162A_Latest</f>
        <v>2.65</v>
      </c>
      <c r="BW126" s="77">
        <f>A126001570J_Latest</f>
        <v>8.0779999999999994</v>
      </c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46" t="s">
        <v>11662</v>
      </c>
      <c r="B127" s="47"/>
      <c r="C127" s="66">
        <v>21</v>
      </c>
      <c r="D127" s="77"/>
      <c r="E127" s="77"/>
      <c r="F127" s="87"/>
      <c r="G127" s="77"/>
      <c r="H127" s="77"/>
      <c r="I127" s="87"/>
      <c r="J127" s="77"/>
      <c r="K127" s="77"/>
      <c r="L127" s="77"/>
      <c r="M127" s="77"/>
      <c r="N127" s="87"/>
      <c r="O127" s="77"/>
      <c r="P127" s="77"/>
      <c r="Q127" s="87"/>
      <c r="R127" s="77"/>
      <c r="S127" s="77"/>
      <c r="T127" s="77"/>
      <c r="U127" s="77"/>
      <c r="V127" s="87"/>
      <c r="W127" s="77"/>
      <c r="X127" s="77"/>
      <c r="Y127" s="87"/>
      <c r="Z127" s="77"/>
      <c r="AA127" s="77"/>
      <c r="AB127" s="77"/>
      <c r="AC127" s="77"/>
      <c r="AD127" s="87"/>
      <c r="AE127" s="77"/>
      <c r="AF127" s="77"/>
      <c r="AG127" s="87"/>
      <c r="AH127" s="77"/>
      <c r="AI127" s="77"/>
      <c r="AJ127" s="77"/>
      <c r="AK127" s="77"/>
      <c r="AL127" s="87"/>
      <c r="AM127" s="77"/>
      <c r="AN127" s="77"/>
      <c r="AO127" s="87"/>
      <c r="AP127" s="77"/>
      <c r="AQ127" s="77"/>
      <c r="AR127" s="77"/>
      <c r="AS127" s="77"/>
      <c r="AT127" s="87"/>
      <c r="AU127" s="77"/>
      <c r="AV127" s="77"/>
      <c r="AW127" s="87"/>
      <c r="AX127" s="77"/>
      <c r="AY127" s="77"/>
      <c r="AZ127" s="77"/>
      <c r="BA127" s="77"/>
      <c r="BB127" s="87"/>
      <c r="BC127" s="77"/>
      <c r="BD127" s="77"/>
      <c r="BE127" s="87"/>
      <c r="BF127" s="77"/>
      <c r="BG127" s="77"/>
      <c r="BH127" s="77"/>
      <c r="BI127" s="77"/>
      <c r="BJ127" s="87"/>
      <c r="BK127" s="77"/>
      <c r="BL127" s="77"/>
      <c r="BM127" s="87"/>
      <c r="BN127" s="77"/>
      <c r="BO127" s="77"/>
      <c r="BP127" s="77"/>
      <c r="BQ127" s="77"/>
      <c r="BR127" s="87"/>
      <c r="BS127" s="77"/>
      <c r="BT127" s="77"/>
      <c r="BU127" s="8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49" t="s">
        <v>11641</v>
      </c>
      <c r="B128" s="50"/>
      <c r="C128" s="66">
        <v>22</v>
      </c>
      <c r="D128" s="77"/>
      <c r="E128" s="77"/>
      <c r="F128" s="87"/>
      <c r="G128" s="77"/>
      <c r="H128" s="77"/>
      <c r="I128" s="87"/>
      <c r="J128" s="77"/>
      <c r="K128" s="77"/>
      <c r="L128" s="77"/>
      <c r="M128" s="77"/>
      <c r="N128" s="87"/>
      <c r="O128" s="77"/>
      <c r="P128" s="77"/>
      <c r="Q128" s="87"/>
      <c r="R128" s="77"/>
      <c r="S128" s="77"/>
      <c r="T128" s="77"/>
      <c r="U128" s="77"/>
      <c r="V128" s="87"/>
      <c r="W128" s="77"/>
      <c r="X128" s="77"/>
      <c r="Y128" s="87"/>
      <c r="Z128" s="77"/>
      <c r="AA128" s="77"/>
      <c r="AB128" s="77"/>
      <c r="AC128" s="77"/>
      <c r="AD128" s="87"/>
      <c r="AE128" s="77"/>
      <c r="AF128" s="77"/>
      <c r="AG128" s="87"/>
      <c r="AH128" s="77"/>
      <c r="AI128" s="77"/>
      <c r="AJ128" s="77"/>
      <c r="AK128" s="77"/>
      <c r="AL128" s="87"/>
      <c r="AM128" s="77"/>
      <c r="AN128" s="77"/>
      <c r="AO128" s="87"/>
      <c r="AP128" s="77"/>
      <c r="AQ128" s="77"/>
      <c r="AR128" s="77"/>
      <c r="AS128" s="77"/>
      <c r="AT128" s="87"/>
      <c r="AU128" s="77"/>
      <c r="AV128" s="77"/>
      <c r="AW128" s="87"/>
      <c r="AX128" s="77"/>
      <c r="AY128" s="77"/>
      <c r="AZ128" s="77"/>
      <c r="BA128" s="77"/>
      <c r="BB128" s="87"/>
      <c r="BC128" s="77"/>
      <c r="BD128" s="77"/>
      <c r="BE128" s="87"/>
      <c r="BF128" s="77"/>
      <c r="BG128" s="77"/>
      <c r="BH128" s="77"/>
      <c r="BI128" s="77"/>
      <c r="BJ128" s="87"/>
      <c r="BK128" s="77"/>
      <c r="BL128" s="77"/>
      <c r="BM128" s="87"/>
      <c r="BN128" s="77"/>
      <c r="BO128" s="77"/>
      <c r="BP128" s="77"/>
      <c r="BQ128" s="77"/>
      <c r="BR128" s="87"/>
      <c r="BS128" s="77"/>
      <c r="BT128" s="77"/>
      <c r="BU128" s="8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0"/>
      <c r="B129" s="52" t="s">
        <v>11642</v>
      </c>
      <c r="C129" s="66">
        <v>23</v>
      </c>
      <c r="D129" s="77">
        <f>A126066958L_Latest</f>
        <v>114.935</v>
      </c>
      <c r="E129" s="77">
        <f>A126065014K_Latest</f>
        <v>30.469000000000001</v>
      </c>
      <c r="F129" s="87">
        <f>A126067606A_Latest</f>
        <v>2.6389999999999998</v>
      </c>
      <c r="G129" s="77">
        <f>A126068254A_Latest</f>
        <v>148.04400000000001</v>
      </c>
      <c r="H129" s="77">
        <f>A126065662J_Latest</f>
        <v>63.273000000000003</v>
      </c>
      <c r="I129" s="87">
        <f>A126064366W_Latest</f>
        <v>2.65</v>
      </c>
      <c r="J129" s="77">
        <f>A126066310W_Latest</f>
        <v>65.921999999999997</v>
      </c>
      <c r="K129" s="77">
        <f>A126063718W_Latest</f>
        <v>213.96600000000001</v>
      </c>
      <c r="L129" s="77">
        <f>A126067390A_Latest</f>
        <v>32.225999999999999</v>
      </c>
      <c r="M129" s="77">
        <f>A126065446R_Latest</f>
        <v>9.407</v>
      </c>
      <c r="N129" s="87">
        <f>A126068038J_Latest</f>
        <v>0.63400000000000001</v>
      </c>
      <c r="O129" s="77">
        <f>A126068686F_Latest</f>
        <v>42.267000000000003</v>
      </c>
      <c r="P129" s="77">
        <f>A126066094R_Latest</f>
        <v>20.504999999999999</v>
      </c>
      <c r="Q129" s="87">
        <f>A126064798A_Latest</f>
        <v>0.64200000000000002</v>
      </c>
      <c r="R129" s="77">
        <f>A126066742A_Latest</f>
        <v>21.146999999999998</v>
      </c>
      <c r="S129" s="77">
        <f>A126064150K_Latest</f>
        <v>63.412999999999997</v>
      </c>
      <c r="T129" s="77">
        <f>A126067102W_Latest</f>
        <v>32.884999999999998</v>
      </c>
      <c r="U129" s="77">
        <f>A126065158W_Latest</f>
        <v>8.3829999999999991</v>
      </c>
      <c r="V129" s="87">
        <f>A126067750V_Latest</f>
        <v>0.58699999999999997</v>
      </c>
      <c r="W129" s="77">
        <f>A126068398L_Latest</f>
        <v>41.853999999999999</v>
      </c>
      <c r="X129" s="77">
        <f>A126065806J_Latest</f>
        <v>16.225999999999999</v>
      </c>
      <c r="Y129" s="87">
        <f>A126064510C_Latest</f>
        <v>0</v>
      </c>
      <c r="Z129" s="77">
        <f>A126066454J_Latest</f>
        <v>16.225999999999999</v>
      </c>
      <c r="AA129" s="77">
        <f>A126063862R_Latest</f>
        <v>58.08</v>
      </c>
      <c r="AB129" s="77">
        <f>A126067462A_Latest</f>
        <v>23.564</v>
      </c>
      <c r="AC129" s="77">
        <f>A126065518R_Latest</f>
        <v>5.8390000000000004</v>
      </c>
      <c r="AD129" s="87">
        <f>A126068110R_Latest</f>
        <v>0.76</v>
      </c>
      <c r="AE129" s="77">
        <f>A126068758F_Latest</f>
        <v>30.163</v>
      </c>
      <c r="AF129" s="77">
        <f>A126066166R_Latest</f>
        <v>12.784000000000001</v>
      </c>
      <c r="AG129" s="87">
        <f>A126064870J_Latest</f>
        <v>1.351</v>
      </c>
      <c r="AH129" s="77">
        <f>A126066814A_Latest</f>
        <v>14.134</v>
      </c>
      <c r="AI129" s="77">
        <f>A126064222K_Latest</f>
        <v>44.298000000000002</v>
      </c>
      <c r="AJ129" s="77">
        <f>A126067534A_Latest</f>
        <v>10.113</v>
      </c>
      <c r="AK129" s="77">
        <f>A126065590J_Latest</f>
        <v>0.77300000000000002</v>
      </c>
      <c r="AL129" s="87">
        <f>A126068182A_Latest</f>
        <v>0.26100000000000001</v>
      </c>
      <c r="AM129" s="77">
        <f>A126068830L_Latest</f>
        <v>11.147</v>
      </c>
      <c r="AN129" s="77">
        <f>A126066238R_Latest</f>
        <v>4.4219999999999997</v>
      </c>
      <c r="AO129" s="87">
        <f>A126064942J_Latest</f>
        <v>0.35599999999999998</v>
      </c>
      <c r="AP129" s="77">
        <f>A126066886L_Latest</f>
        <v>4.7779999999999996</v>
      </c>
      <c r="AQ129" s="77">
        <f>A126064294W_Latest</f>
        <v>15.925000000000001</v>
      </c>
      <c r="AR129" s="77">
        <f>A126067174J_Latest</f>
        <v>11.127000000000001</v>
      </c>
      <c r="AS129" s="77">
        <f>A126065230C_Latest</f>
        <v>4.4630000000000001</v>
      </c>
      <c r="AT129" s="87">
        <f>A126067822V_Latest</f>
        <v>0</v>
      </c>
      <c r="AU129" s="77">
        <f>A126068470V_Latest</f>
        <v>15.59</v>
      </c>
      <c r="AV129" s="77">
        <f>A126065878V_Latest</f>
        <v>7.5259999999999998</v>
      </c>
      <c r="AW129" s="87">
        <f>A126064582R_Latest</f>
        <v>0</v>
      </c>
      <c r="AX129" s="77">
        <f>A126066526J_Latest</f>
        <v>7.5259999999999998</v>
      </c>
      <c r="AY129" s="77">
        <f>A126063934R_Latest</f>
        <v>23.116</v>
      </c>
      <c r="AZ129" s="77">
        <f>A126067246J_Latest</f>
        <v>2.2160000000000002</v>
      </c>
      <c r="BA129" s="77">
        <f>A126065302C_Latest</f>
        <v>0.26800000000000002</v>
      </c>
      <c r="BB129" s="87">
        <f>A126067894F_Latest</f>
        <v>0.121</v>
      </c>
      <c r="BC129" s="77">
        <f>A126068542V_Latest</f>
        <v>2.605</v>
      </c>
      <c r="BD129" s="77">
        <f>A126065950A_Latest</f>
        <v>1.0489999999999999</v>
      </c>
      <c r="BE129" s="87">
        <f>A126064654R_Latest</f>
        <v>0</v>
      </c>
      <c r="BF129" s="77">
        <f>A126066598V_Latest</f>
        <v>1.0489999999999999</v>
      </c>
      <c r="BG129" s="77">
        <f>A126064006T_Latest</f>
        <v>3.653</v>
      </c>
      <c r="BH129" s="77">
        <f>A126067318J_Latest</f>
        <v>1.155</v>
      </c>
      <c r="BI129" s="77">
        <f>A126065374R_Latest</f>
        <v>0.26400000000000001</v>
      </c>
      <c r="BJ129" s="87">
        <f>A126067966F_Latest</f>
        <v>0.27700000000000002</v>
      </c>
      <c r="BK129" s="77">
        <f>A126068614V_Latest</f>
        <v>1.696</v>
      </c>
      <c r="BL129" s="77">
        <f>A126066022C_Latest</f>
        <v>0.27900000000000003</v>
      </c>
      <c r="BM129" s="87">
        <f>A126064726R_Latest</f>
        <v>0</v>
      </c>
      <c r="BN129" s="77">
        <f>A126066670A_Latest</f>
        <v>0.27900000000000003</v>
      </c>
      <c r="BO129" s="77">
        <f>A126064078C_Latest</f>
        <v>1.974</v>
      </c>
      <c r="BP129" s="77">
        <f>A126067030W_Latest</f>
        <v>1.65</v>
      </c>
      <c r="BQ129" s="77">
        <f>A126065086W_Latest</f>
        <v>1.0720000000000001</v>
      </c>
      <c r="BR129" s="87">
        <f>A126067678L_Latest</f>
        <v>0</v>
      </c>
      <c r="BS129" s="77">
        <f>A126068326A_Latest</f>
        <v>2.722</v>
      </c>
      <c r="BT129" s="77">
        <f>A126065734J_Latest</f>
        <v>0.48299999999999998</v>
      </c>
      <c r="BU129" s="87">
        <f>A126064438W_Latest</f>
        <v>0.30099999999999999</v>
      </c>
      <c r="BV129" s="77">
        <f>A126066382J_Latest</f>
        <v>0.78500000000000003</v>
      </c>
      <c r="BW129" s="77">
        <f>A126063790R_Latest</f>
        <v>3.5070000000000001</v>
      </c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0"/>
      <c r="B130" s="52" t="s">
        <v>11643</v>
      </c>
      <c r="C130" s="66">
        <v>24</v>
      </c>
      <c r="D130" s="77">
        <f>A126066926V_Latest</f>
        <v>16.956</v>
      </c>
      <c r="E130" s="77">
        <f>A126064982A_Latest</f>
        <v>5.4340000000000002</v>
      </c>
      <c r="F130" s="87">
        <f>A126067574V_Latest</f>
        <v>9.2200000000000006</v>
      </c>
      <c r="G130" s="77">
        <f>A126068222J_Latest</f>
        <v>31.611000000000001</v>
      </c>
      <c r="H130" s="77">
        <f>A126065630R_Latest</f>
        <v>7.2160000000000002</v>
      </c>
      <c r="I130" s="87">
        <f>A126064334C_Latest</f>
        <v>4.4740000000000002</v>
      </c>
      <c r="J130" s="77">
        <f>A126066278J_Latest</f>
        <v>11.69</v>
      </c>
      <c r="K130" s="77">
        <f>A126063686R_Latest</f>
        <v>43.3</v>
      </c>
      <c r="L130" s="77">
        <f>A126067358A_Latest</f>
        <v>4.673</v>
      </c>
      <c r="M130" s="77">
        <f>A126065414W_Latest</f>
        <v>0.99099999999999999</v>
      </c>
      <c r="N130" s="87">
        <f>A126068006R_Latest</f>
        <v>3.056</v>
      </c>
      <c r="O130" s="77">
        <f>A126068654L_Latest</f>
        <v>8.7200000000000006</v>
      </c>
      <c r="P130" s="77">
        <f>A126066062W_Latest</f>
        <v>2.7250000000000001</v>
      </c>
      <c r="Q130" s="87">
        <f>A126064766J_Latest</f>
        <v>1.0049999999999999</v>
      </c>
      <c r="R130" s="77">
        <f>A126066710J_Latest</f>
        <v>3.73</v>
      </c>
      <c r="S130" s="77">
        <f>A126064118K_Latest</f>
        <v>12.451000000000001</v>
      </c>
      <c r="T130" s="77">
        <f>A126067070R_Latest</f>
        <v>3.5259999999999998</v>
      </c>
      <c r="U130" s="77">
        <f>A126065126C_Latest</f>
        <v>1.847</v>
      </c>
      <c r="V130" s="87">
        <f>A126067718V_Latest</f>
        <v>0.67600000000000005</v>
      </c>
      <c r="W130" s="77">
        <f>A126068366V_Latest</f>
        <v>6.0490000000000004</v>
      </c>
      <c r="X130" s="77">
        <f>A126065774A_Latest</f>
        <v>0.94599999999999995</v>
      </c>
      <c r="Y130" s="87">
        <f>A126064478R_Latest</f>
        <v>1.4390000000000001</v>
      </c>
      <c r="Z130" s="77">
        <f>A126066422R_Latest</f>
        <v>2.3860000000000001</v>
      </c>
      <c r="AA130" s="77">
        <f>A126063830W_Latest</f>
        <v>8.4339999999999993</v>
      </c>
      <c r="AB130" s="77">
        <f>A126067430J_Latest</f>
        <v>4.7510000000000003</v>
      </c>
      <c r="AC130" s="77">
        <f>A126065486J_Latest</f>
        <v>1.0880000000000001</v>
      </c>
      <c r="AD130" s="87">
        <f>A126068078A_Latest</f>
        <v>1.8009999999999999</v>
      </c>
      <c r="AE130" s="77">
        <f>A126068726L_Latest</f>
        <v>7.641</v>
      </c>
      <c r="AF130" s="77">
        <f>A126066134W_Latest</f>
        <v>1.002</v>
      </c>
      <c r="AG130" s="87">
        <f>A126064838J_Latest</f>
        <v>0.36699999999999999</v>
      </c>
      <c r="AH130" s="77">
        <f>A126066782V_Latest</f>
        <v>1.369</v>
      </c>
      <c r="AI130" s="77">
        <f>A126064190C_Latest</f>
        <v>9.01</v>
      </c>
      <c r="AJ130" s="77">
        <f>A126067502J_Latest</f>
        <v>1.8140000000000001</v>
      </c>
      <c r="AK130" s="77">
        <f>A126065558J_Latest</f>
        <v>0.52600000000000002</v>
      </c>
      <c r="AL130" s="87">
        <f>A126068150J_Latest</f>
        <v>0.314</v>
      </c>
      <c r="AM130" s="77">
        <f>A126068798X_Latest</f>
        <v>2.6539999999999999</v>
      </c>
      <c r="AN130" s="77">
        <f>A126066206W_Latest</f>
        <v>1.2649999999999999</v>
      </c>
      <c r="AO130" s="87">
        <f>A126064910R_Latest</f>
        <v>0</v>
      </c>
      <c r="AP130" s="77">
        <f>A126066854V_Latest</f>
        <v>1.2649999999999999</v>
      </c>
      <c r="AQ130" s="77">
        <f>A126064262C_Latest</f>
        <v>3.9180000000000001</v>
      </c>
      <c r="AR130" s="77">
        <f>A126067142R_Latest</f>
        <v>1.4570000000000001</v>
      </c>
      <c r="AS130" s="77">
        <f>A126065198R_Latest</f>
        <v>0.67800000000000005</v>
      </c>
      <c r="AT130" s="87">
        <f>A126067790L_Latest</f>
        <v>3.0169999999999999</v>
      </c>
      <c r="AU130" s="77">
        <f>A126068438V_Latest</f>
        <v>5.1520000000000001</v>
      </c>
      <c r="AV130" s="77">
        <f>A126065846A_Latest</f>
        <v>1.1379999999999999</v>
      </c>
      <c r="AW130" s="87">
        <f>A126064550W_Latest</f>
        <v>0.57599999999999996</v>
      </c>
      <c r="AX130" s="77">
        <f>A126066494A_Latest</f>
        <v>1.714</v>
      </c>
      <c r="AY130" s="77">
        <f>A126063902W_Latest</f>
        <v>6.867</v>
      </c>
      <c r="AZ130" s="77">
        <f>A126067214R_Latest</f>
        <v>0.34</v>
      </c>
      <c r="BA130" s="77">
        <f>A126065270W_Latest</f>
        <v>0.12</v>
      </c>
      <c r="BB130" s="87">
        <f>A126067862L_Latest</f>
        <v>0</v>
      </c>
      <c r="BC130" s="77">
        <f>A126068510A_Latest</f>
        <v>0.45900000000000002</v>
      </c>
      <c r="BD130" s="77">
        <f>A126065918A_Latest</f>
        <v>0.14000000000000001</v>
      </c>
      <c r="BE130" s="87">
        <f>A126064622W_Latest</f>
        <v>0.86199999999999999</v>
      </c>
      <c r="BF130" s="77">
        <f>A126066566A_Latest</f>
        <v>1.002</v>
      </c>
      <c r="BG130" s="77">
        <f>A126063974J_Latest</f>
        <v>1.4610000000000001</v>
      </c>
      <c r="BH130" s="77">
        <f>A126067286A_Latest</f>
        <v>0.13200000000000001</v>
      </c>
      <c r="BI130" s="77">
        <f>A126065342W_Latest</f>
        <v>0.184</v>
      </c>
      <c r="BJ130" s="87">
        <f>A126067934L_Latest</f>
        <v>0.127</v>
      </c>
      <c r="BK130" s="77">
        <f>A126068582L_Latest</f>
        <v>0.443</v>
      </c>
      <c r="BL130" s="77">
        <f>A126065990V_Latest</f>
        <v>0</v>
      </c>
      <c r="BM130" s="87">
        <f>A126064694J_Latest</f>
        <v>0</v>
      </c>
      <c r="BN130" s="77">
        <f>A126066638A_Latest</f>
        <v>0</v>
      </c>
      <c r="BO130" s="77">
        <f>A126064046K_Latest</f>
        <v>0.443</v>
      </c>
      <c r="BP130" s="77">
        <f>A126066998F_Latest</f>
        <v>0.26300000000000001</v>
      </c>
      <c r="BQ130" s="77">
        <f>A126065054C_Latest</f>
        <v>0</v>
      </c>
      <c r="BR130" s="87">
        <f>A126067646V_Latest</f>
        <v>0.22900000000000001</v>
      </c>
      <c r="BS130" s="77">
        <f>A126068294V_Latest</f>
        <v>0.49299999999999999</v>
      </c>
      <c r="BT130" s="77">
        <f>A126065702R_Latest</f>
        <v>0</v>
      </c>
      <c r="BU130" s="87">
        <f>A126064406C_Latest</f>
        <v>0.224</v>
      </c>
      <c r="BV130" s="77">
        <f>A126066350R_Latest</f>
        <v>0.224</v>
      </c>
      <c r="BW130" s="77">
        <f>A126063758R_Latest</f>
        <v>0.71599999999999997</v>
      </c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0"/>
      <c r="B131" s="52" t="s">
        <v>11644</v>
      </c>
      <c r="C131" s="66">
        <v>25</v>
      </c>
      <c r="D131" s="77">
        <f>A126066962C_Latest</f>
        <v>5.3120000000000003</v>
      </c>
      <c r="E131" s="77">
        <f>A126065018V_Latest</f>
        <v>5.4539999999999997</v>
      </c>
      <c r="F131" s="87">
        <f>A126067610T_Latest</f>
        <v>3.085</v>
      </c>
      <c r="G131" s="77">
        <f>A126068258K_Latest</f>
        <v>13.851000000000001</v>
      </c>
      <c r="H131" s="77">
        <f>A126065666T_Latest</f>
        <v>1.1080000000000001</v>
      </c>
      <c r="I131" s="87">
        <f>A126064370L_Latest</f>
        <v>1.49</v>
      </c>
      <c r="J131" s="77">
        <f>A126066314F_Latest</f>
        <v>2.5979999999999999</v>
      </c>
      <c r="K131" s="77">
        <f>A126063722L_Latest</f>
        <v>16.449000000000002</v>
      </c>
      <c r="L131" s="77">
        <f>A126067394K_Latest</f>
        <v>2.7240000000000002</v>
      </c>
      <c r="M131" s="77">
        <f>A126065450F_Latest</f>
        <v>1.2</v>
      </c>
      <c r="N131" s="87">
        <f>A126068042X_Latest</f>
        <v>0.56499999999999995</v>
      </c>
      <c r="O131" s="77">
        <f>A126068690W_Latest</f>
        <v>4.4889999999999999</v>
      </c>
      <c r="P131" s="77">
        <f>A126066098X_Latest</f>
        <v>0</v>
      </c>
      <c r="Q131" s="87">
        <f>A126064802F_Latest</f>
        <v>0</v>
      </c>
      <c r="R131" s="77">
        <f>A126066746K_Latest</f>
        <v>0</v>
      </c>
      <c r="S131" s="77">
        <f>A126064154V_Latest</f>
        <v>4.4889999999999999</v>
      </c>
      <c r="T131" s="77">
        <f>A126067106F_Latest</f>
        <v>1.1739999999999999</v>
      </c>
      <c r="U131" s="77">
        <f>A126065162L_Latest</f>
        <v>1.966</v>
      </c>
      <c r="V131" s="87">
        <f>A126067754C_Latest</f>
        <v>0.79300000000000004</v>
      </c>
      <c r="W131" s="77">
        <f>A126068402T_Latest</f>
        <v>3.9329999999999998</v>
      </c>
      <c r="X131" s="77">
        <f>A126065810X_Latest</f>
        <v>0.85399999999999998</v>
      </c>
      <c r="Y131" s="87">
        <f>A126064514L_Latest</f>
        <v>1.49</v>
      </c>
      <c r="Z131" s="77">
        <f>A126066458T_Latest</f>
        <v>2.343</v>
      </c>
      <c r="AA131" s="77">
        <f>A126063866X_Latest</f>
        <v>6.2759999999999998</v>
      </c>
      <c r="AB131" s="77">
        <f>A126067466K_Latest</f>
        <v>0</v>
      </c>
      <c r="AC131" s="77">
        <f>A126065522F_Latest</f>
        <v>1.343</v>
      </c>
      <c r="AD131" s="87">
        <f>A126068114X_Latest</f>
        <v>0</v>
      </c>
      <c r="AE131" s="77">
        <f>A126068762W_Latest</f>
        <v>1.343</v>
      </c>
      <c r="AF131" s="77">
        <f>A126066170F_Latest</f>
        <v>0</v>
      </c>
      <c r="AG131" s="87">
        <f>A126064874T_Latest</f>
        <v>0</v>
      </c>
      <c r="AH131" s="77">
        <f>A126066818K_Latest</f>
        <v>0</v>
      </c>
      <c r="AI131" s="77">
        <f>A126064226V_Latest</f>
        <v>1.343</v>
      </c>
      <c r="AJ131" s="77">
        <f>A126067538K_Latest</f>
        <v>0</v>
      </c>
      <c r="AK131" s="77">
        <f>A126065594T_Latest</f>
        <v>0</v>
      </c>
      <c r="AL131" s="87">
        <f>A126068186K_Latest</f>
        <v>0.314</v>
      </c>
      <c r="AM131" s="77">
        <f>A126068834W_Latest</f>
        <v>0.314</v>
      </c>
      <c r="AN131" s="77">
        <f>A126066242F_Latest</f>
        <v>0</v>
      </c>
      <c r="AO131" s="87">
        <f>A126064946T_Latest</f>
        <v>0</v>
      </c>
      <c r="AP131" s="77">
        <f>A126066890C_Latest</f>
        <v>0</v>
      </c>
      <c r="AQ131" s="77">
        <f>A126064298F_Latest</f>
        <v>0.314</v>
      </c>
      <c r="AR131" s="77">
        <f>A126067178T_Latest</f>
        <v>0.60799999999999998</v>
      </c>
      <c r="AS131" s="77">
        <f>A126065234L_Latest</f>
        <v>0.73799999999999999</v>
      </c>
      <c r="AT131" s="87">
        <f>A126067826C_Latest</f>
        <v>1.1910000000000001</v>
      </c>
      <c r="AU131" s="77">
        <f>A126068474C_Latest</f>
        <v>2.5369999999999999</v>
      </c>
      <c r="AV131" s="77">
        <f>A126065882K_Latest</f>
        <v>0</v>
      </c>
      <c r="AW131" s="87">
        <f>A126064586X_Latest</f>
        <v>0</v>
      </c>
      <c r="AX131" s="77">
        <f>A126066530X_Latest</f>
        <v>0</v>
      </c>
      <c r="AY131" s="77">
        <f>A126063938X_Latest</f>
        <v>2.5369999999999999</v>
      </c>
      <c r="AZ131" s="77">
        <f>A126067250X_Latest</f>
        <v>0.50900000000000001</v>
      </c>
      <c r="BA131" s="77">
        <f>A126065306L_Latest</f>
        <v>0</v>
      </c>
      <c r="BB131" s="87">
        <f>A126067898R_Latest</f>
        <v>0.222</v>
      </c>
      <c r="BC131" s="77">
        <f>A126068546C_Latest</f>
        <v>0.73099999999999998</v>
      </c>
      <c r="BD131" s="77">
        <f>A126065954K_Latest</f>
        <v>0.12</v>
      </c>
      <c r="BE131" s="87">
        <f>A126064658X_Latest</f>
        <v>0</v>
      </c>
      <c r="BF131" s="77">
        <f>A126066602X_Latest</f>
        <v>0.12</v>
      </c>
      <c r="BG131" s="77">
        <f>A126064010J_Latest</f>
        <v>0.85099999999999998</v>
      </c>
      <c r="BH131" s="77">
        <f>A126067322X_Latest</f>
        <v>0</v>
      </c>
      <c r="BI131" s="77">
        <f>A126065378X_Latest</f>
        <v>0</v>
      </c>
      <c r="BJ131" s="87">
        <f>A126067970W_Latest</f>
        <v>0</v>
      </c>
      <c r="BK131" s="77">
        <f>A126068618C_Latest</f>
        <v>0</v>
      </c>
      <c r="BL131" s="77">
        <f>A126066026L_Latest</f>
        <v>0.13500000000000001</v>
      </c>
      <c r="BM131" s="87">
        <f>A126064730F_Latest</f>
        <v>0</v>
      </c>
      <c r="BN131" s="77">
        <f>A126066674K_Latest</f>
        <v>0.13500000000000001</v>
      </c>
      <c r="BO131" s="77">
        <f>A126064082V_Latest</f>
        <v>0.13500000000000001</v>
      </c>
      <c r="BP131" s="77">
        <f>A126067034F_Latest</f>
        <v>0.29699999999999999</v>
      </c>
      <c r="BQ131" s="77">
        <f>A126065090L_Latest</f>
        <v>0.20699999999999999</v>
      </c>
      <c r="BR131" s="87">
        <f>A126067682C_Latest</f>
        <v>0</v>
      </c>
      <c r="BS131" s="77">
        <f>A126068330T_Latest</f>
        <v>0.504</v>
      </c>
      <c r="BT131" s="77">
        <f>A126065738T_Latest</f>
        <v>0</v>
      </c>
      <c r="BU131" s="87">
        <f>A126064442L_Latest</f>
        <v>0</v>
      </c>
      <c r="BV131" s="77">
        <f>A126066386T_Latest</f>
        <v>0</v>
      </c>
      <c r="BW131" s="77">
        <f>A126063794X_Latest</f>
        <v>0.504</v>
      </c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5" t="s">
        <v>11645</v>
      </c>
      <c r="B132" s="56"/>
      <c r="C132" s="66">
        <v>26</v>
      </c>
      <c r="D132" s="77"/>
      <c r="E132" s="77"/>
      <c r="F132" s="87"/>
      <c r="G132" s="77"/>
      <c r="H132" s="77"/>
      <c r="I132" s="87"/>
      <c r="J132" s="77"/>
      <c r="K132" s="77"/>
      <c r="L132" s="77"/>
      <c r="M132" s="77"/>
      <c r="N132" s="87"/>
      <c r="O132" s="77"/>
      <c r="P132" s="77"/>
      <c r="Q132" s="87"/>
      <c r="R132" s="77"/>
      <c r="S132" s="77"/>
      <c r="T132" s="77"/>
      <c r="U132" s="77"/>
      <c r="V132" s="87"/>
      <c r="W132" s="77"/>
      <c r="X132" s="77"/>
      <c r="Y132" s="87"/>
      <c r="Z132" s="77"/>
      <c r="AA132" s="77"/>
      <c r="AB132" s="77"/>
      <c r="AC132" s="77"/>
      <c r="AD132" s="87"/>
      <c r="AE132" s="77"/>
      <c r="AF132" s="77"/>
      <c r="AG132" s="87"/>
      <c r="AH132" s="77"/>
      <c r="AI132" s="77"/>
      <c r="AJ132" s="77"/>
      <c r="AK132" s="77"/>
      <c r="AL132" s="87"/>
      <c r="AM132" s="77"/>
      <c r="AN132" s="77"/>
      <c r="AO132" s="87"/>
      <c r="AP132" s="77"/>
      <c r="AQ132" s="77"/>
      <c r="AR132" s="77"/>
      <c r="AS132" s="77"/>
      <c r="AT132" s="87"/>
      <c r="AU132" s="77"/>
      <c r="AV132" s="77"/>
      <c r="AW132" s="87"/>
      <c r="AX132" s="77"/>
      <c r="AY132" s="77"/>
      <c r="AZ132" s="77"/>
      <c r="BA132" s="77"/>
      <c r="BB132" s="87"/>
      <c r="BC132" s="77"/>
      <c r="BD132" s="77"/>
      <c r="BE132" s="87"/>
      <c r="BF132" s="77"/>
      <c r="BG132" s="77"/>
      <c r="BH132" s="77"/>
      <c r="BI132" s="77"/>
      <c r="BJ132" s="87"/>
      <c r="BK132" s="77"/>
      <c r="BL132" s="77"/>
      <c r="BM132" s="87"/>
      <c r="BN132" s="77"/>
      <c r="BO132" s="77"/>
      <c r="BP132" s="77"/>
      <c r="BQ132" s="77"/>
      <c r="BR132" s="87"/>
      <c r="BS132" s="77"/>
      <c r="BT132" s="77"/>
      <c r="BU132" s="8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0"/>
      <c r="B133" s="52" t="s">
        <v>11646</v>
      </c>
      <c r="C133" s="66">
        <v>27</v>
      </c>
      <c r="D133" s="77">
        <f>A126066966L_Latest</f>
        <v>121.41</v>
      </c>
      <c r="E133" s="77">
        <f>A126065022K_Latest</f>
        <v>39.408999999999999</v>
      </c>
      <c r="F133" s="87">
        <f>A126067614A_Latest</f>
        <v>14.129</v>
      </c>
      <c r="G133" s="77">
        <f>A126068262A_Latest</f>
        <v>174.947</v>
      </c>
      <c r="H133" s="77">
        <f>A126065670J_Latest</f>
        <v>43.691000000000003</v>
      </c>
      <c r="I133" s="87">
        <f>A126064374W_Latest</f>
        <v>7.3140000000000001</v>
      </c>
      <c r="J133" s="77">
        <f>A126066318R_Latest</f>
        <v>51.005000000000003</v>
      </c>
      <c r="K133" s="77">
        <f>A126063726W_Latest</f>
        <v>225.952</v>
      </c>
      <c r="L133" s="77">
        <f>A126067398V_Latest</f>
        <v>35.408000000000001</v>
      </c>
      <c r="M133" s="77">
        <f>A126065454R_Latest</f>
        <v>11.599</v>
      </c>
      <c r="N133" s="87">
        <f>A126068046J_Latest</f>
        <v>4.2539999999999996</v>
      </c>
      <c r="O133" s="77">
        <f>A126068694F_Latest</f>
        <v>51.261000000000003</v>
      </c>
      <c r="P133" s="77">
        <f>A126066102C_Latest</f>
        <v>16.123000000000001</v>
      </c>
      <c r="Q133" s="87">
        <f>A126064806R_Latest</f>
        <v>1.647</v>
      </c>
      <c r="R133" s="77">
        <f>A126066750A_Latest</f>
        <v>17.77</v>
      </c>
      <c r="S133" s="77">
        <f>A126064158C_Latest</f>
        <v>69.031000000000006</v>
      </c>
      <c r="T133" s="77">
        <f>A126067110W_Latest</f>
        <v>32.716000000000001</v>
      </c>
      <c r="U133" s="77">
        <f>A126065166W_Latest</f>
        <v>11.833</v>
      </c>
      <c r="V133" s="87">
        <f>A126067758L_Latest</f>
        <v>1.4690000000000001</v>
      </c>
      <c r="W133" s="77">
        <f>A126068406A_Latest</f>
        <v>46.018000000000001</v>
      </c>
      <c r="X133" s="77">
        <f>A126065814J_Latest</f>
        <v>9.4120000000000008</v>
      </c>
      <c r="Y133" s="87">
        <f>A126064518W_Latest</f>
        <v>1.9970000000000001</v>
      </c>
      <c r="Z133" s="77">
        <f>A126066462J_Latest</f>
        <v>11.409000000000001</v>
      </c>
      <c r="AA133" s="77">
        <f>A126063870R_Latest</f>
        <v>57.427</v>
      </c>
      <c r="AB133" s="77">
        <f>A126067470A_Latest</f>
        <v>25.54</v>
      </c>
      <c r="AC133" s="77">
        <f>A126065526R_Latest</f>
        <v>7.5359999999999996</v>
      </c>
      <c r="AD133" s="87">
        <f>A126068118J_Latest</f>
        <v>2.5619999999999998</v>
      </c>
      <c r="AE133" s="77">
        <f>A126068766F_Latest</f>
        <v>35.637</v>
      </c>
      <c r="AF133" s="77">
        <f>A126066174R_Latest</f>
        <v>8.4109999999999996</v>
      </c>
      <c r="AG133" s="87">
        <f>A126064878A_Latest</f>
        <v>1.351</v>
      </c>
      <c r="AH133" s="77">
        <f>A126066822A_Latest</f>
        <v>9.7620000000000005</v>
      </c>
      <c r="AI133" s="77">
        <f>A126064230K_Latest</f>
        <v>45.399000000000001</v>
      </c>
      <c r="AJ133" s="77">
        <f>A126067542A_Latest</f>
        <v>11.244999999999999</v>
      </c>
      <c r="AK133" s="77">
        <f>A126065598A_Latest</f>
        <v>1.2989999999999999</v>
      </c>
      <c r="AL133" s="87">
        <f>A126068190A_Latest</f>
        <v>0.88900000000000001</v>
      </c>
      <c r="AM133" s="77">
        <f>A126068838F_Latest</f>
        <v>13.433</v>
      </c>
      <c r="AN133" s="77">
        <f>A126066246R_Latest</f>
        <v>2.79</v>
      </c>
      <c r="AO133" s="87">
        <f>A126064950J_Latest</f>
        <v>0.35599999999999998</v>
      </c>
      <c r="AP133" s="77">
        <f>A126066894L_Latest</f>
        <v>3.1459999999999999</v>
      </c>
      <c r="AQ133" s="77">
        <f>A126064302K_Latest</f>
        <v>16.579000000000001</v>
      </c>
      <c r="AR133" s="77">
        <f>A126067182J_Latest</f>
        <v>11.276999999999999</v>
      </c>
      <c r="AS133" s="77">
        <f>A126065238W_Latest</f>
        <v>5.0270000000000001</v>
      </c>
      <c r="AT133" s="87">
        <f>A126067830V_Latest</f>
        <v>4.2089999999999996</v>
      </c>
      <c r="AU133" s="77">
        <f>A126068478L_Latest</f>
        <v>20.513000000000002</v>
      </c>
      <c r="AV133" s="77">
        <f>A126065886V_Latest</f>
        <v>5.2690000000000001</v>
      </c>
      <c r="AW133" s="87">
        <f>A126064590R_Latest</f>
        <v>0.57599999999999996</v>
      </c>
      <c r="AX133" s="77">
        <f>A126066534J_Latest</f>
        <v>5.8460000000000001</v>
      </c>
      <c r="AY133" s="77">
        <f>A126063942R_Latest</f>
        <v>26.359000000000002</v>
      </c>
      <c r="AZ133" s="77">
        <f>A126067254J_Latest</f>
        <v>2.6930000000000001</v>
      </c>
      <c r="BA133" s="77">
        <f>A126065310C_Latest</f>
        <v>0.38700000000000001</v>
      </c>
      <c r="BB133" s="87">
        <f>A126067902V_Latest</f>
        <v>0.34300000000000003</v>
      </c>
      <c r="BC133" s="77">
        <f>A126068550V_Latest</f>
        <v>3.423</v>
      </c>
      <c r="BD133" s="77">
        <f>A126065958V_Latest</f>
        <v>0.78900000000000003</v>
      </c>
      <c r="BE133" s="87">
        <f>A126064662R_Latest</f>
        <v>0.86199999999999999</v>
      </c>
      <c r="BF133" s="77">
        <f>A126066606J_Latest</f>
        <v>1.65</v>
      </c>
      <c r="BG133" s="77">
        <f>A126064014T_Latest</f>
        <v>5.0730000000000004</v>
      </c>
      <c r="BH133" s="77">
        <f>A126067326J_Latest</f>
        <v>1.2869999999999999</v>
      </c>
      <c r="BI133" s="77">
        <f>A126065382R_Latest</f>
        <v>0.44800000000000001</v>
      </c>
      <c r="BJ133" s="87">
        <f>A126067974F_Latest</f>
        <v>0.40400000000000003</v>
      </c>
      <c r="BK133" s="77">
        <f>A126068622V_Latest</f>
        <v>2.1389999999999998</v>
      </c>
      <c r="BL133" s="77">
        <f>A126066030C_Latest</f>
        <v>0.41399999999999998</v>
      </c>
      <c r="BM133" s="87">
        <f>A126064734R_Latest</f>
        <v>0</v>
      </c>
      <c r="BN133" s="77">
        <f>A126066678V_Latest</f>
        <v>0.41399999999999998</v>
      </c>
      <c r="BO133" s="77">
        <f>A126064086C_Latest</f>
        <v>2.552</v>
      </c>
      <c r="BP133" s="77">
        <f>A126067038R_Latest</f>
        <v>1.244</v>
      </c>
      <c r="BQ133" s="77">
        <f>A126065094W_Latest</f>
        <v>1.28</v>
      </c>
      <c r="BR133" s="87">
        <f>A126067686L_Latest</f>
        <v>0</v>
      </c>
      <c r="BS133" s="77">
        <f>A126068334A_Latest</f>
        <v>2.524</v>
      </c>
      <c r="BT133" s="77">
        <f>A126065742J_Latest</f>
        <v>0.48299999999999998</v>
      </c>
      <c r="BU133" s="87">
        <f>A126064446W_Latest</f>
        <v>0.52500000000000002</v>
      </c>
      <c r="BV133" s="77">
        <f>A126066390J_Latest</f>
        <v>1.008</v>
      </c>
      <c r="BW133" s="77">
        <f>A126063798J_Latest</f>
        <v>3.532</v>
      </c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0"/>
      <c r="B134" s="57" t="s">
        <v>11647</v>
      </c>
      <c r="C134" s="66">
        <v>28</v>
      </c>
      <c r="D134" s="77">
        <f>A126066930K_Latest</f>
        <v>14.548</v>
      </c>
      <c r="E134" s="77">
        <f>A126064986K_Latest</f>
        <v>6.1420000000000003</v>
      </c>
      <c r="F134" s="87">
        <f>A126067578C_Latest</f>
        <v>14.129</v>
      </c>
      <c r="G134" s="77">
        <f>A126068226T_Latest</f>
        <v>34.819000000000003</v>
      </c>
      <c r="H134" s="77">
        <f>A126065634X_Latest</f>
        <v>4.7910000000000004</v>
      </c>
      <c r="I134" s="87">
        <f>A126064338L_Latest</f>
        <v>7.3140000000000001</v>
      </c>
      <c r="J134" s="77">
        <f>A126066282X_Latest</f>
        <v>12.105</v>
      </c>
      <c r="K134" s="77">
        <f>A126063690F_Latest</f>
        <v>46.923999999999999</v>
      </c>
      <c r="L134" s="77">
        <f>A126067362T_Latest</f>
        <v>4.2720000000000002</v>
      </c>
      <c r="M134" s="77">
        <f>A126065418F_Latest</f>
        <v>1.675</v>
      </c>
      <c r="N134" s="87">
        <f>A126068010F_Latest</f>
        <v>4.2539999999999996</v>
      </c>
      <c r="O134" s="77">
        <f>A126068658W_Latest</f>
        <v>10.201000000000001</v>
      </c>
      <c r="P134" s="77">
        <f>A126066066F_Latest</f>
        <v>1.262</v>
      </c>
      <c r="Q134" s="87">
        <f>A126064770X_Latest</f>
        <v>1.647</v>
      </c>
      <c r="R134" s="77">
        <f>A126066714T_Latest</f>
        <v>2.9089999999999998</v>
      </c>
      <c r="S134" s="77">
        <f>A126064122A_Latest</f>
        <v>13.11</v>
      </c>
      <c r="T134" s="77">
        <f>A126067074X_Latest</f>
        <v>3.4580000000000002</v>
      </c>
      <c r="U134" s="77">
        <f>A126065130V_Latest</f>
        <v>2.3319999999999999</v>
      </c>
      <c r="V134" s="87">
        <f>A126067722K_Latest</f>
        <v>1.4690000000000001</v>
      </c>
      <c r="W134" s="77">
        <f>A126068370K_Latest</f>
        <v>7.258</v>
      </c>
      <c r="X134" s="77">
        <f>A126065778K_Latest</f>
        <v>0</v>
      </c>
      <c r="Y134" s="87">
        <f>A126064482F_Latest</f>
        <v>1.9970000000000001</v>
      </c>
      <c r="Z134" s="77">
        <f>A126066426X_Latest</f>
        <v>1.9970000000000001</v>
      </c>
      <c r="AA134" s="77">
        <f>A126063834F_Latest</f>
        <v>9.2550000000000008</v>
      </c>
      <c r="AB134" s="77">
        <f>A126067434T_Latest</f>
        <v>3.4740000000000002</v>
      </c>
      <c r="AC134" s="77">
        <f>A126065490X_Latest</f>
        <v>0.35399999999999998</v>
      </c>
      <c r="AD134" s="87">
        <f>A126068082T_Latest</f>
        <v>2.5619999999999998</v>
      </c>
      <c r="AE134" s="77">
        <f>A126068730C_Latest</f>
        <v>6.3890000000000002</v>
      </c>
      <c r="AF134" s="77">
        <f>A126066138F_Latest</f>
        <v>1.292</v>
      </c>
      <c r="AG134" s="87">
        <f>A126064842X_Latest</f>
        <v>1.351</v>
      </c>
      <c r="AH134" s="77">
        <f>A126066786C_Latest</f>
        <v>2.6429999999999998</v>
      </c>
      <c r="AI134" s="77">
        <f>A126064194L_Latest</f>
        <v>9.032</v>
      </c>
      <c r="AJ134" s="77">
        <f>A126067506T_Latest</f>
        <v>1.4370000000000001</v>
      </c>
      <c r="AK134" s="77">
        <f>A126065562X_Latest</f>
        <v>0.52600000000000002</v>
      </c>
      <c r="AL134" s="87">
        <f>A126068154T_Latest</f>
        <v>0.88900000000000001</v>
      </c>
      <c r="AM134" s="77">
        <f>A126068802C_Latest</f>
        <v>2.8519999999999999</v>
      </c>
      <c r="AN134" s="77">
        <f>A126066210L_Latest</f>
        <v>0.86299999999999999</v>
      </c>
      <c r="AO134" s="87">
        <f>A126064914X_Latest</f>
        <v>0.35599999999999998</v>
      </c>
      <c r="AP134" s="77">
        <f>A126066858C_Latest</f>
        <v>1.2190000000000001</v>
      </c>
      <c r="AQ134" s="77">
        <f>A126064266L_Latest</f>
        <v>4.0709999999999997</v>
      </c>
      <c r="AR134" s="77">
        <f>A126067146X_Latest</f>
        <v>1.071</v>
      </c>
      <c r="AS134" s="77">
        <f>A126065202V_Latest</f>
        <v>1.0489999999999999</v>
      </c>
      <c r="AT134" s="87">
        <f>A126067794W_Latest</f>
        <v>4.2089999999999996</v>
      </c>
      <c r="AU134" s="77">
        <f>A126068442K_Latest</f>
        <v>6.3289999999999997</v>
      </c>
      <c r="AV134" s="77">
        <f>A126065850T_Latest</f>
        <v>0.71799999999999997</v>
      </c>
      <c r="AW134" s="87">
        <f>A126064554F_Latest</f>
        <v>0.57599999999999996</v>
      </c>
      <c r="AX134" s="77">
        <f>A126066498K_Latest</f>
        <v>1.294</v>
      </c>
      <c r="AY134" s="77">
        <f>A126063906F_Latest</f>
        <v>7.6230000000000002</v>
      </c>
      <c r="AZ134" s="77">
        <f>A126067218X_Latest</f>
        <v>0.441</v>
      </c>
      <c r="BA134" s="77">
        <f>A126065274F_Latest</f>
        <v>0</v>
      </c>
      <c r="BB134" s="87">
        <f>A126067866W_Latest</f>
        <v>0.34300000000000003</v>
      </c>
      <c r="BC134" s="77">
        <f>A126068514K_Latest</f>
        <v>0.78300000000000003</v>
      </c>
      <c r="BD134" s="77">
        <f>A126065922T_Latest</f>
        <v>0.26</v>
      </c>
      <c r="BE134" s="87">
        <f>A126064626F_Latest</f>
        <v>0.86199999999999999</v>
      </c>
      <c r="BF134" s="77">
        <f>A126066570T_Latest</f>
        <v>1.1220000000000001</v>
      </c>
      <c r="BG134" s="77">
        <f>A126063978T_Latest</f>
        <v>1.905</v>
      </c>
      <c r="BH134" s="77">
        <f>A126067290T_Latest</f>
        <v>0.13200000000000001</v>
      </c>
      <c r="BI134" s="77">
        <f>A126065346F_Latest</f>
        <v>0</v>
      </c>
      <c r="BJ134" s="87">
        <f>A126067938W_Latest</f>
        <v>0.40400000000000003</v>
      </c>
      <c r="BK134" s="77">
        <f>A126068586W_Latest</f>
        <v>0.53600000000000003</v>
      </c>
      <c r="BL134" s="77">
        <f>A126065994C_Latest</f>
        <v>0.13500000000000001</v>
      </c>
      <c r="BM134" s="87">
        <f>A126064698T_Latest</f>
        <v>0</v>
      </c>
      <c r="BN134" s="77">
        <f>A126066642T_Latest</f>
        <v>0.13500000000000001</v>
      </c>
      <c r="BO134" s="77">
        <f>A126064050A_Latest</f>
        <v>0.67100000000000004</v>
      </c>
      <c r="BP134" s="77">
        <f>A126067002L_Latest</f>
        <v>0.26300000000000001</v>
      </c>
      <c r="BQ134" s="77">
        <f>A126065058L_Latest</f>
        <v>0.20699999999999999</v>
      </c>
      <c r="BR134" s="87">
        <f>A126067650K_Latest</f>
        <v>0</v>
      </c>
      <c r="BS134" s="77">
        <f>A126068298C_Latest</f>
        <v>0.47</v>
      </c>
      <c r="BT134" s="77">
        <f>A126065706X_Latest</f>
        <v>0.26100000000000001</v>
      </c>
      <c r="BU134" s="87">
        <f>A126064410V_Latest</f>
        <v>0.52500000000000002</v>
      </c>
      <c r="BV134" s="77">
        <f>A126066354X_Latest</f>
        <v>0.78600000000000003</v>
      </c>
      <c r="BW134" s="77">
        <f>A126063762F_Latest</f>
        <v>1.2569999999999999</v>
      </c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s="86" customFormat="1" hidden="1">
      <c r="A135" s="83"/>
      <c r="B135" s="84" t="s">
        <v>11648</v>
      </c>
      <c r="C135" s="85">
        <v>29</v>
      </c>
      <c r="D135" s="87">
        <f>A126066934V_Latest</f>
        <v>75.784000000000006</v>
      </c>
      <c r="E135" s="87">
        <f>A126064990A_Latest</f>
        <v>29.457000000000001</v>
      </c>
      <c r="F135" s="87"/>
      <c r="G135" s="87">
        <f>A126068230J_Latest</f>
        <v>105.241</v>
      </c>
      <c r="H135" s="87">
        <f>A126065638J_Latest</f>
        <v>28.222000000000001</v>
      </c>
      <c r="I135" s="87"/>
      <c r="J135" s="87">
        <f>A126066286J_Latest</f>
        <v>28.222000000000001</v>
      </c>
      <c r="K135" s="87">
        <f>A126063694R_Latest</f>
        <v>133.46299999999999</v>
      </c>
      <c r="L135" s="87">
        <f>A126067366A_Latest</f>
        <v>19.939</v>
      </c>
      <c r="M135" s="87">
        <f>A126065422W_Latest</f>
        <v>8.5530000000000008</v>
      </c>
      <c r="N135" s="87"/>
      <c r="O135" s="87">
        <f>A126068662L_Latest</f>
        <v>28.492000000000001</v>
      </c>
      <c r="P135" s="87">
        <f>A126066070W_Latest</f>
        <v>8.8279999999999994</v>
      </c>
      <c r="Q135" s="87"/>
      <c r="R135" s="87">
        <f>A126066718A_Latest</f>
        <v>8.8279999999999994</v>
      </c>
      <c r="S135" s="87">
        <f>A126064126K_Latest</f>
        <v>37.32</v>
      </c>
      <c r="T135" s="87">
        <f>A126067078J_Latest</f>
        <v>20.925000000000001</v>
      </c>
      <c r="U135" s="87">
        <f>A126065134C_Latest</f>
        <v>9.0589999999999993</v>
      </c>
      <c r="V135" s="87"/>
      <c r="W135" s="87">
        <f>A126068374V_Latest</f>
        <v>29.984000000000002</v>
      </c>
      <c r="X135" s="87">
        <f>A126065782A_Latest</f>
        <v>7.28</v>
      </c>
      <c r="Y135" s="87"/>
      <c r="Z135" s="87">
        <f>A126066430R_Latest</f>
        <v>7.28</v>
      </c>
      <c r="AA135" s="87">
        <f>A126063838R_Latest</f>
        <v>37.264000000000003</v>
      </c>
      <c r="AB135" s="87">
        <f>A126067438A_Latest</f>
        <v>15.439</v>
      </c>
      <c r="AC135" s="87">
        <f>A126065494J_Latest</f>
        <v>7.1820000000000004</v>
      </c>
      <c r="AD135" s="87"/>
      <c r="AE135" s="87">
        <f>A126068734L_Latest</f>
        <v>22.620999999999999</v>
      </c>
      <c r="AF135" s="87">
        <f>A126066142W_Latest</f>
        <v>6.7220000000000004</v>
      </c>
      <c r="AG135" s="87"/>
      <c r="AH135" s="87">
        <f>A126066790V_Latest</f>
        <v>6.7220000000000004</v>
      </c>
      <c r="AI135" s="87">
        <f>A126064198W_Latest</f>
        <v>29.343</v>
      </c>
      <c r="AJ135" s="87">
        <f>A126067510J_Latest</f>
        <v>6.6219999999999999</v>
      </c>
      <c r="AK135" s="87">
        <f>A126065566J_Latest</f>
        <v>0.77300000000000002</v>
      </c>
      <c r="AL135" s="87"/>
      <c r="AM135" s="87">
        <f>A126068806L_Latest</f>
        <v>7.3959999999999999</v>
      </c>
      <c r="AN135" s="87">
        <f>A126066214W_Latest</f>
        <v>1.111</v>
      </c>
      <c r="AO135" s="87"/>
      <c r="AP135" s="87">
        <f>A126066862V_Latest</f>
        <v>1.111</v>
      </c>
      <c r="AQ135" s="87">
        <f>A126064270C_Latest</f>
        <v>8.5060000000000002</v>
      </c>
      <c r="AR135" s="87">
        <f>A126067150R_Latest</f>
        <v>9.3949999999999996</v>
      </c>
      <c r="AS135" s="87">
        <f>A126065206C_Latest</f>
        <v>2.4</v>
      </c>
      <c r="AT135" s="87"/>
      <c r="AU135" s="87">
        <f>A126068446V_Latest</f>
        <v>11.794</v>
      </c>
      <c r="AV135" s="87">
        <f>A126065854A_Latest</f>
        <v>3.2509999999999999</v>
      </c>
      <c r="AW135" s="87"/>
      <c r="AX135" s="87">
        <f>A126066502R_Latest</f>
        <v>3.2509999999999999</v>
      </c>
      <c r="AY135" s="87">
        <f>A126063910W_Latest</f>
        <v>15.045999999999999</v>
      </c>
      <c r="AZ135" s="87">
        <f>A126067222R_Latest</f>
        <v>1.6719999999999999</v>
      </c>
      <c r="BA135" s="87">
        <f>A126065278R_Latest</f>
        <v>0.38700000000000001</v>
      </c>
      <c r="BB135" s="87"/>
      <c r="BC135" s="87">
        <f>A126068518V_Latest</f>
        <v>2.06</v>
      </c>
      <c r="BD135" s="87">
        <f>A126065926A_Latest</f>
        <v>0.52900000000000003</v>
      </c>
      <c r="BE135" s="87"/>
      <c r="BF135" s="87">
        <f>A126066574A_Latest</f>
        <v>0.52900000000000003</v>
      </c>
      <c r="BG135" s="87">
        <f>A126063982J_Latest</f>
        <v>2.5880000000000001</v>
      </c>
      <c r="BH135" s="87">
        <f>A126067294A_Latest</f>
        <v>0.81100000000000005</v>
      </c>
      <c r="BI135" s="87">
        <f>A126065350W_Latest</f>
        <v>0.26400000000000001</v>
      </c>
      <c r="BJ135" s="87"/>
      <c r="BK135" s="87">
        <f>A126068590L_Latest</f>
        <v>1.0740000000000001</v>
      </c>
      <c r="BL135" s="87">
        <f>A126065998L_Latest</f>
        <v>0.27900000000000003</v>
      </c>
      <c r="BM135" s="87"/>
      <c r="BN135" s="87">
        <f>A126066646A_Latest</f>
        <v>0.27900000000000003</v>
      </c>
      <c r="BO135" s="87">
        <f>A126064054K_Latest</f>
        <v>1.353</v>
      </c>
      <c r="BP135" s="87">
        <f>A126067006W_Latest</f>
        <v>0.98099999999999998</v>
      </c>
      <c r="BQ135" s="87">
        <f>A126065062C_Latest</f>
        <v>0.83899999999999997</v>
      </c>
      <c r="BR135" s="87"/>
      <c r="BS135" s="87">
        <f>A126068302J_Latest</f>
        <v>1.82</v>
      </c>
      <c r="BT135" s="87">
        <f>A126065710R_Latest</f>
        <v>0.222</v>
      </c>
      <c r="BU135" s="87"/>
      <c r="BV135" s="87">
        <f>A126066358J_Latest</f>
        <v>0.222</v>
      </c>
      <c r="BW135" s="87">
        <f>A126063766R_Latest</f>
        <v>2.0419999999999998</v>
      </c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</row>
    <row r="136" spans="1:93" s="86" customFormat="1" hidden="1">
      <c r="A136" s="83"/>
      <c r="B136" s="84" t="s">
        <v>11650</v>
      </c>
      <c r="C136" s="85">
        <v>30</v>
      </c>
      <c r="D136" s="87">
        <f>A126066950V_Latest</f>
        <v>31.077000000000002</v>
      </c>
      <c r="E136" s="87">
        <f>A126065006K_Latest</f>
        <v>3.81</v>
      </c>
      <c r="F136" s="87"/>
      <c r="G136" s="87">
        <f>A126068246A_Latest</f>
        <v>34.887</v>
      </c>
      <c r="H136" s="87">
        <f>A126065654J_Latest</f>
        <v>10.678000000000001</v>
      </c>
      <c r="I136" s="87"/>
      <c r="J136" s="87">
        <f>A126066302W_Latest</f>
        <v>10.678000000000001</v>
      </c>
      <c r="K136" s="87">
        <f>A126063710C_Latest</f>
        <v>45.566000000000003</v>
      </c>
      <c r="L136" s="87">
        <f>A126067382A_Latest</f>
        <v>11.196999999999999</v>
      </c>
      <c r="M136" s="87">
        <f>A126065438R_Latest</f>
        <v>1.371</v>
      </c>
      <c r="N136" s="87"/>
      <c r="O136" s="87">
        <f>A126068678F_Latest</f>
        <v>12.567</v>
      </c>
      <c r="P136" s="87">
        <f>A126066086R_Latest</f>
        <v>6.0330000000000004</v>
      </c>
      <c r="Q136" s="87"/>
      <c r="R136" s="87">
        <f>A126066734A_Latest</f>
        <v>6.0330000000000004</v>
      </c>
      <c r="S136" s="87">
        <f>A126064142K_Latest</f>
        <v>18.600999999999999</v>
      </c>
      <c r="T136" s="87">
        <f>A126067094J_Latest</f>
        <v>8.3330000000000002</v>
      </c>
      <c r="U136" s="87">
        <f>A126065150C_Latest</f>
        <v>0.443</v>
      </c>
      <c r="V136" s="87"/>
      <c r="W136" s="87">
        <f>A126068390V_Latest</f>
        <v>8.7759999999999998</v>
      </c>
      <c r="X136" s="87">
        <f>A126065798V_Latest</f>
        <v>2.1320000000000001</v>
      </c>
      <c r="Y136" s="87"/>
      <c r="Z136" s="87">
        <f>A126066446J_Latest</f>
        <v>2.1320000000000001</v>
      </c>
      <c r="AA136" s="87">
        <f>A126063854R_Latest</f>
        <v>10.907999999999999</v>
      </c>
      <c r="AB136" s="87">
        <f>A126067454A_Latest</f>
        <v>6.6280000000000001</v>
      </c>
      <c r="AC136" s="87">
        <f>A126065510W_Latest</f>
        <v>0</v>
      </c>
      <c r="AD136" s="87"/>
      <c r="AE136" s="87">
        <f>A126068750L_Latest</f>
        <v>6.6280000000000001</v>
      </c>
      <c r="AF136" s="87">
        <f>A126066158R_Latest</f>
        <v>0.39700000000000002</v>
      </c>
      <c r="AG136" s="87"/>
      <c r="AH136" s="87">
        <f>A126066806A_Latest</f>
        <v>0.39700000000000002</v>
      </c>
      <c r="AI136" s="87">
        <f>A126064214K_Latest</f>
        <v>7.024</v>
      </c>
      <c r="AJ136" s="87">
        <f>A126067526A_Latest</f>
        <v>3.1859999999999999</v>
      </c>
      <c r="AK136" s="87">
        <f>A126065582J_Latest</f>
        <v>0</v>
      </c>
      <c r="AL136" s="87"/>
      <c r="AM136" s="87">
        <f>A126068822L_Latest</f>
        <v>3.1859999999999999</v>
      </c>
      <c r="AN136" s="87">
        <f>A126066230W_Latest</f>
        <v>0.81599999999999995</v>
      </c>
      <c r="AO136" s="87"/>
      <c r="AP136" s="87">
        <f>A126066878L_Latest</f>
        <v>0.81599999999999995</v>
      </c>
      <c r="AQ136" s="87">
        <f>A126064286W_Latest</f>
        <v>4.0019999999999998</v>
      </c>
      <c r="AR136" s="87">
        <f>A126067166J_Latest</f>
        <v>0.81100000000000005</v>
      </c>
      <c r="AS136" s="87">
        <f>A126065222C_Latest</f>
        <v>1.579</v>
      </c>
      <c r="AT136" s="87"/>
      <c r="AU136" s="87">
        <f>A126068462V_Latest</f>
        <v>2.39</v>
      </c>
      <c r="AV136" s="87">
        <f>A126065870A_Latest</f>
        <v>1.3</v>
      </c>
      <c r="AW136" s="87"/>
      <c r="AX136" s="87">
        <f>A126066518J_Latest</f>
        <v>1.3</v>
      </c>
      <c r="AY136" s="87">
        <f>A126063926R_Latest</f>
        <v>3.69</v>
      </c>
      <c r="AZ136" s="87">
        <f>A126067238J_Latest</f>
        <v>0.57899999999999996</v>
      </c>
      <c r="BA136" s="87">
        <f>A126065294R_Latest</f>
        <v>0</v>
      </c>
      <c r="BB136" s="87"/>
      <c r="BC136" s="87">
        <f>A126068534V_Latest</f>
        <v>0.57899999999999996</v>
      </c>
      <c r="BD136" s="87">
        <f>A126065942A_Latest</f>
        <v>0</v>
      </c>
      <c r="BE136" s="87"/>
      <c r="BF136" s="87">
        <f>A126066590A_Latest</f>
        <v>0</v>
      </c>
      <c r="BG136" s="87">
        <f>A126063998A_Latest</f>
        <v>0.57899999999999996</v>
      </c>
      <c r="BH136" s="87">
        <f>A126067310R_Latest</f>
        <v>0.34399999999999997</v>
      </c>
      <c r="BI136" s="87">
        <f>A126065366R_Latest</f>
        <v>0.184</v>
      </c>
      <c r="BJ136" s="87"/>
      <c r="BK136" s="87">
        <f>A126068606V_Latest</f>
        <v>0.52800000000000002</v>
      </c>
      <c r="BL136" s="87">
        <f>A126066014C_Latest</f>
        <v>0</v>
      </c>
      <c r="BM136" s="87"/>
      <c r="BN136" s="87">
        <f>A126066662A_Latest</f>
        <v>0</v>
      </c>
      <c r="BO136" s="87">
        <f>A126064070K_Latest</f>
        <v>0.52800000000000002</v>
      </c>
      <c r="BP136" s="87">
        <f>A126067022W_Latest</f>
        <v>0</v>
      </c>
      <c r="BQ136" s="87">
        <f>A126065078W_Latest</f>
        <v>0.23300000000000001</v>
      </c>
      <c r="BR136" s="87"/>
      <c r="BS136" s="87">
        <f>A126068318A_Latest</f>
        <v>0.23300000000000001</v>
      </c>
      <c r="BT136" s="87">
        <f>A126065726J_Latest</f>
        <v>0</v>
      </c>
      <c r="BU136" s="87"/>
      <c r="BV136" s="87">
        <f>A126066374J_Latest</f>
        <v>0</v>
      </c>
      <c r="BW136" s="87">
        <f>A126063782R_Latest</f>
        <v>0.23300000000000001</v>
      </c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</row>
    <row r="137" spans="1:93" hidden="1">
      <c r="A137" s="50"/>
      <c r="B137" s="52" t="s">
        <v>11651</v>
      </c>
      <c r="C137" s="66">
        <v>31</v>
      </c>
      <c r="D137" s="77">
        <f>A126066918V_Latest</f>
        <v>15.792999999999999</v>
      </c>
      <c r="E137" s="77">
        <f>A126064974A_Latest</f>
        <v>1.9490000000000001</v>
      </c>
      <c r="F137" s="87">
        <f>A126067566V_Latest</f>
        <v>0.81599999999999995</v>
      </c>
      <c r="G137" s="77">
        <f>A126068214J_Latest</f>
        <v>18.558</v>
      </c>
      <c r="H137" s="77">
        <f>A126065622R_Latest</f>
        <v>27.905999999999999</v>
      </c>
      <c r="I137" s="87">
        <f>A126064326C_Latest</f>
        <v>1.2989999999999999</v>
      </c>
      <c r="J137" s="77">
        <f>A126066270R_Latest</f>
        <v>29.204999999999998</v>
      </c>
      <c r="K137" s="77">
        <f>A126063678R_Latest</f>
        <v>47.762999999999998</v>
      </c>
      <c r="L137" s="77">
        <f>A126067350J_Latest</f>
        <v>4.2149999999999999</v>
      </c>
      <c r="M137" s="77">
        <f>A126065406W_Latest</f>
        <v>0</v>
      </c>
      <c r="N137" s="87">
        <f>A126067998X_Latest</f>
        <v>0</v>
      </c>
      <c r="O137" s="77">
        <f>A126068646L_Latest</f>
        <v>4.2149999999999999</v>
      </c>
      <c r="P137" s="77">
        <f>A126066054W_Latest</f>
        <v>7.1070000000000002</v>
      </c>
      <c r="Q137" s="87">
        <f>A126064758J_Latest</f>
        <v>0</v>
      </c>
      <c r="R137" s="77">
        <f>A126066702J_Latest</f>
        <v>7.1070000000000002</v>
      </c>
      <c r="S137" s="77">
        <f>A126064110T_Latest</f>
        <v>11.321999999999999</v>
      </c>
      <c r="T137" s="77">
        <f>A126067062R_Latest</f>
        <v>4.8680000000000003</v>
      </c>
      <c r="U137" s="77">
        <f>A126065118C_Latest</f>
        <v>0.36299999999999999</v>
      </c>
      <c r="V137" s="87">
        <f>A126067710A_Latest</f>
        <v>0.58699999999999997</v>
      </c>
      <c r="W137" s="77">
        <f>A126068358V_Latest</f>
        <v>5.8179999999999996</v>
      </c>
      <c r="X137" s="77">
        <f>A126065766A_Latest</f>
        <v>8.6129999999999995</v>
      </c>
      <c r="Y137" s="87">
        <f>A126064470W_Latest</f>
        <v>0.93200000000000005</v>
      </c>
      <c r="Z137" s="77">
        <f>A126066414R_Latest</f>
        <v>9.5449999999999999</v>
      </c>
      <c r="AA137" s="77">
        <f>A126063822W_Latest</f>
        <v>15.363</v>
      </c>
      <c r="AB137" s="77">
        <f>A126067422J_Latest</f>
        <v>2.7749999999999999</v>
      </c>
      <c r="AC137" s="77">
        <f>A126065478J_Latest</f>
        <v>0.73399999999999999</v>
      </c>
      <c r="AD137" s="87">
        <f>A126068070J_Latest</f>
        <v>0</v>
      </c>
      <c r="AE137" s="77">
        <f>A126068718L_Latest</f>
        <v>3.51</v>
      </c>
      <c r="AF137" s="77">
        <f>A126066126W_Latest</f>
        <v>5.3739999999999997</v>
      </c>
      <c r="AG137" s="87">
        <f>A126064830R_Latest</f>
        <v>0.36699999999999999</v>
      </c>
      <c r="AH137" s="77">
        <f>A126066774V_Latest</f>
        <v>5.742</v>
      </c>
      <c r="AI137" s="77">
        <f>A126064182C_Latest</f>
        <v>9.2509999999999994</v>
      </c>
      <c r="AJ137" s="77">
        <f>A126067494V_Latest</f>
        <v>0.68100000000000005</v>
      </c>
      <c r="AK137" s="77">
        <f>A126065550R_Latest</f>
        <v>0</v>
      </c>
      <c r="AL137" s="87">
        <f>A126068142J_Latest</f>
        <v>0</v>
      </c>
      <c r="AM137" s="77">
        <f>A126068790F_Latest</f>
        <v>0.68100000000000005</v>
      </c>
      <c r="AN137" s="77">
        <f>A126066198J_Latest</f>
        <v>2.8969999999999998</v>
      </c>
      <c r="AO137" s="87">
        <f>A126064902R_Latest</f>
        <v>0</v>
      </c>
      <c r="AP137" s="77">
        <f>A126066846V_Latest</f>
        <v>2.8969999999999998</v>
      </c>
      <c r="AQ137" s="77">
        <f>A126064254C_Latest</f>
        <v>3.5779999999999998</v>
      </c>
      <c r="AR137" s="77">
        <f>A126067134R_Latest</f>
        <v>1.915</v>
      </c>
      <c r="AS137" s="77">
        <f>A126065190W_Latest</f>
        <v>0.85199999999999998</v>
      </c>
      <c r="AT137" s="87">
        <f>A126067782L_Latest</f>
        <v>0</v>
      </c>
      <c r="AU137" s="77">
        <f>A126068430A_Latest</f>
        <v>2.7669999999999999</v>
      </c>
      <c r="AV137" s="77">
        <f>A126065838A_Latest</f>
        <v>3.3940000000000001</v>
      </c>
      <c r="AW137" s="87">
        <f>A126064542W_Latest</f>
        <v>0</v>
      </c>
      <c r="AX137" s="77">
        <f>A126066486A_Latest</f>
        <v>3.3940000000000001</v>
      </c>
      <c r="AY137" s="77">
        <f>A126063894J_Latest</f>
        <v>6.1609999999999996</v>
      </c>
      <c r="AZ137" s="77">
        <f>A126067206R_Latest</f>
        <v>0.372</v>
      </c>
      <c r="BA137" s="77">
        <f>A126065262W_Latest</f>
        <v>0</v>
      </c>
      <c r="BB137" s="87">
        <f>A126067854L_Latest</f>
        <v>0</v>
      </c>
      <c r="BC137" s="77">
        <f>A126068502A_Latest</f>
        <v>0.372</v>
      </c>
      <c r="BD137" s="77">
        <f>A126065910J_Latest</f>
        <v>0.52</v>
      </c>
      <c r="BE137" s="87">
        <f>A126064614W_Latest</f>
        <v>0</v>
      </c>
      <c r="BF137" s="77">
        <f>A126066558A_Latest</f>
        <v>0.52</v>
      </c>
      <c r="BG137" s="77">
        <f>A126063966J_Latest</f>
        <v>0.89200000000000002</v>
      </c>
      <c r="BH137" s="77">
        <f>A126067278A_Latest</f>
        <v>0</v>
      </c>
      <c r="BI137" s="77">
        <f>A126065334W_Latest</f>
        <v>0</v>
      </c>
      <c r="BJ137" s="87">
        <f>A126067926L_Latest</f>
        <v>0</v>
      </c>
      <c r="BK137" s="77">
        <f>A126068574L_Latest</f>
        <v>0</v>
      </c>
      <c r="BL137" s="77">
        <f>A126065982V_Latest</f>
        <v>0</v>
      </c>
      <c r="BM137" s="87">
        <f>A126064686J_Latest</f>
        <v>0</v>
      </c>
      <c r="BN137" s="77">
        <f>A126066630J_Latest</f>
        <v>0</v>
      </c>
      <c r="BO137" s="77">
        <f>A126064038K_Latest</f>
        <v>0</v>
      </c>
      <c r="BP137" s="77">
        <f>A126066990L_Latest</f>
        <v>0.96599999999999997</v>
      </c>
      <c r="BQ137" s="77">
        <f>A126065046C_Latest</f>
        <v>0</v>
      </c>
      <c r="BR137" s="87">
        <f>A126067638V_Latest</f>
        <v>0.22900000000000001</v>
      </c>
      <c r="BS137" s="77">
        <f>A126068286V_Latest</f>
        <v>1.1950000000000001</v>
      </c>
      <c r="BT137" s="77">
        <f>A126065694A_Latest</f>
        <v>0</v>
      </c>
      <c r="BU137" s="87">
        <f>A126064398R_Latest</f>
        <v>0</v>
      </c>
      <c r="BV137" s="77">
        <f>A126066342R_Latest</f>
        <v>0</v>
      </c>
      <c r="BW137" s="77">
        <f>A126063750W_Latest</f>
        <v>1.1950000000000001</v>
      </c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0"/>
      <c r="B138" s="57" t="s">
        <v>11652</v>
      </c>
      <c r="C138" s="66">
        <v>32</v>
      </c>
      <c r="D138" s="77">
        <f>A126066970C_Latest</f>
        <v>2.6339999999999999</v>
      </c>
      <c r="E138" s="77">
        <f>A126065026V_Latest</f>
        <v>1.101</v>
      </c>
      <c r="F138" s="87">
        <f>A126067618K_Latest</f>
        <v>0.81599999999999995</v>
      </c>
      <c r="G138" s="77">
        <f>A126068266K_Latest</f>
        <v>4.5510000000000002</v>
      </c>
      <c r="H138" s="77">
        <f>A126065674T_Latest</f>
        <v>1.7509999999999999</v>
      </c>
      <c r="I138" s="87">
        <f>A126064378F_Latest</f>
        <v>1.2989999999999999</v>
      </c>
      <c r="J138" s="77">
        <f>A126066322F_Latest</f>
        <v>3.05</v>
      </c>
      <c r="K138" s="77">
        <f>A126063730L_Latest</f>
        <v>7.601</v>
      </c>
      <c r="L138" s="77">
        <f>A126067402X_Latest</f>
        <v>0.82099999999999995</v>
      </c>
      <c r="M138" s="77">
        <f>A126065458X_Latest</f>
        <v>0</v>
      </c>
      <c r="N138" s="87">
        <f>A126068050X_Latest</f>
        <v>0</v>
      </c>
      <c r="O138" s="77">
        <f>A126068698R_Latest</f>
        <v>0.82099999999999995</v>
      </c>
      <c r="P138" s="77">
        <f>A126066106L_Latest</f>
        <v>0</v>
      </c>
      <c r="Q138" s="87">
        <f>A126064810F_Latest</f>
        <v>0</v>
      </c>
      <c r="R138" s="77">
        <f>A126066754K_Latest</f>
        <v>0</v>
      </c>
      <c r="S138" s="77">
        <f>A126064162V_Latest</f>
        <v>0.82099999999999995</v>
      </c>
      <c r="T138" s="77">
        <f>A126067114F_Latest</f>
        <v>0.55100000000000005</v>
      </c>
      <c r="U138" s="77">
        <f>A126065170L_Latest</f>
        <v>0</v>
      </c>
      <c r="V138" s="87">
        <f>A126067762C_Latest</f>
        <v>0.58699999999999997</v>
      </c>
      <c r="W138" s="77">
        <f>A126068410T_Latest</f>
        <v>1.137</v>
      </c>
      <c r="X138" s="77">
        <f>A126065818T_Latest</f>
        <v>1.331</v>
      </c>
      <c r="Y138" s="87">
        <f>A126064522L_Latest</f>
        <v>0.93200000000000005</v>
      </c>
      <c r="Z138" s="77">
        <f>A126066466T_Latest</f>
        <v>2.2629999999999999</v>
      </c>
      <c r="AA138" s="77">
        <f>A126063874X_Latest</f>
        <v>3.4</v>
      </c>
      <c r="AB138" s="77">
        <f>A126067474K_Latest</f>
        <v>0.96499999999999997</v>
      </c>
      <c r="AC138" s="77">
        <f>A126065530F_Latest</f>
        <v>0.73399999999999999</v>
      </c>
      <c r="AD138" s="87">
        <f>A126068122X_Latest</f>
        <v>0</v>
      </c>
      <c r="AE138" s="77">
        <f>A126068770W_Latest</f>
        <v>1.7</v>
      </c>
      <c r="AF138" s="77">
        <f>A126066178X_Latest</f>
        <v>0</v>
      </c>
      <c r="AG138" s="87">
        <f>A126064882T_Latest</f>
        <v>0.36699999999999999</v>
      </c>
      <c r="AH138" s="77">
        <f>A126066826K_Latest</f>
        <v>0.36699999999999999</v>
      </c>
      <c r="AI138" s="77">
        <f>A126064234V_Latest</f>
        <v>2.0670000000000002</v>
      </c>
      <c r="AJ138" s="77">
        <f>A126067546K_Latest</f>
        <v>0</v>
      </c>
      <c r="AK138" s="77">
        <f>A126065602F_Latest</f>
        <v>0</v>
      </c>
      <c r="AL138" s="87">
        <f>A126068194K_Latest</f>
        <v>0</v>
      </c>
      <c r="AM138" s="77">
        <f>A126068842W_Latest</f>
        <v>0</v>
      </c>
      <c r="AN138" s="77">
        <f>A126066250F_Latest</f>
        <v>0</v>
      </c>
      <c r="AO138" s="87">
        <f>A126064954T_Latest</f>
        <v>0</v>
      </c>
      <c r="AP138" s="77">
        <f>A126066898W_Latest</f>
        <v>0</v>
      </c>
      <c r="AQ138" s="77">
        <f>A126064306V_Latest</f>
        <v>0</v>
      </c>
      <c r="AR138" s="77">
        <f>A126067186T_Latest</f>
        <v>0</v>
      </c>
      <c r="AS138" s="77">
        <f>A126065242L_Latest</f>
        <v>0.36699999999999999</v>
      </c>
      <c r="AT138" s="87">
        <f>A126067834C_Latest</f>
        <v>0</v>
      </c>
      <c r="AU138" s="77">
        <f>A126068482C_Latest</f>
        <v>0.36699999999999999</v>
      </c>
      <c r="AV138" s="77">
        <f>A126065890K_Latest</f>
        <v>0.42</v>
      </c>
      <c r="AW138" s="87">
        <f>A126064594X_Latest</f>
        <v>0</v>
      </c>
      <c r="AX138" s="77">
        <f>A126066538T_Latest</f>
        <v>0.42</v>
      </c>
      <c r="AY138" s="77">
        <f>A126063946X_Latest</f>
        <v>0.78700000000000003</v>
      </c>
      <c r="AZ138" s="77">
        <f>A126067258T_Latest</f>
        <v>0</v>
      </c>
      <c r="BA138" s="77">
        <f>A126065314L_Latest</f>
        <v>0</v>
      </c>
      <c r="BB138" s="87">
        <f>A126067906C_Latest</f>
        <v>0</v>
      </c>
      <c r="BC138" s="77">
        <f>A126068554C_Latest</f>
        <v>0</v>
      </c>
      <c r="BD138" s="77">
        <f>A126065962K_Latest</f>
        <v>0</v>
      </c>
      <c r="BE138" s="87">
        <f>A126064666X_Latest</f>
        <v>0</v>
      </c>
      <c r="BF138" s="77">
        <f>A126066610X_Latest</f>
        <v>0</v>
      </c>
      <c r="BG138" s="77">
        <f>A126064018A_Latest</f>
        <v>0</v>
      </c>
      <c r="BH138" s="77">
        <f>A126067330X_Latest</f>
        <v>0</v>
      </c>
      <c r="BI138" s="77">
        <f>A126065386X_Latest</f>
        <v>0</v>
      </c>
      <c r="BJ138" s="87">
        <f>A126067978R_Latest</f>
        <v>0</v>
      </c>
      <c r="BK138" s="77">
        <f>A126068626C_Latest</f>
        <v>0</v>
      </c>
      <c r="BL138" s="77">
        <f>A126066034L_Latest</f>
        <v>0</v>
      </c>
      <c r="BM138" s="87">
        <f>A126064738X_Latest</f>
        <v>0</v>
      </c>
      <c r="BN138" s="77">
        <f>A126066682K_Latest</f>
        <v>0</v>
      </c>
      <c r="BO138" s="77">
        <f>A126064090V_Latest</f>
        <v>0</v>
      </c>
      <c r="BP138" s="77">
        <f>A126067042F_Latest</f>
        <v>0.29699999999999999</v>
      </c>
      <c r="BQ138" s="77">
        <f>A126065098F_Latest</f>
        <v>0</v>
      </c>
      <c r="BR138" s="87">
        <f>A126067690C_Latest</f>
        <v>0.22900000000000001</v>
      </c>
      <c r="BS138" s="77">
        <f>A126068338K_Latest</f>
        <v>0.52600000000000002</v>
      </c>
      <c r="BT138" s="77">
        <f>A126065746T_Latest</f>
        <v>0</v>
      </c>
      <c r="BU138" s="87">
        <f>A126064450L_Latest</f>
        <v>0</v>
      </c>
      <c r="BV138" s="77">
        <f>A126066394T_Latest</f>
        <v>0</v>
      </c>
      <c r="BW138" s="77">
        <f>A126063802L_Latest</f>
        <v>0.52600000000000002</v>
      </c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s="86" customFormat="1" hidden="1">
      <c r="A139" s="83"/>
      <c r="B139" s="84" t="s">
        <v>11653</v>
      </c>
      <c r="C139" s="85">
        <v>33</v>
      </c>
      <c r="D139" s="87">
        <f>A126066954C_Latest</f>
        <v>13.16</v>
      </c>
      <c r="E139" s="87">
        <f>A126065010A_Latest</f>
        <v>0.84699999999999998</v>
      </c>
      <c r="F139" s="87"/>
      <c r="G139" s="87">
        <f>A126068250T_Latest</f>
        <v>14.007</v>
      </c>
      <c r="H139" s="87">
        <f>A126065658T_Latest</f>
        <v>26.155000000000001</v>
      </c>
      <c r="I139" s="87"/>
      <c r="J139" s="87">
        <f>A126066306F_Latest</f>
        <v>26.155000000000001</v>
      </c>
      <c r="K139" s="87">
        <f>A126063714L_Latest</f>
        <v>40.161999999999999</v>
      </c>
      <c r="L139" s="87">
        <f>A126067386K_Latest</f>
        <v>3.3940000000000001</v>
      </c>
      <c r="M139" s="87">
        <f>A126065442F_Latest</f>
        <v>0</v>
      </c>
      <c r="N139" s="87"/>
      <c r="O139" s="87">
        <f>A126068682W_Latest</f>
        <v>3.3940000000000001</v>
      </c>
      <c r="P139" s="87">
        <f>A126066090F_Latest</f>
        <v>7.1070000000000002</v>
      </c>
      <c r="Q139" s="87"/>
      <c r="R139" s="87">
        <f>A126066738K_Latest</f>
        <v>7.1070000000000002</v>
      </c>
      <c r="S139" s="87">
        <f>A126064146V_Latest</f>
        <v>10.500999999999999</v>
      </c>
      <c r="T139" s="87">
        <f>A126067098T_Latest</f>
        <v>4.3179999999999996</v>
      </c>
      <c r="U139" s="87">
        <f>A126065154L_Latest</f>
        <v>0.36299999999999999</v>
      </c>
      <c r="V139" s="87"/>
      <c r="W139" s="87">
        <f>A126068394C_Latest</f>
        <v>4.681</v>
      </c>
      <c r="X139" s="87">
        <f>A126065802X_Latest</f>
        <v>7.2830000000000004</v>
      </c>
      <c r="Y139" s="87"/>
      <c r="Z139" s="87">
        <f>A126066450X_Latest</f>
        <v>7.2830000000000004</v>
      </c>
      <c r="AA139" s="87">
        <f>A126063858X_Latest</f>
        <v>11.962999999999999</v>
      </c>
      <c r="AB139" s="87">
        <f>A126067458K_Latest</f>
        <v>1.81</v>
      </c>
      <c r="AC139" s="87">
        <f>A126065514F_Latest</f>
        <v>0</v>
      </c>
      <c r="AD139" s="87"/>
      <c r="AE139" s="87">
        <f>A126068754W_Latest</f>
        <v>1.81</v>
      </c>
      <c r="AF139" s="87">
        <f>A126066162F_Latest</f>
        <v>5.3739999999999997</v>
      </c>
      <c r="AG139" s="87"/>
      <c r="AH139" s="87">
        <f>A126066810T_Latest</f>
        <v>5.3739999999999997</v>
      </c>
      <c r="AI139" s="87">
        <f>A126064218V_Latest</f>
        <v>7.1840000000000002</v>
      </c>
      <c r="AJ139" s="87">
        <f>A126067530T_Latest</f>
        <v>0.68100000000000005</v>
      </c>
      <c r="AK139" s="87">
        <f>A126065586T_Latest</f>
        <v>0</v>
      </c>
      <c r="AL139" s="87"/>
      <c r="AM139" s="87">
        <f>A126068826W_Latest</f>
        <v>0.68100000000000005</v>
      </c>
      <c r="AN139" s="87">
        <f>A126066234F_Latest</f>
        <v>2.8969999999999998</v>
      </c>
      <c r="AO139" s="87"/>
      <c r="AP139" s="87">
        <f>A126066882C_Latest</f>
        <v>2.8969999999999998</v>
      </c>
      <c r="AQ139" s="87">
        <f>A126064290L_Latest</f>
        <v>3.5779999999999998</v>
      </c>
      <c r="AR139" s="87">
        <f>A126067170X_Latest</f>
        <v>1.915</v>
      </c>
      <c r="AS139" s="87">
        <f>A126065226L_Latest</f>
        <v>0.48499999999999999</v>
      </c>
      <c r="AT139" s="87"/>
      <c r="AU139" s="87">
        <f>A126068466C_Latest</f>
        <v>2.4</v>
      </c>
      <c r="AV139" s="87">
        <f>A126065874K_Latest</f>
        <v>2.9740000000000002</v>
      </c>
      <c r="AW139" s="87"/>
      <c r="AX139" s="87">
        <f>A126066522X_Latest</f>
        <v>2.9740000000000002</v>
      </c>
      <c r="AY139" s="87">
        <f>A126063930F_Latest</f>
        <v>5.3739999999999997</v>
      </c>
      <c r="AZ139" s="87">
        <f>A126067242X_Latest</f>
        <v>0.372</v>
      </c>
      <c r="BA139" s="87">
        <f>A126065298X_Latest</f>
        <v>0</v>
      </c>
      <c r="BB139" s="87"/>
      <c r="BC139" s="87">
        <f>A126068538C_Latest</f>
        <v>0.372</v>
      </c>
      <c r="BD139" s="87">
        <f>A126065946K_Latest</f>
        <v>0.52</v>
      </c>
      <c r="BE139" s="87"/>
      <c r="BF139" s="87">
        <f>A126066594K_Latest</f>
        <v>0.52</v>
      </c>
      <c r="BG139" s="87">
        <f>A126064002J_Latest</f>
        <v>0.89200000000000002</v>
      </c>
      <c r="BH139" s="87">
        <f>A126067314X_Latest</f>
        <v>0</v>
      </c>
      <c r="BI139" s="87">
        <f>A126065370F_Latest</f>
        <v>0</v>
      </c>
      <c r="BJ139" s="87"/>
      <c r="BK139" s="87">
        <f>A126068610K_Latest</f>
        <v>0</v>
      </c>
      <c r="BL139" s="87">
        <f>A126066018L_Latest</f>
        <v>0</v>
      </c>
      <c r="BM139" s="87"/>
      <c r="BN139" s="87">
        <f>A126066666K_Latest</f>
        <v>0</v>
      </c>
      <c r="BO139" s="87">
        <f>A126064074V_Latest</f>
        <v>0</v>
      </c>
      <c r="BP139" s="87">
        <f>A126067026F_Latest</f>
        <v>0.66900000000000004</v>
      </c>
      <c r="BQ139" s="87">
        <f>A126065082L_Latest</f>
        <v>0</v>
      </c>
      <c r="BR139" s="87"/>
      <c r="BS139" s="87">
        <f>A126068322T_Latest</f>
        <v>0.66900000000000004</v>
      </c>
      <c r="BT139" s="87">
        <f>A126065730X_Latest</f>
        <v>0</v>
      </c>
      <c r="BU139" s="87"/>
      <c r="BV139" s="87">
        <f>A126066378T_Latest</f>
        <v>0</v>
      </c>
      <c r="BW139" s="87">
        <f>A126063786X_Latest</f>
        <v>0.66900000000000004</v>
      </c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</row>
    <row r="140" spans="1:93" hidden="1">
      <c r="A140" s="55" t="s">
        <v>11654</v>
      </c>
      <c r="B140" s="58"/>
      <c r="C140" s="66">
        <v>34</v>
      </c>
      <c r="D140" s="77"/>
      <c r="E140" s="77"/>
      <c r="F140" s="87"/>
      <c r="G140" s="77"/>
      <c r="H140" s="77"/>
      <c r="I140" s="87"/>
      <c r="J140" s="77"/>
      <c r="K140" s="77"/>
      <c r="L140" s="77"/>
      <c r="M140" s="77"/>
      <c r="N140" s="87"/>
      <c r="O140" s="77"/>
      <c r="P140" s="77"/>
      <c r="Q140" s="87"/>
      <c r="R140" s="77"/>
      <c r="S140" s="77"/>
      <c r="T140" s="77"/>
      <c r="U140" s="77"/>
      <c r="V140" s="87"/>
      <c r="W140" s="77"/>
      <c r="X140" s="77"/>
      <c r="Y140" s="87"/>
      <c r="Z140" s="77"/>
      <c r="AA140" s="77"/>
      <c r="AB140" s="77"/>
      <c r="AC140" s="77"/>
      <c r="AD140" s="87"/>
      <c r="AE140" s="77"/>
      <c r="AF140" s="77"/>
      <c r="AG140" s="87"/>
      <c r="AH140" s="77"/>
      <c r="AI140" s="77"/>
      <c r="AJ140" s="77"/>
      <c r="AK140" s="77"/>
      <c r="AL140" s="87"/>
      <c r="AM140" s="77"/>
      <c r="AN140" s="77"/>
      <c r="AO140" s="87"/>
      <c r="AP140" s="77"/>
      <c r="AQ140" s="77"/>
      <c r="AR140" s="77"/>
      <c r="AS140" s="77"/>
      <c r="AT140" s="87"/>
      <c r="AU140" s="77"/>
      <c r="AV140" s="77"/>
      <c r="AW140" s="87"/>
      <c r="AX140" s="77"/>
      <c r="AY140" s="77"/>
      <c r="AZ140" s="77"/>
      <c r="BA140" s="77"/>
      <c r="BB140" s="87"/>
      <c r="BC140" s="77"/>
      <c r="BD140" s="77"/>
      <c r="BE140" s="87"/>
      <c r="BF140" s="77"/>
      <c r="BG140" s="77"/>
      <c r="BH140" s="77"/>
      <c r="BI140" s="77"/>
      <c r="BJ140" s="87"/>
      <c r="BK140" s="77"/>
      <c r="BL140" s="77"/>
      <c r="BM140" s="87"/>
      <c r="BN140" s="77"/>
      <c r="BO140" s="77"/>
      <c r="BP140" s="77"/>
      <c r="BQ140" s="77"/>
      <c r="BR140" s="87"/>
      <c r="BS140" s="77"/>
      <c r="BT140" s="77"/>
      <c r="BU140" s="8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0"/>
      <c r="B141" s="52" t="s">
        <v>11655</v>
      </c>
      <c r="C141" s="66">
        <v>35</v>
      </c>
      <c r="D141" s="77">
        <f>A126066974L_Latest</f>
        <v>98.451999999999998</v>
      </c>
      <c r="E141" s="77">
        <f>A126065030K_Latest</f>
        <v>33.677</v>
      </c>
      <c r="F141" s="87">
        <f>A126067622A_Latest</f>
        <v>13.782999999999999</v>
      </c>
      <c r="G141" s="77">
        <f>A126068270A_Latest</f>
        <v>145.911</v>
      </c>
      <c r="H141" s="77">
        <f>A126065678A_Latest</f>
        <v>58.317999999999998</v>
      </c>
      <c r="I141" s="87">
        <f>A126064382W_Latest</f>
        <v>8.1679999999999993</v>
      </c>
      <c r="J141" s="77">
        <f>A126066326R_Latest</f>
        <v>66.486000000000004</v>
      </c>
      <c r="K141" s="77">
        <f>A126063734W_Latest</f>
        <v>212.39699999999999</v>
      </c>
      <c r="L141" s="77">
        <f>A126067406J_Latest</f>
        <v>27.306000000000001</v>
      </c>
      <c r="M141" s="77">
        <f>A126065462R_Latest</f>
        <v>9.1509999999999998</v>
      </c>
      <c r="N141" s="87">
        <f>A126068054J_Latest</f>
        <v>4.2539999999999996</v>
      </c>
      <c r="O141" s="77">
        <f>A126068702V_Latest</f>
        <v>40.712000000000003</v>
      </c>
      <c r="P141" s="77">
        <f>A126066110C_Latest</f>
        <v>18.919</v>
      </c>
      <c r="Q141" s="87">
        <f>A126064814R_Latest</f>
        <v>1.647</v>
      </c>
      <c r="R141" s="77">
        <f>A126066758V_Latest</f>
        <v>20.565999999999999</v>
      </c>
      <c r="S141" s="77">
        <f>A126064166C_Latest</f>
        <v>61.277999999999999</v>
      </c>
      <c r="T141" s="77">
        <f>A126067118R_Latest</f>
        <v>28.74</v>
      </c>
      <c r="U141" s="77">
        <f>A126065174W_Latest</f>
        <v>11.754</v>
      </c>
      <c r="V141" s="87">
        <f>A126067766L_Latest</f>
        <v>2.0550000000000002</v>
      </c>
      <c r="W141" s="77">
        <f>A126068414A_Latest</f>
        <v>42.548999999999999</v>
      </c>
      <c r="X141" s="77">
        <f>A126065822J_Latest</f>
        <v>15.053000000000001</v>
      </c>
      <c r="Y141" s="87">
        <f>A126064526W_Latest</f>
        <v>2.9289999999999998</v>
      </c>
      <c r="Z141" s="77">
        <f>A126066470J_Latest</f>
        <v>17.981999999999999</v>
      </c>
      <c r="AA141" s="77">
        <f>A126063878J_Latest</f>
        <v>60.530999999999999</v>
      </c>
      <c r="AB141" s="77">
        <f>A126067478V_Latest</f>
        <v>21.175999999999998</v>
      </c>
      <c r="AC141" s="77">
        <f>A126065534R_Latest</f>
        <v>5.9210000000000003</v>
      </c>
      <c r="AD141" s="87">
        <f>A126068126J_Latest</f>
        <v>2.5619999999999998</v>
      </c>
      <c r="AE141" s="77">
        <f>A126068774F_Latest</f>
        <v>29.658999999999999</v>
      </c>
      <c r="AF141" s="77">
        <f>A126066182R_Latest</f>
        <v>11.1</v>
      </c>
      <c r="AG141" s="87">
        <f>A126064886A_Latest</f>
        <v>1.2729999999999999</v>
      </c>
      <c r="AH141" s="77">
        <f>A126066830A_Latest</f>
        <v>12.372999999999999</v>
      </c>
      <c r="AI141" s="77">
        <f>A126064238C_Latest</f>
        <v>42.031999999999996</v>
      </c>
      <c r="AJ141" s="77">
        <f>A126067550A_Latest</f>
        <v>6.6289999999999996</v>
      </c>
      <c r="AK141" s="77">
        <f>A126065606R_Latest</f>
        <v>1.2989999999999999</v>
      </c>
      <c r="AL141" s="87">
        <f>A126068198V_Latest</f>
        <v>0.628</v>
      </c>
      <c r="AM141" s="77">
        <f>A126068846F_Latest</f>
        <v>8.5559999999999992</v>
      </c>
      <c r="AN141" s="77">
        <f>A126066254R_Latest</f>
        <v>4.5679999999999996</v>
      </c>
      <c r="AO141" s="87">
        <f>A126064958A_Latest</f>
        <v>0.35599999999999998</v>
      </c>
      <c r="AP141" s="77">
        <f>A126066902A_Latest</f>
        <v>4.9240000000000004</v>
      </c>
      <c r="AQ141" s="77">
        <f>A126064310K_Latest</f>
        <v>13.48</v>
      </c>
      <c r="AR141" s="77">
        <f>A126067190J_Latest</f>
        <v>10.151999999999999</v>
      </c>
      <c r="AS141" s="77">
        <f>A126065246W_Latest</f>
        <v>3.8540000000000001</v>
      </c>
      <c r="AT141" s="87">
        <f>A126067838L_Latest</f>
        <v>3.3069999999999999</v>
      </c>
      <c r="AU141" s="77">
        <f>A126068486L_Latest</f>
        <v>17.312999999999999</v>
      </c>
      <c r="AV141" s="77">
        <f>A126065894V_Latest</f>
        <v>6.7510000000000003</v>
      </c>
      <c r="AW141" s="87">
        <f>A126064598J_Latest</f>
        <v>0.57599999999999996</v>
      </c>
      <c r="AX141" s="77">
        <f>A126066542J_Latest</f>
        <v>7.327</v>
      </c>
      <c r="AY141" s="77">
        <f>A126063950R_Latest</f>
        <v>24.640999999999998</v>
      </c>
      <c r="AZ141" s="77">
        <f>A126067262J_Latest</f>
        <v>1.786</v>
      </c>
      <c r="BA141" s="77">
        <f>A126065318W_Latest</f>
        <v>0.38700000000000001</v>
      </c>
      <c r="BB141" s="87">
        <f>A126067910V_Latest</f>
        <v>0.34300000000000003</v>
      </c>
      <c r="BC141" s="77">
        <f>A126068558L_Latest</f>
        <v>2.516</v>
      </c>
      <c r="BD141" s="77">
        <f>A126065966V_Latest</f>
        <v>1.1759999999999999</v>
      </c>
      <c r="BE141" s="87">
        <f>A126064670R_Latest</f>
        <v>0.86199999999999999</v>
      </c>
      <c r="BF141" s="77">
        <f>A126066614J_Latest</f>
        <v>2.0379999999999998</v>
      </c>
      <c r="BG141" s="77">
        <f>A126064022T_Latest</f>
        <v>4.5540000000000003</v>
      </c>
      <c r="BH141" s="77">
        <f>A126067334J_Latest</f>
        <v>0.94299999999999995</v>
      </c>
      <c r="BI141" s="77">
        <f>A126065390R_Latest</f>
        <v>0.26400000000000001</v>
      </c>
      <c r="BJ141" s="87">
        <f>A126067982F_Latest</f>
        <v>0.40400000000000003</v>
      </c>
      <c r="BK141" s="77">
        <f>A126068630V_Latest</f>
        <v>1.611</v>
      </c>
      <c r="BL141" s="77">
        <f>A126066038W_Latest</f>
        <v>0.26700000000000002</v>
      </c>
      <c r="BM141" s="87">
        <f>A126064742R_Latest</f>
        <v>0</v>
      </c>
      <c r="BN141" s="77">
        <f>A126066686V_Latest</f>
        <v>0.26700000000000002</v>
      </c>
      <c r="BO141" s="77">
        <f>A126064094C_Latest</f>
        <v>1.8779999999999999</v>
      </c>
      <c r="BP141" s="77">
        <f>A126067046R_Latest</f>
        <v>1.7190000000000001</v>
      </c>
      <c r="BQ141" s="77">
        <f>A126065102K_Latest</f>
        <v>1.046</v>
      </c>
      <c r="BR141" s="87">
        <f>A126067694L_Latest</f>
        <v>0.22900000000000001</v>
      </c>
      <c r="BS141" s="77">
        <f>A126068342A_Latest</f>
        <v>2.9950000000000001</v>
      </c>
      <c r="BT141" s="77">
        <f>A126065750J_Latest</f>
        <v>0.48299999999999998</v>
      </c>
      <c r="BU141" s="87">
        <f>A126064454W_Latest</f>
        <v>0.52500000000000002</v>
      </c>
      <c r="BV141" s="77">
        <f>A126066398A_Latest</f>
        <v>1.008</v>
      </c>
      <c r="BW141" s="77">
        <f>A126063806W_Latest</f>
        <v>4.0030000000000001</v>
      </c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0"/>
      <c r="B142" s="57" t="s">
        <v>11656</v>
      </c>
      <c r="C142" s="66">
        <v>36</v>
      </c>
      <c r="D142" s="77">
        <f>A126066922K_Latest</f>
        <v>25.257999999999999</v>
      </c>
      <c r="E142" s="77">
        <f>A126064978K_Latest</f>
        <v>10.234</v>
      </c>
      <c r="F142" s="87">
        <f>A126067570K_Latest</f>
        <v>8.4570000000000007</v>
      </c>
      <c r="G142" s="77">
        <f>A126068218T_Latest</f>
        <v>43.948999999999998</v>
      </c>
      <c r="H142" s="77">
        <f>A126065626X_Latest</f>
        <v>22.789000000000001</v>
      </c>
      <c r="I142" s="87">
        <f>A126064330V_Latest</f>
        <v>3.621</v>
      </c>
      <c r="J142" s="77">
        <f>A126066274X_Latest</f>
        <v>26.41</v>
      </c>
      <c r="K142" s="77">
        <f>A126063682F_Latest</f>
        <v>70.358000000000004</v>
      </c>
      <c r="L142" s="77">
        <f>A126067354T_Latest</f>
        <v>6.4480000000000004</v>
      </c>
      <c r="M142" s="77">
        <f>A126065410L_Latest</f>
        <v>1.7709999999999999</v>
      </c>
      <c r="N142" s="87">
        <f>A126068002F_Latest</f>
        <v>1.31</v>
      </c>
      <c r="O142" s="77">
        <f>A126068650C_Latest</f>
        <v>9.5289999999999999</v>
      </c>
      <c r="P142" s="77">
        <f>A126066058F_Latest</f>
        <v>8.6210000000000004</v>
      </c>
      <c r="Q142" s="87">
        <f>A126064762X_Latest</f>
        <v>1.145</v>
      </c>
      <c r="R142" s="77">
        <f>A126066706T_Latest</f>
        <v>9.766</v>
      </c>
      <c r="S142" s="77">
        <f>A126064114A_Latest</f>
        <v>19.295000000000002</v>
      </c>
      <c r="T142" s="77">
        <f>A126067066X_Latest</f>
        <v>7.69</v>
      </c>
      <c r="U142" s="77">
        <f>A126065122V_Latest</f>
        <v>4.32</v>
      </c>
      <c r="V142" s="87">
        <f>A126067714K_Latest</f>
        <v>1.77</v>
      </c>
      <c r="W142" s="77">
        <f>A126068362K_Latest</f>
        <v>13.779</v>
      </c>
      <c r="X142" s="77">
        <f>A126065770T_Latest</f>
        <v>7.3049999999999997</v>
      </c>
      <c r="Y142" s="87">
        <f>A126064474F_Latest</f>
        <v>1.1200000000000001</v>
      </c>
      <c r="Z142" s="77">
        <f>A126066418X_Latest</f>
        <v>8.4250000000000007</v>
      </c>
      <c r="AA142" s="77">
        <f>A126063826F_Latest</f>
        <v>22.204000000000001</v>
      </c>
      <c r="AB142" s="77">
        <f>A126067426T_Latest</f>
        <v>5.4029999999999996</v>
      </c>
      <c r="AC142" s="77">
        <f>A126065482X_Latest</f>
        <v>1.6</v>
      </c>
      <c r="AD142" s="87">
        <f>A126068074T_Latest</f>
        <v>1.7</v>
      </c>
      <c r="AE142" s="77">
        <f>A126068722C_Latest</f>
        <v>8.7029999999999994</v>
      </c>
      <c r="AF142" s="77">
        <f>A126066130L_Latest</f>
        <v>2.6259999999999999</v>
      </c>
      <c r="AG142" s="87">
        <f>A126064834X_Latest</f>
        <v>0.90600000000000003</v>
      </c>
      <c r="AH142" s="77">
        <f>A126066778C_Latest</f>
        <v>3.532</v>
      </c>
      <c r="AI142" s="77">
        <f>A126064186L_Latest</f>
        <v>12.234</v>
      </c>
      <c r="AJ142" s="77">
        <f>A126067498C_Latest</f>
        <v>1.528</v>
      </c>
      <c r="AK142" s="77">
        <f>A126065554X_Latest</f>
        <v>0.248</v>
      </c>
      <c r="AL142" s="87">
        <f>A126068146T_Latest</f>
        <v>0.314</v>
      </c>
      <c r="AM142" s="77">
        <f>A126068794R_Latest</f>
        <v>2.09</v>
      </c>
      <c r="AN142" s="77">
        <f>A126066202L_Latest</f>
        <v>1.5509999999999999</v>
      </c>
      <c r="AO142" s="87">
        <f>A126064906X_Latest</f>
        <v>0</v>
      </c>
      <c r="AP142" s="77">
        <f>A126066850K_Latest</f>
        <v>1.5509999999999999</v>
      </c>
      <c r="AQ142" s="77">
        <f>A126064258L_Latest</f>
        <v>3.6419999999999999</v>
      </c>
      <c r="AR142" s="77">
        <f>A126067138X_Latest</f>
        <v>2.8340000000000001</v>
      </c>
      <c r="AS142" s="77">
        <f>A126065194F_Latest</f>
        <v>1.694</v>
      </c>
      <c r="AT142" s="87">
        <f>A126067786W_Latest</f>
        <v>2.7290000000000001</v>
      </c>
      <c r="AU142" s="77">
        <f>A126068434K_Latest</f>
        <v>7.2569999999999997</v>
      </c>
      <c r="AV142" s="77">
        <f>A126065842T_Latest</f>
        <v>2.0579999999999998</v>
      </c>
      <c r="AW142" s="87">
        <f>A126064546F_Latest</f>
        <v>0</v>
      </c>
      <c r="AX142" s="77">
        <f>A126066490T_Latest</f>
        <v>2.0579999999999998</v>
      </c>
      <c r="AY142" s="77">
        <f>A126063898T_Latest</f>
        <v>9.3149999999999995</v>
      </c>
      <c r="AZ142" s="77">
        <f>A126067210F_Latest</f>
        <v>0.27900000000000003</v>
      </c>
      <c r="BA142" s="77">
        <f>A126065266F_Latest</f>
        <v>0.26</v>
      </c>
      <c r="BB142" s="87">
        <f>A126067858W_Latest</f>
        <v>0</v>
      </c>
      <c r="BC142" s="77">
        <f>A126068506K_Latest</f>
        <v>0.53900000000000003</v>
      </c>
      <c r="BD142" s="77">
        <f>A126065914T_Latest</f>
        <v>0.14399999999999999</v>
      </c>
      <c r="BE142" s="87">
        <f>A126064618F_Latest</f>
        <v>0.14799999999999999</v>
      </c>
      <c r="BF142" s="77">
        <f>A126066562T_Latest</f>
        <v>0.29299999999999998</v>
      </c>
      <c r="BG142" s="77">
        <f>A126063970X_Latest</f>
        <v>0.83199999999999996</v>
      </c>
      <c r="BH142" s="77">
        <f>A126067282T_Latest</f>
        <v>0.14499999999999999</v>
      </c>
      <c r="BI142" s="77">
        <f>A126065338F_Latest</f>
        <v>0.13300000000000001</v>
      </c>
      <c r="BJ142" s="87">
        <f>A126067930C_Latest</f>
        <v>0.40400000000000003</v>
      </c>
      <c r="BK142" s="77">
        <f>A126068578W_Latest</f>
        <v>0.68300000000000005</v>
      </c>
      <c r="BL142" s="77">
        <f>A126065986C_Latest</f>
        <v>0</v>
      </c>
      <c r="BM142" s="87">
        <f>A126064690X_Latest</f>
        <v>0</v>
      </c>
      <c r="BN142" s="77">
        <f>A126066634T_Latest</f>
        <v>0</v>
      </c>
      <c r="BO142" s="77">
        <f>A126064042A_Latest</f>
        <v>0.68300000000000005</v>
      </c>
      <c r="BP142" s="77">
        <f>A126066994W_Latest</f>
        <v>0.93200000000000005</v>
      </c>
      <c r="BQ142" s="77">
        <f>A126065050V_Latest</f>
        <v>0.20699999999999999</v>
      </c>
      <c r="BR142" s="87">
        <f>A126067642K_Latest</f>
        <v>0.22900000000000001</v>
      </c>
      <c r="BS142" s="77">
        <f>A126068290K_Latest</f>
        <v>1.369</v>
      </c>
      <c r="BT142" s="77">
        <f>A126065698K_Latest</f>
        <v>0.48299999999999998</v>
      </c>
      <c r="BU142" s="87">
        <f>A126064402V_Latest</f>
        <v>0.30099999999999999</v>
      </c>
      <c r="BV142" s="77">
        <f>A126066346X_Latest</f>
        <v>0.78500000000000003</v>
      </c>
      <c r="BW142" s="77">
        <f>A126063754F_Latest</f>
        <v>2.153</v>
      </c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0"/>
      <c r="B143" s="57" t="s">
        <v>11657</v>
      </c>
      <c r="C143" s="66">
        <v>37</v>
      </c>
      <c r="D143" s="77">
        <f>A126066906K_Latest</f>
        <v>45.093000000000004</v>
      </c>
      <c r="E143" s="77">
        <f>A126064962T_Latest</f>
        <v>14.67</v>
      </c>
      <c r="F143" s="87">
        <f>A126067554K_Latest</f>
        <v>3.1509999999999998</v>
      </c>
      <c r="G143" s="77">
        <f>A126068202X_Latest</f>
        <v>62.914000000000001</v>
      </c>
      <c r="H143" s="77">
        <f>A126065610F_Latest</f>
        <v>18.978000000000002</v>
      </c>
      <c r="I143" s="87">
        <f>A126064314V_Latest</f>
        <v>3.6779999999999999</v>
      </c>
      <c r="J143" s="77">
        <f>A126066258X_Latest</f>
        <v>22.655999999999999</v>
      </c>
      <c r="K143" s="77">
        <f>A126063666F_Latest</f>
        <v>85.57</v>
      </c>
      <c r="L143" s="77">
        <f>A126067338T_Latest</f>
        <v>12.366</v>
      </c>
      <c r="M143" s="77">
        <f>A126065394X_Latest</f>
        <v>4.4870000000000001</v>
      </c>
      <c r="N143" s="87">
        <f>A126067986R_Latest</f>
        <v>0.99099999999999999</v>
      </c>
      <c r="O143" s="77">
        <f>A126068634C_Latest</f>
        <v>17.844999999999999</v>
      </c>
      <c r="P143" s="77">
        <f>A126066042L_Latest</f>
        <v>5.8879999999999999</v>
      </c>
      <c r="Q143" s="87">
        <f>A126064746X_Latest</f>
        <v>0</v>
      </c>
      <c r="R143" s="77">
        <f>A126066690K_Latest</f>
        <v>5.8879999999999999</v>
      </c>
      <c r="S143" s="77">
        <f>A126064098L_Latest</f>
        <v>23.733000000000001</v>
      </c>
      <c r="T143" s="77">
        <f>A126067050F_Latest</f>
        <v>13.449</v>
      </c>
      <c r="U143" s="77">
        <f>A126065106V_Latest</f>
        <v>4.9939999999999998</v>
      </c>
      <c r="V143" s="87">
        <f>A126067698W_Latest</f>
        <v>0.28499999999999998</v>
      </c>
      <c r="W143" s="77">
        <f>A126068346K_Latest</f>
        <v>18.728000000000002</v>
      </c>
      <c r="X143" s="77">
        <f>A126065754T_Latest</f>
        <v>5.14</v>
      </c>
      <c r="Y143" s="87">
        <f>A126064458F_Latest</f>
        <v>1.8089999999999999</v>
      </c>
      <c r="Z143" s="77">
        <f>A126066402F_Latest</f>
        <v>6.9489999999999998</v>
      </c>
      <c r="AA143" s="77">
        <f>A126063810L_Latest</f>
        <v>25.678000000000001</v>
      </c>
      <c r="AB143" s="77">
        <f>A126067410X_Latest</f>
        <v>11.132</v>
      </c>
      <c r="AC143" s="77">
        <f>A126065466X_Latest</f>
        <v>2.4580000000000002</v>
      </c>
      <c r="AD143" s="87">
        <f>A126068058T_Latest</f>
        <v>0.86099999999999999</v>
      </c>
      <c r="AE143" s="77">
        <f>A126068706C_Latest</f>
        <v>14.451000000000001</v>
      </c>
      <c r="AF143" s="77">
        <f>A126066114L_Latest</f>
        <v>3.2829999999999999</v>
      </c>
      <c r="AG143" s="87">
        <f>A126064818X_Latest</f>
        <v>0</v>
      </c>
      <c r="AH143" s="77">
        <f>A126066762K_Latest</f>
        <v>3.2829999999999999</v>
      </c>
      <c r="AI143" s="77">
        <f>A126064170V_Latest</f>
        <v>17.734000000000002</v>
      </c>
      <c r="AJ143" s="77">
        <f>A126067482K_Latest</f>
        <v>2.5390000000000001</v>
      </c>
      <c r="AK143" s="77">
        <f>A126065538X_Latest</f>
        <v>0.64600000000000002</v>
      </c>
      <c r="AL143" s="87">
        <f>A126068130X_Latest</f>
        <v>0.314</v>
      </c>
      <c r="AM143" s="77">
        <f>A126068778R_Latest</f>
        <v>3.4990000000000001</v>
      </c>
      <c r="AN143" s="77">
        <f>A126066186X_Latest</f>
        <v>2.3980000000000001</v>
      </c>
      <c r="AO143" s="87">
        <f>A126064890T_Latest</f>
        <v>0.35599999999999998</v>
      </c>
      <c r="AP143" s="77">
        <f>A126066834K_Latest</f>
        <v>2.754</v>
      </c>
      <c r="AQ143" s="77">
        <f>A126064242V_Latest</f>
        <v>6.2539999999999996</v>
      </c>
      <c r="AR143" s="77">
        <f>A126067122F_Latest</f>
        <v>4.3460000000000001</v>
      </c>
      <c r="AS143" s="77">
        <f>A126065178F_Latest</f>
        <v>1.7689999999999999</v>
      </c>
      <c r="AT143" s="87">
        <f>A126067770C_Latest</f>
        <v>0.57799999999999996</v>
      </c>
      <c r="AU143" s="77">
        <f>A126068418K_Latest</f>
        <v>6.6929999999999996</v>
      </c>
      <c r="AV143" s="77">
        <f>A126065826T_Latest</f>
        <v>1.7070000000000001</v>
      </c>
      <c r="AW143" s="87">
        <f>A126064530L_Latest</f>
        <v>0.57599999999999996</v>
      </c>
      <c r="AX143" s="77">
        <f>A126066474T_Latest</f>
        <v>2.2829999999999999</v>
      </c>
      <c r="AY143" s="77">
        <f>A126063882X_Latest</f>
        <v>8.9770000000000003</v>
      </c>
      <c r="AZ143" s="77">
        <f>A126067194T_Latest</f>
        <v>0.84399999999999997</v>
      </c>
      <c r="BA143" s="77">
        <f>A126065250L_Latest</f>
        <v>0</v>
      </c>
      <c r="BB143" s="87">
        <f>A126067842C_Latest</f>
        <v>0.121</v>
      </c>
      <c r="BC143" s="77">
        <f>A126068490C_Latest</f>
        <v>0.96399999999999997</v>
      </c>
      <c r="BD143" s="77">
        <f>A126065898C_Latest</f>
        <v>0.42899999999999999</v>
      </c>
      <c r="BE143" s="87">
        <f>A126064602L_Latest</f>
        <v>0.71299999999999997</v>
      </c>
      <c r="BF143" s="77">
        <f>A126066546T_Latest</f>
        <v>1.1419999999999999</v>
      </c>
      <c r="BG143" s="77">
        <f>A126063954X_Latest</f>
        <v>2.1059999999999999</v>
      </c>
      <c r="BH143" s="77">
        <f>A126067266T_Latest</f>
        <v>0.41699999999999998</v>
      </c>
      <c r="BI143" s="77">
        <f>A126065322L_Latest</f>
        <v>0</v>
      </c>
      <c r="BJ143" s="87">
        <f>A126067914C_Latest</f>
        <v>0</v>
      </c>
      <c r="BK143" s="77">
        <f>A126068562C_Latest</f>
        <v>0.41699999999999998</v>
      </c>
      <c r="BL143" s="77">
        <f>A126065970K_Latest</f>
        <v>0.13200000000000001</v>
      </c>
      <c r="BM143" s="87">
        <f>A126064674X_Latest</f>
        <v>0</v>
      </c>
      <c r="BN143" s="77">
        <f>A126066618T_Latest</f>
        <v>0.13200000000000001</v>
      </c>
      <c r="BO143" s="77">
        <f>A126064026A_Latest</f>
        <v>0.54900000000000004</v>
      </c>
      <c r="BP143" s="77">
        <f>A126066978W_Latest</f>
        <v>0</v>
      </c>
      <c r="BQ143" s="77">
        <f>A126065034V_Latest</f>
        <v>0.316</v>
      </c>
      <c r="BR143" s="87">
        <f>A126067626K_Latest</f>
        <v>0</v>
      </c>
      <c r="BS143" s="77">
        <f>A126068274K_Latest</f>
        <v>0.316</v>
      </c>
      <c r="BT143" s="77">
        <f>A126065682T_Latest</f>
        <v>0</v>
      </c>
      <c r="BU143" s="87">
        <f>A126064386F_Latest</f>
        <v>0.224</v>
      </c>
      <c r="BV143" s="77">
        <f>A126066330F_Latest</f>
        <v>0.224</v>
      </c>
      <c r="BW143" s="77">
        <f>A126063738F_Latest</f>
        <v>0.54</v>
      </c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0"/>
      <c r="B144" s="57" t="s">
        <v>11658</v>
      </c>
      <c r="C144" s="66">
        <v>38</v>
      </c>
      <c r="D144" s="77">
        <f>A126066910A_Latest</f>
        <v>17.984000000000002</v>
      </c>
      <c r="E144" s="77">
        <f>A126064966A_Latest</f>
        <v>6.069</v>
      </c>
      <c r="F144" s="87">
        <f>A126067558V_Latest</f>
        <v>1.389</v>
      </c>
      <c r="G144" s="77">
        <f>A126068206J_Latest</f>
        <v>25.440999999999999</v>
      </c>
      <c r="H144" s="77">
        <f>A126065614R_Latest</f>
        <v>8.6199999999999992</v>
      </c>
      <c r="I144" s="87">
        <f>A126064318C_Latest</f>
        <v>0.36699999999999999</v>
      </c>
      <c r="J144" s="77">
        <f>A126066262R_Latest</f>
        <v>8.9870000000000001</v>
      </c>
      <c r="K144" s="77">
        <f>A126063670W_Latest</f>
        <v>34.427999999999997</v>
      </c>
      <c r="L144" s="77">
        <f>A126067342J_Latest</f>
        <v>5.6849999999999996</v>
      </c>
      <c r="M144" s="77">
        <f>A126065398J_Latest</f>
        <v>2.3759999999999999</v>
      </c>
      <c r="N144" s="87">
        <f>A126067990F_Latest</f>
        <v>1.389</v>
      </c>
      <c r="O144" s="77">
        <f>A126068638L_Latest</f>
        <v>9.4499999999999993</v>
      </c>
      <c r="P144" s="77">
        <f>A126066046W_Latest</f>
        <v>1.58</v>
      </c>
      <c r="Q144" s="87">
        <f>A126064750R_Latest</f>
        <v>0</v>
      </c>
      <c r="R144" s="77">
        <f>A126066694V_Latest</f>
        <v>1.58</v>
      </c>
      <c r="S144" s="77">
        <f>A126064102T_Latest</f>
        <v>11.03</v>
      </c>
      <c r="T144" s="77">
        <f>A126067054R_Latest</f>
        <v>5.4169999999999998</v>
      </c>
      <c r="U144" s="77">
        <f>A126065110K_Latest</f>
        <v>1.38</v>
      </c>
      <c r="V144" s="87">
        <f>A126067702A_Latest</f>
        <v>0</v>
      </c>
      <c r="W144" s="77">
        <f>A126068350A_Latest</f>
        <v>6.7969999999999997</v>
      </c>
      <c r="X144" s="77">
        <f>A126065758A_Latest</f>
        <v>1.5880000000000001</v>
      </c>
      <c r="Y144" s="87">
        <f>A126064462W_Latest</f>
        <v>0</v>
      </c>
      <c r="Z144" s="77">
        <f>A126066406R_Latest</f>
        <v>1.5880000000000001</v>
      </c>
      <c r="AA144" s="77">
        <f>A126063814W_Latest</f>
        <v>8.3849999999999998</v>
      </c>
      <c r="AB144" s="77">
        <f>A126067414J_Latest</f>
        <v>3.1789999999999998</v>
      </c>
      <c r="AC144" s="77">
        <f>A126065470R_Latest</f>
        <v>1.1279999999999999</v>
      </c>
      <c r="AD144" s="87">
        <f>A126068062J_Latest</f>
        <v>0</v>
      </c>
      <c r="AE144" s="77">
        <f>A126068710V_Latest</f>
        <v>4.3070000000000004</v>
      </c>
      <c r="AF144" s="77">
        <f>A126066118W_Latest</f>
        <v>3.1539999999999999</v>
      </c>
      <c r="AG144" s="87">
        <f>A126064822R_Latest</f>
        <v>0.36699999999999999</v>
      </c>
      <c r="AH144" s="77">
        <f>A126066766V_Latest</f>
        <v>3.5209999999999999</v>
      </c>
      <c r="AI144" s="77">
        <f>A126064174C_Latest</f>
        <v>7.8289999999999997</v>
      </c>
      <c r="AJ144" s="77">
        <f>A126067486V_Latest</f>
        <v>1.3979999999999999</v>
      </c>
      <c r="AK144" s="77">
        <f>A126065542R_Latest</f>
        <v>0.40500000000000003</v>
      </c>
      <c r="AL144" s="87">
        <f>A126068134J_Latest</f>
        <v>0</v>
      </c>
      <c r="AM144" s="77">
        <f>A126068782F_Latest</f>
        <v>1.8029999999999999</v>
      </c>
      <c r="AN144" s="77">
        <f>A126066190R_Latest</f>
        <v>0</v>
      </c>
      <c r="AO144" s="87">
        <f>A126064894A_Latest</f>
        <v>0</v>
      </c>
      <c r="AP144" s="77">
        <f>A126066838V_Latest</f>
        <v>0</v>
      </c>
      <c r="AQ144" s="77">
        <f>A126064246C_Latest</f>
        <v>1.8029999999999999</v>
      </c>
      <c r="AR144" s="77">
        <f>A126067126R_Latest</f>
        <v>1.4550000000000001</v>
      </c>
      <c r="AS144" s="77">
        <f>A126065182W_Latest</f>
        <v>0.39100000000000001</v>
      </c>
      <c r="AT144" s="87">
        <f>A126067774L_Latest</f>
        <v>0</v>
      </c>
      <c r="AU144" s="77">
        <f>A126068422A_Latest</f>
        <v>1.8460000000000001</v>
      </c>
      <c r="AV144" s="77">
        <f>A126065830J_Latest</f>
        <v>1.8029999999999999</v>
      </c>
      <c r="AW144" s="87">
        <f>A126064534W_Latest</f>
        <v>0</v>
      </c>
      <c r="AX144" s="77">
        <f>A126066478A_Latest</f>
        <v>1.8029999999999999</v>
      </c>
      <c r="AY144" s="77">
        <f>A126063886J_Latest</f>
        <v>3.649</v>
      </c>
      <c r="AZ144" s="77">
        <f>A126067198A_Latest</f>
        <v>0.39900000000000002</v>
      </c>
      <c r="BA144" s="77">
        <f>A126065254W_Latest</f>
        <v>0.127</v>
      </c>
      <c r="BB144" s="87">
        <f>A126067846L_Latest</f>
        <v>0</v>
      </c>
      <c r="BC144" s="77">
        <f>A126068494L_Latest</f>
        <v>0.52600000000000002</v>
      </c>
      <c r="BD144" s="77">
        <f>A126065902J_Latest</f>
        <v>0.36</v>
      </c>
      <c r="BE144" s="87">
        <f>A126064606W_Latest</f>
        <v>0</v>
      </c>
      <c r="BF144" s="77">
        <f>A126066550J_Latest</f>
        <v>0.36</v>
      </c>
      <c r="BG144" s="77">
        <f>A126063958J_Latest</f>
        <v>0.88600000000000001</v>
      </c>
      <c r="BH144" s="77">
        <f>A126067270J_Latest</f>
        <v>0.19</v>
      </c>
      <c r="BI144" s="77">
        <f>A126065326W_Latest</f>
        <v>0</v>
      </c>
      <c r="BJ144" s="87">
        <f>A126067918L_Latest</f>
        <v>0</v>
      </c>
      <c r="BK144" s="77">
        <f>A126068566L_Latest</f>
        <v>0.19</v>
      </c>
      <c r="BL144" s="77">
        <f>A126065974V_Latest</f>
        <v>0.13500000000000001</v>
      </c>
      <c r="BM144" s="87">
        <f>A126064678J_Latest</f>
        <v>0</v>
      </c>
      <c r="BN144" s="77">
        <f>A126066622J_Latest</f>
        <v>0.13500000000000001</v>
      </c>
      <c r="BO144" s="77">
        <f>A126064030T_Latest</f>
        <v>0.32500000000000001</v>
      </c>
      <c r="BP144" s="77">
        <f>A126066982L_Latest</f>
        <v>0.26100000000000001</v>
      </c>
      <c r="BQ144" s="77">
        <f>A126065038C_Latest</f>
        <v>0.26100000000000001</v>
      </c>
      <c r="BR144" s="87">
        <f>A126067630A_Latest</f>
        <v>0</v>
      </c>
      <c r="BS144" s="77">
        <f>A126068278V_Latest</f>
        <v>0.52200000000000002</v>
      </c>
      <c r="BT144" s="77">
        <f>A126065686A_Latest</f>
        <v>0</v>
      </c>
      <c r="BU144" s="87">
        <f>A126064390W_Latest</f>
        <v>0</v>
      </c>
      <c r="BV144" s="77">
        <f>A126066334R_Latest</f>
        <v>0</v>
      </c>
      <c r="BW144" s="77">
        <f>A126063742W_Latest</f>
        <v>0.52200000000000002</v>
      </c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0"/>
      <c r="B145" s="57" t="s">
        <v>11659</v>
      </c>
      <c r="C145" s="66">
        <v>39</v>
      </c>
      <c r="D145" s="77">
        <f>A126066938C_Latest</f>
        <v>10.117000000000001</v>
      </c>
      <c r="E145" s="77">
        <f>A126064994K_Latest</f>
        <v>2.7050000000000001</v>
      </c>
      <c r="F145" s="87">
        <f>A126067586C_Latest</f>
        <v>0.78600000000000003</v>
      </c>
      <c r="G145" s="77">
        <f>A126068234T_Latest</f>
        <v>13.608000000000001</v>
      </c>
      <c r="H145" s="77">
        <f>A126065642X_Latest</f>
        <v>7.931</v>
      </c>
      <c r="I145" s="87">
        <f>A126064346L_Latest</f>
        <v>0.502</v>
      </c>
      <c r="J145" s="77">
        <f>A126066290X_Latest</f>
        <v>8.4329999999999998</v>
      </c>
      <c r="K145" s="77">
        <f>A126063698X_Latest</f>
        <v>22.041</v>
      </c>
      <c r="L145" s="77">
        <f>A126067370T_Latest</f>
        <v>2.8069999999999999</v>
      </c>
      <c r="M145" s="77">
        <f>A126065426F_Latest</f>
        <v>0.51700000000000002</v>
      </c>
      <c r="N145" s="87">
        <f>A126068018X_Latest</f>
        <v>0.56499999999999995</v>
      </c>
      <c r="O145" s="77">
        <f>A126068666W_Latest</f>
        <v>3.8889999999999998</v>
      </c>
      <c r="P145" s="77">
        <f>A126066074F_Latest</f>
        <v>2.83</v>
      </c>
      <c r="Q145" s="87">
        <f>A126064778T_Latest</f>
        <v>0.502</v>
      </c>
      <c r="R145" s="77">
        <f>A126066722T_Latest</f>
        <v>3.331</v>
      </c>
      <c r="S145" s="77">
        <f>A126064130A_Latest</f>
        <v>7.22</v>
      </c>
      <c r="T145" s="77">
        <f>A126067082X_Latest</f>
        <v>2.1840000000000002</v>
      </c>
      <c r="U145" s="77">
        <f>A126065138L_Latest</f>
        <v>1.06</v>
      </c>
      <c r="V145" s="87">
        <f>A126067730K_Latest</f>
        <v>0</v>
      </c>
      <c r="W145" s="77">
        <f>A126068378C_Latest</f>
        <v>3.2440000000000002</v>
      </c>
      <c r="X145" s="77">
        <f>A126065786K_Latest</f>
        <v>1.02</v>
      </c>
      <c r="Y145" s="87">
        <f>A126064490F_Latest</f>
        <v>0</v>
      </c>
      <c r="Z145" s="77">
        <f>A126066434X_Latest</f>
        <v>1.02</v>
      </c>
      <c r="AA145" s="77">
        <f>A126063842F_Latest</f>
        <v>4.2640000000000002</v>
      </c>
      <c r="AB145" s="77">
        <f>A126067442T_Latest</f>
        <v>1.462</v>
      </c>
      <c r="AC145" s="77">
        <f>A126065498T_Latest</f>
        <v>0.73599999999999999</v>
      </c>
      <c r="AD145" s="87">
        <f>A126068090T_Latest</f>
        <v>0</v>
      </c>
      <c r="AE145" s="77">
        <f>A126068738W_Latest</f>
        <v>2.198</v>
      </c>
      <c r="AF145" s="77">
        <f>A126066146F_Latest</f>
        <v>2.0369999999999999</v>
      </c>
      <c r="AG145" s="87">
        <f>A126064850X_Latest</f>
        <v>0</v>
      </c>
      <c r="AH145" s="77">
        <f>A126066794C_Latest</f>
        <v>2.0369999999999999</v>
      </c>
      <c r="AI145" s="77">
        <f>A126064202A_Latest</f>
        <v>4.234</v>
      </c>
      <c r="AJ145" s="77">
        <f>A126067514T_Latest</f>
        <v>1.1639999999999999</v>
      </c>
      <c r="AK145" s="77">
        <f>A126065570X_Latest</f>
        <v>0</v>
      </c>
      <c r="AL145" s="87">
        <f>A126068162T_Latest</f>
        <v>0</v>
      </c>
      <c r="AM145" s="77">
        <f>A126068810C_Latest</f>
        <v>1.1639999999999999</v>
      </c>
      <c r="AN145" s="77">
        <f>A126066218F_Latest</f>
        <v>0.61899999999999999</v>
      </c>
      <c r="AO145" s="87">
        <f>A126064922X_Latest</f>
        <v>0</v>
      </c>
      <c r="AP145" s="77">
        <f>A126066866C_Latest</f>
        <v>0.61899999999999999</v>
      </c>
      <c r="AQ145" s="77">
        <f>A126064274L_Latest</f>
        <v>1.7829999999999999</v>
      </c>
      <c r="AR145" s="77">
        <f>A126067154X_Latest</f>
        <v>1.5169999999999999</v>
      </c>
      <c r="AS145" s="77">
        <f>A126065210V_Latest</f>
        <v>0</v>
      </c>
      <c r="AT145" s="87">
        <f>A126067802K_Latest</f>
        <v>0</v>
      </c>
      <c r="AU145" s="77">
        <f>A126068450K_Latest</f>
        <v>1.5169999999999999</v>
      </c>
      <c r="AV145" s="77">
        <f>A126065858K_Latest</f>
        <v>1.1830000000000001</v>
      </c>
      <c r="AW145" s="87">
        <f>A126064562F_Latest</f>
        <v>0</v>
      </c>
      <c r="AX145" s="77">
        <f>A126066506X_Latest</f>
        <v>1.1830000000000001</v>
      </c>
      <c r="AY145" s="77">
        <f>A126063914F_Latest</f>
        <v>2.7</v>
      </c>
      <c r="AZ145" s="77">
        <f>A126067226X_Latest</f>
        <v>0.26500000000000001</v>
      </c>
      <c r="BA145" s="77">
        <f>A126065282F_Latest</f>
        <v>0</v>
      </c>
      <c r="BB145" s="87">
        <f>A126067874W_Latest</f>
        <v>0.222</v>
      </c>
      <c r="BC145" s="77">
        <f>A126068522K_Latest</f>
        <v>0.48699999999999999</v>
      </c>
      <c r="BD145" s="77">
        <f>A126065930T_Latest</f>
        <v>0.24299999999999999</v>
      </c>
      <c r="BE145" s="87">
        <f>A126064634F_Latest</f>
        <v>0</v>
      </c>
      <c r="BF145" s="77">
        <f>A126066578K_Latest</f>
        <v>0.24299999999999999</v>
      </c>
      <c r="BG145" s="77">
        <f>A126063986T_Latest</f>
        <v>0.73</v>
      </c>
      <c r="BH145" s="77">
        <f>A126067298K_Latest</f>
        <v>0.19</v>
      </c>
      <c r="BI145" s="77">
        <f>A126065354F_Latest</f>
        <v>0.13</v>
      </c>
      <c r="BJ145" s="87">
        <f>A126067946W_Latest</f>
        <v>0</v>
      </c>
      <c r="BK145" s="77">
        <f>A126068594W_Latest</f>
        <v>0.32100000000000001</v>
      </c>
      <c r="BL145" s="77">
        <f>A126066002V_Latest</f>
        <v>0</v>
      </c>
      <c r="BM145" s="87">
        <f>A126064706F_Latest</f>
        <v>0</v>
      </c>
      <c r="BN145" s="77">
        <f>A126066650T_Latest</f>
        <v>0</v>
      </c>
      <c r="BO145" s="77">
        <f>A126064058V_Latest</f>
        <v>0.32100000000000001</v>
      </c>
      <c r="BP145" s="77">
        <f>A126067010L_Latest</f>
        <v>0.52600000000000002</v>
      </c>
      <c r="BQ145" s="77">
        <f>A126065066L_Latest</f>
        <v>0.26200000000000001</v>
      </c>
      <c r="BR145" s="87">
        <f>A126067658C_Latest</f>
        <v>0</v>
      </c>
      <c r="BS145" s="77">
        <f>A126068306T_Latest</f>
        <v>0.78800000000000003</v>
      </c>
      <c r="BT145" s="77">
        <f>A126065714X_Latest</f>
        <v>0</v>
      </c>
      <c r="BU145" s="87">
        <f>A126064418L_Latest</f>
        <v>0</v>
      </c>
      <c r="BV145" s="77">
        <f>A126066362X_Latest</f>
        <v>0</v>
      </c>
      <c r="BW145" s="77">
        <f>A126063770F_Latest</f>
        <v>0.78800000000000003</v>
      </c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50"/>
      <c r="B146" s="52" t="s">
        <v>11660</v>
      </c>
      <c r="C146" s="66">
        <v>40</v>
      </c>
      <c r="D146" s="77">
        <f>A126066914K_Latest</f>
        <v>15.249000000000001</v>
      </c>
      <c r="E146" s="77">
        <f>A126064970T_Latest</f>
        <v>4.7130000000000001</v>
      </c>
      <c r="F146" s="87">
        <f>A126067562K_Latest</f>
        <v>1.1619999999999999</v>
      </c>
      <c r="G146" s="77">
        <f>A126068210X_Latest</f>
        <v>21.123999999999999</v>
      </c>
      <c r="H146" s="77">
        <f>A126065618X_Latest</f>
        <v>7</v>
      </c>
      <c r="I146" s="87">
        <f>A126064322V_Latest</f>
        <v>0.44500000000000001</v>
      </c>
      <c r="J146" s="77">
        <f>A126066266X_Latest</f>
        <v>7.4450000000000003</v>
      </c>
      <c r="K146" s="77">
        <f>A126063674F_Latest</f>
        <v>28.568999999999999</v>
      </c>
      <c r="L146" s="77">
        <f>A126067346T_Latest</f>
        <v>5.0350000000000001</v>
      </c>
      <c r="M146" s="77">
        <f>A126065402L_Latest</f>
        <v>1.879</v>
      </c>
      <c r="N146" s="87">
        <f>A126067994R_Latest</f>
        <v>0</v>
      </c>
      <c r="O146" s="77">
        <f>A126068642C_Latest</f>
        <v>6.915</v>
      </c>
      <c r="P146" s="77">
        <f>A126066050L_Latest</f>
        <v>2.83</v>
      </c>
      <c r="Q146" s="87">
        <f>A126064754X_Latest</f>
        <v>0</v>
      </c>
      <c r="R146" s="77">
        <f>A126066698C_Latest</f>
        <v>2.83</v>
      </c>
      <c r="S146" s="77">
        <f>A126064106A_Latest</f>
        <v>9.7449999999999992</v>
      </c>
      <c r="T146" s="77">
        <f>A126067058X_Latest</f>
        <v>3.1280000000000001</v>
      </c>
      <c r="U146" s="77">
        <f>A126065114V_Latest</f>
        <v>0</v>
      </c>
      <c r="V146" s="87">
        <f>A126067706K_Latest</f>
        <v>0</v>
      </c>
      <c r="W146" s="77">
        <f>A126068354K_Latest</f>
        <v>3.1280000000000001</v>
      </c>
      <c r="X146" s="77">
        <f>A126065762T_Latest</f>
        <v>0.372</v>
      </c>
      <c r="Y146" s="87">
        <f>A126064466F_Latest</f>
        <v>0</v>
      </c>
      <c r="Z146" s="77">
        <f>A126066410F_Latest</f>
        <v>0.372</v>
      </c>
      <c r="AA146" s="77">
        <f>A126063818F_Latest</f>
        <v>3.5</v>
      </c>
      <c r="AB146" s="77">
        <f>A126067418T_Latest</f>
        <v>1.3839999999999999</v>
      </c>
      <c r="AC146" s="77">
        <f>A126065474X_Latest</f>
        <v>2.3490000000000002</v>
      </c>
      <c r="AD146" s="87">
        <f>A126068066T_Latest</f>
        <v>0</v>
      </c>
      <c r="AE146" s="77">
        <f>A126068714C_Latest</f>
        <v>3.7320000000000002</v>
      </c>
      <c r="AF146" s="77">
        <f>A126066122L_Latest</f>
        <v>2.2890000000000001</v>
      </c>
      <c r="AG146" s="87">
        <f>A126064826X_Latest</f>
        <v>0.44500000000000001</v>
      </c>
      <c r="AH146" s="77">
        <f>A126066770K_Latest</f>
        <v>2.734</v>
      </c>
      <c r="AI146" s="77">
        <f>A126064178L_Latest</f>
        <v>6.4660000000000002</v>
      </c>
      <c r="AJ146" s="77">
        <f>A126067490K_Latest</f>
        <v>2.1120000000000001</v>
      </c>
      <c r="AK146" s="77">
        <f>A126065546X_Latest</f>
        <v>0</v>
      </c>
      <c r="AL146" s="87">
        <f>A126068138T_Latest</f>
        <v>0.26100000000000001</v>
      </c>
      <c r="AM146" s="77">
        <f>A126068786R_Latest</f>
        <v>2.3719999999999999</v>
      </c>
      <c r="AN146" s="77">
        <f>A126066194X_Latest</f>
        <v>0.78500000000000003</v>
      </c>
      <c r="AO146" s="87">
        <f>A126064898K_Latest</f>
        <v>0</v>
      </c>
      <c r="AP146" s="77">
        <f>A126066842K_Latest</f>
        <v>0.78500000000000003</v>
      </c>
      <c r="AQ146" s="77">
        <f>A126064250V_Latest</f>
        <v>3.1579999999999999</v>
      </c>
      <c r="AR146" s="77">
        <f>A126067130F_Latest</f>
        <v>2.6850000000000001</v>
      </c>
      <c r="AS146" s="77">
        <f>A126065186F_Latest</f>
        <v>0.48499999999999999</v>
      </c>
      <c r="AT146" s="87">
        <f>A126067778W_Latest</f>
        <v>0.90100000000000002</v>
      </c>
      <c r="AU146" s="77">
        <f>A126068426K_Latest</f>
        <v>4.07</v>
      </c>
      <c r="AV146" s="77">
        <f>A126065834T_Latest</f>
        <v>0.44500000000000001</v>
      </c>
      <c r="AW146" s="87">
        <f>A126064538F_Latest</f>
        <v>0</v>
      </c>
      <c r="AX146" s="77">
        <f>A126066482T_Latest</f>
        <v>0.44500000000000001</v>
      </c>
      <c r="AY146" s="77">
        <f>A126063890X_Latest</f>
        <v>4.5149999999999997</v>
      </c>
      <c r="AZ146" s="77">
        <f>A126067202F_Latest</f>
        <v>0.501</v>
      </c>
      <c r="BA146" s="77">
        <f>A126065258F_Latest</f>
        <v>0</v>
      </c>
      <c r="BB146" s="87">
        <f>A126067850C_Latest</f>
        <v>0</v>
      </c>
      <c r="BC146" s="77">
        <f>A126068498W_Latest</f>
        <v>0.501</v>
      </c>
      <c r="BD146" s="77">
        <f>A126065906T_Latest</f>
        <v>0.13200000000000001</v>
      </c>
      <c r="BE146" s="87">
        <f>A126064610L_Latest</f>
        <v>0</v>
      </c>
      <c r="BF146" s="77">
        <f>A126066554T_Latest</f>
        <v>0.13200000000000001</v>
      </c>
      <c r="BG146" s="77">
        <f>A126063962X_Latest</f>
        <v>0.63300000000000001</v>
      </c>
      <c r="BH146" s="77">
        <f>A126067274T_Latest</f>
        <v>0.14199999999999999</v>
      </c>
      <c r="BI146" s="77">
        <f>A126065330L_Latest</f>
        <v>0</v>
      </c>
      <c r="BJ146" s="87">
        <f>A126067922C_Latest</f>
        <v>0</v>
      </c>
      <c r="BK146" s="77">
        <f>A126068570C_Latest</f>
        <v>0.14199999999999999</v>
      </c>
      <c r="BL146" s="77">
        <f>A126065978C_Latest</f>
        <v>0.14699999999999999</v>
      </c>
      <c r="BM146" s="87">
        <f>A126064682X_Latest</f>
        <v>0</v>
      </c>
      <c r="BN146" s="77">
        <f>A126066626T_Latest</f>
        <v>0.14699999999999999</v>
      </c>
      <c r="BO146" s="77">
        <f>A126064034A_Latest</f>
        <v>0.28799999999999998</v>
      </c>
      <c r="BP146" s="77">
        <f>A126066986W_Latest</f>
        <v>0.26300000000000001</v>
      </c>
      <c r="BQ146" s="77">
        <f>A126065042V_Latest</f>
        <v>0</v>
      </c>
      <c r="BR146" s="87">
        <f>A126067634K_Latest</f>
        <v>0</v>
      </c>
      <c r="BS146" s="77">
        <f>A126068282K_Latest</f>
        <v>0.26300000000000001</v>
      </c>
      <c r="BT146" s="77">
        <f>A126065690T_Latest</f>
        <v>0</v>
      </c>
      <c r="BU146" s="87">
        <f>A126064394F_Latest</f>
        <v>0</v>
      </c>
      <c r="BV146" s="77">
        <f>A126066338X_Latest</f>
        <v>0</v>
      </c>
      <c r="BW146" s="77">
        <f>A126063746F_Latest</f>
        <v>0.26300000000000001</v>
      </c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50"/>
      <c r="B147" s="52" t="s">
        <v>11661</v>
      </c>
      <c r="C147" s="66">
        <v>41</v>
      </c>
      <c r="D147" s="77">
        <f>A126066942V_Latest</f>
        <v>23.501999999999999</v>
      </c>
      <c r="E147" s="77">
        <f>A126064998V_Latest</f>
        <v>2.968</v>
      </c>
      <c r="F147" s="87">
        <f>A126067590V_Latest</f>
        <v>0</v>
      </c>
      <c r="G147" s="77">
        <f>A126068238A_Latest</f>
        <v>26.47</v>
      </c>
      <c r="H147" s="77">
        <f>A126065646J_Latest</f>
        <v>6.2789999999999999</v>
      </c>
      <c r="I147" s="87">
        <f>A126064350C_Latest</f>
        <v>0</v>
      </c>
      <c r="J147" s="77">
        <f>A126066294J_Latest</f>
        <v>6.2789999999999999</v>
      </c>
      <c r="K147" s="77">
        <f>A126063702C_Latest</f>
        <v>32.75</v>
      </c>
      <c r="L147" s="77">
        <f>A126067374A_Latest</f>
        <v>7.2809999999999997</v>
      </c>
      <c r="M147" s="77">
        <f>A126065430W_Latest</f>
        <v>0.56799999999999995</v>
      </c>
      <c r="N147" s="87">
        <f>A126068022R_Latest</f>
        <v>0</v>
      </c>
      <c r="O147" s="77">
        <f>A126068670L_Latest</f>
        <v>7.8490000000000002</v>
      </c>
      <c r="P147" s="77">
        <f>A126066078R_Latest</f>
        <v>1.4810000000000001</v>
      </c>
      <c r="Q147" s="87">
        <f>A126064782J_Latest</f>
        <v>0</v>
      </c>
      <c r="R147" s="77">
        <f>A126066726A_Latest</f>
        <v>1.4810000000000001</v>
      </c>
      <c r="S147" s="77">
        <f>A126064134K_Latest</f>
        <v>9.33</v>
      </c>
      <c r="T147" s="77">
        <f>A126067086J_Latest</f>
        <v>5.7160000000000002</v>
      </c>
      <c r="U147" s="77">
        <f>A126065142C_Latest</f>
        <v>0.443</v>
      </c>
      <c r="V147" s="87">
        <f>A126067734V_Latest</f>
        <v>0</v>
      </c>
      <c r="W147" s="77">
        <f>A126068382V_Latest</f>
        <v>6.1580000000000004</v>
      </c>
      <c r="X147" s="77">
        <f>A126065790A_Latest</f>
        <v>2.601</v>
      </c>
      <c r="Y147" s="87">
        <f>A126064494R_Latest</f>
        <v>0</v>
      </c>
      <c r="Z147" s="77">
        <f>A126066438J_Latest</f>
        <v>2.601</v>
      </c>
      <c r="AA147" s="77">
        <f>A126063846R_Latest</f>
        <v>8.7590000000000003</v>
      </c>
      <c r="AB147" s="77">
        <f>A126067446A_Latest</f>
        <v>5.7549999999999999</v>
      </c>
      <c r="AC147" s="77">
        <f>A126065502W_Latest</f>
        <v>0</v>
      </c>
      <c r="AD147" s="87">
        <f>A126068094A_Latest</f>
        <v>0</v>
      </c>
      <c r="AE147" s="77">
        <f>A126068742L_Latest</f>
        <v>5.7549999999999999</v>
      </c>
      <c r="AF147" s="77">
        <f>A126066150W_Latest</f>
        <v>0.39700000000000002</v>
      </c>
      <c r="AG147" s="87">
        <f>A126064854J_Latest</f>
        <v>0</v>
      </c>
      <c r="AH147" s="77">
        <f>A126066798L_Latest</f>
        <v>0.39700000000000002</v>
      </c>
      <c r="AI147" s="77">
        <f>A126064206K_Latest</f>
        <v>6.1520000000000001</v>
      </c>
      <c r="AJ147" s="77">
        <f>A126067518A_Latest</f>
        <v>3.1859999999999999</v>
      </c>
      <c r="AK147" s="77">
        <f>A126065574J_Latest</f>
        <v>0</v>
      </c>
      <c r="AL147" s="87">
        <f>A126068166A_Latest</f>
        <v>0</v>
      </c>
      <c r="AM147" s="77">
        <f>A126068814L_Latest</f>
        <v>3.1859999999999999</v>
      </c>
      <c r="AN147" s="77">
        <f>A126066222W_Latest</f>
        <v>0.33400000000000002</v>
      </c>
      <c r="AO147" s="87">
        <f>A126064926J_Latest</f>
        <v>0</v>
      </c>
      <c r="AP147" s="77">
        <f>A126066870V_Latest</f>
        <v>0.33400000000000002</v>
      </c>
      <c r="AQ147" s="77">
        <f>A126064278W_Latest</f>
        <v>3.5190000000000001</v>
      </c>
      <c r="AR147" s="77">
        <f>A126067158J_Latest</f>
        <v>0.35599999999999998</v>
      </c>
      <c r="AS147" s="77">
        <f>A126065214C_Latest</f>
        <v>1.54</v>
      </c>
      <c r="AT147" s="87">
        <f>A126067806V_Latest</f>
        <v>0</v>
      </c>
      <c r="AU147" s="77">
        <f>A126068454V_Latest</f>
        <v>1.8959999999999999</v>
      </c>
      <c r="AV147" s="77">
        <f>A126065862A_Latest</f>
        <v>1.4670000000000001</v>
      </c>
      <c r="AW147" s="87">
        <f>A126064566R_Latest</f>
        <v>0</v>
      </c>
      <c r="AX147" s="77">
        <f>A126066510R_Latest</f>
        <v>1.4670000000000001</v>
      </c>
      <c r="AY147" s="77">
        <f>A126063918R_Latest</f>
        <v>3.3639999999999999</v>
      </c>
      <c r="AZ147" s="77">
        <f>A126067230R_Latest</f>
        <v>0.77700000000000002</v>
      </c>
      <c r="BA147" s="77">
        <f>A126065286R_Latest</f>
        <v>0</v>
      </c>
      <c r="BB147" s="87">
        <f>A126067878F_Latest</f>
        <v>0</v>
      </c>
      <c r="BC147" s="77">
        <f>A126068526V_Latest</f>
        <v>0.77700000000000002</v>
      </c>
      <c r="BD147" s="77">
        <f>A126065934A_Latest</f>
        <v>0</v>
      </c>
      <c r="BE147" s="87">
        <f>A126064638R_Latest</f>
        <v>0</v>
      </c>
      <c r="BF147" s="77">
        <f>A126066582A_Latest</f>
        <v>0</v>
      </c>
      <c r="BG147" s="77">
        <f>A126063990J_Latest</f>
        <v>0.77700000000000002</v>
      </c>
      <c r="BH147" s="77">
        <f>A126067302R_Latest</f>
        <v>0.20200000000000001</v>
      </c>
      <c r="BI147" s="77">
        <f>A126065358R_Latest</f>
        <v>0.184</v>
      </c>
      <c r="BJ147" s="87">
        <f>A126067950L_Latest</f>
        <v>0</v>
      </c>
      <c r="BK147" s="77">
        <f>A126068598F_Latest</f>
        <v>0.38600000000000001</v>
      </c>
      <c r="BL147" s="77">
        <f>A126066006C_Latest</f>
        <v>0</v>
      </c>
      <c r="BM147" s="87">
        <f>A126064710W_Latest</f>
        <v>0</v>
      </c>
      <c r="BN147" s="77">
        <f>A126066654A_Latest</f>
        <v>0</v>
      </c>
      <c r="BO147" s="77">
        <f>A126064062K_Latest</f>
        <v>0.38600000000000001</v>
      </c>
      <c r="BP147" s="77">
        <f>A126067014W_Latest</f>
        <v>0.22800000000000001</v>
      </c>
      <c r="BQ147" s="77">
        <f>A126065070C_Latest</f>
        <v>0.23300000000000001</v>
      </c>
      <c r="BR147" s="87">
        <f>A126067662V_Latest</f>
        <v>0</v>
      </c>
      <c r="BS147" s="77">
        <f>A126068310J_Latest</f>
        <v>0.46100000000000002</v>
      </c>
      <c r="BT147" s="77">
        <f>A126065718J_Latest</f>
        <v>0</v>
      </c>
      <c r="BU147" s="87">
        <f>A126064422C_Latest</f>
        <v>0</v>
      </c>
      <c r="BV147" s="77">
        <f>A126066366J_Latest</f>
        <v>0</v>
      </c>
      <c r="BW147" s="77">
        <f>A126063774R_Latest</f>
        <v>0.46100000000000002</v>
      </c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5" t="s">
        <v>11636</v>
      </c>
      <c r="B148" s="59"/>
      <c r="C148" s="66">
        <v>42</v>
      </c>
      <c r="D148" s="77">
        <f>A126066946C_Latest</f>
        <v>137.203</v>
      </c>
      <c r="E148" s="77">
        <f>A126065002A_Latest</f>
        <v>41.357999999999997</v>
      </c>
      <c r="F148" s="87">
        <f>A126067594C_Latest</f>
        <v>14.945</v>
      </c>
      <c r="G148" s="77">
        <f>A126068242T_Latest</f>
        <v>193.506</v>
      </c>
      <c r="H148" s="77">
        <f>A126065650X_Latest</f>
        <v>71.596999999999994</v>
      </c>
      <c r="I148" s="87">
        <f>A126064354L_Latest</f>
        <v>8.6129999999999995</v>
      </c>
      <c r="J148" s="77">
        <f>A126066298T_Latest</f>
        <v>80.209999999999994</v>
      </c>
      <c r="K148" s="77">
        <f>A126063706L_Latest</f>
        <v>273.71499999999997</v>
      </c>
      <c r="L148" s="77">
        <f>A126067378K_Latest</f>
        <v>39.622999999999998</v>
      </c>
      <c r="M148" s="77">
        <f>A126065434F_Latest</f>
        <v>11.599</v>
      </c>
      <c r="N148" s="87">
        <f>A126068026X_Latest</f>
        <v>4.2539999999999996</v>
      </c>
      <c r="O148" s="77">
        <f>A126068674W_Latest</f>
        <v>55.475999999999999</v>
      </c>
      <c r="P148" s="77">
        <f>A126066082F_Latest</f>
        <v>23.23</v>
      </c>
      <c r="Q148" s="87">
        <f>A126064786T_Latest</f>
        <v>1.647</v>
      </c>
      <c r="R148" s="77">
        <f>A126066730T_Latest</f>
        <v>24.876999999999999</v>
      </c>
      <c r="S148" s="77">
        <f>A126064138V_Latest</f>
        <v>80.352999999999994</v>
      </c>
      <c r="T148" s="77">
        <f>A126067090X_Latest</f>
        <v>37.584000000000003</v>
      </c>
      <c r="U148" s="77">
        <f>A126065146L_Latest</f>
        <v>12.196</v>
      </c>
      <c r="V148" s="87">
        <f>A126067738C_Latest</f>
        <v>2.0550000000000002</v>
      </c>
      <c r="W148" s="77">
        <f>A126068386C_Latest</f>
        <v>51.835999999999999</v>
      </c>
      <c r="X148" s="77">
        <f>A126065794K_Latest</f>
        <v>18.026</v>
      </c>
      <c r="Y148" s="87">
        <f>A126064498X_Latest</f>
        <v>2.9289999999999998</v>
      </c>
      <c r="Z148" s="77">
        <f>A126066442X_Latest</f>
        <v>20.954999999999998</v>
      </c>
      <c r="AA148" s="77">
        <f>A126063850F_Latest</f>
        <v>72.790999999999997</v>
      </c>
      <c r="AB148" s="77">
        <f>A126067450T_Latest</f>
        <v>28.315000000000001</v>
      </c>
      <c r="AC148" s="77">
        <f>A126065506F_Latest</f>
        <v>8.27</v>
      </c>
      <c r="AD148" s="87">
        <f>A126068098K_Latest</f>
        <v>2.5619999999999998</v>
      </c>
      <c r="AE148" s="77">
        <f>A126068746W_Latest</f>
        <v>39.146999999999998</v>
      </c>
      <c r="AF148" s="77">
        <f>A126066154F_Latest</f>
        <v>13.785</v>
      </c>
      <c r="AG148" s="87">
        <f>A126064858T_Latest</f>
        <v>1.718</v>
      </c>
      <c r="AH148" s="77">
        <f>A126066802T_Latest</f>
        <v>15.503</v>
      </c>
      <c r="AI148" s="77">
        <f>A126064210A_Latest</f>
        <v>54.65</v>
      </c>
      <c r="AJ148" s="77">
        <f>A126067522T_Latest</f>
        <v>11.926</v>
      </c>
      <c r="AK148" s="77">
        <f>A126065578T_Latest</f>
        <v>1.2989999999999999</v>
      </c>
      <c r="AL148" s="87">
        <f>A126068170T_Latest</f>
        <v>0.88900000000000001</v>
      </c>
      <c r="AM148" s="77">
        <f>A126068818W_Latest</f>
        <v>14.114000000000001</v>
      </c>
      <c r="AN148" s="77">
        <f>A126066226F_Latest</f>
        <v>5.6870000000000003</v>
      </c>
      <c r="AO148" s="87">
        <f>A126064930X_Latest</f>
        <v>0.35599999999999998</v>
      </c>
      <c r="AP148" s="77">
        <f>A126066874C_Latest</f>
        <v>6.0430000000000001</v>
      </c>
      <c r="AQ148" s="77">
        <f>A126064282L_Latest</f>
        <v>20.157</v>
      </c>
      <c r="AR148" s="77">
        <f>A126067162X_Latest</f>
        <v>13.193</v>
      </c>
      <c r="AS148" s="77">
        <f>A126065218L_Latest</f>
        <v>5.8789999999999996</v>
      </c>
      <c r="AT148" s="87">
        <f>A126067810K_Latest</f>
        <v>4.2089999999999996</v>
      </c>
      <c r="AU148" s="77">
        <f>A126068458C_Latest</f>
        <v>23.28</v>
      </c>
      <c r="AV148" s="77">
        <f>A126065866K_Latest</f>
        <v>8.6630000000000003</v>
      </c>
      <c r="AW148" s="87">
        <f>A126064570F_Latest</f>
        <v>0.57599999999999996</v>
      </c>
      <c r="AX148" s="77">
        <f>A126066514X_Latest</f>
        <v>9.24</v>
      </c>
      <c r="AY148" s="77">
        <f>A126063922F_Latest</f>
        <v>32.520000000000003</v>
      </c>
      <c r="AZ148" s="77">
        <f>A126067234X_Latest</f>
        <v>3.0649999999999999</v>
      </c>
      <c r="BA148" s="77">
        <f>A126065290F_Latest</f>
        <v>0.38700000000000001</v>
      </c>
      <c r="BB148" s="87">
        <f>A126067882W_Latest</f>
        <v>0.34300000000000003</v>
      </c>
      <c r="BC148" s="77">
        <f>A126068530K_Latest</f>
        <v>3.7949999999999999</v>
      </c>
      <c r="BD148" s="77">
        <f>A126065938K_Latest</f>
        <v>1.3089999999999999</v>
      </c>
      <c r="BE148" s="87">
        <f>A126064642F_Latest</f>
        <v>0.86199999999999999</v>
      </c>
      <c r="BF148" s="77">
        <f>A126066586K_Latest</f>
        <v>2.17</v>
      </c>
      <c r="BG148" s="77">
        <f>A126063994T_Latest</f>
        <v>5.9649999999999999</v>
      </c>
      <c r="BH148" s="77">
        <f>A126067306X_Latest</f>
        <v>1.2869999999999999</v>
      </c>
      <c r="BI148" s="77">
        <f>A126065362F_Latest</f>
        <v>0.44800000000000001</v>
      </c>
      <c r="BJ148" s="87">
        <f>A126067954W_Latest</f>
        <v>0.40400000000000003</v>
      </c>
      <c r="BK148" s="77">
        <f>A126068602K_Latest</f>
        <v>2.1389999999999998</v>
      </c>
      <c r="BL148" s="77">
        <f>A126066010V_Latest</f>
        <v>0.41399999999999998</v>
      </c>
      <c r="BM148" s="87">
        <f>A126064714F_Latest</f>
        <v>0</v>
      </c>
      <c r="BN148" s="77">
        <f>A126066658K_Latest</f>
        <v>0.41399999999999998</v>
      </c>
      <c r="BO148" s="77">
        <f>A126064066V_Latest</f>
        <v>2.552</v>
      </c>
      <c r="BP148" s="77">
        <f>A126067018F_Latest</f>
        <v>2.21</v>
      </c>
      <c r="BQ148" s="77">
        <f>A126065074L_Latest</f>
        <v>1.28</v>
      </c>
      <c r="BR148" s="87">
        <f>A126067666C_Latest</f>
        <v>0.22900000000000001</v>
      </c>
      <c r="BS148" s="77">
        <f>A126068314T_Latest</f>
        <v>3.7189999999999999</v>
      </c>
      <c r="BT148" s="77">
        <f>A126065722X_Latest</f>
        <v>0.48299999999999998</v>
      </c>
      <c r="BU148" s="87">
        <f>A126064426L_Latest</f>
        <v>0.52500000000000002</v>
      </c>
      <c r="BV148" s="77">
        <f>A126066370X_Latest</f>
        <v>1.008</v>
      </c>
      <c r="BW148" s="77">
        <f>A126063778X_Latest</f>
        <v>4.7270000000000003</v>
      </c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46" t="s">
        <v>11663</v>
      </c>
      <c r="B149" s="47"/>
      <c r="C149" s="66">
        <v>43</v>
      </c>
      <c r="D149" s="77"/>
      <c r="E149" s="77"/>
      <c r="F149" s="87"/>
      <c r="G149" s="77"/>
      <c r="H149" s="77"/>
      <c r="I149" s="87"/>
      <c r="J149" s="77"/>
      <c r="K149" s="77"/>
      <c r="L149" s="77"/>
      <c r="M149" s="77"/>
      <c r="N149" s="87"/>
      <c r="O149" s="77"/>
      <c r="P149" s="77"/>
      <c r="Q149" s="87"/>
      <c r="R149" s="77"/>
      <c r="S149" s="77"/>
      <c r="T149" s="77"/>
      <c r="U149" s="77"/>
      <c r="V149" s="87"/>
      <c r="W149" s="77"/>
      <c r="X149" s="77"/>
      <c r="Y149" s="87"/>
      <c r="Z149" s="77"/>
      <c r="AA149" s="77"/>
      <c r="AB149" s="77"/>
      <c r="AC149" s="77"/>
      <c r="AD149" s="87"/>
      <c r="AE149" s="77"/>
      <c r="AF149" s="77"/>
      <c r="AG149" s="87"/>
      <c r="AH149" s="77"/>
      <c r="AI149" s="77"/>
      <c r="AJ149" s="77"/>
      <c r="AK149" s="77"/>
      <c r="AL149" s="87"/>
      <c r="AM149" s="77"/>
      <c r="AN149" s="77"/>
      <c r="AO149" s="87"/>
      <c r="AP149" s="77"/>
      <c r="AQ149" s="77"/>
      <c r="AR149" s="77"/>
      <c r="AS149" s="77"/>
      <c r="AT149" s="87"/>
      <c r="AU149" s="77"/>
      <c r="AV149" s="77"/>
      <c r="AW149" s="87"/>
      <c r="AX149" s="77"/>
      <c r="AY149" s="77"/>
      <c r="AZ149" s="77"/>
      <c r="BA149" s="77"/>
      <c r="BB149" s="87"/>
      <c r="BC149" s="77"/>
      <c r="BD149" s="77"/>
      <c r="BE149" s="87"/>
      <c r="BF149" s="77"/>
      <c r="BG149" s="77"/>
      <c r="BH149" s="77"/>
      <c r="BI149" s="77"/>
      <c r="BJ149" s="87"/>
      <c r="BK149" s="77"/>
      <c r="BL149" s="77"/>
      <c r="BM149" s="87"/>
      <c r="BN149" s="77"/>
      <c r="BO149" s="77"/>
      <c r="BP149" s="77"/>
      <c r="BQ149" s="77"/>
      <c r="BR149" s="87"/>
      <c r="BS149" s="77"/>
      <c r="BT149" s="77"/>
      <c r="BU149" s="8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49" t="s">
        <v>11641</v>
      </c>
      <c r="B150" s="50"/>
      <c r="C150" s="66">
        <v>44</v>
      </c>
      <c r="D150" s="77"/>
      <c r="E150" s="77"/>
      <c r="F150" s="87"/>
      <c r="G150" s="77"/>
      <c r="H150" s="77"/>
      <c r="I150" s="87"/>
      <c r="J150" s="77"/>
      <c r="K150" s="77"/>
      <c r="L150" s="77"/>
      <c r="M150" s="77"/>
      <c r="N150" s="87"/>
      <c r="O150" s="77"/>
      <c r="P150" s="77"/>
      <c r="Q150" s="87"/>
      <c r="R150" s="77"/>
      <c r="S150" s="77"/>
      <c r="T150" s="77"/>
      <c r="U150" s="77"/>
      <c r="V150" s="87"/>
      <c r="W150" s="77"/>
      <c r="X150" s="77"/>
      <c r="Y150" s="87"/>
      <c r="Z150" s="77"/>
      <c r="AA150" s="77"/>
      <c r="AB150" s="77"/>
      <c r="AC150" s="77"/>
      <c r="AD150" s="87"/>
      <c r="AE150" s="77"/>
      <c r="AF150" s="77"/>
      <c r="AG150" s="87"/>
      <c r="AH150" s="77"/>
      <c r="AI150" s="77"/>
      <c r="AJ150" s="77"/>
      <c r="AK150" s="77"/>
      <c r="AL150" s="87"/>
      <c r="AM150" s="77"/>
      <c r="AN150" s="77"/>
      <c r="AO150" s="87"/>
      <c r="AP150" s="77"/>
      <c r="AQ150" s="77"/>
      <c r="AR150" s="77"/>
      <c r="AS150" s="77"/>
      <c r="AT150" s="87"/>
      <c r="AU150" s="77"/>
      <c r="AV150" s="77"/>
      <c r="AW150" s="87"/>
      <c r="AX150" s="77"/>
      <c r="AY150" s="77"/>
      <c r="AZ150" s="77"/>
      <c r="BA150" s="77"/>
      <c r="BB150" s="87"/>
      <c r="BC150" s="77"/>
      <c r="BD150" s="77"/>
      <c r="BE150" s="87"/>
      <c r="BF150" s="77"/>
      <c r="BG150" s="77"/>
      <c r="BH150" s="77"/>
      <c r="BI150" s="77"/>
      <c r="BJ150" s="87"/>
      <c r="BK150" s="77"/>
      <c r="BL150" s="77"/>
      <c r="BM150" s="87"/>
      <c r="BN150" s="77"/>
      <c r="BO150" s="77"/>
      <c r="BP150" s="77"/>
      <c r="BQ150" s="77"/>
      <c r="BR150" s="87"/>
      <c r="BS150" s="77"/>
      <c r="BT150" s="77"/>
      <c r="BU150" s="8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0"/>
      <c r="B151" s="52" t="s">
        <v>11642</v>
      </c>
      <c r="C151" s="66">
        <v>45</v>
      </c>
      <c r="D151" s="77">
        <f>A126035854T_Latest</f>
        <v>90.766999999999996</v>
      </c>
      <c r="E151" s="77">
        <f>A126033910L_Latest</f>
        <v>14.132</v>
      </c>
      <c r="F151" s="87">
        <f>A126036502F_Latest</f>
        <v>3.5960000000000001</v>
      </c>
      <c r="G151" s="77">
        <f>A126037150F_Latest</f>
        <v>108.495</v>
      </c>
      <c r="H151" s="77">
        <f>A126034558F_Latest</f>
        <v>64.278999999999996</v>
      </c>
      <c r="I151" s="87">
        <f>A126033262A_Latest</f>
        <v>9.9239999999999995</v>
      </c>
      <c r="J151" s="77">
        <f>A126035206V_Latest</f>
        <v>74.203000000000003</v>
      </c>
      <c r="K151" s="77">
        <f>A126032614A_Latest</f>
        <v>182.69800000000001</v>
      </c>
      <c r="L151" s="77">
        <f>A126036286X_Latest</f>
        <v>21.199000000000002</v>
      </c>
      <c r="M151" s="77">
        <f>A126034342V_Latest</f>
        <v>6.6589999999999998</v>
      </c>
      <c r="N151" s="87">
        <f>A126036934K_Latest</f>
        <v>0.54500000000000004</v>
      </c>
      <c r="O151" s="77">
        <f>A126037582K_Latest</f>
        <v>28.402999999999999</v>
      </c>
      <c r="P151" s="77">
        <f>A126034990T_Latest</f>
        <v>16.026</v>
      </c>
      <c r="Q151" s="87">
        <f>A126033694F_Latest</f>
        <v>3.3519999999999999</v>
      </c>
      <c r="R151" s="77">
        <f>A126035638X_Latest</f>
        <v>19.378</v>
      </c>
      <c r="S151" s="77">
        <f>A126033046J_Latest</f>
        <v>47.78</v>
      </c>
      <c r="T151" s="77">
        <f>A126035998C_Latest</f>
        <v>28.545999999999999</v>
      </c>
      <c r="U151" s="77">
        <f>A126034054A_Latest</f>
        <v>2.331</v>
      </c>
      <c r="V151" s="87">
        <f>A126036646T_Latest</f>
        <v>1.9470000000000001</v>
      </c>
      <c r="W151" s="77">
        <f>A126037294T_Latest</f>
        <v>32.823999999999998</v>
      </c>
      <c r="X151" s="77">
        <f>A126034702L_Latest</f>
        <v>19.550999999999998</v>
      </c>
      <c r="Y151" s="87">
        <f>A126033406A_Latest</f>
        <v>3.2869999999999999</v>
      </c>
      <c r="Z151" s="77">
        <f>A126035350L_Latest</f>
        <v>22.837</v>
      </c>
      <c r="AA151" s="77">
        <f>A126032758L_Latest</f>
        <v>55.661000000000001</v>
      </c>
      <c r="AB151" s="77">
        <f>A126036358X_Latest</f>
        <v>19.033000000000001</v>
      </c>
      <c r="AC151" s="77">
        <f>A126034414V_Latest</f>
        <v>3.2570000000000001</v>
      </c>
      <c r="AD151" s="87">
        <f>A126037006L_Latest</f>
        <v>0.79800000000000004</v>
      </c>
      <c r="AE151" s="77">
        <f>A126037654K_Latest</f>
        <v>23.088000000000001</v>
      </c>
      <c r="AF151" s="77">
        <f>A126035062V_Latest</f>
        <v>13.385</v>
      </c>
      <c r="AG151" s="87">
        <f>A126033766F_Latest</f>
        <v>1.8009999999999999</v>
      </c>
      <c r="AH151" s="77">
        <f>A126035710F_Latest</f>
        <v>15.186999999999999</v>
      </c>
      <c r="AI151" s="77">
        <f>A126033118J_Latest</f>
        <v>38.274000000000001</v>
      </c>
      <c r="AJ151" s="77">
        <f>A126036430F_Latest</f>
        <v>6.0149999999999997</v>
      </c>
      <c r="AK151" s="77">
        <f>A126034486F_Latest</f>
        <v>0.55000000000000004</v>
      </c>
      <c r="AL151" s="87">
        <f>A126037078X_Latest</f>
        <v>0.30599999999999999</v>
      </c>
      <c r="AM151" s="77">
        <f>A126037726K_Latest</f>
        <v>6.8719999999999999</v>
      </c>
      <c r="AN151" s="77">
        <f>A126035134V_Latest</f>
        <v>5.5940000000000003</v>
      </c>
      <c r="AO151" s="87">
        <f>A126033838F_Latest</f>
        <v>1.0940000000000001</v>
      </c>
      <c r="AP151" s="77">
        <f>A126035782T_Latest</f>
        <v>6.6879999999999997</v>
      </c>
      <c r="AQ151" s="77">
        <f>A126033190A_Latest</f>
        <v>13.56</v>
      </c>
      <c r="AR151" s="77">
        <f>A126036070L_Latest</f>
        <v>11.670999999999999</v>
      </c>
      <c r="AS151" s="77">
        <f>A126034126A_Latest</f>
        <v>0.69499999999999995</v>
      </c>
      <c r="AT151" s="87">
        <f>A126036718T_Latest</f>
        <v>0</v>
      </c>
      <c r="AU151" s="77">
        <f>A126037366T_Latest</f>
        <v>12.366</v>
      </c>
      <c r="AV151" s="77">
        <f>A126034774X_Latest</f>
        <v>6.7789999999999999</v>
      </c>
      <c r="AW151" s="87">
        <f>A126033478L_Latest</f>
        <v>0.39</v>
      </c>
      <c r="AX151" s="77">
        <f>A126035422L_Latest</f>
        <v>7.1689999999999996</v>
      </c>
      <c r="AY151" s="77">
        <f>A126032830V_Latest</f>
        <v>19.535</v>
      </c>
      <c r="AZ151" s="77">
        <f>A126036142L_Latest</f>
        <v>2.7069999999999999</v>
      </c>
      <c r="BA151" s="77">
        <f>A126034198L_Latest</f>
        <v>0.14799999999999999</v>
      </c>
      <c r="BB151" s="87">
        <f>A126036790K_Latest</f>
        <v>0</v>
      </c>
      <c r="BC151" s="77">
        <f>A126037438T_Latest</f>
        <v>2.8559999999999999</v>
      </c>
      <c r="BD151" s="77">
        <f>A126034846X_Latest</f>
        <v>1.177</v>
      </c>
      <c r="BE151" s="87">
        <f>A126033550V_Latest</f>
        <v>0</v>
      </c>
      <c r="BF151" s="77">
        <f>A126035494X_Latest</f>
        <v>1.177</v>
      </c>
      <c r="BG151" s="77">
        <f>A126032902V_Latest</f>
        <v>4.0330000000000004</v>
      </c>
      <c r="BH151" s="77">
        <f>A126036214L_Latest</f>
        <v>0.84</v>
      </c>
      <c r="BI151" s="77">
        <f>A126034270V_Latest</f>
        <v>0.114</v>
      </c>
      <c r="BJ151" s="87">
        <f>A126036862K_Latest</f>
        <v>0</v>
      </c>
      <c r="BK151" s="77">
        <f>A126037510X_Latest</f>
        <v>0.95499999999999996</v>
      </c>
      <c r="BL151" s="77">
        <f>A126034918X_Latest</f>
        <v>0.75900000000000001</v>
      </c>
      <c r="BM151" s="87">
        <f>A126033622V_Latest</f>
        <v>0</v>
      </c>
      <c r="BN151" s="77">
        <f>A126035566X_Latest</f>
        <v>0.75900000000000001</v>
      </c>
      <c r="BO151" s="77">
        <f>A126032974F_Latest</f>
        <v>1.714</v>
      </c>
      <c r="BP151" s="77">
        <f>A126035926T_Latest</f>
        <v>0.755</v>
      </c>
      <c r="BQ151" s="77">
        <f>A126033982X_Latest</f>
        <v>0.377</v>
      </c>
      <c r="BR151" s="87">
        <f>A126036574T_Latest</f>
        <v>0</v>
      </c>
      <c r="BS151" s="77">
        <f>A126037222F_Latest</f>
        <v>1.1319999999999999</v>
      </c>
      <c r="BT151" s="77">
        <f>A126034630L_Latest</f>
        <v>1.0089999999999999</v>
      </c>
      <c r="BU151" s="87">
        <f>A126033334A_Latest</f>
        <v>0</v>
      </c>
      <c r="BV151" s="77">
        <f>A126035278F_Latest</f>
        <v>1.0089999999999999</v>
      </c>
      <c r="BW151" s="77">
        <f>A126032686L_Latest</f>
        <v>2.1419999999999999</v>
      </c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0"/>
      <c r="B152" s="52" t="s">
        <v>11643</v>
      </c>
      <c r="C152" s="66">
        <v>46</v>
      </c>
      <c r="D152" s="77">
        <f>A126035822X_Latest</f>
        <v>14.337999999999999</v>
      </c>
      <c r="E152" s="77">
        <f>A126033878X_Latest</f>
        <v>6.806</v>
      </c>
      <c r="F152" s="87">
        <f>A126036470X_Latest</f>
        <v>5.4610000000000003</v>
      </c>
      <c r="G152" s="77">
        <f>A126037118F_Latest</f>
        <v>26.605</v>
      </c>
      <c r="H152" s="77">
        <f>A126034526L_Latest</f>
        <v>9.2859999999999996</v>
      </c>
      <c r="I152" s="87">
        <f>A126033230J_Latest</f>
        <v>5.8769999999999998</v>
      </c>
      <c r="J152" s="77">
        <f>A126035174L_Latest</f>
        <v>15.162000000000001</v>
      </c>
      <c r="K152" s="77">
        <f>A126032582V_Latest</f>
        <v>41.767000000000003</v>
      </c>
      <c r="L152" s="77">
        <f>A126036254F_Latest</f>
        <v>2.1789999999999998</v>
      </c>
      <c r="M152" s="77">
        <f>A126034310A_Latest</f>
        <v>2.948</v>
      </c>
      <c r="N152" s="87">
        <f>A126036902T_Latest</f>
        <v>2.0499999999999998</v>
      </c>
      <c r="O152" s="77">
        <f>A126037550T_Latest</f>
        <v>7.1760000000000002</v>
      </c>
      <c r="P152" s="77">
        <f>A126034958T_Latest</f>
        <v>1.5940000000000001</v>
      </c>
      <c r="Q152" s="87">
        <f>A126033662L_Latest</f>
        <v>2.0219999999999998</v>
      </c>
      <c r="R152" s="77">
        <f>A126035606F_Latest</f>
        <v>3.617</v>
      </c>
      <c r="S152" s="77">
        <f>A126033014R_Latest</f>
        <v>10.792999999999999</v>
      </c>
      <c r="T152" s="77">
        <f>A126035966K_Latest</f>
        <v>5.5179999999999998</v>
      </c>
      <c r="U152" s="77">
        <f>A126034022J_Latest</f>
        <v>2.254</v>
      </c>
      <c r="V152" s="87">
        <f>A126036614X_Latest</f>
        <v>0.41399999999999998</v>
      </c>
      <c r="W152" s="77">
        <f>A126037262X_Latest</f>
        <v>8.1850000000000005</v>
      </c>
      <c r="X152" s="77">
        <f>A126034670F_Latest</f>
        <v>0.51600000000000001</v>
      </c>
      <c r="Y152" s="87">
        <f>A126033374V_Latest</f>
        <v>0.56999999999999995</v>
      </c>
      <c r="Z152" s="77">
        <f>A126035318L_Latest</f>
        <v>1.0860000000000001</v>
      </c>
      <c r="AA152" s="77">
        <f>A126032726V_Latest</f>
        <v>9.2710000000000008</v>
      </c>
      <c r="AB152" s="77">
        <f>A126036326F_Latest</f>
        <v>2.6749999999999998</v>
      </c>
      <c r="AC152" s="77">
        <f>A126034382L_Latest</f>
        <v>0.624</v>
      </c>
      <c r="AD152" s="87">
        <f>A126036974C_Latest</f>
        <v>1.7529999999999999</v>
      </c>
      <c r="AE152" s="77">
        <f>A126037622T_Latest</f>
        <v>5.0519999999999996</v>
      </c>
      <c r="AF152" s="77">
        <f>A126035030A_Latest</f>
        <v>1.9710000000000001</v>
      </c>
      <c r="AG152" s="87">
        <f>A126033734L_Latest</f>
        <v>1.4359999999999999</v>
      </c>
      <c r="AH152" s="77">
        <f>A126035678T_Latest</f>
        <v>3.407</v>
      </c>
      <c r="AI152" s="77">
        <f>A126033086A_Latest</f>
        <v>8.4600000000000009</v>
      </c>
      <c r="AJ152" s="77">
        <f>A126036398T_Latest</f>
        <v>1.3220000000000001</v>
      </c>
      <c r="AK152" s="77">
        <f>A126034454L_Latest</f>
        <v>0.47499999999999998</v>
      </c>
      <c r="AL152" s="87">
        <f>A126037046F_Latest</f>
        <v>0.68700000000000006</v>
      </c>
      <c r="AM152" s="77">
        <f>A126037694C_Latest</f>
        <v>2.484</v>
      </c>
      <c r="AN152" s="77">
        <f>A126035102A_Latest</f>
        <v>0.94299999999999995</v>
      </c>
      <c r="AO152" s="87">
        <f>A126033806L_Latest</f>
        <v>0.97599999999999998</v>
      </c>
      <c r="AP152" s="77">
        <f>A126035750X_Latest</f>
        <v>1.919</v>
      </c>
      <c r="AQ152" s="77">
        <f>A126033158A_Latest</f>
        <v>4.4039999999999999</v>
      </c>
      <c r="AR152" s="77">
        <f>A126036038L_Latest</f>
        <v>1.944</v>
      </c>
      <c r="AS152" s="77">
        <f>A126034094V_Latest</f>
        <v>0.32700000000000001</v>
      </c>
      <c r="AT152" s="87">
        <f>A126036686K_Latest</f>
        <v>0.35799999999999998</v>
      </c>
      <c r="AU152" s="77">
        <f>A126037334X_Latest</f>
        <v>2.63</v>
      </c>
      <c r="AV152" s="77">
        <f>A126034742F_Latest</f>
        <v>3.5350000000000001</v>
      </c>
      <c r="AW152" s="87">
        <f>A126033446V_Latest</f>
        <v>0.443</v>
      </c>
      <c r="AX152" s="77">
        <f>A126035390F_Latest</f>
        <v>3.9780000000000002</v>
      </c>
      <c r="AY152" s="77">
        <f>A126032798F_Latest</f>
        <v>6.6079999999999997</v>
      </c>
      <c r="AZ152" s="77">
        <f>A126036110V_Latest</f>
        <v>0.442</v>
      </c>
      <c r="BA152" s="77">
        <f>A126034166V_Latest</f>
        <v>0</v>
      </c>
      <c r="BB152" s="87">
        <f>A126036758K_Latest</f>
        <v>0</v>
      </c>
      <c r="BC152" s="77">
        <f>A126037406X_Latest</f>
        <v>0.442</v>
      </c>
      <c r="BD152" s="77">
        <f>A126034814F_Latest</f>
        <v>0.123</v>
      </c>
      <c r="BE152" s="87">
        <f>A126033518V_Latest</f>
        <v>0.249</v>
      </c>
      <c r="BF152" s="77">
        <f>A126035462F_Latest</f>
        <v>0.373</v>
      </c>
      <c r="BG152" s="77">
        <f>A126032870L_Latest</f>
        <v>0.81499999999999995</v>
      </c>
      <c r="BH152" s="77">
        <f>A126036182F_Latest</f>
        <v>0.25800000000000001</v>
      </c>
      <c r="BI152" s="77">
        <f>A126034238V_Latest</f>
        <v>0</v>
      </c>
      <c r="BJ152" s="87">
        <f>A126036830T_Latest</f>
        <v>0</v>
      </c>
      <c r="BK152" s="77">
        <f>A126037478K_Latest</f>
        <v>0.25800000000000001</v>
      </c>
      <c r="BL152" s="77">
        <f>A126034886T_Latest</f>
        <v>0.14899999999999999</v>
      </c>
      <c r="BM152" s="87">
        <f>A126033590L_Latest</f>
        <v>0</v>
      </c>
      <c r="BN152" s="77">
        <f>A126035534F_Latest</f>
        <v>0.14899999999999999</v>
      </c>
      <c r="BO152" s="77">
        <f>A126032942L_Latest</f>
        <v>0.40699999999999997</v>
      </c>
      <c r="BP152" s="77">
        <f>A126035894K_Latest</f>
        <v>0</v>
      </c>
      <c r="BQ152" s="77">
        <f>A126033950F_Latest</f>
        <v>0.17799999999999999</v>
      </c>
      <c r="BR152" s="87">
        <f>A126036542X_Latest</f>
        <v>0.19900000000000001</v>
      </c>
      <c r="BS152" s="77">
        <f>A126037190X_Latest</f>
        <v>0.377</v>
      </c>
      <c r="BT152" s="77">
        <f>A126034598X_Latest</f>
        <v>0.45300000000000001</v>
      </c>
      <c r="BU152" s="87">
        <f>A126033302J_Latest</f>
        <v>0.17899999999999999</v>
      </c>
      <c r="BV152" s="77">
        <f>A126035246L_Latest</f>
        <v>0.63200000000000001</v>
      </c>
      <c r="BW152" s="77">
        <f>A126032654V_Latest</f>
        <v>1.0089999999999999</v>
      </c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0"/>
      <c r="B153" s="52" t="s">
        <v>11644</v>
      </c>
      <c r="C153" s="66">
        <v>47</v>
      </c>
      <c r="D153" s="77">
        <f>A126035858A_Latest</f>
        <v>3.6869999999999998</v>
      </c>
      <c r="E153" s="77">
        <f>A126033914W_Latest</f>
        <v>1.4490000000000001</v>
      </c>
      <c r="F153" s="87">
        <f>A126036506R_Latest</f>
        <v>0.58799999999999997</v>
      </c>
      <c r="G153" s="77">
        <f>A126037154R_Latest</f>
        <v>5.7240000000000002</v>
      </c>
      <c r="H153" s="77">
        <f>A126034562W_Latest</f>
        <v>2.7890000000000001</v>
      </c>
      <c r="I153" s="87">
        <f>A126033266K_Latest</f>
        <v>2.2000000000000002</v>
      </c>
      <c r="J153" s="77">
        <f>A126035210K_Latest</f>
        <v>4.9889999999999999</v>
      </c>
      <c r="K153" s="77">
        <f>A126032618K_Latest</f>
        <v>10.714</v>
      </c>
      <c r="L153" s="77">
        <f>A126036290R_Latest</f>
        <v>0.58499999999999996</v>
      </c>
      <c r="M153" s="77">
        <f>A126034346C_Latest</f>
        <v>0</v>
      </c>
      <c r="N153" s="87">
        <f>A126036938V_Latest</f>
        <v>0</v>
      </c>
      <c r="O153" s="77">
        <f>A126037586V_Latest</f>
        <v>0.58499999999999996</v>
      </c>
      <c r="P153" s="77">
        <f>A126034994A_Latest</f>
        <v>0.85699999999999998</v>
      </c>
      <c r="Q153" s="87">
        <f>A126033698R_Latest</f>
        <v>0.76300000000000001</v>
      </c>
      <c r="R153" s="77">
        <f>A126035642R_Latest</f>
        <v>1.62</v>
      </c>
      <c r="S153" s="77">
        <f>A126033050X_Latest</f>
        <v>2.2050000000000001</v>
      </c>
      <c r="T153" s="77">
        <f>A126036002K_Latest</f>
        <v>1.0309999999999999</v>
      </c>
      <c r="U153" s="77">
        <f>A126034058K_Latest</f>
        <v>0.35099999999999998</v>
      </c>
      <c r="V153" s="87">
        <f>A126036650J_Latest</f>
        <v>0</v>
      </c>
      <c r="W153" s="77">
        <f>A126037298A_Latest</f>
        <v>1.381</v>
      </c>
      <c r="X153" s="77">
        <f>A126034706W_Latest</f>
        <v>0</v>
      </c>
      <c r="Y153" s="87">
        <f>A126033410T_Latest</f>
        <v>0.51600000000000001</v>
      </c>
      <c r="Z153" s="77">
        <f>A126035354W_Latest</f>
        <v>0.51600000000000001</v>
      </c>
      <c r="AA153" s="77">
        <f>A126032762C_Latest</f>
        <v>1.8979999999999999</v>
      </c>
      <c r="AB153" s="77">
        <f>A126036362R_Latest</f>
        <v>1.772</v>
      </c>
      <c r="AC153" s="77">
        <f>A126034418C_Latest</f>
        <v>0.81299999999999994</v>
      </c>
      <c r="AD153" s="87">
        <f>A126037010C_Latest</f>
        <v>0</v>
      </c>
      <c r="AE153" s="77">
        <f>A126037658V_Latest</f>
        <v>2.585</v>
      </c>
      <c r="AF153" s="77">
        <f>A126035066C_Latest</f>
        <v>1.351</v>
      </c>
      <c r="AG153" s="87">
        <f>A126033770W_Latest</f>
        <v>0.50900000000000001</v>
      </c>
      <c r="AH153" s="77">
        <f>A126035714R_Latest</f>
        <v>1.86</v>
      </c>
      <c r="AI153" s="77">
        <f>A126033122X_Latest</f>
        <v>4.4450000000000003</v>
      </c>
      <c r="AJ153" s="77">
        <f>A126036434R_Latest</f>
        <v>0.29899999999999999</v>
      </c>
      <c r="AK153" s="77">
        <f>A126034490W_Latest</f>
        <v>0</v>
      </c>
      <c r="AL153" s="87">
        <f>A126037082R_Latest</f>
        <v>0</v>
      </c>
      <c r="AM153" s="77">
        <f>A126037730A_Latest</f>
        <v>0.29899999999999999</v>
      </c>
      <c r="AN153" s="77">
        <f>A126035138C_Latest</f>
        <v>0</v>
      </c>
      <c r="AO153" s="87">
        <f>A126033842W_Latest</f>
        <v>0</v>
      </c>
      <c r="AP153" s="77">
        <f>A126035786A_Latest</f>
        <v>0</v>
      </c>
      <c r="AQ153" s="77">
        <f>A126033194K_Latest</f>
        <v>0.29899999999999999</v>
      </c>
      <c r="AR153" s="77">
        <f>A126036074W_Latest</f>
        <v>0</v>
      </c>
      <c r="AS153" s="77">
        <f>A126034130T_Latest</f>
        <v>0</v>
      </c>
      <c r="AT153" s="87">
        <f>A126036722J_Latest</f>
        <v>0.45100000000000001</v>
      </c>
      <c r="AU153" s="77">
        <f>A126037370J_Latest</f>
        <v>0.45100000000000001</v>
      </c>
      <c r="AV153" s="77">
        <f>A126034778J_Latest</f>
        <v>0.35099999999999998</v>
      </c>
      <c r="AW153" s="87">
        <f>A126033482C_Latest</f>
        <v>0.34599999999999997</v>
      </c>
      <c r="AX153" s="77">
        <f>A126035426W_Latest</f>
        <v>0.69699999999999995</v>
      </c>
      <c r="AY153" s="77">
        <f>A126032834C_Latest</f>
        <v>1.1479999999999999</v>
      </c>
      <c r="AZ153" s="77">
        <f>A126036146W_Latest</f>
        <v>0</v>
      </c>
      <c r="BA153" s="77">
        <f>A126034202T_Latest</f>
        <v>0</v>
      </c>
      <c r="BB153" s="87">
        <f>A126036794V_Latest</f>
        <v>0.13600000000000001</v>
      </c>
      <c r="BC153" s="77">
        <f>A126037442J_Latest</f>
        <v>0.13600000000000001</v>
      </c>
      <c r="BD153" s="77">
        <f>A126034850R_Latest</f>
        <v>0.23100000000000001</v>
      </c>
      <c r="BE153" s="87">
        <f>A126033554C_Latest</f>
        <v>0</v>
      </c>
      <c r="BF153" s="77">
        <f>A126035498J_Latest</f>
        <v>0.23100000000000001</v>
      </c>
      <c r="BG153" s="77">
        <f>A126032906C_Latest</f>
        <v>0.36699999999999999</v>
      </c>
      <c r="BH153" s="77">
        <f>A126036218W_Latest</f>
        <v>0</v>
      </c>
      <c r="BI153" s="77">
        <f>A126034274C_Latest</f>
        <v>8.6999999999999994E-2</v>
      </c>
      <c r="BJ153" s="87">
        <f>A126036866V_Latest</f>
        <v>0</v>
      </c>
      <c r="BK153" s="77">
        <f>A126037514J_Latest</f>
        <v>8.6999999999999994E-2</v>
      </c>
      <c r="BL153" s="77">
        <f>A126034922R_Latest</f>
        <v>0</v>
      </c>
      <c r="BM153" s="87">
        <f>A126033626C_Latest</f>
        <v>6.5000000000000002E-2</v>
      </c>
      <c r="BN153" s="77">
        <f>A126035570R_Latest</f>
        <v>6.5000000000000002E-2</v>
      </c>
      <c r="BO153" s="77">
        <f>A126032978R_Latest</f>
        <v>0.152</v>
      </c>
      <c r="BP153" s="77">
        <f>A126035930J_Latest</f>
        <v>0</v>
      </c>
      <c r="BQ153" s="77">
        <f>A126033986J_Latest</f>
        <v>0.19900000000000001</v>
      </c>
      <c r="BR153" s="87">
        <f>A126036578A_Latest</f>
        <v>0</v>
      </c>
      <c r="BS153" s="77">
        <f>A126037226R_Latest</f>
        <v>0.19900000000000001</v>
      </c>
      <c r="BT153" s="77">
        <f>A126034634W_Latest</f>
        <v>0</v>
      </c>
      <c r="BU153" s="87">
        <f>A126033338K_Latest</f>
        <v>0</v>
      </c>
      <c r="BV153" s="77">
        <f>A126035282W_Latest</f>
        <v>0</v>
      </c>
      <c r="BW153" s="77">
        <f>A126032690C_Latest</f>
        <v>0.19900000000000001</v>
      </c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5" t="s">
        <v>11645</v>
      </c>
      <c r="B154" s="56"/>
      <c r="C154" s="66">
        <v>48</v>
      </c>
      <c r="D154" s="77"/>
      <c r="E154" s="77"/>
      <c r="F154" s="87"/>
      <c r="G154" s="77"/>
      <c r="H154" s="77"/>
      <c r="I154" s="87"/>
      <c r="J154" s="77"/>
      <c r="K154" s="77"/>
      <c r="L154" s="77"/>
      <c r="M154" s="77"/>
      <c r="N154" s="87"/>
      <c r="O154" s="77"/>
      <c r="P154" s="77"/>
      <c r="Q154" s="87"/>
      <c r="R154" s="77"/>
      <c r="S154" s="77"/>
      <c r="T154" s="77"/>
      <c r="U154" s="77"/>
      <c r="V154" s="87"/>
      <c r="W154" s="77"/>
      <c r="X154" s="77"/>
      <c r="Y154" s="87"/>
      <c r="Z154" s="77"/>
      <c r="AA154" s="77"/>
      <c r="AB154" s="77"/>
      <c r="AC154" s="77"/>
      <c r="AD154" s="87"/>
      <c r="AE154" s="77"/>
      <c r="AF154" s="77"/>
      <c r="AG154" s="87"/>
      <c r="AH154" s="77"/>
      <c r="AI154" s="77"/>
      <c r="AJ154" s="77"/>
      <c r="AK154" s="77"/>
      <c r="AL154" s="87"/>
      <c r="AM154" s="77"/>
      <c r="AN154" s="77"/>
      <c r="AO154" s="87"/>
      <c r="AP154" s="77"/>
      <c r="AQ154" s="77"/>
      <c r="AR154" s="77"/>
      <c r="AS154" s="77"/>
      <c r="AT154" s="87"/>
      <c r="AU154" s="77"/>
      <c r="AV154" s="77"/>
      <c r="AW154" s="87"/>
      <c r="AX154" s="77"/>
      <c r="AY154" s="77"/>
      <c r="AZ154" s="77"/>
      <c r="BA154" s="77"/>
      <c r="BB154" s="87"/>
      <c r="BC154" s="77"/>
      <c r="BD154" s="77"/>
      <c r="BE154" s="87"/>
      <c r="BF154" s="77"/>
      <c r="BG154" s="77"/>
      <c r="BH154" s="77"/>
      <c r="BI154" s="77"/>
      <c r="BJ154" s="87"/>
      <c r="BK154" s="77"/>
      <c r="BL154" s="77"/>
      <c r="BM154" s="87"/>
      <c r="BN154" s="77"/>
      <c r="BO154" s="77"/>
      <c r="BP154" s="77"/>
      <c r="BQ154" s="77"/>
      <c r="BR154" s="87"/>
      <c r="BS154" s="77"/>
      <c r="BT154" s="77"/>
      <c r="BU154" s="8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0"/>
      <c r="B155" s="52" t="s">
        <v>11646</v>
      </c>
      <c r="C155" s="66">
        <v>49</v>
      </c>
      <c r="D155" s="77">
        <f>A126035862T_Latest</f>
        <v>93.191000000000003</v>
      </c>
      <c r="E155" s="77">
        <f>A126033918F_Latest</f>
        <v>17.754999999999999</v>
      </c>
      <c r="F155" s="87">
        <f>A126036510F_Latest</f>
        <v>9.0540000000000003</v>
      </c>
      <c r="G155" s="77">
        <f>A126037158X_Latest</f>
        <v>120</v>
      </c>
      <c r="H155" s="77">
        <f>A126034566F_Latest</f>
        <v>58.719000000000001</v>
      </c>
      <c r="I155" s="87">
        <f>A126033270A_Latest</f>
        <v>18</v>
      </c>
      <c r="J155" s="77">
        <f>A126035214V_Latest</f>
        <v>76.72</v>
      </c>
      <c r="K155" s="77">
        <f>A126032622A_Latest</f>
        <v>196.72</v>
      </c>
      <c r="L155" s="77">
        <f>A126036294X_Latest</f>
        <v>20.238</v>
      </c>
      <c r="M155" s="77">
        <f>A126034350V_Latest</f>
        <v>8.1419999999999995</v>
      </c>
      <c r="N155" s="87">
        <f>A126036942K_Latest</f>
        <v>2.5939999999999999</v>
      </c>
      <c r="O155" s="77">
        <f>A126037590K_Latest</f>
        <v>30.974</v>
      </c>
      <c r="P155" s="77">
        <f>A126034998K_Latest</f>
        <v>14.17</v>
      </c>
      <c r="Q155" s="87">
        <f>A126033702V_Latest</f>
        <v>6.1379999999999999</v>
      </c>
      <c r="R155" s="77">
        <f>A126035646X_Latest</f>
        <v>20.306999999999999</v>
      </c>
      <c r="S155" s="77">
        <f>A126033054J_Latest</f>
        <v>51.281999999999996</v>
      </c>
      <c r="T155" s="77">
        <f>A126036006V_Latest</f>
        <v>30.920999999999999</v>
      </c>
      <c r="U155" s="77">
        <f>A126034062A_Latest</f>
        <v>4.218</v>
      </c>
      <c r="V155" s="87">
        <f>A126036654T_Latest</f>
        <v>1.77</v>
      </c>
      <c r="W155" s="77">
        <f>A126037302F_Latest</f>
        <v>36.908999999999999</v>
      </c>
      <c r="X155" s="77">
        <f>A126034710L_Latest</f>
        <v>14.103</v>
      </c>
      <c r="Y155" s="87">
        <f>A126033414A_Latest</f>
        <v>4.3719999999999999</v>
      </c>
      <c r="Z155" s="77">
        <f>A126035358F_Latest</f>
        <v>18.475999999999999</v>
      </c>
      <c r="AA155" s="77">
        <f>A126032766L_Latest</f>
        <v>55.384999999999998</v>
      </c>
      <c r="AB155" s="77">
        <f>A126036366X_Latest</f>
        <v>20.170000000000002</v>
      </c>
      <c r="AC155" s="77">
        <f>A126034422V_Latest</f>
        <v>2.2429999999999999</v>
      </c>
      <c r="AD155" s="87">
        <f>A126037014L_Latest</f>
        <v>2.5510000000000002</v>
      </c>
      <c r="AE155" s="77">
        <f>A126037662K_Latest</f>
        <v>24.963999999999999</v>
      </c>
      <c r="AF155" s="77">
        <f>A126035070V_Latest</f>
        <v>13.555</v>
      </c>
      <c r="AG155" s="87">
        <f>A126033774F_Latest</f>
        <v>3.7469999999999999</v>
      </c>
      <c r="AH155" s="77">
        <f>A126035718X_Latest</f>
        <v>17.302</v>
      </c>
      <c r="AI155" s="77">
        <f>A126033126J_Latest</f>
        <v>42.265999999999998</v>
      </c>
      <c r="AJ155" s="77">
        <f>A126036438X_Latest</f>
        <v>6.3920000000000003</v>
      </c>
      <c r="AK155" s="77">
        <f>A126034494F_Latest</f>
        <v>1.0249999999999999</v>
      </c>
      <c r="AL155" s="87">
        <f>A126037086X_Latest</f>
        <v>0.99299999999999999</v>
      </c>
      <c r="AM155" s="77">
        <f>A126037734K_Latest</f>
        <v>8.4109999999999996</v>
      </c>
      <c r="AN155" s="77">
        <f>A126035142V_Latest</f>
        <v>4.9630000000000001</v>
      </c>
      <c r="AO155" s="87">
        <f>A126033846F_Latest</f>
        <v>2.0699999999999998</v>
      </c>
      <c r="AP155" s="77">
        <f>A126035790T_Latest</f>
        <v>7.0330000000000004</v>
      </c>
      <c r="AQ155" s="77">
        <f>A126033198V_Latest</f>
        <v>15.443</v>
      </c>
      <c r="AR155" s="77">
        <f>A126036078F_Latest</f>
        <v>11.089</v>
      </c>
      <c r="AS155" s="77">
        <f>A126034134A_Latest</f>
        <v>1.0229999999999999</v>
      </c>
      <c r="AT155" s="87">
        <f>A126036726T_Latest</f>
        <v>0.80900000000000005</v>
      </c>
      <c r="AU155" s="77">
        <f>A126037374T_Latest</f>
        <v>12.920999999999999</v>
      </c>
      <c r="AV155" s="77">
        <f>A126034782X_Latest</f>
        <v>8.8249999999999993</v>
      </c>
      <c r="AW155" s="87">
        <f>A126033486L_Latest</f>
        <v>1.179</v>
      </c>
      <c r="AX155" s="77">
        <f>A126035430L_Latest</f>
        <v>10.005000000000001</v>
      </c>
      <c r="AY155" s="77">
        <f>A126032838L_Latest</f>
        <v>22.925000000000001</v>
      </c>
      <c r="AZ155" s="77">
        <f>A126036150L_Latest</f>
        <v>2.79</v>
      </c>
      <c r="BA155" s="77">
        <f>A126034206A_Latest</f>
        <v>0.14799999999999999</v>
      </c>
      <c r="BB155" s="87">
        <f>A126036798C_Latest</f>
        <v>0.13600000000000001</v>
      </c>
      <c r="BC155" s="77">
        <f>A126037446T_Latest</f>
        <v>3.0750000000000002</v>
      </c>
      <c r="BD155" s="77">
        <f>A126034854X_Latest</f>
        <v>1.349</v>
      </c>
      <c r="BE155" s="87">
        <f>A126033558L_Latest</f>
        <v>0.249</v>
      </c>
      <c r="BF155" s="77">
        <f>A126035502L_Latest</f>
        <v>1.599</v>
      </c>
      <c r="BG155" s="77">
        <f>A126032910V_Latest</f>
        <v>4.6740000000000004</v>
      </c>
      <c r="BH155" s="77">
        <f>A126036222L_Latest</f>
        <v>0.83599999999999997</v>
      </c>
      <c r="BI155" s="77">
        <f>A126034278L_Latest</f>
        <v>0.20100000000000001</v>
      </c>
      <c r="BJ155" s="87">
        <f>A126036870K_Latest</f>
        <v>0</v>
      </c>
      <c r="BK155" s="77">
        <f>A126037518T_Latest</f>
        <v>1.0369999999999999</v>
      </c>
      <c r="BL155" s="77">
        <f>A126034926X_Latest</f>
        <v>0.77600000000000002</v>
      </c>
      <c r="BM155" s="87">
        <f>A126033630V_Latest</f>
        <v>6.5000000000000002E-2</v>
      </c>
      <c r="BN155" s="77">
        <f>A126035574X_Latest</f>
        <v>0.84199999999999997</v>
      </c>
      <c r="BO155" s="77">
        <f>A126032982F_Latest</f>
        <v>1.879</v>
      </c>
      <c r="BP155" s="77">
        <f>A126035934T_Latest</f>
        <v>0.755</v>
      </c>
      <c r="BQ155" s="77">
        <f>A126033990X_Latest</f>
        <v>0.754</v>
      </c>
      <c r="BR155" s="87">
        <f>A126036582T_Latest</f>
        <v>0.19900000000000001</v>
      </c>
      <c r="BS155" s="77">
        <f>A126037230F_Latest</f>
        <v>1.708</v>
      </c>
      <c r="BT155" s="77">
        <f>A126034638F_Latest</f>
        <v>0.97799999999999998</v>
      </c>
      <c r="BU155" s="87">
        <f>A126033342A_Latest</f>
        <v>0.17899999999999999</v>
      </c>
      <c r="BV155" s="77">
        <f>A126035286F_Latest</f>
        <v>1.157</v>
      </c>
      <c r="BW155" s="77">
        <f>A126032694L_Latest</f>
        <v>2.8660000000000001</v>
      </c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0"/>
      <c r="B156" s="57" t="s">
        <v>11647</v>
      </c>
      <c r="C156" s="66">
        <v>50</v>
      </c>
      <c r="D156" s="77">
        <f>A126035826J_Latest</f>
        <v>11.721</v>
      </c>
      <c r="E156" s="77">
        <f>A126033882R_Latest</f>
        <v>5.3170000000000002</v>
      </c>
      <c r="F156" s="87">
        <f>A126036474J_Latest</f>
        <v>9.0540000000000003</v>
      </c>
      <c r="G156" s="77">
        <f>A126037122W_Latest</f>
        <v>26.091999999999999</v>
      </c>
      <c r="H156" s="77">
        <f>A126034530C_Latest</f>
        <v>7.492</v>
      </c>
      <c r="I156" s="87">
        <f>A126033234T_Latest</f>
        <v>18</v>
      </c>
      <c r="J156" s="77">
        <f>A126035178W_Latest</f>
        <v>25.492999999999999</v>
      </c>
      <c r="K156" s="77">
        <f>A126032586C_Latest</f>
        <v>51.584000000000003</v>
      </c>
      <c r="L156" s="77">
        <f>A126036258R_Latest</f>
        <v>3.137</v>
      </c>
      <c r="M156" s="77">
        <f>A126034314K_Latest</f>
        <v>2.363</v>
      </c>
      <c r="N156" s="87">
        <f>A126036906A_Latest</f>
        <v>2.5939999999999999</v>
      </c>
      <c r="O156" s="77">
        <f>A126037554A_Latest</f>
        <v>8.0939999999999994</v>
      </c>
      <c r="P156" s="77">
        <f>A126034962J_Latest</f>
        <v>0.95699999999999996</v>
      </c>
      <c r="Q156" s="87">
        <f>A126033666W_Latest</f>
        <v>6.1379999999999999</v>
      </c>
      <c r="R156" s="77">
        <f>A126035610W_Latest</f>
        <v>7.0940000000000003</v>
      </c>
      <c r="S156" s="77">
        <f>A126033018X_Latest</f>
        <v>15.188000000000001</v>
      </c>
      <c r="T156" s="77">
        <f>A126035970A_Latest</f>
        <v>3.056</v>
      </c>
      <c r="U156" s="77">
        <f>A126034026T_Latest</f>
        <v>1.887</v>
      </c>
      <c r="V156" s="87">
        <f>A126036618J_Latest</f>
        <v>1.77</v>
      </c>
      <c r="W156" s="77">
        <f>A126037266J_Latest</f>
        <v>6.7130000000000001</v>
      </c>
      <c r="X156" s="77">
        <f>A126034674R_Latest</f>
        <v>0.51600000000000001</v>
      </c>
      <c r="Y156" s="87">
        <f>A126033378C_Latest</f>
        <v>4.3719999999999999</v>
      </c>
      <c r="Z156" s="77">
        <f>A126035322C_Latest</f>
        <v>4.8890000000000002</v>
      </c>
      <c r="AA156" s="77">
        <f>A126032730K_Latest</f>
        <v>11.602</v>
      </c>
      <c r="AB156" s="77">
        <f>A126036330W_Latest</f>
        <v>3.3090000000000002</v>
      </c>
      <c r="AC156" s="77">
        <f>A126034386W_Latest</f>
        <v>0</v>
      </c>
      <c r="AD156" s="87">
        <f>A126036978L_Latest</f>
        <v>2.5510000000000002</v>
      </c>
      <c r="AE156" s="77">
        <f>A126037626A_Latest</f>
        <v>5.86</v>
      </c>
      <c r="AF156" s="77">
        <f>A126035034K_Latest</f>
        <v>1.9710000000000001</v>
      </c>
      <c r="AG156" s="87">
        <f>A126033738W_Latest</f>
        <v>3.7469999999999999</v>
      </c>
      <c r="AH156" s="77">
        <f>A126035682J_Latest</f>
        <v>5.718</v>
      </c>
      <c r="AI156" s="77">
        <f>A126033090T_Latest</f>
        <v>11.577999999999999</v>
      </c>
      <c r="AJ156" s="77">
        <f>A126036402W_Latest</f>
        <v>0.68100000000000005</v>
      </c>
      <c r="AK156" s="77">
        <f>A126034458W_Latest</f>
        <v>0.47499999999999998</v>
      </c>
      <c r="AL156" s="87">
        <f>A126037050W_Latest</f>
        <v>0.99299999999999999</v>
      </c>
      <c r="AM156" s="77">
        <f>A126037698L_Latest</f>
        <v>2.15</v>
      </c>
      <c r="AN156" s="77">
        <f>A126035106K_Latest</f>
        <v>0.93899999999999995</v>
      </c>
      <c r="AO156" s="87">
        <f>A126033810C_Latest</f>
        <v>2.0699999999999998</v>
      </c>
      <c r="AP156" s="77">
        <f>A126035754J_Latest</f>
        <v>3.0089999999999999</v>
      </c>
      <c r="AQ156" s="77">
        <f>A126033162T_Latest</f>
        <v>5.1589999999999998</v>
      </c>
      <c r="AR156" s="77">
        <f>A126036042C_Latest</f>
        <v>0.83799999999999997</v>
      </c>
      <c r="AS156" s="77">
        <f>A126034098C_Latest</f>
        <v>0.32700000000000001</v>
      </c>
      <c r="AT156" s="87">
        <f>A126036690A_Latest</f>
        <v>0.80900000000000005</v>
      </c>
      <c r="AU156" s="77">
        <f>A126037338J_Latest</f>
        <v>1.9750000000000001</v>
      </c>
      <c r="AV156" s="77">
        <f>A126034746R_Latest</f>
        <v>2.4380000000000002</v>
      </c>
      <c r="AW156" s="87">
        <f>A126033450K_Latest</f>
        <v>1.179</v>
      </c>
      <c r="AX156" s="77">
        <f>A126035394R_Latest</f>
        <v>3.617</v>
      </c>
      <c r="AY156" s="77">
        <f>A126032802K_Latest</f>
        <v>5.5919999999999996</v>
      </c>
      <c r="AZ156" s="77">
        <f>A126036114C_Latest</f>
        <v>0.442</v>
      </c>
      <c r="BA156" s="77">
        <f>A126034170K_Latest</f>
        <v>0</v>
      </c>
      <c r="BB156" s="87">
        <f>A126036762A_Latest</f>
        <v>0.13600000000000001</v>
      </c>
      <c r="BC156" s="77">
        <f>A126037410R_Latest</f>
        <v>0.57899999999999996</v>
      </c>
      <c r="BD156" s="77">
        <f>A126034818R_Latest</f>
        <v>0.24399999999999999</v>
      </c>
      <c r="BE156" s="87">
        <f>A126033522K_Latest</f>
        <v>0.249</v>
      </c>
      <c r="BF156" s="77">
        <f>A126035466R_Latest</f>
        <v>0.49399999999999999</v>
      </c>
      <c r="BG156" s="77">
        <f>A126032874W_Latest</f>
        <v>1.0720000000000001</v>
      </c>
      <c r="BH156" s="77">
        <f>A126036186R_Latest</f>
        <v>0.25800000000000001</v>
      </c>
      <c r="BI156" s="77">
        <f>A126034242K_Latest</f>
        <v>8.6999999999999994E-2</v>
      </c>
      <c r="BJ156" s="87">
        <f>A126036834A_Latest</f>
        <v>0</v>
      </c>
      <c r="BK156" s="77">
        <f>A126037482A_Latest</f>
        <v>0.34499999999999997</v>
      </c>
      <c r="BL156" s="77">
        <f>A126034890J_Latest</f>
        <v>0.14899999999999999</v>
      </c>
      <c r="BM156" s="87">
        <f>A126033594W_Latest</f>
        <v>6.5000000000000002E-2</v>
      </c>
      <c r="BN156" s="77">
        <f>A126035538R_Latest</f>
        <v>0.215</v>
      </c>
      <c r="BO156" s="77">
        <f>A126032946W_Latest</f>
        <v>0.56000000000000005</v>
      </c>
      <c r="BP156" s="77">
        <f>A126035898V_Latest</f>
        <v>0</v>
      </c>
      <c r="BQ156" s="77">
        <f>A126033954R_Latest</f>
        <v>0.17799999999999999</v>
      </c>
      <c r="BR156" s="87">
        <f>A126036546J_Latest</f>
        <v>0.19900000000000001</v>
      </c>
      <c r="BS156" s="77">
        <f>A126037194J_Latest</f>
        <v>0.377</v>
      </c>
      <c r="BT156" s="77">
        <f>A126034602C_Latest</f>
        <v>0.27800000000000002</v>
      </c>
      <c r="BU156" s="87">
        <f>A126033306T_Latest</f>
        <v>0.17899999999999999</v>
      </c>
      <c r="BV156" s="77">
        <f>A126035250C_Latest</f>
        <v>0.45700000000000002</v>
      </c>
      <c r="BW156" s="77">
        <f>A126032658C_Latest</f>
        <v>0.83399999999999996</v>
      </c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s="86" customFormat="1" hidden="1">
      <c r="A157" s="83"/>
      <c r="B157" s="84" t="s">
        <v>11648</v>
      </c>
      <c r="C157" s="85">
        <v>51</v>
      </c>
      <c r="D157" s="87">
        <f>A126035830X_Latest</f>
        <v>57.936999999999998</v>
      </c>
      <c r="E157" s="87">
        <f>A126033886X_Latest</f>
        <v>10.097</v>
      </c>
      <c r="F157" s="87"/>
      <c r="G157" s="87">
        <f>A126037126F_Latest</f>
        <v>68.034000000000006</v>
      </c>
      <c r="H157" s="87">
        <f>A126034534L_Latest</f>
        <v>31.395</v>
      </c>
      <c r="I157" s="87"/>
      <c r="J157" s="87">
        <f>A126035182L_Latest</f>
        <v>31.395</v>
      </c>
      <c r="K157" s="87">
        <f>A126032590V_Latest</f>
        <v>99.429000000000002</v>
      </c>
      <c r="L157" s="87">
        <f>A126036262F_Latest</f>
        <v>13.385</v>
      </c>
      <c r="M157" s="87">
        <f>A126034318V_Latest</f>
        <v>4.7779999999999996</v>
      </c>
      <c r="N157" s="87"/>
      <c r="O157" s="87">
        <f>A126037558K_Latest</f>
        <v>18.163</v>
      </c>
      <c r="P157" s="87">
        <f>A126034966T_Latest</f>
        <v>9.6739999999999995</v>
      </c>
      <c r="Q157" s="87"/>
      <c r="R157" s="87">
        <f>A126035614F_Latest</f>
        <v>9.6739999999999995</v>
      </c>
      <c r="S157" s="87">
        <f>A126033022R_Latest</f>
        <v>27.837</v>
      </c>
      <c r="T157" s="87">
        <f>A126035974K_Latest</f>
        <v>23.187999999999999</v>
      </c>
      <c r="U157" s="87">
        <f>A126034030J_Latest</f>
        <v>1.7629999999999999</v>
      </c>
      <c r="V157" s="87"/>
      <c r="W157" s="87">
        <f>A126037270X_Latest</f>
        <v>24.951000000000001</v>
      </c>
      <c r="X157" s="87">
        <f>A126034678X_Latest</f>
        <v>5.2679999999999998</v>
      </c>
      <c r="Y157" s="87"/>
      <c r="Z157" s="87">
        <f>A126035326L_Latest</f>
        <v>5.2679999999999998</v>
      </c>
      <c r="AA157" s="87">
        <f>A126032734V_Latest</f>
        <v>30.218</v>
      </c>
      <c r="AB157" s="87">
        <f>A126036334F_Latest</f>
        <v>9.2390000000000008</v>
      </c>
      <c r="AC157" s="87">
        <f>A126034390L_Latest</f>
        <v>2.2429999999999999</v>
      </c>
      <c r="AD157" s="87"/>
      <c r="AE157" s="87">
        <f>A126037630T_Latest</f>
        <v>11.481999999999999</v>
      </c>
      <c r="AF157" s="87">
        <f>A126035038V_Latest</f>
        <v>8.5370000000000008</v>
      </c>
      <c r="AG157" s="87"/>
      <c r="AH157" s="87">
        <f>A126035686T_Latest</f>
        <v>8.5370000000000008</v>
      </c>
      <c r="AI157" s="87">
        <f>A126033094A_Latest</f>
        <v>20.018999999999998</v>
      </c>
      <c r="AJ157" s="87">
        <f>A126036406F_Latest</f>
        <v>3.0630000000000002</v>
      </c>
      <c r="AK157" s="87">
        <f>A126034462L_Latest</f>
        <v>0.29899999999999999</v>
      </c>
      <c r="AL157" s="87"/>
      <c r="AM157" s="87">
        <f>A126037702T_Latest</f>
        <v>3.3610000000000002</v>
      </c>
      <c r="AN157" s="87">
        <f>A126035110A_Latest</f>
        <v>2.9449999999999998</v>
      </c>
      <c r="AO157" s="87"/>
      <c r="AP157" s="87">
        <f>A126035758T_Latest</f>
        <v>2.9449999999999998</v>
      </c>
      <c r="AQ157" s="87">
        <f>A126033166A_Latest</f>
        <v>6.306</v>
      </c>
      <c r="AR157" s="87">
        <f>A126036046L_Latest</f>
        <v>6.5510000000000002</v>
      </c>
      <c r="AS157" s="87">
        <f>A126034102J_Latest</f>
        <v>0.35299999999999998</v>
      </c>
      <c r="AT157" s="87"/>
      <c r="AU157" s="87">
        <f>A126037342X_Latest</f>
        <v>6.9029999999999996</v>
      </c>
      <c r="AV157" s="87">
        <f>A126034750F_Latest</f>
        <v>3.3650000000000002</v>
      </c>
      <c r="AW157" s="87"/>
      <c r="AX157" s="87">
        <f>A126035398X_Latest</f>
        <v>3.3650000000000002</v>
      </c>
      <c r="AY157" s="87">
        <f>A126032806V_Latest</f>
        <v>10.268000000000001</v>
      </c>
      <c r="AZ157" s="87">
        <f>A126036118L_Latest</f>
        <v>1.5269999999999999</v>
      </c>
      <c r="BA157" s="87">
        <f>A126034174V_Latest</f>
        <v>0.14799999999999999</v>
      </c>
      <c r="BB157" s="87"/>
      <c r="BC157" s="87">
        <f>A126037414X_Latest</f>
        <v>1.6759999999999999</v>
      </c>
      <c r="BD157" s="87">
        <f>A126034822F_Latest</f>
        <v>0.751</v>
      </c>
      <c r="BE157" s="87"/>
      <c r="BF157" s="87">
        <f>A126035470F_Latest</f>
        <v>0.751</v>
      </c>
      <c r="BG157" s="87">
        <f>A126032878F_Latest</f>
        <v>2.427</v>
      </c>
      <c r="BH157" s="87">
        <f>A126036190F_Latest</f>
        <v>0.41199999999999998</v>
      </c>
      <c r="BI157" s="87">
        <f>A126034246V_Latest</f>
        <v>0.114</v>
      </c>
      <c r="BJ157" s="87"/>
      <c r="BK157" s="87">
        <f>A126037486K_Latest</f>
        <v>0.52700000000000002</v>
      </c>
      <c r="BL157" s="87">
        <f>A126034894T_Latest</f>
        <v>0.33100000000000002</v>
      </c>
      <c r="BM157" s="87"/>
      <c r="BN157" s="87">
        <f>A126035542F_Latest</f>
        <v>0.33100000000000002</v>
      </c>
      <c r="BO157" s="87">
        <f>A126032950L_Latest</f>
        <v>0.85699999999999998</v>
      </c>
      <c r="BP157" s="87">
        <f>A126035902X_Latest</f>
        <v>0.57299999999999995</v>
      </c>
      <c r="BQ157" s="87">
        <f>A126033958X_Latest</f>
        <v>0.39800000000000002</v>
      </c>
      <c r="BR157" s="87"/>
      <c r="BS157" s="87">
        <f>A126037198T_Latest</f>
        <v>0.97099999999999997</v>
      </c>
      <c r="BT157" s="87">
        <f>A126034606L_Latest</f>
        <v>0.52500000000000002</v>
      </c>
      <c r="BU157" s="87"/>
      <c r="BV157" s="87">
        <f>A126035254L_Latest</f>
        <v>0.52500000000000002</v>
      </c>
      <c r="BW157" s="87">
        <f>A126032662V_Latest</f>
        <v>1.496</v>
      </c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</row>
    <row r="158" spans="1:93" s="86" customFormat="1" hidden="1">
      <c r="A158" s="83"/>
      <c r="B158" s="84" t="s">
        <v>11650</v>
      </c>
      <c r="C158" s="85">
        <v>52</v>
      </c>
      <c r="D158" s="87">
        <f>A126035846T_Latest</f>
        <v>23.533000000000001</v>
      </c>
      <c r="E158" s="87">
        <f>A126033902L_Latest</f>
        <v>2.3410000000000002</v>
      </c>
      <c r="F158" s="87"/>
      <c r="G158" s="87">
        <f>A126037142F_Latest</f>
        <v>25.873999999999999</v>
      </c>
      <c r="H158" s="87">
        <f>A126034550L_Latest</f>
        <v>19.832000000000001</v>
      </c>
      <c r="I158" s="87"/>
      <c r="J158" s="87">
        <f>A126035198F_Latest</f>
        <v>19.832000000000001</v>
      </c>
      <c r="K158" s="87">
        <f>A126032606A_Latest</f>
        <v>45.706000000000003</v>
      </c>
      <c r="L158" s="87">
        <f>A126036278X_Latest</f>
        <v>3.7170000000000001</v>
      </c>
      <c r="M158" s="87">
        <f>A126034334V_Latest</f>
        <v>1.0009999999999999</v>
      </c>
      <c r="N158" s="87"/>
      <c r="O158" s="87">
        <f>A126037574K_Latest</f>
        <v>4.718</v>
      </c>
      <c r="P158" s="87">
        <f>A126034982T_Latest</f>
        <v>3.5390000000000001</v>
      </c>
      <c r="Q158" s="87"/>
      <c r="R158" s="87">
        <f>A126035630F_Latest</f>
        <v>3.5390000000000001</v>
      </c>
      <c r="S158" s="87">
        <f>A126033038J_Latest</f>
        <v>8.2569999999999997</v>
      </c>
      <c r="T158" s="87">
        <f>A126035990K_Latest</f>
        <v>4.6779999999999999</v>
      </c>
      <c r="U158" s="87">
        <f>A126034046A_Latest</f>
        <v>0.56799999999999995</v>
      </c>
      <c r="V158" s="87"/>
      <c r="W158" s="87">
        <f>A126037286T_Latest</f>
        <v>5.2460000000000004</v>
      </c>
      <c r="X158" s="87">
        <f>A126034694X_Latest</f>
        <v>8.3190000000000008</v>
      </c>
      <c r="Y158" s="87"/>
      <c r="Z158" s="87">
        <f>A126035342L_Latest</f>
        <v>8.3190000000000008</v>
      </c>
      <c r="AA158" s="87">
        <f>A126032750V_Latest</f>
        <v>13.565</v>
      </c>
      <c r="AB158" s="87">
        <f>A126036350F_Latest</f>
        <v>7.6219999999999999</v>
      </c>
      <c r="AC158" s="87">
        <f>A126034406V_Latest</f>
        <v>0</v>
      </c>
      <c r="AD158" s="87"/>
      <c r="AE158" s="87">
        <f>A126037646K_Latest</f>
        <v>7.6219999999999999</v>
      </c>
      <c r="AF158" s="87">
        <f>A126035054V_Latest</f>
        <v>3.0470000000000002</v>
      </c>
      <c r="AG158" s="87"/>
      <c r="AH158" s="87">
        <f>A126035702F_Latest</f>
        <v>3.0470000000000002</v>
      </c>
      <c r="AI158" s="87">
        <f>A126033110R_Latest</f>
        <v>10.669</v>
      </c>
      <c r="AJ158" s="87">
        <f>A126036422F_Latest</f>
        <v>2.6480000000000001</v>
      </c>
      <c r="AK158" s="87">
        <f>A126034478F_Latest</f>
        <v>0.251</v>
      </c>
      <c r="AL158" s="87"/>
      <c r="AM158" s="87">
        <f>A126037718K_Latest</f>
        <v>2.9</v>
      </c>
      <c r="AN158" s="87">
        <f>A126035126V_Latest</f>
        <v>1.0780000000000001</v>
      </c>
      <c r="AO158" s="87"/>
      <c r="AP158" s="87">
        <f>A126035774T_Latest</f>
        <v>1.0780000000000001</v>
      </c>
      <c r="AQ158" s="87">
        <f>A126033182A_Latest</f>
        <v>3.9780000000000002</v>
      </c>
      <c r="AR158" s="87">
        <f>A126036062L_Latest</f>
        <v>3.7</v>
      </c>
      <c r="AS158" s="87">
        <f>A126034118A_Latest</f>
        <v>0.34300000000000003</v>
      </c>
      <c r="AT158" s="87"/>
      <c r="AU158" s="87">
        <f>A126037358T_Latest</f>
        <v>4.0430000000000001</v>
      </c>
      <c r="AV158" s="87">
        <f>A126034766X_Latest</f>
        <v>3.0230000000000001</v>
      </c>
      <c r="AW158" s="87"/>
      <c r="AX158" s="87">
        <f>A126035414L_Latest</f>
        <v>3.0230000000000001</v>
      </c>
      <c r="AY158" s="87">
        <f>A126032822V_Latest</f>
        <v>7.0650000000000004</v>
      </c>
      <c r="AZ158" s="87">
        <f>A126036134L_Latest</f>
        <v>0.82</v>
      </c>
      <c r="BA158" s="87">
        <f>A126034190V_Latest</f>
        <v>0</v>
      </c>
      <c r="BB158" s="87"/>
      <c r="BC158" s="87">
        <f>A126037430X_Latest</f>
        <v>0.82</v>
      </c>
      <c r="BD158" s="87">
        <f>A126034838X_Latest</f>
        <v>0.35399999999999998</v>
      </c>
      <c r="BE158" s="87"/>
      <c r="BF158" s="87">
        <f>A126035486X_Latest</f>
        <v>0.35399999999999998</v>
      </c>
      <c r="BG158" s="87">
        <f>A126032894F_Latest</f>
        <v>1.1739999999999999</v>
      </c>
      <c r="BH158" s="87">
        <f>A126036206L_Latest</f>
        <v>0.16600000000000001</v>
      </c>
      <c r="BI158" s="87">
        <f>A126034262V_Latest</f>
        <v>0</v>
      </c>
      <c r="BJ158" s="87"/>
      <c r="BK158" s="87">
        <f>A126037502X_Latest</f>
        <v>0.16600000000000001</v>
      </c>
      <c r="BL158" s="87">
        <f>A126034910F_Latest</f>
        <v>0.29599999999999999</v>
      </c>
      <c r="BM158" s="87"/>
      <c r="BN158" s="87">
        <f>A126035558X_Latest</f>
        <v>0.29599999999999999</v>
      </c>
      <c r="BO158" s="87">
        <f>A126032966F_Latest</f>
        <v>0.46200000000000002</v>
      </c>
      <c r="BP158" s="87">
        <f>A126035918T_Latest</f>
        <v>0.182</v>
      </c>
      <c r="BQ158" s="87">
        <f>A126033974X_Latest</f>
        <v>0.17799999999999999</v>
      </c>
      <c r="BR158" s="87"/>
      <c r="BS158" s="87">
        <f>A126037214F_Latest</f>
        <v>0.36</v>
      </c>
      <c r="BT158" s="87">
        <f>A126034622L_Latest</f>
        <v>0.17499999999999999</v>
      </c>
      <c r="BU158" s="87"/>
      <c r="BV158" s="87">
        <f>A126035270L_Latest</f>
        <v>0.17499999999999999</v>
      </c>
      <c r="BW158" s="87">
        <f>A126032678L_Latest</f>
        <v>0.53500000000000003</v>
      </c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</row>
    <row r="159" spans="1:93" hidden="1">
      <c r="A159" s="50"/>
      <c r="B159" s="52" t="s">
        <v>11651</v>
      </c>
      <c r="C159" s="66">
        <v>53</v>
      </c>
      <c r="D159" s="77">
        <f>A126035814X_Latest</f>
        <v>15.601000000000001</v>
      </c>
      <c r="E159" s="77">
        <f>A126033870F_Latest</f>
        <v>4.6319999999999997</v>
      </c>
      <c r="F159" s="87">
        <f>A126036462X_Latest</f>
        <v>0.59</v>
      </c>
      <c r="G159" s="77">
        <f>A126037110L_Latest</f>
        <v>20.824000000000002</v>
      </c>
      <c r="H159" s="77">
        <f>A126034518L_Latest</f>
        <v>17.635000000000002</v>
      </c>
      <c r="I159" s="87">
        <f>A126033222J_Latest</f>
        <v>0</v>
      </c>
      <c r="J159" s="77">
        <f>A126035166L_Latest</f>
        <v>17.635000000000002</v>
      </c>
      <c r="K159" s="77">
        <f>A126032574V_Latest</f>
        <v>38.459000000000003</v>
      </c>
      <c r="L159" s="77">
        <f>A126036246F_Latest</f>
        <v>3.7250000000000001</v>
      </c>
      <c r="M159" s="77">
        <f>A126034302A_Latest</f>
        <v>1.4650000000000001</v>
      </c>
      <c r="N159" s="87">
        <f>A126036894C_Latest</f>
        <v>0</v>
      </c>
      <c r="O159" s="77">
        <f>A126037542T_Latest</f>
        <v>5.19</v>
      </c>
      <c r="P159" s="77">
        <f>A126034950X_Latest</f>
        <v>4.3070000000000004</v>
      </c>
      <c r="Q159" s="87">
        <f>A126033654L_Latest</f>
        <v>0</v>
      </c>
      <c r="R159" s="77">
        <f>A126035598T_Latest</f>
        <v>4.3070000000000004</v>
      </c>
      <c r="S159" s="77">
        <f>A126033006R_Latest</f>
        <v>9.4960000000000004</v>
      </c>
      <c r="T159" s="77">
        <f>A126035958K_Latest</f>
        <v>4.173</v>
      </c>
      <c r="U159" s="77">
        <f>A126034014J_Latest</f>
        <v>0.71799999999999997</v>
      </c>
      <c r="V159" s="87">
        <f>A126036606X_Latest</f>
        <v>0.59</v>
      </c>
      <c r="W159" s="77">
        <f>A126037254X_Latest</f>
        <v>5.4809999999999999</v>
      </c>
      <c r="X159" s="77">
        <f>A126034662F_Latest</f>
        <v>5.9630000000000001</v>
      </c>
      <c r="Y159" s="87">
        <f>A126033366V_Latest</f>
        <v>0</v>
      </c>
      <c r="Z159" s="77">
        <f>A126035310V_Latest</f>
        <v>5.9630000000000001</v>
      </c>
      <c r="AA159" s="77">
        <f>A126032718V_Latest</f>
        <v>11.445</v>
      </c>
      <c r="AB159" s="77">
        <f>A126036318F_Latest</f>
        <v>3.3109999999999999</v>
      </c>
      <c r="AC159" s="77">
        <f>A126034374L_Latest</f>
        <v>2.4500000000000002</v>
      </c>
      <c r="AD159" s="87">
        <f>A126036966C_Latest</f>
        <v>0</v>
      </c>
      <c r="AE159" s="77">
        <f>A126037614T_Latest</f>
        <v>5.7610000000000001</v>
      </c>
      <c r="AF159" s="77">
        <f>A126035022A_Latest</f>
        <v>3.1520000000000001</v>
      </c>
      <c r="AG159" s="87">
        <f>A126033726L_Latest</f>
        <v>0</v>
      </c>
      <c r="AH159" s="77">
        <f>A126035670X_Latest</f>
        <v>3.1520000000000001</v>
      </c>
      <c r="AI159" s="77">
        <f>A126033078A_Latest</f>
        <v>8.9120000000000008</v>
      </c>
      <c r="AJ159" s="77">
        <f>A126036390X_Latest</f>
        <v>1.2450000000000001</v>
      </c>
      <c r="AK159" s="77">
        <f>A126034446L_Latest</f>
        <v>0</v>
      </c>
      <c r="AL159" s="87">
        <f>A126037038F_Latest</f>
        <v>0</v>
      </c>
      <c r="AM159" s="77">
        <f>A126037686C_Latest</f>
        <v>1.2450000000000001</v>
      </c>
      <c r="AN159" s="77">
        <f>A126035094L_Latest</f>
        <v>1.5740000000000001</v>
      </c>
      <c r="AO159" s="87">
        <f>A126033798X_Latest</f>
        <v>0</v>
      </c>
      <c r="AP159" s="77">
        <f>A126035742X_Latest</f>
        <v>1.5740000000000001</v>
      </c>
      <c r="AQ159" s="77">
        <f>A126033150J_Latest</f>
        <v>2.819</v>
      </c>
      <c r="AR159" s="77">
        <f>A126036030V_Latest</f>
        <v>2.5259999999999998</v>
      </c>
      <c r="AS159" s="77">
        <f>A126034086V_Latest</f>
        <v>0</v>
      </c>
      <c r="AT159" s="87">
        <f>A126036678K_Latest</f>
        <v>0</v>
      </c>
      <c r="AU159" s="77">
        <f>A126037326X_Latest</f>
        <v>2.5259999999999998</v>
      </c>
      <c r="AV159" s="77">
        <f>A126034734F_Latest</f>
        <v>1.84</v>
      </c>
      <c r="AW159" s="87">
        <f>A126033438V_Latest</f>
        <v>0</v>
      </c>
      <c r="AX159" s="77">
        <f>A126035382F_Latest</f>
        <v>1.84</v>
      </c>
      <c r="AY159" s="77">
        <f>A126032790L_Latest</f>
        <v>4.3659999999999997</v>
      </c>
      <c r="AZ159" s="77">
        <f>A126036102V_Latest</f>
        <v>0.35899999999999999</v>
      </c>
      <c r="BA159" s="77">
        <f>A126034158V_Latest</f>
        <v>0</v>
      </c>
      <c r="BB159" s="87">
        <f>A126036750T_Latest</f>
        <v>0</v>
      </c>
      <c r="BC159" s="77">
        <f>A126037398K_Latest</f>
        <v>0.35899999999999999</v>
      </c>
      <c r="BD159" s="77">
        <f>A126034806F_Latest</f>
        <v>0.182</v>
      </c>
      <c r="BE159" s="87">
        <f>A126033510A_Latest</f>
        <v>0</v>
      </c>
      <c r="BF159" s="77">
        <f>A126035454F_Latest</f>
        <v>0.182</v>
      </c>
      <c r="BG159" s="77">
        <f>A126032862L_Latest</f>
        <v>0.54200000000000004</v>
      </c>
      <c r="BH159" s="77">
        <f>A126036174F_Latest</f>
        <v>0.26200000000000001</v>
      </c>
      <c r="BI159" s="77">
        <f>A126034230A_Latest</f>
        <v>0</v>
      </c>
      <c r="BJ159" s="87">
        <f>A126036822T_Latest</f>
        <v>0</v>
      </c>
      <c r="BK159" s="77">
        <f>A126037470T_Latest</f>
        <v>0.26200000000000001</v>
      </c>
      <c r="BL159" s="77">
        <f>A126034878T_Latest</f>
        <v>0.13200000000000001</v>
      </c>
      <c r="BM159" s="87">
        <f>A126033582L_Latest</f>
        <v>0</v>
      </c>
      <c r="BN159" s="77">
        <f>A126035526F_Latest</f>
        <v>0.13200000000000001</v>
      </c>
      <c r="BO159" s="77">
        <f>A126032934L_Latest</f>
        <v>0.39500000000000002</v>
      </c>
      <c r="BP159" s="77">
        <f>A126035886K_Latest</f>
        <v>0</v>
      </c>
      <c r="BQ159" s="77">
        <f>A126033942F_Latest</f>
        <v>0</v>
      </c>
      <c r="BR159" s="87">
        <f>A126036534X_Latest</f>
        <v>0</v>
      </c>
      <c r="BS159" s="77">
        <f>A126037182X_Latest</f>
        <v>0</v>
      </c>
      <c r="BT159" s="77">
        <f>A126034590F_Latest</f>
        <v>0.48399999999999999</v>
      </c>
      <c r="BU159" s="87">
        <f>A126033294V_Latest</f>
        <v>0</v>
      </c>
      <c r="BV159" s="77">
        <f>A126035238L_Latest</f>
        <v>0.48399999999999999</v>
      </c>
      <c r="BW159" s="77">
        <f>A126032646V_Latest</f>
        <v>0.48399999999999999</v>
      </c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0"/>
      <c r="B160" s="57" t="s">
        <v>11652</v>
      </c>
      <c r="C160" s="66">
        <v>54</v>
      </c>
      <c r="D160" s="77">
        <f>A126035866A_Latest</f>
        <v>1.6839999999999999</v>
      </c>
      <c r="E160" s="77">
        <f>A126033922W_Latest</f>
        <v>1.53</v>
      </c>
      <c r="F160" s="87">
        <f>A126036514R_Latest</f>
        <v>0.59</v>
      </c>
      <c r="G160" s="77">
        <f>A126037162R_Latest</f>
        <v>3.8050000000000002</v>
      </c>
      <c r="H160" s="77">
        <f>A126034570W_Latest</f>
        <v>0</v>
      </c>
      <c r="I160" s="87">
        <f>A126033274K_Latest</f>
        <v>0</v>
      </c>
      <c r="J160" s="77">
        <f>A126035218C_Latest</f>
        <v>0</v>
      </c>
      <c r="K160" s="77">
        <f>A126032626K_Latest</f>
        <v>3.8050000000000002</v>
      </c>
      <c r="L160" s="77">
        <f>A126036298J_Latest</f>
        <v>0</v>
      </c>
      <c r="M160" s="77">
        <f>A126034354C_Latest</f>
        <v>0</v>
      </c>
      <c r="N160" s="87">
        <f>A126036946V_Latest</f>
        <v>0</v>
      </c>
      <c r="O160" s="77">
        <f>A126037594V_Latest</f>
        <v>0</v>
      </c>
      <c r="P160" s="77">
        <f>A126035002T_Latest</f>
        <v>0</v>
      </c>
      <c r="Q160" s="87">
        <f>A126033706C_Latest</f>
        <v>0</v>
      </c>
      <c r="R160" s="77">
        <f>A126035650R_Latest</f>
        <v>0</v>
      </c>
      <c r="S160" s="77">
        <f>A126033058T_Latest</f>
        <v>0</v>
      </c>
      <c r="T160" s="77">
        <f>A126036010K_Latest</f>
        <v>0.64500000000000002</v>
      </c>
      <c r="U160" s="77">
        <f>A126034066K_Latest</f>
        <v>0.71799999999999997</v>
      </c>
      <c r="V160" s="87">
        <f>A126036658A_Latest</f>
        <v>0.59</v>
      </c>
      <c r="W160" s="77">
        <f>A126037306R_Latest</f>
        <v>1.9530000000000001</v>
      </c>
      <c r="X160" s="77">
        <f>A126034714W_Latest</f>
        <v>0</v>
      </c>
      <c r="Y160" s="87">
        <f>A126033418K_Latest</f>
        <v>0</v>
      </c>
      <c r="Z160" s="77">
        <f>A126035362W_Latest</f>
        <v>0</v>
      </c>
      <c r="AA160" s="77">
        <f>A126032770C_Latest</f>
        <v>1.9530000000000001</v>
      </c>
      <c r="AB160" s="77">
        <f>A126036370R_Latest</f>
        <v>0</v>
      </c>
      <c r="AC160" s="77">
        <f>A126034426C_Latest</f>
        <v>0.81299999999999994</v>
      </c>
      <c r="AD160" s="87">
        <f>A126037018W_Latest</f>
        <v>0</v>
      </c>
      <c r="AE160" s="77">
        <f>A126037666V_Latest</f>
        <v>0.81299999999999994</v>
      </c>
      <c r="AF160" s="77">
        <f>A126035074C_Latest</f>
        <v>0</v>
      </c>
      <c r="AG160" s="87">
        <f>A126033778R_Latest</f>
        <v>0</v>
      </c>
      <c r="AH160" s="77">
        <f>A126035722R_Latest</f>
        <v>0</v>
      </c>
      <c r="AI160" s="77">
        <f>A126033130X_Latest</f>
        <v>0.81299999999999994</v>
      </c>
      <c r="AJ160" s="77">
        <f>A126036442R_Latest</f>
        <v>0.221</v>
      </c>
      <c r="AK160" s="77">
        <f>A126034498R_Latest</f>
        <v>0</v>
      </c>
      <c r="AL160" s="87">
        <f>A126037090R_Latest</f>
        <v>0</v>
      </c>
      <c r="AM160" s="77">
        <f>A126037738V_Latest</f>
        <v>0.221</v>
      </c>
      <c r="AN160" s="77">
        <f>A126035146C_Latest</f>
        <v>0</v>
      </c>
      <c r="AO160" s="87">
        <f>A126033850W_Latest</f>
        <v>0</v>
      </c>
      <c r="AP160" s="77">
        <f>A126035794A_Latest</f>
        <v>0</v>
      </c>
      <c r="AQ160" s="77">
        <f>A126033202X_Latest</f>
        <v>0.221</v>
      </c>
      <c r="AR160" s="77">
        <f>A126036082W_Latest</f>
        <v>0.81799999999999995</v>
      </c>
      <c r="AS160" s="77">
        <f>A126034138K_Latest</f>
        <v>0</v>
      </c>
      <c r="AT160" s="87">
        <f>A126036730J_Latest</f>
        <v>0</v>
      </c>
      <c r="AU160" s="77">
        <f>A126037378A_Latest</f>
        <v>0.81799999999999995</v>
      </c>
      <c r="AV160" s="77">
        <f>A126034786J_Latest</f>
        <v>0</v>
      </c>
      <c r="AW160" s="87">
        <f>A126033490C_Latest</f>
        <v>0</v>
      </c>
      <c r="AX160" s="77">
        <f>A126035434W_Latest</f>
        <v>0</v>
      </c>
      <c r="AY160" s="77">
        <f>A126032842C_Latest</f>
        <v>0.81799999999999995</v>
      </c>
      <c r="AZ160" s="77">
        <f>A126036154W_Latest</f>
        <v>0</v>
      </c>
      <c r="BA160" s="77">
        <f>A126034210T_Latest</f>
        <v>0</v>
      </c>
      <c r="BB160" s="87">
        <f>A126036802J_Latest</f>
        <v>0</v>
      </c>
      <c r="BC160" s="77">
        <f>A126037450J_Latest</f>
        <v>0</v>
      </c>
      <c r="BD160" s="77">
        <f>A126034858J_Latest</f>
        <v>0</v>
      </c>
      <c r="BE160" s="87">
        <f>A126033562C_Latest</f>
        <v>0</v>
      </c>
      <c r="BF160" s="77">
        <f>A126035506W_Latest</f>
        <v>0</v>
      </c>
      <c r="BG160" s="77">
        <f>A126032914C_Latest</f>
        <v>0</v>
      </c>
      <c r="BH160" s="77">
        <f>A126036226W_Latest</f>
        <v>0</v>
      </c>
      <c r="BI160" s="77">
        <f>A126034282C_Latest</f>
        <v>0</v>
      </c>
      <c r="BJ160" s="87">
        <f>A126036874V_Latest</f>
        <v>0</v>
      </c>
      <c r="BK160" s="77">
        <f>A126037522J_Latest</f>
        <v>0</v>
      </c>
      <c r="BL160" s="77">
        <f>A126034930R_Latest</f>
        <v>0</v>
      </c>
      <c r="BM160" s="87">
        <f>A126033634C_Latest</f>
        <v>0</v>
      </c>
      <c r="BN160" s="77">
        <f>A126035578J_Latest</f>
        <v>0</v>
      </c>
      <c r="BO160" s="77">
        <f>A126032986R_Latest</f>
        <v>0</v>
      </c>
      <c r="BP160" s="77">
        <f>A126035938A_Latest</f>
        <v>0</v>
      </c>
      <c r="BQ160" s="77">
        <f>A126033994J_Latest</f>
        <v>0</v>
      </c>
      <c r="BR160" s="87">
        <f>A126036586A_Latest</f>
        <v>0</v>
      </c>
      <c r="BS160" s="77">
        <f>A126037234R_Latest</f>
        <v>0</v>
      </c>
      <c r="BT160" s="77">
        <f>A126034642W_Latest</f>
        <v>0</v>
      </c>
      <c r="BU160" s="87">
        <f>A126033346K_Latest</f>
        <v>0</v>
      </c>
      <c r="BV160" s="77">
        <f>A126035290W_Latest</f>
        <v>0</v>
      </c>
      <c r="BW160" s="77">
        <f>A126032698W_Latest</f>
        <v>0</v>
      </c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s="86" customFormat="1" hidden="1">
      <c r="A161" s="83"/>
      <c r="B161" s="84" t="s">
        <v>11653</v>
      </c>
      <c r="C161" s="85">
        <v>55</v>
      </c>
      <c r="D161" s="87">
        <f>A126035850J_Latest</f>
        <v>13.917</v>
      </c>
      <c r="E161" s="87">
        <f>A126033906W_Latest</f>
        <v>3.1019999999999999</v>
      </c>
      <c r="F161" s="87"/>
      <c r="G161" s="87">
        <f>A126037146R_Latest</f>
        <v>17.018999999999998</v>
      </c>
      <c r="H161" s="87">
        <f>A126034554W_Latest</f>
        <v>17.635000000000002</v>
      </c>
      <c r="I161" s="87"/>
      <c r="J161" s="87">
        <f>A126035202K_Latest</f>
        <v>17.635000000000002</v>
      </c>
      <c r="K161" s="87">
        <f>A126032610T_Latest</f>
        <v>34.654000000000003</v>
      </c>
      <c r="L161" s="87">
        <f>A126036282R_Latest</f>
        <v>3.7250000000000001</v>
      </c>
      <c r="M161" s="87">
        <f>A126034338C_Latest</f>
        <v>1.4650000000000001</v>
      </c>
      <c r="N161" s="87"/>
      <c r="O161" s="87">
        <f>A126037578V_Latest</f>
        <v>5.19</v>
      </c>
      <c r="P161" s="87">
        <f>A126034986A_Latest</f>
        <v>4.3070000000000004</v>
      </c>
      <c r="Q161" s="87"/>
      <c r="R161" s="87">
        <f>A126035634R_Latest</f>
        <v>4.3070000000000004</v>
      </c>
      <c r="S161" s="87">
        <f>A126033042X_Latest</f>
        <v>9.4960000000000004</v>
      </c>
      <c r="T161" s="87">
        <f>A126035994V_Latest</f>
        <v>3.528</v>
      </c>
      <c r="U161" s="87">
        <f>A126034050T_Latest</f>
        <v>0</v>
      </c>
      <c r="V161" s="87"/>
      <c r="W161" s="87">
        <f>A126037290J_Latest</f>
        <v>3.528</v>
      </c>
      <c r="X161" s="87">
        <f>A126034698J_Latest</f>
        <v>5.9630000000000001</v>
      </c>
      <c r="Y161" s="87"/>
      <c r="Z161" s="87">
        <f>A126035346W_Latest</f>
        <v>5.9630000000000001</v>
      </c>
      <c r="AA161" s="87">
        <f>A126032754C_Latest</f>
        <v>9.4909999999999997</v>
      </c>
      <c r="AB161" s="87">
        <f>A126036354R_Latest</f>
        <v>3.3109999999999999</v>
      </c>
      <c r="AC161" s="87">
        <f>A126034410K_Latest</f>
        <v>1.637</v>
      </c>
      <c r="AD161" s="87"/>
      <c r="AE161" s="87">
        <f>A126037650A_Latest</f>
        <v>4.9480000000000004</v>
      </c>
      <c r="AF161" s="87">
        <f>A126035058C_Latest</f>
        <v>3.1520000000000001</v>
      </c>
      <c r="AG161" s="87"/>
      <c r="AH161" s="87">
        <f>A126035706R_Latest</f>
        <v>3.1520000000000001</v>
      </c>
      <c r="AI161" s="87">
        <f>A126033114X_Latest</f>
        <v>8.1</v>
      </c>
      <c r="AJ161" s="87">
        <f>A126036426R_Latest</f>
        <v>1.024</v>
      </c>
      <c r="AK161" s="87">
        <f>A126034482W_Latest</f>
        <v>0</v>
      </c>
      <c r="AL161" s="87"/>
      <c r="AM161" s="87">
        <f>A126037722A_Latest</f>
        <v>1.024</v>
      </c>
      <c r="AN161" s="87">
        <f>A126035130K_Latest</f>
        <v>1.5740000000000001</v>
      </c>
      <c r="AO161" s="87"/>
      <c r="AP161" s="87">
        <f>A126035778A_Latest</f>
        <v>1.5740000000000001</v>
      </c>
      <c r="AQ161" s="87">
        <f>A126033186K_Latest</f>
        <v>2.5979999999999999</v>
      </c>
      <c r="AR161" s="87">
        <f>A126036066W_Latest</f>
        <v>1.708</v>
      </c>
      <c r="AS161" s="87">
        <f>A126034122T_Latest</f>
        <v>0</v>
      </c>
      <c r="AT161" s="87"/>
      <c r="AU161" s="87">
        <f>A126037362J_Latest</f>
        <v>1.708</v>
      </c>
      <c r="AV161" s="87">
        <f>A126034770R_Latest</f>
        <v>1.84</v>
      </c>
      <c r="AW161" s="87"/>
      <c r="AX161" s="87">
        <f>A126035418W_Latest</f>
        <v>1.84</v>
      </c>
      <c r="AY161" s="87">
        <f>A126032826C_Latest</f>
        <v>3.548</v>
      </c>
      <c r="AZ161" s="87">
        <f>A126036138W_Latest</f>
        <v>0.35899999999999999</v>
      </c>
      <c r="BA161" s="87">
        <f>A126034194C_Latest</f>
        <v>0</v>
      </c>
      <c r="BB161" s="87"/>
      <c r="BC161" s="87">
        <f>A126037434J_Latest</f>
        <v>0.35899999999999999</v>
      </c>
      <c r="BD161" s="87">
        <f>A126034842R_Latest</f>
        <v>0.182</v>
      </c>
      <c r="BE161" s="87"/>
      <c r="BF161" s="87">
        <f>A126035490R_Latest</f>
        <v>0.182</v>
      </c>
      <c r="BG161" s="87">
        <f>A126032898R_Latest</f>
        <v>0.54200000000000004</v>
      </c>
      <c r="BH161" s="87">
        <f>A126036210C_Latest</f>
        <v>0.26200000000000001</v>
      </c>
      <c r="BI161" s="87">
        <f>A126034266C_Latest</f>
        <v>0</v>
      </c>
      <c r="BJ161" s="87"/>
      <c r="BK161" s="87">
        <f>A126037506J_Latest</f>
        <v>0.26200000000000001</v>
      </c>
      <c r="BL161" s="87">
        <f>A126034914R_Latest</f>
        <v>0.13200000000000001</v>
      </c>
      <c r="BM161" s="87"/>
      <c r="BN161" s="87">
        <f>A126035562R_Latest</f>
        <v>0.13200000000000001</v>
      </c>
      <c r="BO161" s="87">
        <f>A126032970W_Latest</f>
        <v>0.39500000000000002</v>
      </c>
      <c r="BP161" s="87">
        <f>A126035922J_Latest</f>
        <v>0</v>
      </c>
      <c r="BQ161" s="87">
        <f>A126033978J_Latest</f>
        <v>0</v>
      </c>
      <c r="BR161" s="87"/>
      <c r="BS161" s="87">
        <f>A126037218R_Latest</f>
        <v>0</v>
      </c>
      <c r="BT161" s="87">
        <f>A126034626W_Latest</f>
        <v>0.48399999999999999</v>
      </c>
      <c r="BU161" s="87"/>
      <c r="BV161" s="87">
        <f>A126035274W_Latest</f>
        <v>0.48399999999999999</v>
      </c>
      <c r="BW161" s="87">
        <f>A126032682C_Latest</f>
        <v>0.48399999999999999</v>
      </c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</row>
    <row r="162" spans="1:103" hidden="1">
      <c r="A162" s="55" t="s">
        <v>11654</v>
      </c>
      <c r="B162" s="58"/>
      <c r="C162" s="66">
        <v>56</v>
      </c>
      <c r="D162" s="77"/>
      <c r="E162" s="77"/>
      <c r="F162" s="87"/>
      <c r="G162" s="77"/>
      <c r="H162" s="77"/>
      <c r="I162" s="87"/>
      <c r="J162" s="77"/>
      <c r="K162" s="77"/>
      <c r="L162" s="77"/>
      <c r="M162" s="77"/>
      <c r="N162" s="87"/>
      <c r="O162" s="77"/>
      <c r="P162" s="77"/>
      <c r="Q162" s="87"/>
      <c r="R162" s="77"/>
      <c r="S162" s="77"/>
      <c r="T162" s="77"/>
      <c r="U162" s="77"/>
      <c r="V162" s="87"/>
      <c r="W162" s="77"/>
      <c r="X162" s="77"/>
      <c r="Y162" s="87"/>
      <c r="Z162" s="77"/>
      <c r="AA162" s="77"/>
      <c r="AB162" s="77"/>
      <c r="AC162" s="77"/>
      <c r="AD162" s="87"/>
      <c r="AE162" s="77"/>
      <c r="AF162" s="77"/>
      <c r="AG162" s="87"/>
      <c r="AH162" s="77"/>
      <c r="AI162" s="77"/>
      <c r="AJ162" s="77"/>
      <c r="AK162" s="77"/>
      <c r="AL162" s="87"/>
      <c r="AM162" s="77"/>
      <c r="AN162" s="77"/>
      <c r="AO162" s="87"/>
      <c r="AP162" s="77"/>
      <c r="AQ162" s="77"/>
      <c r="AR162" s="77"/>
      <c r="AS162" s="77"/>
      <c r="AT162" s="87"/>
      <c r="AU162" s="77"/>
      <c r="AV162" s="77"/>
      <c r="AW162" s="87"/>
      <c r="AX162" s="77"/>
      <c r="AY162" s="77"/>
      <c r="AZ162" s="77"/>
      <c r="BA162" s="77"/>
      <c r="BB162" s="87"/>
      <c r="BC162" s="77"/>
      <c r="BD162" s="77"/>
      <c r="BE162" s="87"/>
      <c r="BF162" s="77"/>
      <c r="BG162" s="77"/>
      <c r="BH162" s="77"/>
      <c r="BI162" s="77"/>
      <c r="BJ162" s="87"/>
      <c r="BK162" s="77"/>
      <c r="BL162" s="77"/>
      <c r="BM162" s="87"/>
      <c r="BN162" s="77"/>
      <c r="BO162" s="77"/>
      <c r="BP162" s="77"/>
      <c r="BQ162" s="77"/>
      <c r="BR162" s="87"/>
      <c r="BS162" s="77"/>
      <c r="BT162" s="77"/>
      <c r="BU162" s="8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0"/>
      <c r="B163" s="52" t="s">
        <v>11655</v>
      </c>
      <c r="C163" s="66">
        <v>57</v>
      </c>
      <c r="D163" s="77">
        <f>A126035870T_Latest</f>
        <v>85.786000000000001</v>
      </c>
      <c r="E163" s="77">
        <f>A126033926F_Latest</f>
        <v>18.972000000000001</v>
      </c>
      <c r="F163" s="87">
        <f>A126036518X_Latest</f>
        <v>8.5489999999999995</v>
      </c>
      <c r="G163" s="77">
        <f>A126037166X_Latest</f>
        <v>113.306</v>
      </c>
      <c r="H163" s="77">
        <f>A126034574F_Latest</f>
        <v>64.346999999999994</v>
      </c>
      <c r="I163" s="87">
        <f>A126033278V_Latest</f>
        <v>16.079000000000001</v>
      </c>
      <c r="J163" s="77">
        <f>A126035222V_Latest</f>
        <v>80.426000000000002</v>
      </c>
      <c r="K163" s="77">
        <f>A126032630A_Latest</f>
        <v>193.732</v>
      </c>
      <c r="L163" s="77">
        <f>A126036302L_Latest</f>
        <v>17.936</v>
      </c>
      <c r="M163" s="77">
        <f>A126034358L_Latest</f>
        <v>8.2279999999999998</v>
      </c>
      <c r="N163" s="87">
        <f>A126036950K_Latest</f>
        <v>2.5939999999999999</v>
      </c>
      <c r="O163" s="77">
        <f>A126037598C_Latest</f>
        <v>28.759</v>
      </c>
      <c r="P163" s="77">
        <f>A126035006A_Latest</f>
        <v>15.542999999999999</v>
      </c>
      <c r="Q163" s="87">
        <f>A126033710V_Latest</f>
        <v>6.1379999999999999</v>
      </c>
      <c r="R163" s="77">
        <f>A126035654X_Latest</f>
        <v>21.681000000000001</v>
      </c>
      <c r="S163" s="77">
        <f>A126033062J_Latest</f>
        <v>50.44</v>
      </c>
      <c r="T163" s="77">
        <f>A126036014V_Latest</f>
        <v>30.457999999999998</v>
      </c>
      <c r="U163" s="77">
        <f>A126034070A_Latest</f>
        <v>4.9349999999999996</v>
      </c>
      <c r="V163" s="87">
        <f>A126036662T_Latest</f>
        <v>2.3610000000000002</v>
      </c>
      <c r="W163" s="77">
        <f>A126037310F_Latest</f>
        <v>37.753999999999998</v>
      </c>
      <c r="X163" s="77">
        <f>A126034718F_Latest</f>
        <v>17.704000000000001</v>
      </c>
      <c r="Y163" s="87">
        <f>A126033422A_Latest</f>
        <v>4.3719999999999999</v>
      </c>
      <c r="Z163" s="77">
        <f>A126035366F_Latest</f>
        <v>22.076000000000001</v>
      </c>
      <c r="AA163" s="77">
        <f>A126032774L_Latest</f>
        <v>59.83</v>
      </c>
      <c r="AB163" s="77">
        <f>A126036374X_Latest</f>
        <v>19.138000000000002</v>
      </c>
      <c r="AC163" s="77">
        <f>A126034430V_Latest</f>
        <v>3.0859999999999999</v>
      </c>
      <c r="AD163" s="87">
        <f>A126037022L_Latest</f>
        <v>1.8140000000000001</v>
      </c>
      <c r="AE163" s="77">
        <f>A126037670K_Latest</f>
        <v>24.036999999999999</v>
      </c>
      <c r="AF163" s="77">
        <f>A126035078L_Latest</f>
        <v>13.976000000000001</v>
      </c>
      <c r="AG163" s="87">
        <f>A126033782F_Latest</f>
        <v>2.4990000000000001</v>
      </c>
      <c r="AH163" s="77">
        <f>A126035726X_Latest</f>
        <v>16.475000000000001</v>
      </c>
      <c r="AI163" s="77">
        <f>A126033134J_Latest</f>
        <v>40.512</v>
      </c>
      <c r="AJ163" s="77">
        <f>A126036446X_Latest</f>
        <v>4.7469999999999999</v>
      </c>
      <c r="AK163" s="77">
        <f>A126034502V_Latest</f>
        <v>0.77400000000000002</v>
      </c>
      <c r="AL163" s="87">
        <f>A126037094X_Latest</f>
        <v>0.99299999999999999</v>
      </c>
      <c r="AM163" s="77">
        <f>A126037742K_Latest</f>
        <v>6.5140000000000002</v>
      </c>
      <c r="AN163" s="77">
        <f>A126035150V_Latest</f>
        <v>4.8600000000000003</v>
      </c>
      <c r="AO163" s="87">
        <f>A126033854F_Latest</f>
        <v>1.786</v>
      </c>
      <c r="AP163" s="77">
        <f>A126035798K_Latest</f>
        <v>6.6459999999999999</v>
      </c>
      <c r="AQ163" s="77">
        <f>A126033206J_Latest</f>
        <v>13.16</v>
      </c>
      <c r="AR163" s="77">
        <f>A126036086F_Latest</f>
        <v>9.7929999999999993</v>
      </c>
      <c r="AS163" s="77">
        <f>A126034142A_Latest</f>
        <v>1.0229999999999999</v>
      </c>
      <c r="AT163" s="87">
        <f>A126036734T_Latest</f>
        <v>0.45100000000000001</v>
      </c>
      <c r="AU163" s="77">
        <f>A126037382T_Latest</f>
        <v>11.266999999999999</v>
      </c>
      <c r="AV163" s="77">
        <f>A126034790X_Latest</f>
        <v>9.298</v>
      </c>
      <c r="AW163" s="87">
        <f>A126033494L_Latest</f>
        <v>0.78900000000000003</v>
      </c>
      <c r="AX163" s="77">
        <f>A126035438F_Latest</f>
        <v>10.087</v>
      </c>
      <c r="AY163" s="77">
        <f>A126032846L_Latest</f>
        <v>21.355</v>
      </c>
      <c r="AZ163" s="77">
        <f>A126036158F_Latest</f>
        <v>1.96</v>
      </c>
      <c r="BA163" s="77">
        <f>A126034214A_Latest</f>
        <v>0.14799999999999999</v>
      </c>
      <c r="BB163" s="87">
        <f>A126036806T_Latest</f>
        <v>0.13600000000000001</v>
      </c>
      <c r="BC163" s="77">
        <f>A126037454T_Latest</f>
        <v>2.2450000000000001</v>
      </c>
      <c r="BD163" s="77">
        <f>A126034862X_Latest</f>
        <v>1.0669999999999999</v>
      </c>
      <c r="BE163" s="87">
        <f>A126033566L_Latest</f>
        <v>0.249</v>
      </c>
      <c r="BF163" s="77">
        <f>A126035510L_Latest</f>
        <v>1.3169999999999999</v>
      </c>
      <c r="BG163" s="77">
        <f>A126032918L_Latest</f>
        <v>3.5619999999999998</v>
      </c>
      <c r="BH163" s="77">
        <f>A126036230L_Latest</f>
        <v>0.998</v>
      </c>
      <c r="BI163" s="77">
        <f>A126034286L_Latest</f>
        <v>0.20100000000000001</v>
      </c>
      <c r="BJ163" s="87">
        <f>A126036878C_Latest</f>
        <v>0</v>
      </c>
      <c r="BK163" s="77">
        <f>A126037526T_Latest</f>
        <v>1.1990000000000001</v>
      </c>
      <c r="BL163" s="77">
        <f>A126034934X_Latest</f>
        <v>0.61199999999999999</v>
      </c>
      <c r="BM163" s="87">
        <f>A126033638L_Latest</f>
        <v>6.5000000000000002E-2</v>
      </c>
      <c r="BN163" s="77">
        <f>A126035582X_Latest</f>
        <v>0.67700000000000005</v>
      </c>
      <c r="BO163" s="77">
        <f>A126032990F_Latest</f>
        <v>1.877</v>
      </c>
      <c r="BP163" s="77">
        <f>A126035942T_Latest</f>
        <v>0.755</v>
      </c>
      <c r="BQ163" s="77">
        <f>A126033998T_Latest</f>
        <v>0.57599999999999996</v>
      </c>
      <c r="BR163" s="87">
        <f>A126036590T_Latest</f>
        <v>0.19900000000000001</v>
      </c>
      <c r="BS163" s="77">
        <f>A126037238X_Latest</f>
        <v>1.53</v>
      </c>
      <c r="BT163" s="77">
        <f>A126034646F_Latest</f>
        <v>1.2869999999999999</v>
      </c>
      <c r="BU163" s="87">
        <f>A126033350A_Latest</f>
        <v>0.17899999999999999</v>
      </c>
      <c r="BV163" s="77">
        <f>A126035294F_Latest</f>
        <v>1.4670000000000001</v>
      </c>
      <c r="BW163" s="77">
        <f>A126032702A_Latest</f>
        <v>2.9969999999999999</v>
      </c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0"/>
      <c r="B164" s="57" t="s">
        <v>11656</v>
      </c>
      <c r="C164" s="66">
        <v>58</v>
      </c>
      <c r="D164" s="77">
        <f>A126035818J_Latest</f>
        <v>22.936</v>
      </c>
      <c r="E164" s="77">
        <f>A126033874R_Latest</f>
        <v>8.8230000000000004</v>
      </c>
      <c r="F164" s="87">
        <f>A126036466J_Latest</f>
        <v>4.5590000000000002</v>
      </c>
      <c r="G164" s="77">
        <f>A126037114W_Latest</f>
        <v>36.317999999999998</v>
      </c>
      <c r="H164" s="77">
        <f>A126034522C_Latest</f>
        <v>19.015999999999998</v>
      </c>
      <c r="I164" s="87">
        <f>A126033226T_Latest</f>
        <v>11.726000000000001</v>
      </c>
      <c r="J164" s="77">
        <f>A126035170C_Latest</f>
        <v>30.742000000000001</v>
      </c>
      <c r="K164" s="77">
        <f>A126032578C_Latest</f>
        <v>67.06</v>
      </c>
      <c r="L164" s="77">
        <f>A126036250W_Latest</f>
        <v>3.778</v>
      </c>
      <c r="M164" s="77">
        <f>A126034306K_Latest</f>
        <v>4.04</v>
      </c>
      <c r="N164" s="87">
        <f>A126036898L_Latest</f>
        <v>1.5740000000000001</v>
      </c>
      <c r="O164" s="77">
        <f>A126037546A_Latest</f>
        <v>9.3919999999999995</v>
      </c>
      <c r="P164" s="77">
        <f>A126034954J_Latest</f>
        <v>5.9589999999999996</v>
      </c>
      <c r="Q164" s="87">
        <f>A126033658W_Latest</f>
        <v>4.6630000000000003</v>
      </c>
      <c r="R164" s="77">
        <f>A126035602W_Latest</f>
        <v>10.622</v>
      </c>
      <c r="S164" s="77">
        <f>A126033010F_Latest</f>
        <v>20.015000000000001</v>
      </c>
      <c r="T164" s="77">
        <f>A126035962A_Latest</f>
        <v>8.8290000000000006</v>
      </c>
      <c r="U164" s="77">
        <f>A126034018T_Latest</f>
        <v>1.6359999999999999</v>
      </c>
      <c r="V164" s="87">
        <f>A126036610R_Latest</f>
        <v>1.1719999999999999</v>
      </c>
      <c r="W164" s="77">
        <f>A126037258J_Latest</f>
        <v>11.638</v>
      </c>
      <c r="X164" s="77">
        <f>A126034666R_Latest</f>
        <v>2.93</v>
      </c>
      <c r="Y164" s="87">
        <f>A126033370K_Latest</f>
        <v>3.2869999999999999</v>
      </c>
      <c r="Z164" s="77">
        <f>A126035314C_Latest</f>
        <v>6.2169999999999996</v>
      </c>
      <c r="AA164" s="77">
        <f>A126032722K_Latest</f>
        <v>17.853999999999999</v>
      </c>
      <c r="AB164" s="77">
        <f>A126036322W_Latest</f>
        <v>5.319</v>
      </c>
      <c r="AC164" s="77">
        <f>A126034378W_Latest</f>
        <v>1.891</v>
      </c>
      <c r="AD164" s="87">
        <f>A126036970V_Latest</f>
        <v>1.016</v>
      </c>
      <c r="AE164" s="77">
        <f>A126037618A_Latest</f>
        <v>8.2249999999999996</v>
      </c>
      <c r="AF164" s="77">
        <f>A126035026K_Latest</f>
        <v>3.589</v>
      </c>
      <c r="AG164" s="87">
        <f>A126033730C_Latest</f>
        <v>1.86</v>
      </c>
      <c r="AH164" s="77">
        <f>A126035674J_Latest</f>
        <v>5.4489999999999998</v>
      </c>
      <c r="AI164" s="77">
        <f>A126033082T_Latest</f>
        <v>13.673999999999999</v>
      </c>
      <c r="AJ164" s="77">
        <f>A126036394J_Latest</f>
        <v>1.5960000000000001</v>
      </c>
      <c r="AK164" s="77">
        <f>A126034450C_Latest</f>
        <v>0</v>
      </c>
      <c r="AL164" s="87">
        <f>A126037042W_Latest</f>
        <v>0.59799999999999998</v>
      </c>
      <c r="AM164" s="77">
        <f>A126037690V_Latest</f>
        <v>2.1949999999999998</v>
      </c>
      <c r="AN164" s="77">
        <f>A126035098W_Latest</f>
        <v>1.34</v>
      </c>
      <c r="AO164" s="87">
        <f>A126033802C_Latest</f>
        <v>1.08</v>
      </c>
      <c r="AP164" s="77">
        <f>A126035746J_Latest</f>
        <v>2.419</v>
      </c>
      <c r="AQ164" s="77">
        <f>A126033154T_Latest</f>
        <v>4.6139999999999999</v>
      </c>
      <c r="AR164" s="77">
        <f>A126036034C_Latest</f>
        <v>2.569</v>
      </c>
      <c r="AS164" s="77">
        <f>A126034090K_Latest</f>
        <v>0.68</v>
      </c>
      <c r="AT164" s="87">
        <f>A126036682A_Latest</f>
        <v>0</v>
      </c>
      <c r="AU164" s="77">
        <f>A126037330R_Latest</f>
        <v>3.2490000000000001</v>
      </c>
      <c r="AV164" s="77">
        <f>A126034738R_Latest</f>
        <v>3.669</v>
      </c>
      <c r="AW164" s="87">
        <f>A126033442K_Latest</f>
        <v>0.443</v>
      </c>
      <c r="AX164" s="77">
        <f>A126035386R_Latest</f>
        <v>4.1120000000000001</v>
      </c>
      <c r="AY164" s="77">
        <f>A126032794W_Latest</f>
        <v>7.3609999999999998</v>
      </c>
      <c r="AZ164" s="77">
        <f>A126036106C_Latest</f>
        <v>0.54600000000000004</v>
      </c>
      <c r="BA164" s="77">
        <f>A126034162K_Latest</f>
        <v>0</v>
      </c>
      <c r="BB164" s="87">
        <f>A126036754A_Latest</f>
        <v>0</v>
      </c>
      <c r="BC164" s="77">
        <f>A126037402R_Latest</f>
        <v>0.54600000000000004</v>
      </c>
      <c r="BD164" s="77">
        <f>A126034810W_Latest</f>
        <v>0.26600000000000001</v>
      </c>
      <c r="BE164" s="87">
        <f>A126033514K_Latest</f>
        <v>0.14799999999999999</v>
      </c>
      <c r="BF164" s="77">
        <f>A126035458R_Latest</f>
        <v>0.41399999999999998</v>
      </c>
      <c r="BG164" s="77">
        <f>A126032866W_Latest</f>
        <v>0.96</v>
      </c>
      <c r="BH164" s="77">
        <f>A126036178R_Latest</f>
        <v>0.29799999999999999</v>
      </c>
      <c r="BI164" s="77">
        <f>A126034234K_Latest</f>
        <v>0</v>
      </c>
      <c r="BJ164" s="87">
        <f>A126036826A_Latest</f>
        <v>0</v>
      </c>
      <c r="BK164" s="77">
        <f>A126037474A_Latest</f>
        <v>0.29799999999999999</v>
      </c>
      <c r="BL164" s="77">
        <f>A126034882J_Latest</f>
        <v>0.14899999999999999</v>
      </c>
      <c r="BM164" s="87">
        <f>A126033586W_Latest</f>
        <v>6.5000000000000002E-2</v>
      </c>
      <c r="BN164" s="77">
        <f>A126035530W_Latest</f>
        <v>0.215</v>
      </c>
      <c r="BO164" s="77">
        <f>A126032938W_Latest</f>
        <v>0.51300000000000001</v>
      </c>
      <c r="BP164" s="77">
        <f>A126035890A_Latest</f>
        <v>0</v>
      </c>
      <c r="BQ164" s="77">
        <f>A126033946R_Latest</f>
        <v>0.57599999999999996</v>
      </c>
      <c r="BR164" s="87">
        <f>A126036538J_Latest</f>
        <v>0.19900000000000001</v>
      </c>
      <c r="BS164" s="77">
        <f>A126037186J_Latest</f>
        <v>0.77500000000000002</v>
      </c>
      <c r="BT164" s="77">
        <f>A126034594R_Latest</f>
        <v>1.1140000000000001</v>
      </c>
      <c r="BU164" s="87">
        <f>A126033298C_Latest</f>
        <v>0.17899999999999999</v>
      </c>
      <c r="BV164" s="77">
        <f>A126035242C_Latest</f>
        <v>1.2929999999999999</v>
      </c>
      <c r="BW164" s="77">
        <f>A126032650K_Latest</f>
        <v>2.0680000000000001</v>
      </c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0"/>
      <c r="B165" s="57" t="s">
        <v>11657</v>
      </c>
      <c r="C165" s="66">
        <v>59</v>
      </c>
      <c r="D165" s="77">
        <f>A126035802R_Latest</f>
        <v>37.94</v>
      </c>
      <c r="E165" s="77">
        <f>A126033858R_Latest</f>
        <v>6.9969999999999999</v>
      </c>
      <c r="F165" s="87">
        <f>A126036450R_Latest</f>
        <v>3.1429999999999998</v>
      </c>
      <c r="G165" s="77">
        <f>A126037098J_Latest</f>
        <v>48.08</v>
      </c>
      <c r="H165" s="77">
        <f>A126034506C_Latest</f>
        <v>30.431999999999999</v>
      </c>
      <c r="I165" s="87">
        <f>A126033210X_Latest</f>
        <v>2.859</v>
      </c>
      <c r="J165" s="77">
        <f>A126035154C_Latest</f>
        <v>33.290999999999997</v>
      </c>
      <c r="K165" s="77">
        <f>A126032562K_Latest</f>
        <v>81.370999999999995</v>
      </c>
      <c r="L165" s="77">
        <f>A126036234W_Latest</f>
        <v>8.5679999999999996</v>
      </c>
      <c r="M165" s="77">
        <f>A126034290C_Latest</f>
        <v>3.1219999999999999</v>
      </c>
      <c r="N165" s="87">
        <f>A126036882V_Latest</f>
        <v>1.02</v>
      </c>
      <c r="O165" s="77">
        <f>A126037530J_Latest</f>
        <v>12.71</v>
      </c>
      <c r="P165" s="77">
        <f>A126034938J_Latest</f>
        <v>5.5309999999999997</v>
      </c>
      <c r="Q165" s="87">
        <f>A126033642C_Latest</f>
        <v>0.76300000000000001</v>
      </c>
      <c r="R165" s="77">
        <f>A126035586J_Latest</f>
        <v>6.2939999999999996</v>
      </c>
      <c r="S165" s="77">
        <f>A126032994R_Latest</f>
        <v>19.004000000000001</v>
      </c>
      <c r="T165" s="77">
        <f>A126035946A_Latest</f>
        <v>14.539</v>
      </c>
      <c r="U165" s="77">
        <f>A126034002X_Latest</f>
        <v>2.1179999999999999</v>
      </c>
      <c r="V165" s="87">
        <f>A126036594A_Latest</f>
        <v>1.1890000000000001</v>
      </c>
      <c r="W165" s="77">
        <f>A126037242R_Latest</f>
        <v>17.846</v>
      </c>
      <c r="X165" s="77">
        <f>A126034650W_Latest</f>
        <v>11.101000000000001</v>
      </c>
      <c r="Y165" s="87">
        <f>A126033354K_Latest</f>
        <v>0.56999999999999995</v>
      </c>
      <c r="Z165" s="77">
        <f>A126035298R_Latest</f>
        <v>11.670999999999999</v>
      </c>
      <c r="AA165" s="77">
        <f>A126032706K_Latest</f>
        <v>29.516999999999999</v>
      </c>
      <c r="AB165" s="77">
        <f>A126036306W_Latest</f>
        <v>7.6559999999999997</v>
      </c>
      <c r="AC165" s="77">
        <f>A126034362C_Latest</f>
        <v>1.1950000000000001</v>
      </c>
      <c r="AD165" s="87">
        <f>A126036954V_Latest</f>
        <v>0.79800000000000004</v>
      </c>
      <c r="AE165" s="77">
        <f>A126037602J_Latest</f>
        <v>9.6489999999999991</v>
      </c>
      <c r="AF165" s="77">
        <f>A126035010T_Latest</f>
        <v>7.1909999999999998</v>
      </c>
      <c r="AG165" s="87">
        <f>A126033714C_Latest</f>
        <v>0.63900000000000001</v>
      </c>
      <c r="AH165" s="77">
        <f>A126035658J_Latest</f>
        <v>7.8289999999999997</v>
      </c>
      <c r="AI165" s="77">
        <f>A126033066T_Latest</f>
        <v>17.478999999999999</v>
      </c>
      <c r="AJ165" s="77">
        <f>A126036378J_Latest</f>
        <v>0.99</v>
      </c>
      <c r="AK165" s="77">
        <f>A126034434C_Latest</f>
        <v>0.47499999999999998</v>
      </c>
      <c r="AL165" s="87">
        <f>A126037026W_Latest</f>
        <v>0</v>
      </c>
      <c r="AM165" s="77">
        <f>A126037674V_Latest</f>
        <v>1.4650000000000001</v>
      </c>
      <c r="AN165" s="77">
        <f>A126035082C_Latest</f>
        <v>2.1960000000000002</v>
      </c>
      <c r="AO165" s="87">
        <f>A126033786R_Latest</f>
        <v>0.44</v>
      </c>
      <c r="AP165" s="77">
        <f>A126035730R_Latest</f>
        <v>2.6360000000000001</v>
      </c>
      <c r="AQ165" s="77">
        <f>A126033138T_Latest</f>
        <v>4.1020000000000003</v>
      </c>
      <c r="AR165" s="77">
        <f>A126036018C_Latest</f>
        <v>4.0279999999999996</v>
      </c>
      <c r="AS165" s="77">
        <f>A126034074K_Latest</f>
        <v>0</v>
      </c>
      <c r="AT165" s="87">
        <f>A126036666A_Latest</f>
        <v>0</v>
      </c>
      <c r="AU165" s="77">
        <f>A126037314R_Latest</f>
        <v>4.0279999999999996</v>
      </c>
      <c r="AV165" s="77">
        <f>A126034722W_Latest</f>
        <v>3.2570000000000001</v>
      </c>
      <c r="AW165" s="87">
        <f>A126033426K_Latest</f>
        <v>0.34599999999999997</v>
      </c>
      <c r="AX165" s="77">
        <f>A126035370W_Latest</f>
        <v>3.6030000000000002</v>
      </c>
      <c r="AY165" s="77">
        <f>A126032778W_Latest</f>
        <v>7.6310000000000002</v>
      </c>
      <c r="AZ165" s="77">
        <f>A126036090W_Latest</f>
        <v>1.1499999999999999</v>
      </c>
      <c r="BA165" s="77">
        <f>A126034146K_Latest</f>
        <v>0</v>
      </c>
      <c r="BB165" s="87">
        <f>A126036738A_Latest</f>
        <v>0.13600000000000001</v>
      </c>
      <c r="BC165" s="77">
        <f>A126037386A_Latest</f>
        <v>1.286</v>
      </c>
      <c r="BD165" s="77">
        <f>A126034794J_Latest</f>
        <v>0.59599999999999997</v>
      </c>
      <c r="BE165" s="87">
        <f>A126033498W_Latest</f>
        <v>0.10100000000000001</v>
      </c>
      <c r="BF165" s="77">
        <f>A126035442W_Latest</f>
        <v>0.69699999999999995</v>
      </c>
      <c r="BG165" s="77">
        <f>A126032850C_Latest</f>
        <v>1.9830000000000001</v>
      </c>
      <c r="BH165" s="77">
        <f>A126036162W_Latest</f>
        <v>0.63400000000000001</v>
      </c>
      <c r="BI165" s="77">
        <f>A126034218K_Latest</f>
        <v>8.6999999999999994E-2</v>
      </c>
      <c r="BJ165" s="87">
        <f>A126036810J_Latest</f>
        <v>0</v>
      </c>
      <c r="BK165" s="77">
        <f>A126037458A_Latest</f>
        <v>0.72099999999999997</v>
      </c>
      <c r="BL165" s="77">
        <f>A126034866J_Latest</f>
        <v>0.38700000000000001</v>
      </c>
      <c r="BM165" s="87">
        <f>A126033570C_Latest</f>
        <v>0</v>
      </c>
      <c r="BN165" s="77">
        <f>A126035514W_Latest</f>
        <v>0.38700000000000001</v>
      </c>
      <c r="BO165" s="77">
        <f>A126032922C_Latest</f>
        <v>1.1080000000000001</v>
      </c>
      <c r="BP165" s="77">
        <f>A126035874A_Latest</f>
        <v>0.374</v>
      </c>
      <c r="BQ165" s="77">
        <f>A126033930W_Latest</f>
        <v>0</v>
      </c>
      <c r="BR165" s="87">
        <f>A126036522R_Latest</f>
        <v>0</v>
      </c>
      <c r="BS165" s="77">
        <f>A126037170R_Latest</f>
        <v>0.374</v>
      </c>
      <c r="BT165" s="77">
        <f>A126034578R_Latest</f>
        <v>0.17399999999999999</v>
      </c>
      <c r="BU165" s="87">
        <f>A126033282K_Latest</f>
        <v>0</v>
      </c>
      <c r="BV165" s="77">
        <f>A126035226C_Latest</f>
        <v>0.17399999999999999</v>
      </c>
      <c r="BW165" s="77">
        <f>A126032634K_Latest</f>
        <v>0.54700000000000004</v>
      </c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0"/>
      <c r="B166" s="57" t="s">
        <v>11658</v>
      </c>
      <c r="C166" s="66">
        <v>60</v>
      </c>
      <c r="D166" s="77">
        <f>A126035806X_Latest</f>
        <v>16.381</v>
      </c>
      <c r="E166" s="77">
        <f>A126033862F_Latest</f>
        <v>2.3980000000000001</v>
      </c>
      <c r="F166" s="87">
        <f>A126036454X_Latest</f>
        <v>0.84599999999999997</v>
      </c>
      <c r="G166" s="77">
        <f>A126037102L_Latest</f>
        <v>19.625</v>
      </c>
      <c r="H166" s="77">
        <f>A126034510V_Latest</f>
        <v>8.8049999999999997</v>
      </c>
      <c r="I166" s="87">
        <f>A126033214J_Latest</f>
        <v>1.2270000000000001</v>
      </c>
      <c r="J166" s="77">
        <f>A126035158L_Latest</f>
        <v>10.032</v>
      </c>
      <c r="K166" s="77">
        <f>A126032566V_Latest</f>
        <v>29.658000000000001</v>
      </c>
      <c r="L166" s="77">
        <f>A126036238F_Latest</f>
        <v>4.3559999999999999</v>
      </c>
      <c r="M166" s="77">
        <f>A126034294L_Latest</f>
        <v>0.46100000000000002</v>
      </c>
      <c r="N166" s="87">
        <f>A126036886C_Latest</f>
        <v>0</v>
      </c>
      <c r="O166" s="77">
        <f>A126037534T_Latest</f>
        <v>4.8170000000000002</v>
      </c>
      <c r="P166" s="77">
        <f>A126034942X_Latest</f>
        <v>2.6640000000000001</v>
      </c>
      <c r="Q166" s="87">
        <f>A126033646L_Latest</f>
        <v>0.71099999999999997</v>
      </c>
      <c r="R166" s="77">
        <f>A126035590X_Latest</f>
        <v>3.375</v>
      </c>
      <c r="S166" s="77">
        <f>A126032998X_Latest</f>
        <v>8.1920000000000002</v>
      </c>
      <c r="T166" s="77">
        <f>A126035950T_Latest</f>
        <v>3.6949999999999998</v>
      </c>
      <c r="U166" s="77">
        <f>A126034006J_Latest</f>
        <v>1.181</v>
      </c>
      <c r="V166" s="87">
        <f>A126036598K_Latest</f>
        <v>0</v>
      </c>
      <c r="W166" s="77">
        <f>A126037246X_Latest</f>
        <v>4.875</v>
      </c>
      <c r="X166" s="77">
        <f>A126034654F_Latest</f>
        <v>2.6960000000000002</v>
      </c>
      <c r="Y166" s="87">
        <f>A126033358V_Latest</f>
        <v>0.51600000000000001</v>
      </c>
      <c r="Z166" s="77">
        <f>A126035302V_Latest</f>
        <v>3.2120000000000002</v>
      </c>
      <c r="AA166" s="77">
        <f>A126032710A_Latest</f>
        <v>8.0879999999999992</v>
      </c>
      <c r="AB166" s="77">
        <f>A126036310L_Latest</f>
        <v>4.0250000000000004</v>
      </c>
      <c r="AC166" s="77">
        <f>A126034366L_Latest</f>
        <v>0</v>
      </c>
      <c r="AD166" s="87">
        <f>A126036958C_Latest</f>
        <v>0</v>
      </c>
      <c r="AE166" s="77">
        <f>A126037606T_Latest</f>
        <v>4.0250000000000004</v>
      </c>
      <c r="AF166" s="77">
        <f>A126035014A_Latest</f>
        <v>1.133</v>
      </c>
      <c r="AG166" s="87">
        <f>A126033718L_Latest</f>
        <v>0</v>
      </c>
      <c r="AH166" s="77">
        <f>A126035662X_Latest</f>
        <v>1.133</v>
      </c>
      <c r="AI166" s="77">
        <f>A126033070J_Latest</f>
        <v>5.1580000000000004</v>
      </c>
      <c r="AJ166" s="77">
        <f>A126036382X_Latest</f>
        <v>1.5649999999999999</v>
      </c>
      <c r="AK166" s="77">
        <f>A126034438L_Latest</f>
        <v>0.29899999999999999</v>
      </c>
      <c r="AL166" s="87">
        <f>A126037030L_Latest</f>
        <v>0.39500000000000002</v>
      </c>
      <c r="AM166" s="77">
        <f>A126037678C_Latest</f>
        <v>2.2589999999999999</v>
      </c>
      <c r="AN166" s="77">
        <f>A126035086L_Latest</f>
        <v>1.3240000000000001</v>
      </c>
      <c r="AO166" s="87">
        <f>A126033790F_Latest</f>
        <v>0</v>
      </c>
      <c r="AP166" s="77">
        <f>A126035734X_Latest</f>
        <v>1.3240000000000001</v>
      </c>
      <c r="AQ166" s="77">
        <f>A126033142J_Latest</f>
        <v>3.5819999999999999</v>
      </c>
      <c r="AR166" s="77">
        <f>A126036022V_Latest</f>
        <v>2.0289999999999999</v>
      </c>
      <c r="AS166" s="77">
        <f>A126034078V_Latest</f>
        <v>0.34300000000000003</v>
      </c>
      <c r="AT166" s="87">
        <f>A126036670T_Latest</f>
        <v>0.45100000000000001</v>
      </c>
      <c r="AU166" s="77">
        <f>A126037318X_Latest</f>
        <v>2.8239999999999998</v>
      </c>
      <c r="AV166" s="77">
        <f>A126034726F_Latest</f>
        <v>0.70699999999999996</v>
      </c>
      <c r="AW166" s="87">
        <f>A126033430A_Latest</f>
        <v>0</v>
      </c>
      <c r="AX166" s="77">
        <f>A126035374F_Latest</f>
        <v>0.70699999999999996</v>
      </c>
      <c r="AY166" s="77">
        <f>A126032782L_Latest</f>
        <v>3.53</v>
      </c>
      <c r="AZ166" s="77">
        <f>A126036094F_Latest</f>
        <v>0.26400000000000001</v>
      </c>
      <c r="BA166" s="77">
        <f>A126034150A_Latest</f>
        <v>0</v>
      </c>
      <c r="BB166" s="87">
        <f>A126036742T_Latest</f>
        <v>0</v>
      </c>
      <c r="BC166" s="77">
        <f>A126037390T_Latest</f>
        <v>0.26400000000000001</v>
      </c>
      <c r="BD166" s="77">
        <f>A126034798T_Latest</f>
        <v>0.20599999999999999</v>
      </c>
      <c r="BE166" s="87">
        <f>A126033502A_Latest</f>
        <v>0</v>
      </c>
      <c r="BF166" s="77">
        <f>A126035446F_Latest</f>
        <v>0.20599999999999999</v>
      </c>
      <c r="BG166" s="77">
        <f>A126032854L_Latest</f>
        <v>0.47</v>
      </c>
      <c r="BH166" s="77">
        <f>A126036166F_Latest</f>
        <v>6.5000000000000002E-2</v>
      </c>
      <c r="BI166" s="77">
        <f>A126034222A_Latest</f>
        <v>0.114</v>
      </c>
      <c r="BJ166" s="87">
        <f>A126036814T_Latest</f>
        <v>0</v>
      </c>
      <c r="BK166" s="77">
        <f>A126037462T_Latest</f>
        <v>0.18</v>
      </c>
      <c r="BL166" s="77">
        <f>A126034870X_Latest</f>
        <v>7.4999999999999997E-2</v>
      </c>
      <c r="BM166" s="87">
        <f>A126033574L_Latest</f>
        <v>0</v>
      </c>
      <c r="BN166" s="77">
        <f>A126035518F_Latest</f>
        <v>7.4999999999999997E-2</v>
      </c>
      <c r="BO166" s="77">
        <f>A126032926L_Latest</f>
        <v>0.255</v>
      </c>
      <c r="BP166" s="77">
        <f>A126035878K_Latest</f>
        <v>0.38200000000000001</v>
      </c>
      <c r="BQ166" s="77">
        <f>A126033934F_Latest</f>
        <v>0</v>
      </c>
      <c r="BR166" s="87">
        <f>A126036526X_Latest</f>
        <v>0</v>
      </c>
      <c r="BS166" s="77">
        <f>A126037174X_Latest</f>
        <v>0.38200000000000001</v>
      </c>
      <c r="BT166" s="77">
        <f>A126034582F_Latest</f>
        <v>0</v>
      </c>
      <c r="BU166" s="87">
        <f>A126033286V_Latest</f>
        <v>0</v>
      </c>
      <c r="BV166" s="77">
        <f>A126035230V_Latest</f>
        <v>0</v>
      </c>
      <c r="BW166" s="77">
        <f>A126032638V_Latest</f>
        <v>0.38200000000000001</v>
      </c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0"/>
      <c r="B167" s="57" t="s">
        <v>11659</v>
      </c>
      <c r="C167" s="66">
        <v>61</v>
      </c>
      <c r="D167" s="77">
        <f>A126035834J_Latest</f>
        <v>8.5289999999999999</v>
      </c>
      <c r="E167" s="77">
        <f>A126033890R_Latest</f>
        <v>0.754</v>
      </c>
      <c r="F167" s="87">
        <f>A126036482J_Latest</f>
        <v>0</v>
      </c>
      <c r="G167" s="77">
        <f>A126037130W_Latest</f>
        <v>9.2829999999999995</v>
      </c>
      <c r="H167" s="77">
        <f>A126034538W_Latest</f>
        <v>6.0940000000000003</v>
      </c>
      <c r="I167" s="87">
        <f>A126033242T_Latest</f>
        <v>0.26700000000000002</v>
      </c>
      <c r="J167" s="77">
        <f>A126035186W_Latest</f>
        <v>6.3609999999999998</v>
      </c>
      <c r="K167" s="77">
        <f>A126032594C_Latest</f>
        <v>15.643000000000001</v>
      </c>
      <c r="L167" s="77">
        <f>A126036266R_Latest</f>
        <v>1.234</v>
      </c>
      <c r="M167" s="77">
        <f>A126034322K_Latest</f>
        <v>0.60599999999999998</v>
      </c>
      <c r="N167" s="87">
        <f>A126036914A_Latest</f>
        <v>0</v>
      </c>
      <c r="O167" s="77">
        <f>A126037562A_Latest</f>
        <v>1.839</v>
      </c>
      <c r="P167" s="77">
        <f>A126034970J_Latest</f>
        <v>1.39</v>
      </c>
      <c r="Q167" s="87">
        <f>A126033674W_Latest</f>
        <v>0</v>
      </c>
      <c r="R167" s="77">
        <f>A126035618R_Latest</f>
        <v>1.39</v>
      </c>
      <c r="S167" s="77">
        <f>A126033026X_Latest</f>
        <v>3.2290000000000001</v>
      </c>
      <c r="T167" s="77">
        <f>A126035978V_Latest</f>
        <v>3.395</v>
      </c>
      <c r="U167" s="77">
        <f>A126034034T_Latest</f>
        <v>0</v>
      </c>
      <c r="V167" s="87">
        <f>A126036626J_Latest</f>
        <v>0</v>
      </c>
      <c r="W167" s="77">
        <f>A126037274J_Latest</f>
        <v>3.395</v>
      </c>
      <c r="X167" s="77">
        <f>A126034682R_Latest</f>
        <v>0.97599999999999998</v>
      </c>
      <c r="Y167" s="87">
        <f>A126033386C_Latest</f>
        <v>0</v>
      </c>
      <c r="Z167" s="77">
        <f>A126035330C_Latest</f>
        <v>0.97599999999999998</v>
      </c>
      <c r="AA167" s="77">
        <f>A126032738C_Latest</f>
        <v>4.3719999999999999</v>
      </c>
      <c r="AB167" s="77">
        <f>A126036338R_Latest</f>
        <v>2.1379999999999999</v>
      </c>
      <c r="AC167" s="77">
        <f>A126034394W_Latest</f>
        <v>0</v>
      </c>
      <c r="AD167" s="87">
        <f>A126036986L_Latest</f>
        <v>0</v>
      </c>
      <c r="AE167" s="77">
        <f>A126037634A_Latest</f>
        <v>2.1379999999999999</v>
      </c>
      <c r="AF167" s="77">
        <f>A126035042K_Latest</f>
        <v>2.0630000000000002</v>
      </c>
      <c r="AG167" s="87">
        <f>A126033746W_Latest</f>
        <v>0</v>
      </c>
      <c r="AH167" s="77">
        <f>A126035690J_Latest</f>
        <v>2.0630000000000002</v>
      </c>
      <c r="AI167" s="77">
        <f>A126033098K_Latest</f>
        <v>4.2</v>
      </c>
      <c r="AJ167" s="77">
        <f>A126036410W_Latest</f>
        <v>0.59499999999999997</v>
      </c>
      <c r="AK167" s="77">
        <f>A126034466W_Latest</f>
        <v>0</v>
      </c>
      <c r="AL167" s="87">
        <f>A126037058R_Latest</f>
        <v>0</v>
      </c>
      <c r="AM167" s="77">
        <f>A126037706A_Latest</f>
        <v>0.59499999999999997</v>
      </c>
      <c r="AN167" s="77">
        <f>A126035114K_Latest</f>
        <v>0</v>
      </c>
      <c r="AO167" s="87">
        <f>A126033818W_Latest</f>
        <v>0.26700000000000002</v>
      </c>
      <c r="AP167" s="77">
        <f>A126035762J_Latest</f>
        <v>0.26700000000000002</v>
      </c>
      <c r="AQ167" s="77">
        <f>A126033170T_Latest</f>
        <v>0.86199999999999999</v>
      </c>
      <c r="AR167" s="77">
        <f>A126036050C_Latest</f>
        <v>1.167</v>
      </c>
      <c r="AS167" s="77">
        <f>A126034106T_Latest</f>
        <v>0</v>
      </c>
      <c r="AT167" s="87">
        <f>A126036698V_Latest</f>
        <v>0</v>
      </c>
      <c r="AU167" s="77">
        <f>A126037346J_Latest</f>
        <v>1.167</v>
      </c>
      <c r="AV167" s="77">
        <f>A126034754R_Latest</f>
        <v>1.665</v>
      </c>
      <c r="AW167" s="87">
        <f>A126033458C_Latest</f>
        <v>0</v>
      </c>
      <c r="AX167" s="77">
        <f>A126035402C_Latest</f>
        <v>1.665</v>
      </c>
      <c r="AY167" s="77">
        <f>A126032810K_Latest</f>
        <v>2.8319999999999999</v>
      </c>
      <c r="AZ167" s="77">
        <f>A126036122C_Latest</f>
        <v>0</v>
      </c>
      <c r="BA167" s="77">
        <f>A126034178C_Latest</f>
        <v>0.14799999999999999</v>
      </c>
      <c r="BB167" s="87">
        <f>A126036770A_Latest</f>
        <v>0</v>
      </c>
      <c r="BC167" s="77">
        <f>A126037418J_Latest</f>
        <v>0.14799999999999999</v>
      </c>
      <c r="BD167" s="77">
        <f>A126034826R_Latest</f>
        <v>0</v>
      </c>
      <c r="BE167" s="87">
        <f>A126033530K_Latest</f>
        <v>0</v>
      </c>
      <c r="BF167" s="77">
        <f>A126035474R_Latest</f>
        <v>0</v>
      </c>
      <c r="BG167" s="77">
        <f>A126032882W_Latest</f>
        <v>0.14799999999999999</v>
      </c>
      <c r="BH167" s="77">
        <f>A126036194R_Latest</f>
        <v>0</v>
      </c>
      <c r="BI167" s="77">
        <f>A126034250K_Latest</f>
        <v>0</v>
      </c>
      <c r="BJ167" s="87">
        <f>A126036842A_Latest</f>
        <v>0</v>
      </c>
      <c r="BK167" s="77">
        <f>A126037490A_Latest</f>
        <v>0</v>
      </c>
      <c r="BL167" s="77">
        <f>A126034898A_Latest</f>
        <v>0</v>
      </c>
      <c r="BM167" s="87">
        <f>A126033602K_Latest</f>
        <v>0</v>
      </c>
      <c r="BN167" s="77">
        <f>A126035546R_Latest</f>
        <v>0</v>
      </c>
      <c r="BO167" s="77">
        <f>A126032954W_Latest</f>
        <v>0</v>
      </c>
      <c r="BP167" s="77">
        <f>A126035906J_Latest</f>
        <v>0</v>
      </c>
      <c r="BQ167" s="77">
        <f>A126033962R_Latest</f>
        <v>0</v>
      </c>
      <c r="BR167" s="87">
        <f>A126036554J_Latest</f>
        <v>0</v>
      </c>
      <c r="BS167" s="77">
        <f>A126037202W_Latest</f>
        <v>0</v>
      </c>
      <c r="BT167" s="77">
        <f>A126034610C_Latest</f>
        <v>0</v>
      </c>
      <c r="BU167" s="87">
        <f>A126033314T_Latest</f>
        <v>0</v>
      </c>
      <c r="BV167" s="77">
        <f>A126035258W_Latest</f>
        <v>0</v>
      </c>
      <c r="BW167" s="77">
        <f>A126032666C_Latest</f>
        <v>0</v>
      </c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50"/>
      <c r="B168" s="52" t="s">
        <v>11660</v>
      </c>
      <c r="C168" s="66">
        <v>62</v>
      </c>
      <c r="D168" s="77">
        <f>A126035810R_Latest</f>
        <v>10.035</v>
      </c>
      <c r="E168" s="77">
        <f>A126033866R_Latest</f>
        <v>2.548</v>
      </c>
      <c r="F168" s="87">
        <f>A126036458J_Latest</f>
        <v>0.73699999999999999</v>
      </c>
      <c r="G168" s="77">
        <f>A126037106W_Latest</f>
        <v>13.32</v>
      </c>
      <c r="H168" s="77">
        <f>A126034514C_Latest</f>
        <v>6.0529999999999999</v>
      </c>
      <c r="I168" s="87">
        <f>A126033218T_Latest</f>
        <v>0.28399999999999997</v>
      </c>
      <c r="J168" s="77">
        <f>A126035162C_Latest</f>
        <v>6.3369999999999997</v>
      </c>
      <c r="K168" s="77">
        <f>A126032570K_Latest</f>
        <v>19.655999999999999</v>
      </c>
      <c r="L168" s="77">
        <f>A126036242W_Latest</f>
        <v>2.0590000000000002</v>
      </c>
      <c r="M168" s="77">
        <f>A126034298W_Latest</f>
        <v>1.3779999999999999</v>
      </c>
      <c r="N168" s="87">
        <f>A126036890V_Latest</f>
        <v>0</v>
      </c>
      <c r="O168" s="77">
        <f>A126037538A_Latest</f>
        <v>3.4380000000000002</v>
      </c>
      <c r="P168" s="77">
        <f>A126034946J_Latest</f>
        <v>1.306</v>
      </c>
      <c r="Q168" s="87">
        <f>A126033650C_Latest</f>
        <v>0</v>
      </c>
      <c r="R168" s="77">
        <f>A126035594J_Latest</f>
        <v>1.306</v>
      </c>
      <c r="S168" s="77">
        <f>A126033002F_Latest</f>
        <v>4.7439999999999998</v>
      </c>
      <c r="T168" s="77">
        <f>A126035954A_Latest</f>
        <v>2.4449999999999998</v>
      </c>
      <c r="U168" s="77">
        <f>A126034010X_Latest</f>
        <v>0</v>
      </c>
      <c r="V168" s="87">
        <f>A126036602R_Latest</f>
        <v>0</v>
      </c>
      <c r="W168" s="77">
        <f>A126037250R_Latest</f>
        <v>2.4449999999999998</v>
      </c>
      <c r="X168" s="77">
        <f>A126034658R_Latest</f>
        <v>1.74</v>
      </c>
      <c r="Y168" s="87">
        <f>A126033362K_Latest</f>
        <v>0</v>
      </c>
      <c r="Z168" s="77">
        <f>A126035306C_Latest</f>
        <v>1.74</v>
      </c>
      <c r="AA168" s="77">
        <f>A126032714K_Latest</f>
        <v>4.1849999999999996</v>
      </c>
      <c r="AB168" s="77">
        <f>A126036314W_Latest</f>
        <v>2.5939999999999999</v>
      </c>
      <c r="AC168" s="77">
        <f>A126034370C_Latest</f>
        <v>1.169</v>
      </c>
      <c r="AD168" s="87">
        <f>A126036962V_Latest</f>
        <v>0.73699999999999999</v>
      </c>
      <c r="AE168" s="77">
        <f>A126037610J_Latest</f>
        <v>4.5010000000000003</v>
      </c>
      <c r="AF168" s="77">
        <f>A126035018K_Latest</f>
        <v>0.94299999999999995</v>
      </c>
      <c r="AG168" s="87">
        <f>A126033722C_Latest</f>
        <v>0</v>
      </c>
      <c r="AH168" s="77">
        <f>A126035666J_Latest</f>
        <v>0.94299999999999995</v>
      </c>
      <c r="AI168" s="77">
        <f>A126033074T_Latest</f>
        <v>5.4429999999999996</v>
      </c>
      <c r="AJ168" s="77">
        <f>A126036386J_Latest</f>
        <v>1.218</v>
      </c>
      <c r="AK168" s="77">
        <f>A126034442C_Latest</f>
        <v>0</v>
      </c>
      <c r="AL168" s="87">
        <f>A126037034W_Latest</f>
        <v>0</v>
      </c>
      <c r="AM168" s="77">
        <f>A126037682V_Latest</f>
        <v>1.218</v>
      </c>
      <c r="AN168" s="77">
        <f>A126035090C_Latest</f>
        <v>1.0740000000000001</v>
      </c>
      <c r="AO168" s="87">
        <f>A126033794R_Latest</f>
        <v>0.28399999999999997</v>
      </c>
      <c r="AP168" s="77">
        <f>A126035738J_Latest</f>
        <v>1.357</v>
      </c>
      <c r="AQ168" s="77">
        <f>A126033146T_Latest</f>
        <v>2.5750000000000002</v>
      </c>
      <c r="AR168" s="77">
        <f>A126036026C_Latest</f>
        <v>1.214</v>
      </c>
      <c r="AS168" s="77">
        <f>A126034082K_Latest</f>
        <v>0</v>
      </c>
      <c r="AT168" s="87">
        <f>A126036674A_Latest</f>
        <v>0</v>
      </c>
      <c r="AU168" s="77">
        <f>A126037322R_Latest</f>
        <v>1.214</v>
      </c>
      <c r="AV168" s="77">
        <f>A126034730W_Latest</f>
        <v>0.81499999999999995</v>
      </c>
      <c r="AW168" s="87">
        <f>A126033434K_Latest</f>
        <v>0</v>
      </c>
      <c r="AX168" s="77">
        <f>A126035378R_Latest</f>
        <v>0.81499999999999995</v>
      </c>
      <c r="AY168" s="77">
        <f>A126032786W_Latest</f>
        <v>2.0289999999999999</v>
      </c>
      <c r="AZ168" s="77">
        <f>A126036098R_Latest</f>
        <v>0.505</v>
      </c>
      <c r="BA168" s="77">
        <f>A126034154K_Latest</f>
        <v>0</v>
      </c>
      <c r="BB168" s="87">
        <f>A126036746A_Latest</f>
        <v>0</v>
      </c>
      <c r="BC168" s="77">
        <f>A126037394A_Latest</f>
        <v>0.505</v>
      </c>
      <c r="BD168" s="77">
        <f>A126034802W_Latest</f>
        <v>0.11</v>
      </c>
      <c r="BE168" s="87">
        <f>A126033506K_Latest</f>
        <v>0</v>
      </c>
      <c r="BF168" s="77">
        <f>A126035450W_Latest</f>
        <v>0.11</v>
      </c>
      <c r="BG168" s="77">
        <f>A126032858W_Latest</f>
        <v>0.61499999999999999</v>
      </c>
      <c r="BH168" s="77">
        <f>A126036170W_Latest</f>
        <v>0</v>
      </c>
      <c r="BI168" s="77">
        <f>A126034226K_Latest</f>
        <v>0</v>
      </c>
      <c r="BJ168" s="87">
        <f>A126036818A_Latest</f>
        <v>0</v>
      </c>
      <c r="BK168" s="77">
        <f>A126037466A_Latest</f>
        <v>0</v>
      </c>
      <c r="BL168" s="77">
        <f>A126034874J_Latest</f>
        <v>6.6000000000000003E-2</v>
      </c>
      <c r="BM168" s="87">
        <f>A126033578W_Latest</f>
        <v>0</v>
      </c>
      <c r="BN168" s="77">
        <f>A126035522W_Latest</f>
        <v>6.6000000000000003E-2</v>
      </c>
      <c r="BO168" s="77">
        <f>A126032930C_Latest</f>
        <v>6.6000000000000003E-2</v>
      </c>
      <c r="BP168" s="77">
        <f>A126035882A_Latest</f>
        <v>0</v>
      </c>
      <c r="BQ168" s="77">
        <f>A126033938R_Latest</f>
        <v>0</v>
      </c>
      <c r="BR168" s="87">
        <f>A126036530R_Latest</f>
        <v>0</v>
      </c>
      <c r="BS168" s="77">
        <f>A126037178J_Latest</f>
        <v>0</v>
      </c>
      <c r="BT168" s="77">
        <f>A126034586R_Latest</f>
        <v>0</v>
      </c>
      <c r="BU168" s="87">
        <f>A126033290K_Latest</f>
        <v>0</v>
      </c>
      <c r="BV168" s="77">
        <f>A126035234C_Latest</f>
        <v>0</v>
      </c>
      <c r="BW168" s="77">
        <f>A126032642K_Latest</f>
        <v>0</v>
      </c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</row>
    <row r="169" spans="1:103" hidden="1">
      <c r="A169" s="50"/>
      <c r="B169" s="52" t="s">
        <v>11661</v>
      </c>
      <c r="C169" s="66">
        <v>63</v>
      </c>
      <c r="D169" s="77">
        <f>A126035838T_Latest</f>
        <v>12.972</v>
      </c>
      <c r="E169" s="77">
        <f>A126033894X_Latest</f>
        <v>0.86799999999999999</v>
      </c>
      <c r="F169" s="87">
        <f>A126036486T_Latest</f>
        <v>0.35799999999999998</v>
      </c>
      <c r="G169" s="77">
        <f>A126037134F_Latest</f>
        <v>14.198</v>
      </c>
      <c r="H169" s="77">
        <f>A126034542L_Latest</f>
        <v>5.9539999999999997</v>
      </c>
      <c r="I169" s="87">
        <f>A126033246A_Latest</f>
        <v>1.6379999999999999</v>
      </c>
      <c r="J169" s="77">
        <f>A126035190L_Latest</f>
        <v>7.5919999999999996</v>
      </c>
      <c r="K169" s="77">
        <f>A126032598L_Latest</f>
        <v>21.79</v>
      </c>
      <c r="L169" s="77">
        <f>A126036270F_Latest</f>
        <v>3.968</v>
      </c>
      <c r="M169" s="77">
        <f>A126034326V_Latest</f>
        <v>0</v>
      </c>
      <c r="N169" s="87">
        <f>A126036918K_Latest</f>
        <v>0</v>
      </c>
      <c r="O169" s="77">
        <f>A126037566K_Latest</f>
        <v>3.968</v>
      </c>
      <c r="P169" s="77">
        <f>A126034974T_Latest</f>
        <v>1.627</v>
      </c>
      <c r="Q169" s="87">
        <f>A126033678F_Latest</f>
        <v>0</v>
      </c>
      <c r="R169" s="77">
        <f>A126035622F_Latest</f>
        <v>1.627</v>
      </c>
      <c r="S169" s="77">
        <f>A126033030R_Latest</f>
        <v>5.5940000000000003</v>
      </c>
      <c r="T169" s="77">
        <f>A126035982K_Latest</f>
        <v>2.1909999999999998</v>
      </c>
      <c r="U169" s="77">
        <f>A126034038A_Latest</f>
        <v>0</v>
      </c>
      <c r="V169" s="87">
        <f>A126036630X_Latest</f>
        <v>0</v>
      </c>
      <c r="W169" s="77">
        <f>A126037278T_Latest</f>
        <v>2.1909999999999998</v>
      </c>
      <c r="X169" s="77">
        <f>A126034686X_Latest</f>
        <v>0.624</v>
      </c>
      <c r="Y169" s="87">
        <f>A126033390V_Latest</f>
        <v>0</v>
      </c>
      <c r="Z169" s="77">
        <f>A126035334L_Latest</f>
        <v>0.624</v>
      </c>
      <c r="AA169" s="77">
        <f>A126032742V_Latest</f>
        <v>2.8149999999999999</v>
      </c>
      <c r="AB169" s="77">
        <f>A126036342F_Latest</f>
        <v>1.7490000000000001</v>
      </c>
      <c r="AC169" s="77">
        <f>A126034398F_Latest</f>
        <v>0.438</v>
      </c>
      <c r="AD169" s="87">
        <f>A126036990C_Latest</f>
        <v>0</v>
      </c>
      <c r="AE169" s="77">
        <f>A126037638K_Latest</f>
        <v>2.1869999999999998</v>
      </c>
      <c r="AF169" s="77">
        <f>A126035046V_Latest</f>
        <v>1.788</v>
      </c>
      <c r="AG169" s="87">
        <f>A126033750L_Latest</f>
        <v>1.248</v>
      </c>
      <c r="AH169" s="77">
        <f>A126035694T_Latest</f>
        <v>3.036</v>
      </c>
      <c r="AI169" s="77">
        <f>A126033102R_Latest</f>
        <v>5.2229999999999999</v>
      </c>
      <c r="AJ169" s="77">
        <f>A126036414F_Latest</f>
        <v>1.6719999999999999</v>
      </c>
      <c r="AK169" s="77">
        <f>A126034470L_Latest</f>
        <v>0.251</v>
      </c>
      <c r="AL169" s="87">
        <f>A126037062F_Latest</f>
        <v>0</v>
      </c>
      <c r="AM169" s="77">
        <f>A126037710T_Latest</f>
        <v>1.9239999999999999</v>
      </c>
      <c r="AN169" s="77">
        <f>A126035118V_Latest</f>
        <v>0.60399999999999998</v>
      </c>
      <c r="AO169" s="87">
        <f>A126033822L_Latest</f>
        <v>0</v>
      </c>
      <c r="AP169" s="77">
        <f>A126035766T_Latest</f>
        <v>0.60399999999999998</v>
      </c>
      <c r="AQ169" s="77">
        <f>A126033174A_Latest</f>
        <v>2.5270000000000001</v>
      </c>
      <c r="AR169" s="77">
        <f>A126036054L_Latest</f>
        <v>2.6070000000000002</v>
      </c>
      <c r="AS169" s="77">
        <f>A126034110J_Latest</f>
        <v>0</v>
      </c>
      <c r="AT169" s="87">
        <f>A126036702X_Latest</f>
        <v>0.35799999999999998</v>
      </c>
      <c r="AU169" s="77">
        <f>A126037350X_Latest</f>
        <v>2.9649999999999999</v>
      </c>
      <c r="AV169" s="77">
        <f>A126034758X_Latest</f>
        <v>0.55200000000000005</v>
      </c>
      <c r="AW169" s="87">
        <f>A126033462V_Latest</f>
        <v>0.39</v>
      </c>
      <c r="AX169" s="77">
        <f>A126035406L_Latest</f>
        <v>0.94199999999999995</v>
      </c>
      <c r="AY169" s="77">
        <f>A126032814V_Latest</f>
        <v>3.907</v>
      </c>
      <c r="AZ169" s="77">
        <f>A126036126L_Latest</f>
        <v>0.68500000000000005</v>
      </c>
      <c r="BA169" s="77">
        <f>A126034182V_Latest</f>
        <v>0</v>
      </c>
      <c r="BB169" s="87">
        <f>A126036774K_Latest</f>
        <v>0</v>
      </c>
      <c r="BC169" s="77">
        <f>A126037422X_Latest</f>
        <v>0.68500000000000005</v>
      </c>
      <c r="BD169" s="77">
        <f>A126034830F_Latest</f>
        <v>0.35399999999999998</v>
      </c>
      <c r="BE169" s="87">
        <f>A126033534V_Latest</f>
        <v>0</v>
      </c>
      <c r="BF169" s="77">
        <f>A126035478X_Latest</f>
        <v>0.35399999999999998</v>
      </c>
      <c r="BG169" s="77">
        <f>A126032886F_Latest</f>
        <v>1.0389999999999999</v>
      </c>
      <c r="BH169" s="77">
        <f>A126036198X_Latest</f>
        <v>0.1</v>
      </c>
      <c r="BI169" s="77">
        <f>A126034254V_Latest</f>
        <v>0</v>
      </c>
      <c r="BJ169" s="87">
        <f>A126036846K_Latest</f>
        <v>0</v>
      </c>
      <c r="BK169" s="77">
        <f>A126037494K_Latest</f>
        <v>0.1</v>
      </c>
      <c r="BL169" s="77">
        <f>A126034902F_Latest</f>
        <v>0.23100000000000001</v>
      </c>
      <c r="BM169" s="87">
        <f>A126033606V_Latest</f>
        <v>0</v>
      </c>
      <c r="BN169" s="77">
        <f>A126035550F_Latest</f>
        <v>0.23100000000000001</v>
      </c>
      <c r="BO169" s="77">
        <f>A126032958F_Latest</f>
        <v>0.33100000000000002</v>
      </c>
      <c r="BP169" s="77">
        <f>A126035910X_Latest</f>
        <v>0</v>
      </c>
      <c r="BQ169" s="77">
        <f>A126033966X_Latest</f>
        <v>0.17799999999999999</v>
      </c>
      <c r="BR169" s="87">
        <f>A126036558T_Latest</f>
        <v>0</v>
      </c>
      <c r="BS169" s="77">
        <f>A126037206F_Latest</f>
        <v>0.17799999999999999</v>
      </c>
      <c r="BT169" s="77">
        <f>A126034614L_Latest</f>
        <v>0.17499999999999999</v>
      </c>
      <c r="BU169" s="87">
        <f>A126033318A_Latest</f>
        <v>0</v>
      </c>
      <c r="BV169" s="77">
        <f>A126035262L_Latest</f>
        <v>0.17499999999999999</v>
      </c>
      <c r="BW169" s="77">
        <f>A126032670V_Latest</f>
        <v>0.35299999999999998</v>
      </c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</row>
    <row r="170" spans="1:103" hidden="1">
      <c r="A170" s="55" t="s">
        <v>11636</v>
      </c>
      <c r="B170" s="59"/>
      <c r="C170" s="66">
        <v>64</v>
      </c>
      <c r="D170" s="77">
        <f>A126035842J_Latest</f>
        <v>108.79300000000001</v>
      </c>
      <c r="E170" s="77">
        <f>A126033898J_Latest</f>
        <v>22.387</v>
      </c>
      <c r="F170" s="87">
        <f>A126036490J_Latest</f>
        <v>9.6440000000000001</v>
      </c>
      <c r="G170" s="77">
        <f>A126037138R_Latest</f>
        <v>140.82400000000001</v>
      </c>
      <c r="H170" s="77">
        <f>A126034546W_Latest</f>
        <v>76.353999999999999</v>
      </c>
      <c r="I170" s="87">
        <f>A126033250T_Latest</f>
        <v>18</v>
      </c>
      <c r="J170" s="77">
        <f>A126035194W_Latest</f>
        <v>94.355000000000004</v>
      </c>
      <c r="K170" s="77">
        <f>A126032602T_Latest</f>
        <v>235.179</v>
      </c>
      <c r="L170" s="77">
        <f>A126036274R_Latest</f>
        <v>23.963000000000001</v>
      </c>
      <c r="M170" s="77">
        <f>A126034330K_Latest</f>
        <v>9.6069999999999993</v>
      </c>
      <c r="N170" s="87">
        <f>A126036922A_Latest</f>
        <v>2.5939999999999999</v>
      </c>
      <c r="O170" s="77">
        <f>A126037570A_Latest</f>
        <v>36.164000000000001</v>
      </c>
      <c r="P170" s="77">
        <f>A126034978A_Latest</f>
        <v>18.475999999999999</v>
      </c>
      <c r="Q170" s="87">
        <f>A126033682W_Latest</f>
        <v>6.1379999999999999</v>
      </c>
      <c r="R170" s="77">
        <f>A126035626R_Latest</f>
        <v>24.614000000000001</v>
      </c>
      <c r="S170" s="77">
        <f>A126033034X_Latest</f>
        <v>60.777999999999999</v>
      </c>
      <c r="T170" s="77">
        <f>A126035986V_Latest</f>
        <v>35.094000000000001</v>
      </c>
      <c r="U170" s="77">
        <f>A126034042T_Latest</f>
        <v>4.9349999999999996</v>
      </c>
      <c r="V170" s="87">
        <f>A126036634J_Latest</f>
        <v>2.3610000000000002</v>
      </c>
      <c r="W170" s="77">
        <f>A126037282J_Latest</f>
        <v>42.390999999999998</v>
      </c>
      <c r="X170" s="77">
        <f>A126034690R_Latest</f>
        <v>20.067</v>
      </c>
      <c r="Y170" s="87">
        <f>A126033394C_Latest</f>
        <v>4.3719999999999999</v>
      </c>
      <c r="Z170" s="77">
        <f>A126035338W_Latest</f>
        <v>24.439</v>
      </c>
      <c r="AA170" s="77">
        <f>A126032746C_Latest</f>
        <v>66.83</v>
      </c>
      <c r="AB170" s="77">
        <f>A126036346R_Latest</f>
        <v>23.481000000000002</v>
      </c>
      <c r="AC170" s="77">
        <f>A126034402K_Latest</f>
        <v>4.6929999999999996</v>
      </c>
      <c r="AD170" s="87">
        <f>A126036994L_Latest</f>
        <v>2.5510000000000002</v>
      </c>
      <c r="AE170" s="77">
        <f>A126037642A_Latest</f>
        <v>30.725000000000001</v>
      </c>
      <c r="AF170" s="77">
        <f>A126035050K_Latest</f>
        <v>16.707000000000001</v>
      </c>
      <c r="AG170" s="87">
        <f>A126033754W_Latest</f>
        <v>3.7469999999999999</v>
      </c>
      <c r="AH170" s="77">
        <f>A126035698A_Latest</f>
        <v>20.454000000000001</v>
      </c>
      <c r="AI170" s="77">
        <f>A126033106X_Latest</f>
        <v>51.179000000000002</v>
      </c>
      <c r="AJ170" s="77">
        <f>A126036418R_Latest</f>
        <v>7.6369999999999996</v>
      </c>
      <c r="AK170" s="77">
        <f>A126034474W_Latest</f>
        <v>1.0249999999999999</v>
      </c>
      <c r="AL170" s="87">
        <f>A126037066R_Latest</f>
        <v>0.99299999999999999</v>
      </c>
      <c r="AM170" s="77">
        <f>A126037714A_Latest</f>
        <v>9.6549999999999994</v>
      </c>
      <c r="AN170" s="77">
        <f>A126035122K_Latest</f>
        <v>6.5369999999999999</v>
      </c>
      <c r="AO170" s="87">
        <f>A126033826W_Latest</f>
        <v>2.0699999999999998</v>
      </c>
      <c r="AP170" s="77">
        <f>A126035770J_Latest</f>
        <v>8.6069999999999993</v>
      </c>
      <c r="AQ170" s="77">
        <f>A126033178K_Latest</f>
        <v>18.262</v>
      </c>
      <c r="AR170" s="77">
        <f>A126036058W_Latest</f>
        <v>13.615</v>
      </c>
      <c r="AS170" s="77">
        <f>A126034114T_Latest</f>
        <v>1.0229999999999999</v>
      </c>
      <c r="AT170" s="87">
        <f>A126036706J_Latest</f>
        <v>0.80900000000000005</v>
      </c>
      <c r="AU170" s="77">
        <f>A126037354J_Latest</f>
        <v>15.446999999999999</v>
      </c>
      <c r="AV170" s="77">
        <f>A126034762R_Latest</f>
        <v>10.664999999999999</v>
      </c>
      <c r="AW170" s="87">
        <f>A126033466C_Latest</f>
        <v>1.179</v>
      </c>
      <c r="AX170" s="77">
        <f>A126035410C_Latest</f>
        <v>11.843999999999999</v>
      </c>
      <c r="AY170" s="77">
        <f>A126032818C_Latest</f>
        <v>27.291</v>
      </c>
      <c r="AZ170" s="77">
        <f>A126036130C_Latest</f>
        <v>3.149</v>
      </c>
      <c r="BA170" s="77">
        <f>A126034186C_Latest</f>
        <v>0.14799999999999999</v>
      </c>
      <c r="BB170" s="87">
        <f>A126036778V_Latest</f>
        <v>0.13600000000000001</v>
      </c>
      <c r="BC170" s="77">
        <f>A126037426J_Latest</f>
        <v>3.4340000000000002</v>
      </c>
      <c r="BD170" s="77">
        <f>A126034834R_Latest</f>
        <v>1.532</v>
      </c>
      <c r="BE170" s="87">
        <f>A126033538C_Latest</f>
        <v>0.249</v>
      </c>
      <c r="BF170" s="77">
        <f>A126035482R_Latest</f>
        <v>1.7809999999999999</v>
      </c>
      <c r="BG170" s="77">
        <f>A126032890W_Latest</f>
        <v>5.2149999999999999</v>
      </c>
      <c r="BH170" s="77">
        <f>A126036202C_Latest</f>
        <v>1.0980000000000001</v>
      </c>
      <c r="BI170" s="77">
        <f>A126034258C_Latest</f>
        <v>0.20100000000000001</v>
      </c>
      <c r="BJ170" s="87">
        <f>A126036850A_Latest</f>
        <v>0</v>
      </c>
      <c r="BK170" s="77">
        <f>A126037498V_Latest</f>
        <v>1.3</v>
      </c>
      <c r="BL170" s="77">
        <f>A126034906R_Latest</f>
        <v>0.90800000000000003</v>
      </c>
      <c r="BM170" s="87">
        <f>A126033610K_Latest</f>
        <v>6.5000000000000002E-2</v>
      </c>
      <c r="BN170" s="77">
        <f>A126035554R_Latest</f>
        <v>0.97399999999999998</v>
      </c>
      <c r="BO170" s="77">
        <f>A126032962W_Latest</f>
        <v>2.2730000000000001</v>
      </c>
      <c r="BP170" s="77">
        <f>A126035914J_Latest</f>
        <v>0.755</v>
      </c>
      <c r="BQ170" s="77">
        <f>A126033970R_Latest</f>
        <v>0.754</v>
      </c>
      <c r="BR170" s="87">
        <f>A126036562J_Latest</f>
        <v>0.19900000000000001</v>
      </c>
      <c r="BS170" s="77">
        <f>A126037210W_Latest</f>
        <v>1.708</v>
      </c>
      <c r="BT170" s="77">
        <f>A126034618W_Latest</f>
        <v>1.462</v>
      </c>
      <c r="BU170" s="87">
        <f>A126033322T_Latest</f>
        <v>0.17899999999999999</v>
      </c>
      <c r="BV170" s="77">
        <f>A126035266W_Latest</f>
        <v>1.6419999999999999</v>
      </c>
      <c r="BW170" s="77">
        <f>A126032674C_Latest</f>
        <v>3.35</v>
      </c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</row>
    <row r="171" spans="1:103" hidden="1">
      <c r="A171" s="78"/>
      <c r="B171" s="79"/>
      <c r="C171" s="79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</row>
    <row r="172" spans="1:103" hidden="1">
      <c r="A172" s="78"/>
      <c r="B172" s="79"/>
      <c r="C172" s="79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</row>
    <row r="173" spans="1:103" ht="15" hidden="1" customHeight="1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</row>
    <row r="174" spans="1:103" hidden="1">
      <c r="A174" s="65"/>
      <c r="B174" s="63"/>
      <c r="C174" s="63"/>
      <c r="D174" s="67">
        <v>1</v>
      </c>
      <c r="E174" s="67">
        <v>2</v>
      </c>
      <c r="F174" s="67">
        <v>3</v>
      </c>
      <c r="G174" s="67">
        <v>4</v>
      </c>
      <c r="H174" s="67">
        <v>5</v>
      </c>
      <c r="I174" s="67">
        <v>6</v>
      </c>
      <c r="J174" s="67">
        <v>7</v>
      </c>
      <c r="K174" s="67">
        <v>8</v>
      </c>
      <c r="L174" s="67">
        <v>9</v>
      </c>
      <c r="M174" s="67">
        <v>10</v>
      </c>
      <c r="N174" s="67">
        <v>11</v>
      </c>
      <c r="O174" s="67">
        <v>12</v>
      </c>
      <c r="P174" s="67">
        <v>13</v>
      </c>
      <c r="Q174" s="67">
        <v>14</v>
      </c>
      <c r="R174" s="67">
        <v>15</v>
      </c>
      <c r="S174" s="67">
        <v>16</v>
      </c>
      <c r="T174" s="67">
        <v>17</v>
      </c>
      <c r="U174" s="67">
        <v>18</v>
      </c>
      <c r="V174" s="67">
        <v>19</v>
      </c>
      <c r="W174" s="67">
        <v>20</v>
      </c>
      <c r="X174" s="67">
        <v>21</v>
      </c>
      <c r="Y174" s="67">
        <v>22</v>
      </c>
      <c r="Z174" s="67">
        <v>23</v>
      </c>
      <c r="AA174" s="67">
        <v>24</v>
      </c>
      <c r="AB174" s="67">
        <v>25</v>
      </c>
      <c r="AC174" s="67">
        <v>26</v>
      </c>
      <c r="AD174" s="67">
        <v>27</v>
      </c>
      <c r="AE174" s="67">
        <v>28</v>
      </c>
      <c r="AF174" s="67">
        <v>29</v>
      </c>
      <c r="AG174" s="67">
        <v>30</v>
      </c>
      <c r="AH174" s="67">
        <v>31</v>
      </c>
      <c r="AI174" s="67">
        <v>32</v>
      </c>
      <c r="AJ174" s="67">
        <v>33</v>
      </c>
      <c r="AK174" s="67">
        <v>34</v>
      </c>
      <c r="AL174" s="67">
        <v>35</v>
      </c>
      <c r="AM174" s="67">
        <v>36</v>
      </c>
      <c r="AN174" s="67">
        <v>37</v>
      </c>
      <c r="AO174" s="67">
        <v>38</v>
      </c>
      <c r="AP174" s="67">
        <v>39</v>
      </c>
      <c r="AQ174" s="67">
        <v>40</v>
      </c>
      <c r="AR174" s="67">
        <v>41</v>
      </c>
      <c r="AS174" s="67">
        <v>42</v>
      </c>
      <c r="AT174" s="67">
        <v>43</v>
      </c>
      <c r="AU174" s="67">
        <v>44</v>
      </c>
      <c r="AV174" s="67">
        <v>45</v>
      </c>
      <c r="AW174" s="67">
        <v>46</v>
      </c>
      <c r="AX174" s="67">
        <v>47</v>
      </c>
      <c r="AY174" s="67">
        <v>48</v>
      </c>
      <c r="AZ174" s="67">
        <v>49</v>
      </c>
      <c r="BA174" s="67">
        <v>50</v>
      </c>
      <c r="BB174" s="67">
        <v>51</v>
      </c>
      <c r="BC174" s="67">
        <v>52</v>
      </c>
      <c r="BD174" s="67">
        <v>53</v>
      </c>
      <c r="BE174" s="67">
        <v>54</v>
      </c>
      <c r="BF174" s="67">
        <v>55</v>
      </c>
      <c r="BG174" s="67">
        <v>56</v>
      </c>
      <c r="BH174" s="67">
        <v>57</v>
      </c>
      <c r="BI174" s="67">
        <v>58</v>
      </c>
      <c r="BJ174" s="67">
        <v>59</v>
      </c>
      <c r="BK174" s="67">
        <v>60</v>
      </c>
      <c r="BL174" s="67">
        <v>61</v>
      </c>
      <c r="BM174" s="67">
        <v>62</v>
      </c>
      <c r="BN174" s="67">
        <v>63</v>
      </c>
      <c r="BO174" s="67">
        <v>64</v>
      </c>
      <c r="BP174" s="67">
        <v>65</v>
      </c>
      <c r="BQ174" s="67">
        <v>66</v>
      </c>
      <c r="BR174" s="67">
        <v>67</v>
      </c>
      <c r="BS174" s="67">
        <v>68</v>
      </c>
      <c r="BT174" s="67">
        <v>69</v>
      </c>
      <c r="BU174" s="67">
        <v>70</v>
      </c>
      <c r="BV174" s="67">
        <v>71</v>
      </c>
      <c r="BW174" s="67">
        <v>72</v>
      </c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</row>
    <row r="175" spans="1:103" ht="15" hidden="1" customHeight="1">
      <c r="A175" s="36"/>
      <c r="B175" s="36"/>
      <c r="C175" s="36"/>
      <c r="D175" s="69" t="s">
        <v>11669</v>
      </c>
      <c r="E175" s="69"/>
      <c r="F175" s="69"/>
      <c r="G175" s="69"/>
      <c r="H175" s="69"/>
      <c r="I175" s="69"/>
      <c r="J175" s="69"/>
      <c r="K175" s="69"/>
      <c r="L175" s="69" t="s">
        <v>11670</v>
      </c>
      <c r="M175" s="69"/>
      <c r="N175" s="69"/>
      <c r="O175" s="69"/>
      <c r="P175" s="69"/>
      <c r="Q175" s="69"/>
      <c r="R175" s="69"/>
      <c r="S175" s="69"/>
      <c r="T175" s="69" t="s">
        <v>11671</v>
      </c>
      <c r="U175" s="69"/>
      <c r="V175" s="69"/>
      <c r="W175" s="69"/>
      <c r="X175" s="69"/>
      <c r="Y175" s="69"/>
      <c r="Z175" s="69"/>
      <c r="AA175" s="69"/>
      <c r="AB175" s="69" t="s">
        <v>11672</v>
      </c>
      <c r="AC175" s="69"/>
      <c r="AD175" s="69"/>
      <c r="AE175" s="69"/>
      <c r="AF175" s="69"/>
      <c r="AG175" s="69"/>
      <c r="AH175" s="41"/>
      <c r="AI175" s="41"/>
      <c r="AJ175" s="41" t="s">
        <v>11673</v>
      </c>
      <c r="AK175" s="41"/>
      <c r="AR175" t="s">
        <v>11674</v>
      </c>
      <c r="AZ175" t="s">
        <v>11675</v>
      </c>
      <c r="BH175" t="s">
        <v>11676</v>
      </c>
      <c r="BP175" t="s">
        <v>11677</v>
      </c>
    </row>
    <row r="176" spans="1:103" ht="15" hidden="1" customHeight="1">
      <c r="A176" s="36"/>
      <c r="B176" s="36"/>
      <c r="C176" s="36"/>
      <c r="D176" s="101" t="s">
        <v>11630</v>
      </c>
      <c r="E176" s="101"/>
      <c r="F176" s="101"/>
      <c r="G176" s="102"/>
      <c r="H176" s="102" t="s">
        <v>11631</v>
      </c>
      <c r="I176" s="102"/>
      <c r="J176" s="102"/>
      <c r="K176" s="102" t="s">
        <v>11632</v>
      </c>
      <c r="L176" s="101" t="s">
        <v>11630</v>
      </c>
      <c r="M176" s="101"/>
      <c r="N176" s="101"/>
      <c r="O176" s="102"/>
      <c r="P176" s="102" t="s">
        <v>11631</v>
      </c>
      <c r="Q176" s="102"/>
      <c r="R176" s="102"/>
      <c r="S176" s="102" t="s">
        <v>11632</v>
      </c>
      <c r="T176" s="101" t="s">
        <v>11630</v>
      </c>
      <c r="U176" s="101"/>
      <c r="V176" s="101"/>
      <c r="W176" s="102"/>
      <c r="X176" s="102" t="s">
        <v>11631</v>
      </c>
      <c r="Y176" s="102"/>
      <c r="Z176" s="102"/>
      <c r="AA176" s="102" t="s">
        <v>11632</v>
      </c>
      <c r="AB176" s="101" t="s">
        <v>11630</v>
      </c>
      <c r="AC176" s="101"/>
      <c r="AD176" s="101"/>
      <c r="AE176" s="102"/>
      <c r="AF176" s="102" t="s">
        <v>11631</v>
      </c>
      <c r="AG176" s="102"/>
      <c r="AH176" s="102"/>
      <c r="AI176" s="102" t="s">
        <v>11632</v>
      </c>
      <c r="AJ176" s="101" t="s">
        <v>11630</v>
      </c>
      <c r="AK176" s="101"/>
      <c r="AL176" s="101"/>
      <c r="AM176" s="102"/>
      <c r="AN176" s="102" t="s">
        <v>11631</v>
      </c>
      <c r="AO176" s="102"/>
      <c r="AP176" s="102"/>
      <c r="AQ176" s="102" t="s">
        <v>11632</v>
      </c>
      <c r="AR176" s="101" t="s">
        <v>11630</v>
      </c>
      <c r="AS176" s="101"/>
      <c r="AT176" s="101"/>
      <c r="AU176" s="102"/>
      <c r="AV176" s="102" t="s">
        <v>11631</v>
      </c>
      <c r="AW176" s="102"/>
      <c r="AX176" s="102"/>
      <c r="AY176" s="102" t="s">
        <v>11632</v>
      </c>
      <c r="AZ176" s="101" t="s">
        <v>11630</v>
      </c>
      <c r="BA176" s="101"/>
      <c r="BB176" s="101"/>
      <c r="BC176" s="102"/>
      <c r="BD176" s="102" t="s">
        <v>11631</v>
      </c>
      <c r="BE176" s="102"/>
      <c r="BF176" s="102"/>
      <c r="BG176" s="102" t="s">
        <v>11632</v>
      </c>
      <c r="BH176" s="101" t="s">
        <v>11630</v>
      </c>
      <c r="BI176" s="101"/>
      <c r="BJ176" s="101"/>
      <c r="BK176" s="102"/>
      <c r="BL176" s="102" t="s">
        <v>11631</v>
      </c>
      <c r="BM176" s="102"/>
      <c r="BN176" s="102"/>
      <c r="BO176" s="102" t="s">
        <v>11632</v>
      </c>
      <c r="BP176" s="101" t="s">
        <v>11630</v>
      </c>
      <c r="BQ176" s="101"/>
      <c r="BR176" s="101"/>
      <c r="BS176" s="102"/>
      <c r="BT176" s="102" t="s">
        <v>11631</v>
      </c>
      <c r="BU176" s="102"/>
      <c r="BV176" s="102"/>
      <c r="BW176" s="102" t="s">
        <v>11632</v>
      </c>
      <c r="BX176" s="70"/>
      <c r="BY176" s="70"/>
      <c r="BZ176" s="71"/>
      <c r="CA176" s="72"/>
      <c r="CB176" s="73"/>
      <c r="CC176" s="73"/>
      <c r="CD176" s="73"/>
      <c r="CE176" s="73"/>
      <c r="CF176" s="74"/>
      <c r="CG176" s="70"/>
      <c r="CH176" s="70"/>
      <c r="CI176" s="70"/>
      <c r="CJ176" s="71"/>
      <c r="CK176" s="72"/>
      <c r="CL176" s="73"/>
      <c r="CM176" s="73"/>
      <c r="CN176" s="73"/>
      <c r="CO176" s="73"/>
      <c r="CP176" s="102"/>
      <c r="CQ176" s="104"/>
      <c r="CR176" s="104"/>
      <c r="CS176" s="104"/>
      <c r="CT176" s="105"/>
      <c r="CU176" s="106"/>
      <c r="CV176" s="103"/>
      <c r="CW176" s="103"/>
      <c r="CX176" s="103"/>
      <c r="CY176" s="103"/>
    </row>
    <row r="177" spans="1:103" ht="56.25" hidden="1">
      <c r="A177" s="36"/>
      <c r="B177" s="36"/>
      <c r="C177" s="36"/>
      <c r="D177" s="43" t="s">
        <v>11633</v>
      </c>
      <c r="E177" s="43" t="s">
        <v>11634</v>
      </c>
      <c r="F177" s="80" t="s">
        <v>11635</v>
      </c>
      <c r="G177" s="43" t="s">
        <v>11636</v>
      </c>
      <c r="H177" s="43" t="s">
        <v>11637</v>
      </c>
      <c r="I177" s="80" t="s">
        <v>11638</v>
      </c>
      <c r="J177" s="43" t="s">
        <v>11636</v>
      </c>
      <c r="K177" s="102"/>
      <c r="L177" s="43" t="s">
        <v>11633</v>
      </c>
      <c r="M177" s="43" t="s">
        <v>11634</v>
      </c>
      <c r="N177" s="80" t="s">
        <v>11635</v>
      </c>
      <c r="O177" s="43" t="s">
        <v>11636</v>
      </c>
      <c r="P177" s="43" t="s">
        <v>11637</v>
      </c>
      <c r="Q177" s="80" t="s">
        <v>11638</v>
      </c>
      <c r="R177" s="43" t="s">
        <v>11636</v>
      </c>
      <c r="S177" s="102"/>
      <c r="T177" s="43" t="s">
        <v>11633</v>
      </c>
      <c r="U177" s="43" t="s">
        <v>11634</v>
      </c>
      <c r="V177" s="80" t="s">
        <v>11635</v>
      </c>
      <c r="W177" s="43" t="s">
        <v>11636</v>
      </c>
      <c r="X177" s="43" t="s">
        <v>11637</v>
      </c>
      <c r="Y177" s="80" t="s">
        <v>11638</v>
      </c>
      <c r="Z177" s="43" t="s">
        <v>11636</v>
      </c>
      <c r="AA177" s="102"/>
      <c r="AB177" s="43" t="s">
        <v>11633</v>
      </c>
      <c r="AC177" s="43" t="s">
        <v>11634</v>
      </c>
      <c r="AD177" s="80" t="s">
        <v>11635</v>
      </c>
      <c r="AE177" s="43" t="s">
        <v>11636</v>
      </c>
      <c r="AF177" s="43" t="s">
        <v>11637</v>
      </c>
      <c r="AG177" s="80" t="s">
        <v>11638</v>
      </c>
      <c r="AH177" s="43" t="s">
        <v>11636</v>
      </c>
      <c r="AI177" s="102"/>
      <c r="AJ177" s="43" t="s">
        <v>11633</v>
      </c>
      <c r="AK177" s="43" t="s">
        <v>11634</v>
      </c>
      <c r="AL177" s="80" t="s">
        <v>11635</v>
      </c>
      <c r="AM177" s="43" t="s">
        <v>11636</v>
      </c>
      <c r="AN177" s="43" t="s">
        <v>11637</v>
      </c>
      <c r="AO177" s="80" t="s">
        <v>11638</v>
      </c>
      <c r="AP177" s="43" t="s">
        <v>11636</v>
      </c>
      <c r="AQ177" s="102"/>
      <c r="AR177" s="43" t="s">
        <v>11633</v>
      </c>
      <c r="AS177" s="43" t="s">
        <v>11634</v>
      </c>
      <c r="AT177" s="80" t="s">
        <v>11635</v>
      </c>
      <c r="AU177" s="43" t="s">
        <v>11636</v>
      </c>
      <c r="AV177" s="43" t="s">
        <v>11637</v>
      </c>
      <c r="AW177" s="80" t="s">
        <v>11638</v>
      </c>
      <c r="AX177" s="43" t="s">
        <v>11636</v>
      </c>
      <c r="AY177" s="102"/>
      <c r="AZ177" s="43" t="s">
        <v>11633</v>
      </c>
      <c r="BA177" s="43" t="s">
        <v>11634</v>
      </c>
      <c r="BB177" s="80" t="s">
        <v>11635</v>
      </c>
      <c r="BC177" s="43" t="s">
        <v>11636</v>
      </c>
      <c r="BD177" s="43" t="s">
        <v>11637</v>
      </c>
      <c r="BE177" s="80" t="s">
        <v>11638</v>
      </c>
      <c r="BF177" s="43" t="s">
        <v>11636</v>
      </c>
      <c r="BG177" s="102"/>
      <c r="BH177" s="43" t="s">
        <v>11633</v>
      </c>
      <c r="BI177" s="43" t="s">
        <v>11634</v>
      </c>
      <c r="BJ177" s="80" t="s">
        <v>11635</v>
      </c>
      <c r="BK177" s="43" t="s">
        <v>11636</v>
      </c>
      <c r="BL177" s="43" t="s">
        <v>11637</v>
      </c>
      <c r="BM177" s="80" t="s">
        <v>11638</v>
      </c>
      <c r="BN177" s="43" t="s">
        <v>11636</v>
      </c>
      <c r="BO177" s="102"/>
      <c r="BP177" s="43" t="s">
        <v>11633</v>
      </c>
      <c r="BQ177" s="43" t="s">
        <v>11634</v>
      </c>
      <c r="BR177" s="80" t="s">
        <v>11635</v>
      </c>
      <c r="BS177" s="43" t="s">
        <v>11636</v>
      </c>
      <c r="BT177" s="43" t="s">
        <v>11637</v>
      </c>
      <c r="BU177" s="80" t="s">
        <v>11638</v>
      </c>
      <c r="BV177" s="43" t="s">
        <v>11636</v>
      </c>
      <c r="BW177" s="102"/>
      <c r="BX177" s="43"/>
      <c r="BY177" s="43"/>
      <c r="BZ177" s="71"/>
      <c r="CA177" s="71"/>
      <c r="CB177" s="73"/>
      <c r="CC177" s="73"/>
      <c r="CD177" s="73"/>
      <c r="CE177" s="73"/>
      <c r="CF177" s="74"/>
      <c r="CG177" s="43"/>
      <c r="CH177" s="43"/>
      <c r="CI177" s="43"/>
      <c r="CJ177" s="71"/>
      <c r="CK177" s="71"/>
      <c r="CL177" s="73"/>
      <c r="CM177" s="73"/>
      <c r="CN177" s="73"/>
      <c r="CO177" s="73"/>
      <c r="CP177" s="102"/>
      <c r="CQ177" s="43"/>
      <c r="CR177" s="43"/>
      <c r="CS177" s="43"/>
      <c r="CT177" s="105"/>
      <c r="CU177" s="105"/>
      <c r="CV177" s="103"/>
      <c r="CW177" s="103"/>
      <c r="CX177" s="103"/>
      <c r="CY177" s="103"/>
    </row>
    <row r="178" spans="1:103" hidden="1">
      <c r="A178" s="36"/>
      <c r="B178" s="36"/>
      <c r="C178" s="36"/>
      <c r="D178" s="45" t="s">
        <v>11639</v>
      </c>
      <c r="E178" s="45" t="s">
        <v>11639</v>
      </c>
      <c r="F178" s="81" t="s">
        <v>11639</v>
      </c>
      <c r="G178" s="45" t="s">
        <v>11639</v>
      </c>
      <c r="H178" s="45" t="s">
        <v>11639</v>
      </c>
      <c r="I178" s="81" t="s">
        <v>11678</v>
      </c>
      <c r="J178" s="45" t="s">
        <v>11639</v>
      </c>
      <c r="K178" s="45" t="s">
        <v>11639</v>
      </c>
      <c r="L178" s="45" t="s">
        <v>11639</v>
      </c>
      <c r="M178" s="45" t="s">
        <v>11639</v>
      </c>
      <c r="N178" s="81" t="s">
        <v>11639</v>
      </c>
      <c r="O178" s="45" t="s">
        <v>11678</v>
      </c>
      <c r="P178" s="45" t="s">
        <v>11639</v>
      </c>
      <c r="Q178" s="81" t="s">
        <v>11639</v>
      </c>
      <c r="R178" s="45" t="s">
        <v>11639</v>
      </c>
      <c r="S178" s="45" t="s">
        <v>11639</v>
      </c>
      <c r="T178" s="45" t="s">
        <v>11639</v>
      </c>
      <c r="U178" s="45" t="s">
        <v>11678</v>
      </c>
      <c r="V178" s="81" t="s">
        <v>11639</v>
      </c>
      <c r="W178" s="45" t="s">
        <v>11639</v>
      </c>
      <c r="X178" s="45" t="s">
        <v>11639</v>
      </c>
      <c r="Y178" s="81" t="s">
        <v>11639</v>
      </c>
      <c r="Z178" s="45" t="s">
        <v>11639</v>
      </c>
      <c r="AA178" s="45" t="s">
        <v>11678</v>
      </c>
      <c r="AB178" s="45" t="s">
        <v>11639</v>
      </c>
      <c r="AC178" s="45" t="s">
        <v>11639</v>
      </c>
      <c r="AD178" s="81" t="s">
        <v>11639</v>
      </c>
      <c r="AE178" s="45" t="s">
        <v>11639</v>
      </c>
      <c r="AF178" s="45" t="s">
        <v>11639</v>
      </c>
      <c r="AG178" s="81" t="s">
        <v>11678</v>
      </c>
      <c r="AH178" s="45" t="s">
        <v>11639</v>
      </c>
      <c r="AI178" s="45" t="s">
        <v>11639</v>
      </c>
      <c r="AJ178" s="45" t="s">
        <v>11639</v>
      </c>
      <c r="AK178" s="45" t="s">
        <v>11639</v>
      </c>
      <c r="AL178" s="81" t="s">
        <v>11639</v>
      </c>
      <c r="AM178" s="45" t="s">
        <v>11678</v>
      </c>
      <c r="AN178" s="45" t="s">
        <v>11639</v>
      </c>
      <c r="AO178" s="81" t="s">
        <v>11639</v>
      </c>
      <c r="AP178" s="45" t="s">
        <v>11639</v>
      </c>
      <c r="AQ178" s="45" t="s">
        <v>11639</v>
      </c>
      <c r="AR178" s="45" t="s">
        <v>11639</v>
      </c>
      <c r="AS178" s="45" t="s">
        <v>11678</v>
      </c>
      <c r="AT178" s="81" t="s">
        <v>11639</v>
      </c>
      <c r="AU178" s="45" t="s">
        <v>11639</v>
      </c>
      <c r="AV178" s="45" t="s">
        <v>11639</v>
      </c>
      <c r="AW178" s="81" t="s">
        <v>11639</v>
      </c>
      <c r="AX178" s="45" t="s">
        <v>11639</v>
      </c>
      <c r="AY178" s="45" t="s">
        <v>11678</v>
      </c>
      <c r="AZ178" s="45" t="s">
        <v>11639</v>
      </c>
      <c r="BA178" s="45" t="s">
        <v>11639</v>
      </c>
      <c r="BB178" s="81" t="s">
        <v>11639</v>
      </c>
      <c r="BC178" s="45" t="s">
        <v>11639</v>
      </c>
      <c r="BD178" s="45" t="s">
        <v>11639</v>
      </c>
      <c r="BE178" s="81" t="s">
        <v>11678</v>
      </c>
      <c r="BJ178" s="81"/>
      <c r="BM178" s="81"/>
      <c r="BR178" s="81"/>
      <c r="BU178" s="81"/>
    </row>
    <row r="179" spans="1:103" hidden="1">
      <c r="A179" s="46" t="s">
        <v>11640</v>
      </c>
      <c r="B179" s="47"/>
      <c r="C179" s="36"/>
      <c r="D179" s="45"/>
      <c r="E179" s="45"/>
      <c r="F179" s="81"/>
      <c r="G179" s="45"/>
      <c r="H179" s="45"/>
      <c r="I179" s="81"/>
      <c r="J179" s="45"/>
      <c r="K179" s="45"/>
      <c r="L179" s="45"/>
      <c r="M179" s="45"/>
      <c r="N179" s="81"/>
      <c r="O179" s="45"/>
      <c r="P179" s="45"/>
      <c r="Q179" s="81"/>
      <c r="R179" s="45"/>
      <c r="S179" s="45"/>
      <c r="T179" s="45"/>
      <c r="U179" s="45"/>
      <c r="V179" s="81"/>
      <c r="W179" s="45"/>
      <c r="X179" s="45"/>
      <c r="Y179" s="81"/>
      <c r="Z179" s="45"/>
      <c r="AA179" s="45"/>
      <c r="AB179" s="45"/>
      <c r="AC179" s="45"/>
      <c r="AD179" s="81"/>
      <c r="AE179" s="45"/>
      <c r="AF179" s="45"/>
      <c r="AG179" s="81"/>
      <c r="AH179" s="45"/>
      <c r="AI179" s="45"/>
      <c r="AJ179" s="45"/>
      <c r="AK179" s="45"/>
      <c r="AL179" s="81"/>
      <c r="AM179" s="45"/>
      <c r="AN179" s="45"/>
      <c r="AO179" s="81"/>
      <c r="AP179" s="45"/>
      <c r="AQ179" s="45"/>
      <c r="AR179" s="45"/>
      <c r="AS179" s="45"/>
      <c r="AT179" s="81"/>
      <c r="AU179" s="45"/>
      <c r="AV179" s="45"/>
      <c r="AW179" s="81"/>
      <c r="AX179" s="45"/>
      <c r="AY179" s="45"/>
      <c r="AZ179" s="45"/>
      <c r="BA179" s="45"/>
      <c r="BB179" s="81"/>
      <c r="BC179" s="45"/>
      <c r="BD179" s="45"/>
      <c r="BE179" s="81"/>
      <c r="BJ179" s="81"/>
      <c r="BM179" s="81"/>
      <c r="BR179" s="81"/>
      <c r="BU179" s="81"/>
    </row>
    <row r="180" spans="1:103" hidden="1">
      <c r="A180" s="49" t="s">
        <v>11641</v>
      </c>
      <c r="B180" s="50"/>
      <c r="C180" s="36"/>
      <c r="D180" s="45"/>
      <c r="E180" s="45"/>
      <c r="F180" s="81"/>
      <c r="G180" s="75"/>
      <c r="H180" s="75"/>
      <c r="I180" s="81"/>
      <c r="J180" s="45"/>
      <c r="K180" s="45"/>
      <c r="L180" s="45"/>
      <c r="M180" s="75"/>
      <c r="N180" s="81"/>
      <c r="O180" s="76"/>
      <c r="P180" s="45"/>
      <c r="Q180" s="81"/>
      <c r="R180" s="45"/>
      <c r="S180" s="45"/>
      <c r="T180" s="75"/>
      <c r="U180" s="76"/>
      <c r="V180" s="81"/>
      <c r="W180" s="45"/>
      <c r="X180" s="45"/>
      <c r="Y180" s="81"/>
      <c r="Z180" s="75"/>
      <c r="AA180" s="76"/>
      <c r="AB180" s="45"/>
      <c r="AC180" s="45"/>
      <c r="AD180" s="81"/>
      <c r="AE180" s="45"/>
      <c r="AF180" s="75"/>
      <c r="AG180" s="81"/>
      <c r="AH180" s="45"/>
      <c r="AI180" s="45"/>
      <c r="AJ180" s="45"/>
      <c r="AK180" s="45"/>
      <c r="AL180" s="81"/>
      <c r="AM180" s="76"/>
      <c r="AN180" s="45"/>
      <c r="AO180" s="81"/>
      <c r="AP180" s="45"/>
      <c r="AQ180" s="45"/>
      <c r="AR180" s="75"/>
      <c r="AS180" s="76"/>
      <c r="AT180" s="81"/>
      <c r="AU180" s="45"/>
      <c r="AV180" s="45"/>
      <c r="AW180" s="81"/>
      <c r="AX180" s="75"/>
      <c r="AY180" s="76"/>
      <c r="AZ180" s="45"/>
      <c r="BA180" s="45"/>
      <c r="BB180" s="81"/>
      <c r="BC180" s="75"/>
      <c r="BD180" s="76"/>
      <c r="BE180" s="81"/>
      <c r="BJ180" s="81"/>
      <c r="BM180" s="81"/>
      <c r="BR180" s="81"/>
      <c r="BU180" s="81"/>
    </row>
    <row r="181" spans="1:103" hidden="1">
      <c r="A181" s="50"/>
      <c r="B181" s="52" t="s">
        <v>11642</v>
      </c>
      <c r="C181" s="66">
        <v>1</v>
      </c>
      <c r="D181" s="54" t="s">
        <v>292</v>
      </c>
      <c r="E181" s="54" t="s">
        <v>295</v>
      </c>
      <c r="F181" s="82" t="s">
        <v>298</v>
      </c>
      <c r="G181" s="54" t="s">
        <v>289</v>
      </c>
      <c r="H181" s="54" t="s">
        <v>304</v>
      </c>
      <c r="I181" s="82" t="s">
        <v>307</v>
      </c>
      <c r="J181" s="54" t="s">
        <v>301</v>
      </c>
      <c r="K181" s="54" t="s">
        <v>286</v>
      </c>
      <c r="L181" s="54" t="s">
        <v>5276</v>
      </c>
      <c r="M181" s="54" t="s">
        <v>5279</v>
      </c>
      <c r="N181" s="82" t="s">
        <v>5282</v>
      </c>
      <c r="O181" s="54" t="s">
        <v>5273</v>
      </c>
      <c r="P181" s="54" t="s">
        <v>5288</v>
      </c>
      <c r="Q181" s="82" t="s">
        <v>5291</v>
      </c>
      <c r="R181" s="54" t="s">
        <v>5285</v>
      </c>
      <c r="S181" s="54" t="s">
        <v>5270</v>
      </c>
      <c r="T181" s="54" t="s">
        <v>5940</v>
      </c>
      <c r="U181" s="54" t="s">
        <v>5943</v>
      </c>
      <c r="V181" s="82" t="s">
        <v>5946</v>
      </c>
      <c r="W181" s="54" t="s">
        <v>5937</v>
      </c>
      <c r="X181" s="54" t="s">
        <v>5952</v>
      </c>
      <c r="Y181" s="82" t="s">
        <v>5955</v>
      </c>
      <c r="Z181" s="54" t="s">
        <v>5949</v>
      </c>
      <c r="AA181" s="54" t="s">
        <v>5934</v>
      </c>
      <c r="AB181" s="54" t="s">
        <v>6854</v>
      </c>
      <c r="AC181" s="54" t="s">
        <v>6857</v>
      </c>
      <c r="AD181" s="82" t="s">
        <v>6860</v>
      </c>
      <c r="AE181" s="54" t="s">
        <v>6851</v>
      </c>
      <c r="AF181" s="54" t="s">
        <v>6866</v>
      </c>
      <c r="AG181" s="82" t="s">
        <v>6869</v>
      </c>
      <c r="AH181" s="54" t="s">
        <v>6863</v>
      </c>
      <c r="AI181" s="54" t="s">
        <v>6848</v>
      </c>
      <c r="AJ181" s="54" t="s">
        <v>7768</v>
      </c>
      <c r="AK181" s="54" t="s">
        <v>7771</v>
      </c>
      <c r="AL181" s="82" t="s">
        <v>7774</v>
      </c>
      <c r="AM181" s="54" t="s">
        <v>7765</v>
      </c>
      <c r="AN181" s="54" t="s">
        <v>7780</v>
      </c>
      <c r="AO181" s="82" t="s">
        <v>7783</v>
      </c>
      <c r="AP181" s="54" t="s">
        <v>7777</v>
      </c>
      <c r="AQ181" s="54" t="s">
        <v>7762</v>
      </c>
      <c r="AR181" s="54" t="s">
        <v>8432</v>
      </c>
      <c r="AS181" s="54" t="s">
        <v>8435</v>
      </c>
      <c r="AT181" s="82" t="s">
        <v>8438</v>
      </c>
      <c r="AU181" s="54" t="s">
        <v>8429</v>
      </c>
      <c r="AV181" s="54" t="s">
        <v>8444</v>
      </c>
      <c r="AW181" s="82" t="s">
        <v>8447</v>
      </c>
      <c r="AX181" s="54" t="s">
        <v>8441</v>
      </c>
      <c r="AY181" s="54" t="s">
        <v>8426</v>
      </c>
      <c r="AZ181" s="54" t="s">
        <v>9346</v>
      </c>
      <c r="BA181" s="54" t="s">
        <v>9349</v>
      </c>
      <c r="BB181" s="82" t="s">
        <v>9352</v>
      </c>
      <c r="BC181" s="54" t="s">
        <v>9343</v>
      </c>
      <c r="BD181" s="54" t="s">
        <v>9358</v>
      </c>
      <c r="BE181" s="82" t="s">
        <v>9361</v>
      </c>
      <c r="BF181" s="54" t="s">
        <v>9355</v>
      </c>
      <c r="BG181" s="54" t="s">
        <v>9340</v>
      </c>
      <c r="BH181" s="54" t="s">
        <v>10010</v>
      </c>
      <c r="BI181" s="54" t="s">
        <v>10263</v>
      </c>
      <c r="BJ181" s="82" t="s">
        <v>10266</v>
      </c>
      <c r="BK181" s="54" t="s">
        <v>10007</v>
      </c>
      <c r="BL181" s="54" t="s">
        <v>10272</v>
      </c>
      <c r="BM181" s="82" t="s">
        <v>10275</v>
      </c>
      <c r="BN181" s="54" t="s">
        <v>10269</v>
      </c>
      <c r="BO181" s="54" t="s">
        <v>10004</v>
      </c>
      <c r="BP181" s="54" t="s">
        <v>10924</v>
      </c>
      <c r="BQ181" s="54" t="s">
        <v>10927</v>
      </c>
      <c r="BR181" s="82" t="s">
        <v>10930</v>
      </c>
      <c r="BS181" s="54" t="s">
        <v>10921</v>
      </c>
      <c r="BT181" s="54" t="s">
        <v>10936</v>
      </c>
      <c r="BU181" s="82" t="s">
        <v>10939</v>
      </c>
      <c r="BV181" s="54" t="s">
        <v>10933</v>
      </c>
      <c r="BW181" s="54" t="s">
        <v>10918</v>
      </c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</row>
    <row r="182" spans="1:103" hidden="1">
      <c r="A182" s="50"/>
      <c r="B182" s="52" t="s">
        <v>11643</v>
      </c>
      <c r="C182" s="66">
        <v>2</v>
      </c>
      <c r="D182" s="54" t="s">
        <v>316</v>
      </c>
      <c r="E182" s="54" t="s">
        <v>319</v>
      </c>
      <c r="F182" s="82" t="s">
        <v>322</v>
      </c>
      <c r="G182" s="54" t="s">
        <v>313</v>
      </c>
      <c r="H182" s="54" t="s">
        <v>328</v>
      </c>
      <c r="I182" s="82" t="s">
        <v>331</v>
      </c>
      <c r="J182" s="54" t="s">
        <v>325</v>
      </c>
      <c r="K182" s="54" t="s">
        <v>310</v>
      </c>
      <c r="L182" s="54" t="s">
        <v>5300</v>
      </c>
      <c r="M182" s="54" t="s">
        <v>5303</v>
      </c>
      <c r="N182" s="82" t="s">
        <v>5306</v>
      </c>
      <c r="O182" s="54" t="s">
        <v>5297</v>
      </c>
      <c r="P182" s="54" t="s">
        <v>5312</v>
      </c>
      <c r="Q182" s="82" t="s">
        <v>5315</v>
      </c>
      <c r="R182" s="54" t="s">
        <v>5309</v>
      </c>
      <c r="S182" s="54" t="s">
        <v>5294</v>
      </c>
      <c r="T182" s="54" t="s">
        <v>5964</v>
      </c>
      <c r="U182" s="54" t="s">
        <v>5967</v>
      </c>
      <c r="V182" s="82" t="s">
        <v>5970</v>
      </c>
      <c r="W182" s="54" t="s">
        <v>5961</v>
      </c>
      <c r="X182" s="54" t="s">
        <v>5976</v>
      </c>
      <c r="Y182" s="82" t="s">
        <v>5979</v>
      </c>
      <c r="Z182" s="54" t="s">
        <v>5973</v>
      </c>
      <c r="AA182" s="54" t="s">
        <v>5958</v>
      </c>
      <c r="AB182" s="54" t="s">
        <v>6878</v>
      </c>
      <c r="AC182" s="54" t="s">
        <v>6881</v>
      </c>
      <c r="AD182" s="82" t="s">
        <v>6884</v>
      </c>
      <c r="AE182" s="54" t="s">
        <v>6875</v>
      </c>
      <c r="AF182" s="54" t="s">
        <v>6890</v>
      </c>
      <c r="AG182" s="82" t="s">
        <v>6893</v>
      </c>
      <c r="AH182" s="54" t="s">
        <v>6887</v>
      </c>
      <c r="AI182" s="54" t="s">
        <v>6872</v>
      </c>
      <c r="AJ182" s="54" t="s">
        <v>7792</v>
      </c>
      <c r="AK182" s="54" t="s">
        <v>7795</v>
      </c>
      <c r="AL182" s="82" t="s">
        <v>7798</v>
      </c>
      <c r="AM182" s="54" t="s">
        <v>7789</v>
      </c>
      <c r="AN182" s="54" t="s">
        <v>7804</v>
      </c>
      <c r="AO182" s="82" t="s">
        <v>7807</v>
      </c>
      <c r="AP182" s="54" t="s">
        <v>7801</v>
      </c>
      <c r="AQ182" s="54" t="s">
        <v>7786</v>
      </c>
      <c r="AR182" s="54" t="s">
        <v>8456</v>
      </c>
      <c r="AS182" s="54" t="s">
        <v>8459</v>
      </c>
      <c r="AT182" s="82" t="s">
        <v>8462</v>
      </c>
      <c r="AU182" s="54" t="s">
        <v>8453</v>
      </c>
      <c r="AV182" s="54" t="s">
        <v>8468</v>
      </c>
      <c r="AW182" s="82" t="s">
        <v>8471</v>
      </c>
      <c r="AX182" s="54" t="s">
        <v>8465</v>
      </c>
      <c r="AY182" s="54" t="s">
        <v>8450</v>
      </c>
      <c r="AZ182" s="54" t="s">
        <v>9370</v>
      </c>
      <c r="BA182" s="54" t="s">
        <v>9373</v>
      </c>
      <c r="BB182" s="82" t="s">
        <v>9376</v>
      </c>
      <c r="BC182" s="54" t="s">
        <v>9367</v>
      </c>
      <c r="BD182" s="54" t="s">
        <v>9382</v>
      </c>
      <c r="BE182" s="82" t="s">
        <v>9385</v>
      </c>
      <c r="BF182" s="54" t="s">
        <v>9379</v>
      </c>
      <c r="BG182" s="54" t="s">
        <v>9364</v>
      </c>
      <c r="BH182" s="54" t="s">
        <v>10284</v>
      </c>
      <c r="BI182" s="54" t="s">
        <v>10287</v>
      </c>
      <c r="BJ182" s="82" t="s">
        <v>10290</v>
      </c>
      <c r="BK182" s="54" t="s">
        <v>10281</v>
      </c>
      <c r="BL182" s="54" t="s">
        <v>10296</v>
      </c>
      <c r="BM182" s="82" t="s">
        <v>10299</v>
      </c>
      <c r="BN182" s="54" t="s">
        <v>10293</v>
      </c>
      <c r="BO182" s="54" t="s">
        <v>10278</v>
      </c>
      <c r="BP182" s="54" t="s">
        <v>10948</v>
      </c>
      <c r="BQ182" s="54" t="s">
        <v>10951</v>
      </c>
      <c r="BR182" s="82" t="s">
        <v>10954</v>
      </c>
      <c r="BS182" s="54" t="s">
        <v>10945</v>
      </c>
      <c r="BT182" s="54" t="s">
        <v>10960</v>
      </c>
      <c r="BU182" s="82" t="s">
        <v>10963</v>
      </c>
      <c r="BV182" s="54" t="s">
        <v>10957</v>
      </c>
      <c r="BW182" s="54" t="s">
        <v>10942</v>
      </c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</row>
    <row r="183" spans="1:103" hidden="1">
      <c r="A183" s="50"/>
      <c r="B183" s="52" t="s">
        <v>11644</v>
      </c>
      <c r="C183" s="66">
        <v>3</v>
      </c>
      <c r="D183" s="54" t="s">
        <v>340</v>
      </c>
      <c r="E183" s="54" t="s">
        <v>343</v>
      </c>
      <c r="F183" s="82" t="s">
        <v>346</v>
      </c>
      <c r="G183" s="54" t="s">
        <v>337</v>
      </c>
      <c r="H183" s="54" t="s">
        <v>352</v>
      </c>
      <c r="I183" s="82" t="s">
        <v>355</v>
      </c>
      <c r="J183" s="54" t="s">
        <v>349</v>
      </c>
      <c r="K183" s="54" t="s">
        <v>334</v>
      </c>
      <c r="L183" s="54" t="s">
        <v>5324</v>
      </c>
      <c r="M183" s="54" t="s">
        <v>5327</v>
      </c>
      <c r="N183" s="82" t="s">
        <v>5330</v>
      </c>
      <c r="O183" s="54" t="s">
        <v>5321</v>
      </c>
      <c r="P183" s="54" t="s">
        <v>5336</v>
      </c>
      <c r="Q183" s="82" t="s">
        <v>5339</v>
      </c>
      <c r="R183" s="54" t="s">
        <v>5333</v>
      </c>
      <c r="S183" s="54" t="s">
        <v>5318</v>
      </c>
      <c r="T183" s="54" t="s">
        <v>5988</v>
      </c>
      <c r="U183" s="54" t="s">
        <v>5991</v>
      </c>
      <c r="V183" s="82" t="s">
        <v>5994</v>
      </c>
      <c r="W183" s="54" t="s">
        <v>5985</v>
      </c>
      <c r="X183" s="54" t="s">
        <v>6000</v>
      </c>
      <c r="Y183" s="82" t="s">
        <v>6003</v>
      </c>
      <c r="Z183" s="54" t="s">
        <v>5997</v>
      </c>
      <c r="AA183" s="54" t="s">
        <v>5982</v>
      </c>
      <c r="AB183" s="54" t="s">
        <v>6902</v>
      </c>
      <c r="AC183" s="54" t="s">
        <v>6905</v>
      </c>
      <c r="AD183" s="82" t="s">
        <v>6908</v>
      </c>
      <c r="AE183" s="54" t="s">
        <v>6899</v>
      </c>
      <c r="AF183" s="54" t="s">
        <v>6914</v>
      </c>
      <c r="AG183" s="82" t="s">
        <v>6917</v>
      </c>
      <c r="AH183" s="54" t="s">
        <v>6911</v>
      </c>
      <c r="AI183" s="54" t="s">
        <v>6896</v>
      </c>
      <c r="AJ183" s="54" t="s">
        <v>7816</v>
      </c>
      <c r="AK183" s="54" t="s">
        <v>7819</v>
      </c>
      <c r="AL183" s="82" t="s">
        <v>7822</v>
      </c>
      <c r="AM183" s="54" t="s">
        <v>7813</v>
      </c>
      <c r="AN183" s="54" t="s">
        <v>7828</v>
      </c>
      <c r="AO183" s="82" t="s">
        <v>7831</v>
      </c>
      <c r="AP183" s="54" t="s">
        <v>7825</v>
      </c>
      <c r="AQ183" s="54" t="s">
        <v>7810</v>
      </c>
      <c r="AR183" s="54" t="s">
        <v>8480</v>
      </c>
      <c r="AS183" s="54" t="s">
        <v>8483</v>
      </c>
      <c r="AT183" s="82" t="s">
        <v>8486</v>
      </c>
      <c r="AU183" s="54" t="s">
        <v>8477</v>
      </c>
      <c r="AV183" s="54" t="s">
        <v>8492</v>
      </c>
      <c r="AW183" s="82" t="s">
        <v>8495</v>
      </c>
      <c r="AX183" s="54" t="s">
        <v>8489</v>
      </c>
      <c r="AY183" s="54" t="s">
        <v>8474</v>
      </c>
      <c r="AZ183" s="54" t="s">
        <v>9394</v>
      </c>
      <c r="BA183" s="54" t="s">
        <v>9397</v>
      </c>
      <c r="BB183" s="82" t="s">
        <v>9400</v>
      </c>
      <c r="BC183" s="54" t="s">
        <v>9391</v>
      </c>
      <c r="BD183" s="54" t="s">
        <v>9406</v>
      </c>
      <c r="BE183" s="82" t="s">
        <v>9409</v>
      </c>
      <c r="BF183" s="54" t="s">
        <v>9403</v>
      </c>
      <c r="BG183" s="54" t="s">
        <v>9388</v>
      </c>
      <c r="BH183" s="54" t="s">
        <v>10308</v>
      </c>
      <c r="BI183" s="54" t="s">
        <v>10311</v>
      </c>
      <c r="BJ183" s="82" t="s">
        <v>10314</v>
      </c>
      <c r="BK183" s="54" t="s">
        <v>10305</v>
      </c>
      <c r="BL183" s="54" t="s">
        <v>10320</v>
      </c>
      <c r="BM183" s="82" t="s">
        <v>10323</v>
      </c>
      <c r="BN183" s="54" t="s">
        <v>10317</v>
      </c>
      <c r="BO183" s="54" t="s">
        <v>10302</v>
      </c>
      <c r="BP183" s="54" t="s">
        <v>10972</v>
      </c>
      <c r="BQ183" s="54" t="s">
        <v>10975</v>
      </c>
      <c r="BR183" s="82" t="s">
        <v>10978</v>
      </c>
      <c r="BS183" s="54" t="s">
        <v>10969</v>
      </c>
      <c r="BT183" s="54" t="s">
        <v>10984</v>
      </c>
      <c r="BU183" s="82" t="s">
        <v>10987</v>
      </c>
      <c r="BV183" s="54" t="s">
        <v>10981</v>
      </c>
      <c r="BW183" s="54" t="s">
        <v>10966</v>
      </c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</row>
    <row r="184" spans="1:103" hidden="1">
      <c r="A184" s="55" t="s">
        <v>11645</v>
      </c>
      <c r="B184" s="56"/>
      <c r="C184" s="66">
        <v>4</v>
      </c>
      <c r="D184" s="54"/>
      <c r="E184" s="54"/>
      <c r="F184" s="82"/>
      <c r="G184" s="54"/>
      <c r="H184" s="54"/>
      <c r="I184" s="82"/>
      <c r="J184" s="54"/>
      <c r="K184" s="54"/>
      <c r="L184" s="54"/>
      <c r="M184" s="54"/>
      <c r="N184" s="82"/>
      <c r="O184" s="54"/>
      <c r="P184" s="54"/>
      <c r="Q184" s="82"/>
      <c r="R184" s="54"/>
      <c r="S184" s="54"/>
      <c r="T184" s="54"/>
      <c r="U184" s="54"/>
      <c r="V184" s="82"/>
      <c r="W184" s="54"/>
      <c r="X184" s="54"/>
      <c r="Y184" s="82"/>
      <c r="Z184" s="54"/>
      <c r="AA184" s="54"/>
      <c r="AB184" s="54"/>
      <c r="AC184" s="54"/>
      <c r="AD184" s="82"/>
      <c r="AE184" s="54"/>
      <c r="AF184" s="54"/>
      <c r="AG184" s="82"/>
      <c r="AH184" s="54"/>
      <c r="AI184" s="54"/>
      <c r="AJ184" s="54"/>
      <c r="AK184" s="54"/>
      <c r="AL184" s="82"/>
      <c r="AM184" s="54"/>
      <c r="AN184" s="54"/>
      <c r="AO184" s="82"/>
      <c r="AP184" s="54"/>
      <c r="AQ184" s="54"/>
      <c r="AR184" s="54"/>
      <c r="AS184" s="54"/>
      <c r="AT184" s="82"/>
      <c r="AU184" s="54"/>
      <c r="AV184" s="54"/>
      <c r="AW184" s="82"/>
      <c r="AX184" s="54"/>
      <c r="AY184" s="54"/>
      <c r="AZ184" s="54"/>
      <c r="BA184" s="54"/>
      <c r="BB184" s="82"/>
      <c r="BC184" s="54"/>
      <c r="BD184" s="54"/>
      <c r="BE184" s="82"/>
      <c r="BF184" s="54"/>
      <c r="BG184" s="54"/>
      <c r="BH184" s="54"/>
      <c r="BI184" s="54"/>
      <c r="BJ184" s="82"/>
      <c r="BK184" s="54"/>
      <c r="BL184" s="54"/>
      <c r="BM184" s="82"/>
      <c r="BN184" s="54"/>
      <c r="BO184" s="54"/>
      <c r="BP184" s="54"/>
      <c r="BQ184" s="54"/>
      <c r="BR184" s="82"/>
      <c r="BS184" s="54"/>
      <c r="BT184" s="54"/>
      <c r="BU184" s="82"/>
      <c r="BV184" s="54"/>
      <c r="BW184" s="54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</row>
    <row r="185" spans="1:103" hidden="1">
      <c r="A185" s="50"/>
      <c r="B185" s="52" t="s">
        <v>11646</v>
      </c>
      <c r="C185" s="66">
        <v>5</v>
      </c>
      <c r="D185" s="54" t="s">
        <v>364</v>
      </c>
      <c r="E185" s="54" t="s">
        <v>367</v>
      </c>
      <c r="F185" s="82" t="s">
        <v>370</v>
      </c>
      <c r="G185" s="54" t="s">
        <v>361</v>
      </c>
      <c r="H185" s="54" t="s">
        <v>376</v>
      </c>
      <c r="I185" s="82" t="s">
        <v>379</v>
      </c>
      <c r="J185" s="54" t="s">
        <v>373</v>
      </c>
      <c r="K185" s="54" t="s">
        <v>358</v>
      </c>
      <c r="L185" s="54" t="s">
        <v>5348</v>
      </c>
      <c r="M185" s="54" t="s">
        <v>5351</v>
      </c>
      <c r="N185" s="82" t="s">
        <v>5354</v>
      </c>
      <c r="O185" s="54" t="s">
        <v>5345</v>
      </c>
      <c r="P185" s="54" t="s">
        <v>5360</v>
      </c>
      <c r="Q185" s="82" t="s">
        <v>5363</v>
      </c>
      <c r="R185" s="54" t="s">
        <v>5357</v>
      </c>
      <c r="S185" s="54" t="s">
        <v>5342</v>
      </c>
      <c r="T185" s="54" t="s">
        <v>6262</v>
      </c>
      <c r="U185" s="54" t="s">
        <v>6265</v>
      </c>
      <c r="V185" s="82" t="s">
        <v>6268</v>
      </c>
      <c r="W185" s="54" t="s">
        <v>6009</v>
      </c>
      <c r="X185" s="54" t="s">
        <v>6274</v>
      </c>
      <c r="Y185" s="82" t="s">
        <v>6277</v>
      </c>
      <c r="Z185" s="54" t="s">
        <v>6271</v>
      </c>
      <c r="AA185" s="54" t="s">
        <v>6006</v>
      </c>
      <c r="AB185" s="54" t="s">
        <v>6926</v>
      </c>
      <c r="AC185" s="54" t="s">
        <v>6929</v>
      </c>
      <c r="AD185" s="82" t="s">
        <v>6932</v>
      </c>
      <c r="AE185" s="54" t="s">
        <v>6923</v>
      </c>
      <c r="AF185" s="54" t="s">
        <v>6938</v>
      </c>
      <c r="AG185" s="82" t="s">
        <v>6941</v>
      </c>
      <c r="AH185" s="54" t="s">
        <v>6935</v>
      </c>
      <c r="AI185" s="54" t="s">
        <v>6920</v>
      </c>
      <c r="AJ185" s="54" t="s">
        <v>7840</v>
      </c>
      <c r="AK185" s="54" t="s">
        <v>7843</v>
      </c>
      <c r="AL185" s="82" t="s">
        <v>7846</v>
      </c>
      <c r="AM185" s="54" t="s">
        <v>7837</v>
      </c>
      <c r="AN185" s="54" t="s">
        <v>7852</v>
      </c>
      <c r="AO185" s="82" t="s">
        <v>7855</v>
      </c>
      <c r="AP185" s="54" t="s">
        <v>7849</v>
      </c>
      <c r="AQ185" s="54" t="s">
        <v>7834</v>
      </c>
      <c r="AR185" s="54" t="s">
        <v>8504</v>
      </c>
      <c r="AS185" s="54" t="s">
        <v>8507</v>
      </c>
      <c r="AT185" s="82" t="s">
        <v>8510</v>
      </c>
      <c r="AU185" s="54" t="s">
        <v>8501</v>
      </c>
      <c r="AV185" s="54" t="s">
        <v>8766</v>
      </c>
      <c r="AW185" s="82" t="s">
        <v>8769</v>
      </c>
      <c r="AX185" s="54" t="s">
        <v>8763</v>
      </c>
      <c r="AY185" s="54" t="s">
        <v>8498</v>
      </c>
      <c r="AZ185" s="54" t="s">
        <v>9418</v>
      </c>
      <c r="BA185" s="54" t="s">
        <v>9421</v>
      </c>
      <c r="BB185" s="82" t="s">
        <v>9424</v>
      </c>
      <c r="BC185" s="54" t="s">
        <v>9415</v>
      </c>
      <c r="BD185" s="54" t="s">
        <v>9430</v>
      </c>
      <c r="BE185" s="82" t="s">
        <v>9433</v>
      </c>
      <c r="BF185" s="54" t="s">
        <v>9427</v>
      </c>
      <c r="BG185" s="54" t="s">
        <v>9412</v>
      </c>
      <c r="BH185" s="54" t="s">
        <v>10332</v>
      </c>
      <c r="BI185" s="54" t="s">
        <v>10335</v>
      </c>
      <c r="BJ185" s="82" t="s">
        <v>10338</v>
      </c>
      <c r="BK185" s="54" t="s">
        <v>10329</v>
      </c>
      <c r="BL185" s="54" t="s">
        <v>10344</v>
      </c>
      <c r="BM185" s="82" t="s">
        <v>10347</v>
      </c>
      <c r="BN185" s="54" t="s">
        <v>10341</v>
      </c>
      <c r="BO185" s="54" t="s">
        <v>10326</v>
      </c>
      <c r="BP185" s="54" t="s">
        <v>10996</v>
      </c>
      <c r="BQ185" s="54" t="s">
        <v>10999</v>
      </c>
      <c r="BR185" s="82" t="s">
        <v>11002</v>
      </c>
      <c r="BS185" s="54" t="s">
        <v>10993</v>
      </c>
      <c r="BT185" s="54" t="s">
        <v>11008</v>
      </c>
      <c r="BU185" s="82" t="s">
        <v>11011</v>
      </c>
      <c r="BV185" s="54" t="s">
        <v>11005</v>
      </c>
      <c r="BW185" s="54" t="s">
        <v>10990</v>
      </c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</row>
    <row r="186" spans="1:103" hidden="1">
      <c r="A186" s="50"/>
      <c r="B186" s="57" t="s">
        <v>11647</v>
      </c>
      <c r="C186" s="66">
        <v>6</v>
      </c>
      <c r="D186" s="54" t="s">
        <v>388</v>
      </c>
      <c r="E186" s="54" t="s">
        <v>391</v>
      </c>
      <c r="F186" s="82" t="s">
        <v>394</v>
      </c>
      <c r="G186" s="54" t="s">
        <v>385</v>
      </c>
      <c r="H186" s="54" t="s">
        <v>400</v>
      </c>
      <c r="I186" s="82" t="s">
        <v>403</v>
      </c>
      <c r="J186" s="54" t="s">
        <v>397</v>
      </c>
      <c r="K186" s="54" t="s">
        <v>382</v>
      </c>
      <c r="L186" s="54" t="s">
        <v>5372</v>
      </c>
      <c r="M186" s="54" t="s">
        <v>5375</v>
      </c>
      <c r="N186" s="82" t="s">
        <v>5378</v>
      </c>
      <c r="O186" s="54" t="s">
        <v>5369</v>
      </c>
      <c r="P186" s="54" t="s">
        <v>5384</v>
      </c>
      <c r="Q186" s="82" t="s">
        <v>5387</v>
      </c>
      <c r="R186" s="54" t="s">
        <v>5381</v>
      </c>
      <c r="S186" s="54" t="s">
        <v>5366</v>
      </c>
      <c r="T186" s="54" t="s">
        <v>6286</v>
      </c>
      <c r="U186" s="54" t="s">
        <v>6289</v>
      </c>
      <c r="V186" s="82" t="s">
        <v>6292</v>
      </c>
      <c r="W186" s="54" t="s">
        <v>6283</v>
      </c>
      <c r="X186" s="54" t="s">
        <v>6298</v>
      </c>
      <c r="Y186" s="82" t="s">
        <v>6301</v>
      </c>
      <c r="Z186" s="54" t="s">
        <v>6295</v>
      </c>
      <c r="AA186" s="54" t="s">
        <v>6280</v>
      </c>
      <c r="AB186" s="54" t="s">
        <v>6950</v>
      </c>
      <c r="AC186" s="54" t="s">
        <v>6953</v>
      </c>
      <c r="AD186" s="82" t="s">
        <v>6956</v>
      </c>
      <c r="AE186" s="54" t="s">
        <v>6947</v>
      </c>
      <c r="AF186" s="54" t="s">
        <v>6962</v>
      </c>
      <c r="AG186" s="82" t="s">
        <v>6965</v>
      </c>
      <c r="AH186" s="54" t="s">
        <v>6959</v>
      </c>
      <c r="AI186" s="54" t="s">
        <v>6944</v>
      </c>
      <c r="AJ186" s="54" t="s">
        <v>7864</v>
      </c>
      <c r="AK186" s="54" t="s">
        <v>7867</v>
      </c>
      <c r="AL186" s="82" t="s">
        <v>7870</v>
      </c>
      <c r="AM186" s="54" t="s">
        <v>7861</v>
      </c>
      <c r="AN186" s="54" t="s">
        <v>7876</v>
      </c>
      <c r="AO186" s="82" t="s">
        <v>7879</v>
      </c>
      <c r="AP186" s="54" t="s">
        <v>7873</v>
      </c>
      <c r="AQ186" s="54" t="s">
        <v>7858</v>
      </c>
      <c r="AR186" s="54" t="s">
        <v>8778</v>
      </c>
      <c r="AS186" s="54" t="s">
        <v>8781</v>
      </c>
      <c r="AT186" s="82" t="s">
        <v>8784</v>
      </c>
      <c r="AU186" s="54" t="s">
        <v>8775</v>
      </c>
      <c r="AV186" s="54" t="s">
        <v>8790</v>
      </c>
      <c r="AW186" s="82" t="s">
        <v>8793</v>
      </c>
      <c r="AX186" s="54" t="s">
        <v>8787</v>
      </c>
      <c r="AY186" s="54" t="s">
        <v>8772</v>
      </c>
      <c r="AZ186" s="54" t="s">
        <v>9442</v>
      </c>
      <c r="BA186" s="54" t="s">
        <v>9445</v>
      </c>
      <c r="BB186" s="82" t="s">
        <v>9448</v>
      </c>
      <c r="BC186" s="54" t="s">
        <v>9439</v>
      </c>
      <c r="BD186" s="54" t="s">
        <v>9454</v>
      </c>
      <c r="BE186" s="82" t="s">
        <v>9457</v>
      </c>
      <c r="BF186" s="54" t="s">
        <v>9451</v>
      </c>
      <c r="BG186" s="54" t="s">
        <v>9436</v>
      </c>
      <c r="BH186" s="54" t="s">
        <v>10356</v>
      </c>
      <c r="BI186" s="54" t="s">
        <v>10359</v>
      </c>
      <c r="BJ186" s="82" t="s">
        <v>10362</v>
      </c>
      <c r="BK186" s="54" t="s">
        <v>10353</v>
      </c>
      <c r="BL186" s="54" t="s">
        <v>10368</v>
      </c>
      <c r="BM186" s="82" t="s">
        <v>10371</v>
      </c>
      <c r="BN186" s="54" t="s">
        <v>10365</v>
      </c>
      <c r="BO186" s="54" t="s">
        <v>10350</v>
      </c>
      <c r="BP186" s="54" t="s">
        <v>11270</v>
      </c>
      <c r="BQ186" s="54" t="s">
        <v>11273</v>
      </c>
      <c r="BR186" s="82" t="s">
        <v>11276</v>
      </c>
      <c r="BS186" s="54" t="s">
        <v>11267</v>
      </c>
      <c r="BT186" s="54" t="s">
        <v>11282</v>
      </c>
      <c r="BU186" s="82" t="s">
        <v>11285</v>
      </c>
      <c r="BV186" s="54" t="s">
        <v>11279</v>
      </c>
      <c r="BW186" s="54" t="s">
        <v>11264</v>
      </c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</row>
    <row r="187" spans="1:103" s="86" customFormat="1" hidden="1">
      <c r="A187" s="83"/>
      <c r="B187" s="84" t="s">
        <v>11648</v>
      </c>
      <c r="C187" s="85">
        <v>7</v>
      </c>
      <c r="D187" s="82" t="s">
        <v>412</v>
      </c>
      <c r="E187" s="82" t="s">
        <v>415</v>
      </c>
      <c r="F187" s="82"/>
      <c r="G187" s="82" t="s">
        <v>409</v>
      </c>
      <c r="H187" s="82" t="s">
        <v>421</v>
      </c>
      <c r="I187" s="82"/>
      <c r="J187" s="82" t="s">
        <v>418</v>
      </c>
      <c r="K187" s="82" t="s">
        <v>406</v>
      </c>
      <c r="L187" s="82" t="s">
        <v>5396</v>
      </c>
      <c r="M187" s="82" t="s">
        <v>5399</v>
      </c>
      <c r="N187" s="82"/>
      <c r="O187" s="82" t="s">
        <v>5393</v>
      </c>
      <c r="P187" s="82" t="s">
        <v>5405</v>
      </c>
      <c r="Q187" s="82"/>
      <c r="R187" s="82" t="s">
        <v>5402</v>
      </c>
      <c r="S187" s="82" t="s">
        <v>5390</v>
      </c>
      <c r="T187" s="82" t="s">
        <v>6310</v>
      </c>
      <c r="U187" s="82" t="s">
        <v>6313</v>
      </c>
      <c r="V187" s="82"/>
      <c r="W187" s="82" t="s">
        <v>6307</v>
      </c>
      <c r="X187" s="82" t="s">
        <v>6319</v>
      </c>
      <c r="Y187" s="82"/>
      <c r="Z187" s="82" t="s">
        <v>6316</v>
      </c>
      <c r="AA187" s="82" t="s">
        <v>6304</v>
      </c>
      <c r="AB187" s="82" t="s">
        <v>6974</v>
      </c>
      <c r="AC187" s="82" t="s">
        <v>6977</v>
      </c>
      <c r="AD187" s="82"/>
      <c r="AE187" s="82" t="s">
        <v>6971</v>
      </c>
      <c r="AF187" s="82" t="s">
        <v>6983</v>
      </c>
      <c r="AG187" s="82"/>
      <c r="AH187" s="82" t="s">
        <v>6980</v>
      </c>
      <c r="AI187" s="82" t="s">
        <v>6968</v>
      </c>
      <c r="AJ187" s="82" t="s">
        <v>7888</v>
      </c>
      <c r="AK187" s="82" t="s">
        <v>7891</v>
      </c>
      <c r="AL187" s="82"/>
      <c r="AM187" s="82" t="s">
        <v>7885</v>
      </c>
      <c r="AN187" s="82" t="s">
        <v>7897</v>
      </c>
      <c r="AO187" s="82"/>
      <c r="AP187" s="82" t="s">
        <v>7894</v>
      </c>
      <c r="AQ187" s="82" t="s">
        <v>7882</v>
      </c>
      <c r="AR187" s="82" t="s">
        <v>8802</v>
      </c>
      <c r="AS187" s="82" t="s">
        <v>8805</v>
      </c>
      <c r="AT187" s="82"/>
      <c r="AU187" s="82" t="s">
        <v>8799</v>
      </c>
      <c r="AV187" s="82" t="s">
        <v>8811</v>
      </c>
      <c r="AW187" s="82"/>
      <c r="AX187" s="82" t="s">
        <v>8808</v>
      </c>
      <c r="AY187" s="82" t="s">
        <v>8796</v>
      </c>
      <c r="AZ187" s="82" t="s">
        <v>9466</v>
      </c>
      <c r="BA187" s="82" t="s">
        <v>9469</v>
      </c>
      <c r="BB187" s="82"/>
      <c r="BC187" s="82" t="s">
        <v>9463</v>
      </c>
      <c r="BD187" s="82" t="s">
        <v>9475</v>
      </c>
      <c r="BE187" s="82"/>
      <c r="BF187" s="82" t="s">
        <v>9472</v>
      </c>
      <c r="BG187" s="82" t="s">
        <v>9460</v>
      </c>
      <c r="BH187" s="82" t="s">
        <v>10380</v>
      </c>
      <c r="BI187" s="82" t="s">
        <v>10383</v>
      </c>
      <c r="BJ187" s="82"/>
      <c r="BK187" s="82" t="s">
        <v>10377</v>
      </c>
      <c r="BL187" s="82" t="s">
        <v>10389</v>
      </c>
      <c r="BM187" s="82"/>
      <c r="BN187" s="82" t="s">
        <v>10386</v>
      </c>
      <c r="BO187" s="82" t="s">
        <v>10374</v>
      </c>
      <c r="BP187" s="82" t="s">
        <v>11294</v>
      </c>
      <c r="BQ187" s="82" t="s">
        <v>11297</v>
      </c>
      <c r="BR187" s="82"/>
      <c r="BS187" s="82" t="s">
        <v>11291</v>
      </c>
      <c r="BT187" s="82" t="s">
        <v>11303</v>
      </c>
      <c r="BU187" s="82"/>
      <c r="BV187" s="82" t="s">
        <v>11300</v>
      </c>
      <c r="BW187" s="82" t="s">
        <v>11288</v>
      </c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</row>
    <row r="188" spans="1:103" s="86" customFormat="1" hidden="1">
      <c r="A188" s="83"/>
      <c r="B188" s="84" t="s">
        <v>11650</v>
      </c>
      <c r="C188" s="85">
        <v>8</v>
      </c>
      <c r="D188" s="82" t="s">
        <v>430</v>
      </c>
      <c r="E188" s="82" t="s">
        <v>433</v>
      </c>
      <c r="F188" s="82"/>
      <c r="G188" s="82" t="s">
        <v>427</v>
      </c>
      <c r="H188" s="82" t="s">
        <v>439</v>
      </c>
      <c r="I188" s="82"/>
      <c r="J188" s="82" t="s">
        <v>436</v>
      </c>
      <c r="K188" s="82" t="s">
        <v>424</v>
      </c>
      <c r="L188" s="82" t="s">
        <v>5414</v>
      </c>
      <c r="M188" s="82" t="s">
        <v>5417</v>
      </c>
      <c r="N188" s="82"/>
      <c r="O188" s="82" t="s">
        <v>5411</v>
      </c>
      <c r="P188" s="82" t="s">
        <v>5423</v>
      </c>
      <c r="Q188" s="82"/>
      <c r="R188" s="82" t="s">
        <v>5420</v>
      </c>
      <c r="S188" s="82" t="s">
        <v>5408</v>
      </c>
      <c r="T188" s="82" t="s">
        <v>6328</v>
      </c>
      <c r="U188" s="82" t="s">
        <v>6331</v>
      </c>
      <c r="V188" s="82"/>
      <c r="W188" s="82" t="s">
        <v>6325</v>
      </c>
      <c r="X188" s="82" t="s">
        <v>6337</v>
      </c>
      <c r="Y188" s="82"/>
      <c r="Z188" s="82" t="s">
        <v>6334</v>
      </c>
      <c r="AA188" s="82" t="s">
        <v>6322</v>
      </c>
      <c r="AB188" s="82" t="s">
        <v>6992</v>
      </c>
      <c r="AC188" s="82" t="s">
        <v>6995</v>
      </c>
      <c r="AD188" s="82"/>
      <c r="AE188" s="82" t="s">
        <v>6989</v>
      </c>
      <c r="AF188" s="82" t="s">
        <v>7001</v>
      </c>
      <c r="AG188" s="82"/>
      <c r="AH188" s="82" t="s">
        <v>6998</v>
      </c>
      <c r="AI188" s="82" t="s">
        <v>6986</v>
      </c>
      <c r="AJ188" s="82" t="s">
        <v>7906</v>
      </c>
      <c r="AK188" s="82" t="s">
        <v>7909</v>
      </c>
      <c r="AL188" s="82"/>
      <c r="AM188" s="82" t="s">
        <v>7903</v>
      </c>
      <c r="AN188" s="82" t="s">
        <v>7915</v>
      </c>
      <c r="AO188" s="82"/>
      <c r="AP188" s="82" t="s">
        <v>7912</v>
      </c>
      <c r="AQ188" s="82" t="s">
        <v>7900</v>
      </c>
      <c r="AR188" s="82" t="s">
        <v>8820</v>
      </c>
      <c r="AS188" s="82" t="s">
        <v>8823</v>
      </c>
      <c r="AT188" s="82"/>
      <c r="AU188" s="82" t="s">
        <v>8817</v>
      </c>
      <c r="AV188" s="82" t="s">
        <v>8829</v>
      </c>
      <c r="AW188" s="82"/>
      <c r="AX188" s="82" t="s">
        <v>8826</v>
      </c>
      <c r="AY188" s="82" t="s">
        <v>8814</v>
      </c>
      <c r="AZ188" s="82" t="s">
        <v>9484</v>
      </c>
      <c r="BA188" s="82" t="s">
        <v>9487</v>
      </c>
      <c r="BB188" s="82"/>
      <c r="BC188" s="82" t="s">
        <v>9481</v>
      </c>
      <c r="BD188" s="82" t="s">
        <v>9493</v>
      </c>
      <c r="BE188" s="82"/>
      <c r="BF188" s="82" t="s">
        <v>9490</v>
      </c>
      <c r="BG188" s="82" t="s">
        <v>9478</v>
      </c>
      <c r="BH188" s="82" t="s">
        <v>10398</v>
      </c>
      <c r="BI188" s="82" t="s">
        <v>10401</v>
      </c>
      <c r="BJ188" s="82"/>
      <c r="BK188" s="82" t="s">
        <v>10395</v>
      </c>
      <c r="BL188" s="82" t="s">
        <v>10407</v>
      </c>
      <c r="BM188" s="82"/>
      <c r="BN188" s="82" t="s">
        <v>10404</v>
      </c>
      <c r="BO188" s="82" t="s">
        <v>10392</v>
      </c>
      <c r="BP188" s="82" t="s">
        <v>11312</v>
      </c>
      <c r="BQ188" s="82" t="s">
        <v>11315</v>
      </c>
      <c r="BR188" s="82"/>
      <c r="BS188" s="82" t="s">
        <v>11309</v>
      </c>
      <c r="BT188" s="82" t="s">
        <v>11321</v>
      </c>
      <c r="BU188" s="82"/>
      <c r="BV188" s="82" t="s">
        <v>11318</v>
      </c>
      <c r="BW188" s="82" t="s">
        <v>11306</v>
      </c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</row>
    <row r="189" spans="1:103" hidden="1">
      <c r="A189" s="50"/>
      <c r="B189" s="52" t="s">
        <v>11651</v>
      </c>
      <c r="C189" s="66">
        <v>9</v>
      </c>
      <c r="D189" s="54" t="s">
        <v>448</v>
      </c>
      <c r="E189" s="54" t="s">
        <v>451</v>
      </c>
      <c r="F189" s="82" t="s">
        <v>454</v>
      </c>
      <c r="G189" s="54" t="s">
        <v>445</v>
      </c>
      <c r="H189" s="54" t="s">
        <v>460</v>
      </c>
      <c r="I189" s="82" t="s">
        <v>463</v>
      </c>
      <c r="J189" s="54" t="s">
        <v>457</v>
      </c>
      <c r="K189" s="54" t="s">
        <v>442</v>
      </c>
      <c r="L189" s="54" t="s">
        <v>5432</v>
      </c>
      <c r="M189" s="54" t="s">
        <v>5435</v>
      </c>
      <c r="N189" s="82" t="s">
        <v>5438</v>
      </c>
      <c r="O189" s="54" t="s">
        <v>5429</v>
      </c>
      <c r="P189" s="54" t="s">
        <v>5444</v>
      </c>
      <c r="Q189" s="82" t="s">
        <v>5447</v>
      </c>
      <c r="R189" s="54" t="s">
        <v>5441</v>
      </c>
      <c r="S189" s="54" t="s">
        <v>5426</v>
      </c>
      <c r="T189" s="54" t="s">
        <v>6346</v>
      </c>
      <c r="U189" s="54" t="s">
        <v>6349</v>
      </c>
      <c r="V189" s="82" t="s">
        <v>6352</v>
      </c>
      <c r="W189" s="54" t="s">
        <v>6343</v>
      </c>
      <c r="X189" s="54" t="s">
        <v>6358</v>
      </c>
      <c r="Y189" s="82" t="s">
        <v>6361</v>
      </c>
      <c r="Z189" s="54" t="s">
        <v>6355</v>
      </c>
      <c r="AA189" s="54" t="s">
        <v>6340</v>
      </c>
      <c r="AB189" s="54" t="s">
        <v>7010</v>
      </c>
      <c r="AC189" s="54" t="s">
        <v>7263</v>
      </c>
      <c r="AD189" s="82" t="s">
        <v>7266</v>
      </c>
      <c r="AE189" s="54" t="s">
        <v>7007</v>
      </c>
      <c r="AF189" s="54" t="s">
        <v>7272</v>
      </c>
      <c r="AG189" s="82" t="s">
        <v>7275</v>
      </c>
      <c r="AH189" s="54" t="s">
        <v>7269</v>
      </c>
      <c r="AI189" s="54" t="s">
        <v>7004</v>
      </c>
      <c r="AJ189" s="54" t="s">
        <v>7924</v>
      </c>
      <c r="AK189" s="54" t="s">
        <v>7927</v>
      </c>
      <c r="AL189" s="82" t="s">
        <v>7930</v>
      </c>
      <c r="AM189" s="54" t="s">
        <v>7921</v>
      </c>
      <c r="AN189" s="54" t="s">
        <v>7936</v>
      </c>
      <c r="AO189" s="82" t="s">
        <v>7939</v>
      </c>
      <c r="AP189" s="54" t="s">
        <v>7933</v>
      </c>
      <c r="AQ189" s="54" t="s">
        <v>7918</v>
      </c>
      <c r="AR189" s="54" t="s">
        <v>8838</v>
      </c>
      <c r="AS189" s="54" t="s">
        <v>8841</v>
      </c>
      <c r="AT189" s="82" t="s">
        <v>8844</v>
      </c>
      <c r="AU189" s="54" t="s">
        <v>8835</v>
      </c>
      <c r="AV189" s="54" t="s">
        <v>8850</v>
      </c>
      <c r="AW189" s="82" t="s">
        <v>8853</v>
      </c>
      <c r="AX189" s="54" t="s">
        <v>8847</v>
      </c>
      <c r="AY189" s="54" t="s">
        <v>8832</v>
      </c>
      <c r="AZ189" s="54" t="s">
        <v>9502</v>
      </c>
      <c r="BA189" s="54" t="s">
        <v>9505</v>
      </c>
      <c r="BB189" s="82" t="s">
        <v>9508</v>
      </c>
      <c r="BC189" s="54" t="s">
        <v>9499</v>
      </c>
      <c r="BD189" s="54" t="s">
        <v>9764</v>
      </c>
      <c r="BE189" s="82" t="s">
        <v>9767</v>
      </c>
      <c r="BF189" s="54" t="s">
        <v>9511</v>
      </c>
      <c r="BG189" s="54" t="s">
        <v>9496</v>
      </c>
      <c r="BH189" s="54" t="s">
        <v>10416</v>
      </c>
      <c r="BI189" s="54" t="s">
        <v>10419</v>
      </c>
      <c r="BJ189" s="82" t="s">
        <v>10422</v>
      </c>
      <c r="BK189" s="54" t="s">
        <v>10413</v>
      </c>
      <c r="BL189" s="54" t="s">
        <v>10428</v>
      </c>
      <c r="BM189" s="82" t="s">
        <v>10431</v>
      </c>
      <c r="BN189" s="54" t="s">
        <v>10425</v>
      </c>
      <c r="BO189" s="54" t="s">
        <v>10410</v>
      </c>
      <c r="BP189" s="54" t="s">
        <v>11330</v>
      </c>
      <c r="BQ189" s="54" t="s">
        <v>11333</v>
      </c>
      <c r="BR189" s="82" t="s">
        <v>11336</v>
      </c>
      <c r="BS189" s="54" t="s">
        <v>11327</v>
      </c>
      <c r="BT189" s="54" t="s">
        <v>11342</v>
      </c>
      <c r="BU189" s="82" t="s">
        <v>11345</v>
      </c>
      <c r="BV189" s="54" t="s">
        <v>11339</v>
      </c>
      <c r="BW189" s="54" t="s">
        <v>11324</v>
      </c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</row>
    <row r="190" spans="1:103" hidden="1">
      <c r="A190" s="50"/>
      <c r="B190" s="57" t="s">
        <v>11652</v>
      </c>
      <c r="C190" s="66">
        <v>10</v>
      </c>
      <c r="D190" s="54" t="s">
        <v>472</v>
      </c>
      <c r="E190" s="54" t="s">
        <v>475</v>
      </c>
      <c r="F190" s="82" t="s">
        <v>478</v>
      </c>
      <c r="G190" s="54" t="s">
        <v>469</v>
      </c>
      <c r="H190" s="54" t="s">
        <v>484</v>
      </c>
      <c r="I190" s="82" t="s">
        <v>487</v>
      </c>
      <c r="J190" s="54" t="s">
        <v>481</v>
      </c>
      <c r="K190" s="54" t="s">
        <v>466</v>
      </c>
      <c r="L190" s="54" t="s">
        <v>5456</v>
      </c>
      <c r="M190" s="54" t="s">
        <v>5459</v>
      </c>
      <c r="N190" s="82" t="s">
        <v>5462</v>
      </c>
      <c r="O190" s="54" t="s">
        <v>5453</v>
      </c>
      <c r="P190" s="54" t="s">
        <v>5468</v>
      </c>
      <c r="Q190" s="82" t="s">
        <v>5471</v>
      </c>
      <c r="R190" s="54" t="s">
        <v>5465</v>
      </c>
      <c r="S190" s="54" t="s">
        <v>5450</v>
      </c>
      <c r="T190" s="54" t="s">
        <v>6370</v>
      </c>
      <c r="U190" s="54" t="s">
        <v>6373</v>
      </c>
      <c r="V190" s="82" t="s">
        <v>6376</v>
      </c>
      <c r="W190" s="54" t="s">
        <v>6367</v>
      </c>
      <c r="X190" s="54" t="s">
        <v>6382</v>
      </c>
      <c r="Y190" s="82" t="s">
        <v>6385</v>
      </c>
      <c r="Z190" s="54" t="s">
        <v>6379</v>
      </c>
      <c r="AA190" s="54" t="s">
        <v>6364</v>
      </c>
      <c r="AB190" s="54" t="s">
        <v>7284</v>
      </c>
      <c r="AC190" s="54" t="s">
        <v>7287</v>
      </c>
      <c r="AD190" s="82" t="s">
        <v>7290</v>
      </c>
      <c r="AE190" s="54" t="s">
        <v>7281</v>
      </c>
      <c r="AF190" s="54" t="s">
        <v>7296</v>
      </c>
      <c r="AG190" s="82" t="s">
        <v>7299</v>
      </c>
      <c r="AH190" s="54" t="s">
        <v>7293</v>
      </c>
      <c r="AI190" s="54" t="s">
        <v>7278</v>
      </c>
      <c r="AJ190" s="54" t="s">
        <v>7948</v>
      </c>
      <c r="AK190" s="54" t="s">
        <v>7951</v>
      </c>
      <c r="AL190" s="82" t="s">
        <v>7954</v>
      </c>
      <c r="AM190" s="54" t="s">
        <v>7945</v>
      </c>
      <c r="AN190" s="54" t="s">
        <v>7960</v>
      </c>
      <c r="AO190" s="82" t="s">
        <v>7963</v>
      </c>
      <c r="AP190" s="54" t="s">
        <v>7957</v>
      </c>
      <c r="AQ190" s="54" t="s">
        <v>7942</v>
      </c>
      <c r="AR190" s="54" t="s">
        <v>8862</v>
      </c>
      <c r="AS190" s="54" t="s">
        <v>8865</v>
      </c>
      <c r="AT190" s="82" t="s">
        <v>8868</v>
      </c>
      <c r="AU190" s="54" t="s">
        <v>8859</v>
      </c>
      <c r="AV190" s="54" t="s">
        <v>8874</v>
      </c>
      <c r="AW190" s="82" t="s">
        <v>8877</v>
      </c>
      <c r="AX190" s="54" t="s">
        <v>8871</v>
      </c>
      <c r="AY190" s="54" t="s">
        <v>8856</v>
      </c>
      <c r="AZ190" s="54" t="s">
        <v>9776</v>
      </c>
      <c r="BA190" s="54" t="s">
        <v>9779</v>
      </c>
      <c r="BB190" s="82" t="s">
        <v>9782</v>
      </c>
      <c r="BC190" s="54" t="s">
        <v>9773</v>
      </c>
      <c r="BD190" s="54" t="s">
        <v>9788</v>
      </c>
      <c r="BE190" s="82" t="s">
        <v>9791</v>
      </c>
      <c r="BF190" s="54" t="s">
        <v>9785</v>
      </c>
      <c r="BG190" s="54" t="s">
        <v>9770</v>
      </c>
      <c r="BH190" s="54" t="s">
        <v>10440</v>
      </c>
      <c r="BI190" s="54" t="s">
        <v>10443</v>
      </c>
      <c r="BJ190" s="82" t="s">
        <v>10446</v>
      </c>
      <c r="BK190" s="54" t="s">
        <v>10437</v>
      </c>
      <c r="BL190" s="54" t="s">
        <v>10452</v>
      </c>
      <c r="BM190" s="82" t="s">
        <v>10455</v>
      </c>
      <c r="BN190" s="54" t="s">
        <v>10449</v>
      </c>
      <c r="BO190" s="54" t="s">
        <v>10434</v>
      </c>
      <c r="BP190" s="54" t="s">
        <v>11354</v>
      </c>
      <c r="BQ190" s="54" t="s">
        <v>11357</v>
      </c>
      <c r="BR190" s="82" t="s">
        <v>11360</v>
      </c>
      <c r="BS190" s="54" t="s">
        <v>11351</v>
      </c>
      <c r="BT190" s="54" t="s">
        <v>11366</v>
      </c>
      <c r="BU190" s="82" t="s">
        <v>11369</v>
      </c>
      <c r="BV190" s="54" t="s">
        <v>11363</v>
      </c>
      <c r="BW190" s="54" t="s">
        <v>11348</v>
      </c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</row>
    <row r="191" spans="1:103" s="86" customFormat="1" hidden="1">
      <c r="A191" s="83"/>
      <c r="B191" s="84" t="s">
        <v>11653</v>
      </c>
      <c r="C191" s="85">
        <v>11</v>
      </c>
      <c r="D191" s="82" t="s">
        <v>496</v>
      </c>
      <c r="E191" s="82" t="s">
        <v>499</v>
      </c>
      <c r="F191" s="82"/>
      <c r="G191" s="82" t="s">
        <v>493</v>
      </c>
      <c r="H191" s="82" t="s">
        <v>505</v>
      </c>
      <c r="I191" s="82"/>
      <c r="J191" s="82" t="s">
        <v>502</v>
      </c>
      <c r="K191" s="82" t="s">
        <v>490</v>
      </c>
      <c r="L191" s="82" t="s">
        <v>5480</v>
      </c>
      <c r="M191" s="82" t="s">
        <v>5483</v>
      </c>
      <c r="N191" s="82"/>
      <c r="O191" s="82" t="s">
        <v>5477</v>
      </c>
      <c r="P191" s="82" t="s">
        <v>5489</v>
      </c>
      <c r="Q191" s="82"/>
      <c r="R191" s="82" t="s">
        <v>5486</v>
      </c>
      <c r="S191" s="82" t="s">
        <v>5474</v>
      </c>
      <c r="T191" s="82" t="s">
        <v>6394</v>
      </c>
      <c r="U191" s="82" t="s">
        <v>6397</v>
      </c>
      <c r="V191" s="82"/>
      <c r="W191" s="82" t="s">
        <v>6391</v>
      </c>
      <c r="X191" s="82" t="s">
        <v>6403</v>
      </c>
      <c r="Y191" s="82"/>
      <c r="Z191" s="82" t="s">
        <v>6400</v>
      </c>
      <c r="AA191" s="82" t="s">
        <v>6388</v>
      </c>
      <c r="AB191" s="82" t="s">
        <v>7308</v>
      </c>
      <c r="AC191" s="82" t="s">
        <v>7311</v>
      </c>
      <c r="AD191" s="82"/>
      <c r="AE191" s="82" t="s">
        <v>7305</v>
      </c>
      <c r="AF191" s="82" t="s">
        <v>7317</v>
      </c>
      <c r="AG191" s="82"/>
      <c r="AH191" s="82" t="s">
        <v>7314</v>
      </c>
      <c r="AI191" s="82" t="s">
        <v>7302</v>
      </c>
      <c r="AJ191" s="82" t="s">
        <v>7972</v>
      </c>
      <c r="AK191" s="82" t="s">
        <v>7975</v>
      </c>
      <c r="AL191" s="82"/>
      <c r="AM191" s="82" t="s">
        <v>7969</v>
      </c>
      <c r="AN191" s="82" t="s">
        <v>7981</v>
      </c>
      <c r="AO191" s="82"/>
      <c r="AP191" s="82" t="s">
        <v>7978</v>
      </c>
      <c r="AQ191" s="82" t="s">
        <v>7966</v>
      </c>
      <c r="AR191" s="82" t="s">
        <v>8886</v>
      </c>
      <c r="AS191" s="82" t="s">
        <v>8889</v>
      </c>
      <c r="AT191" s="82"/>
      <c r="AU191" s="82" t="s">
        <v>8883</v>
      </c>
      <c r="AV191" s="82" t="s">
        <v>8895</v>
      </c>
      <c r="AW191" s="82"/>
      <c r="AX191" s="82" t="s">
        <v>8892</v>
      </c>
      <c r="AY191" s="82" t="s">
        <v>8880</v>
      </c>
      <c r="AZ191" s="82" t="s">
        <v>9800</v>
      </c>
      <c r="BA191" s="82" t="s">
        <v>9803</v>
      </c>
      <c r="BB191" s="82"/>
      <c r="BC191" s="82" t="s">
        <v>9797</v>
      </c>
      <c r="BD191" s="82" t="s">
        <v>9809</v>
      </c>
      <c r="BE191" s="82"/>
      <c r="BF191" s="82" t="s">
        <v>9806</v>
      </c>
      <c r="BG191" s="82" t="s">
        <v>9794</v>
      </c>
      <c r="BH191" s="82" t="s">
        <v>10464</v>
      </c>
      <c r="BI191" s="82" t="s">
        <v>10467</v>
      </c>
      <c r="BJ191" s="82"/>
      <c r="BK191" s="82" t="s">
        <v>10461</v>
      </c>
      <c r="BL191" s="82" t="s">
        <v>10473</v>
      </c>
      <c r="BM191" s="82"/>
      <c r="BN191" s="82" t="s">
        <v>10470</v>
      </c>
      <c r="BO191" s="82" t="s">
        <v>10458</v>
      </c>
      <c r="BP191" s="82" t="s">
        <v>11378</v>
      </c>
      <c r="BQ191" s="82" t="s">
        <v>11381</v>
      </c>
      <c r="BR191" s="82"/>
      <c r="BS191" s="82" t="s">
        <v>11375</v>
      </c>
      <c r="BT191" s="82" t="s">
        <v>11387</v>
      </c>
      <c r="BU191" s="82"/>
      <c r="BV191" s="82" t="s">
        <v>11384</v>
      </c>
      <c r="BW191" s="82" t="s">
        <v>11372</v>
      </c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</row>
    <row r="192" spans="1:103" hidden="1">
      <c r="A192" s="55" t="s">
        <v>11654</v>
      </c>
      <c r="B192" s="58"/>
      <c r="C192" s="66">
        <v>12</v>
      </c>
      <c r="D192" s="54"/>
      <c r="E192" s="54"/>
      <c r="F192" s="82"/>
      <c r="G192" s="54"/>
      <c r="H192" s="54"/>
      <c r="I192" s="82"/>
      <c r="J192" s="54"/>
      <c r="K192" s="54"/>
      <c r="L192" s="54"/>
      <c r="M192" s="54"/>
      <c r="N192" s="82"/>
      <c r="O192" s="54"/>
      <c r="P192" s="54"/>
      <c r="Q192" s="82"/>
      <c r="R192" s="54"/>
      <c r="S192" s="54"/>
      <c r="T192" s="54"/>
      <c r="U192" s="54"/>
      <c r="V192" s="82"/>
      <c r="W192" s="54"/>
      <c r="X192" s="54"/>
      <c r="Y192" s="82"/>
      <c r="Z192" s="54"/>
      <c r="AA192" s="54"/>
      <c r="AB192" s="54"/>
      <c r="AC192" s="54"/>
      <c r="AD192" s="82"/>
      <c r="AE192" s="54"/>
      <c r="AF192" s="54"/>
      <c r="AG192" s="82"/>
      <c r="AH192" s="54"/>
      <c r="AI192" s="54"/>
      <c r="AJ192" s="54"/>
      <c r="AK192" s="54"/>
      <c r="AL192" s="82"/>
      <c r="AM192" s="54"/>
      <c r="AN192" s="54"/>
      <c r="AO192" s="82"/>
      <c r="AP192" s="54"/>
      <c r="AQ192" s="54"/>
      <c r="AR192" s="54"/>
      <c r="AS192" s="54"/>
      <c r="AT192" s="82"/>
      <c r="AU192" s="54"/>
      <c r="AV192" s="54"/>
      <c r="AW192" s="82"/>
      <c r="AX192" s="54"/>
      <c r="AY192" s="54"/>
      <c r="AZ192" s="54"/>
      <c r="BA192" s="54"/>
      <c r="BB192" s="82"/>
      <c r="BC192" s="54"/>
      <c r="BD192" s="54"/>
      <c r="BE192" s="82"/>
      <c r="BF192" s="54"/>
      <c r="BG192" s="54"/>
      <c r="BH192" s="54"/>
      <c r="BI192" s="54"/>
      <c r="BJ192" s="82"/>
      <c r="BK192" s="54"/>
      <c r="BL192" s="54"/>
      <c r="BM192" s="82"/>
      <c r="BN192" s="54"/>
      <c r="BO192" s="54"/>
      <c r="BP192" s="54"/>
      <c r="BQ192" s="54"/>
      <c r="BR192" s="82"/>
      <c r="BS192" s="54"/>
      <c r="BT192" s="54"/>
      <c r="BU192" s="82"/>
      <c r="BV192" s="54"/>
      <c r="BW192" s="54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</row>
    <row r="193" spans="1:93" hidden="1">
      <c r="A193" s="50"/>
      <c r="B193" s="52" t="s">
        <v>11655</v>
      </c>
      <c r="C193" s="66">
        <v>13</v>
      </c>
      <c r="D193" s="54" t="s">
        <v>764</v>
      </c>
      <c r="E193" s="54" t="s">
        <v>767</v>
      </c>
      <c r="F193" s="82" t="s">
        <v>770</v>
      </c>
      <c r="G193" s="54" t="s">
        <v>511</v>
      </c>
      <c r="H193" s="54" t="s">
        <v>776</v>
      </c>
      <c r="I193" s="82" t="s">
        <v>779</v>
      </c>
      <c r="J193" s="54" t="s">
        <v>773</v>
      </c>
      <c r="K193" s="54" t="s">
        <v>508</v>
      </c>
      <c r="L193" s="54" t="s">
        <v>5498</v>
      </c>
      <c r="M193" s="54" t="s">
        <v>5501</v>
      </c>
      <c r="N193" s="82" t="s">
        <v>5504</v>
      </c>
      <c r="O193" s="54" t="s">
        <v>5495</v>
      </c>
      <c r="P193" s="54" t="s">
        <v>5510</v>
      </c>
      <c r="Q193" s="82" t="s">
        <v>5763</v>
      </c>
      <c r="R193" s="54" t="s">
        <v>5507</v>
      </c>
      <c r="S193" s="54" t="s">
        <v>5492</v>
      </c>
      <c r="T193" s="54" t="s">
        <v>6412</v>
      </c>
      <c r="U193" s="54" t="s">
        <v>6415</v>
      </c>
      <c r="V193" s="82" t="s">
        <v>6418</v>
      </c>
      <c r="W193" s="54" t="s">
        <v>6409</v>
      </c>
      <c r="X193" s="54" t="s">
        <v>6424</v>
      </c>
      <c r="Y193" s="82" t="s">
        <v>6427</v>
      </c>
      <c r="Z193" s="54" t="s">
        <v>6421</v>
      </c>
      <c r="AA193" s="54" t="s">
        <v>6406</v>
      </c>
      <c r="AB193" s="54" t="s">
        <v>7326</v>
      </c>
      <c r="AC193" s="54" t="s">
        <v>7329</v>
      </c>
      <c r="AD193" s="82" t="s">
        <v>7332</v>
      </c>
      <c r="AE193" s="54" t="s">
        <v>7323</v>
      </c>
      <c r="AF193" s="54" t="s">
        <v>7338</v>
      </c>
      <c r="AG193" s="82" t="s">
        <v>7341</v>
      </c>
      <c r="AH193" s="54" t="s">
        <v>7335</v>
      </c>
      <c r="AI193" s="54" t="s">
        <v>7320</v>
      </c>
      <c r="AJ193" s="54" t="s">
        <v>7990</v>
      </c>
      <c r="AK193" s="54" t="s">
        <v>7993</v>
      </c>
      <c r="AL193" s="82" t="s">
        <v>7996</v>
      </c>
      <c r="AM193" s="54" t="s">
        <v>7987</v>
      </c>
      <c r="AN193" s="54" t="s">
        <v>8002</v>
      </c>
      <c r="AO193" s="82" t="s">
        <v>8005</v>
      </c>
      <c r="AP193" s="54" t="s">
        <v>7999</v>
      </c>
      <c r="AQ193" s="54" t="s">
        <v>7984</v>
      </c>
      <c r="AR193" s="54" t="s">
        <v>8904</v>
      </c>
      <c r="AS193" s="54" t="s">
        <v>8907</v>
      </c>
      <c r="AT193" s="82" t="s">
        <v>8910</v>
      </c>
      <c r="AU193" s="54" t="s">
        <v>8901</v>
      </c>
      <c r="AV193" s="54" t="s">
        <v>8916</v>
      </c>
      <c r="AW193" s="82" t="s">
        <v>8919</v>
      </c>
      <c r="AX193" s="54" t="s">
        <v>8913</v>
      </c>
      <c r="AY193" s="54" t="s">
        <v>8898</v>
      </c>
      <c r="AZ193" s="54" t="s">
        <v>9818</v>
      </c>
      <c r="BA193" s="54" t="s">
        <v>9821</v>
      </c>
      <c r="BB193" s="82" t="s">
        <v>9824</v>
      </c>
      <c r="BC193" s="54" t="s">
        <v>9815</v>
      </c>
      <c r="BD193" s="54" t="s">
        <v>9830</v>
      </c>
      <c r="BE193" s="82" t="s">
        <v>9833</v>
      </c>
      <c r="BF193" s="54" t="s">
        <v>9827</v>
      </c>
      <c r="BG193" s="54" t="s">
        <v>9812</v>
      </c>
      <c r="BH193" s="54" t="s">
        <v>10482</v>
      </c>
      <c r="BI193" s="54" t="s">
        <v>10485</v>
      </c>
      <c r="BJ193" s="82" t="s">
        <v>10488</v>
      </c>
      <c r="BK193" s="54" t="s">
        <v>10479</v>
      </c>
      <c r="BL193" s="54" t="s">
        <v>10494</v>
      </c>
      <c r="BM193" s="82" t="s">
        <v>10497</v>
      </c>
      <c r="BN193" s="54" t="s">
        <v>10491</v>
      </c>
      <c r="BO193" s="54" t="s">
        <v>10476</v>
      </c>
      <c r="BP193" s="54" t="s">
        <v>11396</v>
      </c>
      <c r="BQ193" s="54" t="s">
        <v>11399</v>
      </c>
      <c r="BR193" s="82" t="s">
        <v>11402</v>
      </c>
      <c r="BS193" s="54" t="s">
        <v>11393</v>
      </c>
      <c r="BT193" s="54" t="s">
        <v>11408</v>
      </c>
      <c r="BU193" s="82" t="s">
        <v>11411</v>
      </c>
      <c r="BV193" s="54" t="s">
        <v>11405</v>
      </c>
      <c r="BW193" s="54" t="s">
        <v>11390</v>
      </c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</row>
    <row r="194" spans="1:93" hidden="1">
      <c r="A194" s="50"/>
      <c r="B194" s="57" t="s">
        <v>11656</v>
      </c>
      <c r="C194" s="66">
        <v>14</v>
      </c>
      <c r="D194" s="54" t="s">
        <v>788</v>
      </c>
      <c r="E194" s="54" t="s">
        <v>791</v>
      </c>
      <c r="F194" s="82" t="s">
        <v>794</v>
      </c>
      <c r="G194" s="54" t="s">
        <v>785</v>
      </c>
      <c r="H194" s="54" t="s">
        <v>800</v>
      </c>
      <c r="I194" s="82" t="s">
        <v>803</v>
      </c>
      <c r="J194" s="54" t="s">
        <v>797</v>
      </c>
      <c r="K194" s="54" t="s">
        <v>782</v>
      </c>
      <c r="L194" s="54" t="s">
        <v>5772</v>
      </c>
      <c r="M194" s="54" t="s">
        <v>5775</v>
      </c>
      <c r="N194" s="82" t="s">
        <v>5778</v>
      </c>
      <c r="O194" s="54" t="s">
        <v>5769</v>
      </c>
      <c r="P194" s="54" t="s">
        <v>5784</v>
      </c>
      <c r="Q194" s="82" t="s">
        <v>5787</v>
      </c>
      <c r="R194" s="54" t="s">
        <v>5781</v>
      </c>
      <c r="S194" s="54" t="s">
        <v>5766</v>
      </c>
      <c r="T194" s="54" t="s">
        <v>6436</v>
      </c>
      <c r="U194" s="54" t="s">
        <v>6439</v>
      </c>
      <c r="V194" s="82" t="s">
        <v>6442</v>
      </c>
      <c r="W194" s="54" t="s">
        <v>6433</v>
      </c>
      <c r="X194" s="54" t="s">
        <v>6448</v>
      </c>
      <c r="Y194" s="82" t="s">
        <v>6451</v>
      </c>
      <c r="Z194" s="54" t="s">
        <v>6445</v>
      </c>
      <c r="AA194" s="54" t="s">
        <v>6430</v>
      </c>
      <c r="AB194" s="54" t="s">
        <v>7350</v>
      </c>
      <c r="AC194" s="54" t="s">
        <v>7353</v>
      </c>
      <c r="AD194" s="82" t="s">
        <v>7356</v>
      </c>
      <c r="AE194" s="54" t="s">
        <v>7347</v>
      </c>
      <c r="AF194" s="54" t="s">
        <v>7362</v>
      </c>
      <c r="AG194" s="82" t="s">
        <v>7365</v>
      </c>
      <c r="AH194" s="54" t="s">
        <v>7359</v>
      </c>
      <c r="AI194" s="54" t="s">
        <v>7344</v>
      </c>
      <c r="AJ194" s="54" t="s">
        <v>8264</v>
      </c>
      <c r="AK194" s="54" t="s">
        <v>8267</v>
      </c>
      <c r="AL194" s="82" t="s">
        <v>8270</v>
      </c>
      <c r="AM194" s="54" t="s">
        <v>8011</v>
      </c>
      <c r="AN194" s="54" t="s">
        <v>8276</v>
      </c>
      <c r="AO194" s="82" t="s">
        <v>8279</v>
      </c>
      <c r="AP194" s="54" t="s">
        <v>8273</v>
      </c>
      <c r="AQ194" s="54" t="s">
        <v>8008</v>
      </c>
      <c r="AR194" s="54" t="s">
        <v>8928</v>
      </c>
      <c r="AS194" s="54" t="s">
        <v>8931</v>
      </c>
      <c r="AT194" s="82" t="s">
        <v>8934</v>
      </c>
      <c r="AU194" s="54" t="s">
        <v>8925</v>
      </c>
      <c r="AV194" s="54" t="s">
        <v>8940</v>
      </c>
      <c r="AW194" s="82" t="s">
        <v>8943</v>
      </c>
      <c r="AX194" s="54" t="s">
        <v>8937</v>
      </c>
      <c r="AY194" s="54" t="s">
        <v>8922</v>
      </c>
      <c r="AZ194" s="54" t="s">
        <v>9842</v>
      </c>
      <c r="BA194" s="54" t="s">
        <v>9845</v>
      </c>
      <c r="BB194" s="82" t="s">
        <v>9848</v>
      </c>
      <c r="BC194" s="54" t="s">
        <v>9839</v>
      </c>
      <c r="BD194" s="54" t="s">
        <v>9854</v>
      </c>
      <c r="BE194" s="82" t="s">
        <v>9857</v>
      </c>
      <c r="BF194" s="54" t="s">
        <v>9851</v>
      </c>
      <c r="BG194" s="54" t="s">
        <v>9836</v>
      </c>
      <c r="BH194" s="54" t="s">
        <v>10506</v>
      </c>
      <c r="BI194" s="54" t="s">
        <v>10509</v>
      </c>
      <c r="BJ194" s="82" t="s">
        <v>10762</v>
      </c>
      <c r="BK194" s="54" t="s">
        <v>10503</v>
      </c>
      <c r="BL194" s="54" t="s">
        <v>10768</v>
      </c>
      <c r="BM194" s="82" t="s">
        <v>10771</v>
      </c>
      <c r="BN194" s="54" t="s">
        <v>10765</v>
      </c>
      <c r="BO194" s="54" t="s">
        <v>10500</v>
      </c>
      <c r="BP194" s="54" t="s">
        <v>11420</v>
      </c>
      <c r="BQ194" s="54" t="s">
        <v>11423</v>
      </c>
      <c r="BR194" s="82" t="s">
        <v>11426</v>
      </c>
      <c r="BS194" s="54" t="s">
        <v>11417</v>
      </c>
      <c r="BT194" s="54" t="s">
        <v>11432</v>
      </c>
      <c r="BU194" s="82" t="s">
        <v>11435</v>
      </c>
      <c r="BV194" s="54" t="s">
        <v>11429</v>
      </c>
      <c r="BW194" s="54" t="s">
        <v>11414</v>
      </c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</row>
    <row r="195" spans="1:93" hidden="1">
      <c r="A195" s="50"/>
      <c r="B195" s="57" t="s">
        <v>11657</v>
      </c>
      <c r="C195" s="66">
        <v>15</v>
      </c>
      <c r="D195" s="54" t="s">
        <v>812</v>
      </c>
      <c r="E195" s="54" t="s">
        <v>815</v>
      </c>
      <c r="F195" s="82" t="s">
        <v>818</v>
      </c>
      <c r="G195" s="54" t="s">
        <v>809</v>
      </c>
      <c r="H195" s="54" t="s">
        <v>824</v>
      </c>
      <c r="I195" s="82" t="s">
        <v>827</v>
      </c>
      <c r="J195" s="54" t="s">
        <v>821</v>
      </c>
      <c r="K195" s="54" t="s">
        <v>806</v>
      </c>
      <c r="L195" s="54" t="s">
        <v>5796</v>
      </c>
      <c r="M195" s="54" t="s">
        <v>5799</v>
      </c>
      <c r="N195" s="82" t="s">
        <v>5802</v>
      </c>
      <c r="O195" s="54" t="s">
        <v>5793</v>
      </c>
      <c r="P195" s="54" t="s">
        <v>5808</v>
      </c>
      <c r="Q195" s="82" t="s">
        <v>5811</v>
      </c>
      <c r="R195" s="54" t="s">
        <v>5805</v>
      </c>
      <c r="S195" s="54" t="s">
        <v>5790</v>
      </c>
      <c r="T195" s="54" t="s">
        <v>6460</v>
      </c>
      <c r="U195" s="54" t="s">
        <v>6463</v>
      </c>
      <c r="V195" s="82" t="s">
        <v>6466</v>
      </c>
      <c r="W195" s="54" t="s">
        <v>6457</v>
      </c>
      <c r="X195" s="54" t="s">
        <v>6472</v>
      </c>
      <c r="Y195" s="82" t="s">
        <v>6475</v>
      </c>
      <c r="Z195" s="54" t="s">
        <v>6469</v>
      </c>
      <c r="AA195" s="54" t="s">
        <v>6454</v>
      </c>
      <c r="AB195" s="54" t="s">
        <v>7374</v>
      </c>
      <c r="AC195" s="54" t="s">
        <v>7377</v>
      </c>
      <c r="AD195" s="82" t="s">
        <v>7380</v>
      </c>
      <c r="AE195" s="54" t="s">
        <v>7371</v>
      </c>
      <c r="AF195" s="54" t="s">
        <v>7386</v>
      </c>
      <c r="AG195" s="82" t="s">
        <v>7389</v>
      </c>
      <c r="AH195" s="54" t="s">
        <v>7383</v>
      </c>
      <c r="AI195" s="54" t="s">
        <v>7368</v>
      </c>
      <c r="AJ195" s="54" t="s">
        <v>8288</v>
      </c>
      <c r="AK195" s="54" t="s">
        <v>8291</v>
      </c>
      <c r="AL195" s="82" t="s">
        <v>8294</v>
      </c>
      <c r="AM195" s="54" t="s">
        <v>8285</v>
      </c>
      <c r="AN195" s="54" t="s">
        <v>8300</v>
      </c>
      <c r="AO195" s="82" t="s">
        <v>8303</v>
      </c>
      <c r="AP195" s="54" t="s">
        <v>8297</v>
      </c>
      <c r="AQ195" s="54" t="s">
        <v>8282</v>
      </c>
      <c r="AR195" s="54" t="s">
        <v>8952</v>
      </c>
      <c r="AS195" s="54" t="s">
        <v>8955</v>
      </c>
      <c r="AT195" s="82" t="s">
        <v>8958</v>
      </c>
      <c r="AU195" s="54" t="s">
        <v>8949</v>
      </c>
      <c r="AV195" s="54" t="s">
        <v>8964</v>
      </c>
      <c r="AW195" s="82" t="s">
        <v>8967</v>
      </c>
      <c r="AX195" s="54" t="s">
        <v>8961</v>
      </c>
      <c r="AY195" s="54" t="s">
        <v>8946</v>
      </c>
      <c r="AZ195" s="54" t="s">
        <v>9866</v>
      </c>
      <c r="BA195" s="54" t="s">
        <v>9869</v>
      </c>
      <c r="BB195" s="82" t="s">
        <v>9872</v>
      </c>
      <c r="BC195" s="54" t="s">
        <v>9863</v>
      </c>
      <c r="BD195" s="54" t="s">
        <v>9878</v>
      </c>
      <c r="BE195" s="82" t="s">
        <v>9881</v>
      </c>
      <c r="BF195" s="54" t="s">
        <v>9875</v>
      </c>
      <c r="BG195" s="54" t="s">
        <v>9860</v>
      </c>
      <c r="BH195" s="54" t="s">
        <v>10780</v>
      </c>
      <c r="BI195" s="54" t="s">
        <v>10783</v>
      </c>
      <c r="BJ195" s="82" t="s">
        <v>10786</v>
      </c>
      <c r="BK195" s="54" t="s">
        <v>10777</v>
      </c>
      <c r="BL195" s="54" t="s">
        <v>10792</v>
      </c>
      <c r="BM195" s="82" t="s">
        <v>10795</v>
      </c>
      <c r="BN195" s="54" t="s">
        <v>10789</v>
      </c>
      <c r="BO195" s="54" t="s">
        <v>10774</v>
      </c>
      <c r="BP195" s="54" t="s">
        <v>11444</v>
      </c>
      <c r="BQ195" s="54" t="s">
        <v>11447</v>
      </c>
      <c r="BR195" s="82" t="s">
        <v>11450</v>
      </c>
      <c r="BS195" s="54" t="s">
        <v>11441</v>
      </c>
      <c r="BT195" s="54" t="s">
        <v>11456</v>
      </c>
      <c r="BU195" s="82" t="s">
        <v>11459</v>
      </c>
      <c r="BV195" s="54" t="s">
        <v>11453</v>
      </c>
      <c r="BW195" s="54" t="s">
        <v>11438</v>
      </c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</row>
    <row r="196" spans="1:93" hidden="1">
      <c r="A196" s="50"/>
      <c r="B196" s="57" t="s">
        <v>11658</v>
      </c>
      <c r="C196" s="66">
        <v>16</v>
      </c>
      <c r="D196" s="54" t="s">
        <v>836</v>
      </c>
      <c r="E196" s="54" t="s">
        <v>839</v>
      </c>
      <c r="F196" s="82" t="s">
        <v>842</v>
      </c>
      <c r="G196" s="54" t="s">
        <v>833</v>
      </c>
      <c r="H196" s="54" t="s">
        <v>848</v>
      </c>
      <c r="I196" s="82" t="s">
        <v>851</v>
      </c>
      <c r="J196" s="54" t="s">
        <v>845</v>
      </c>
      <c r="K196" s="54" t="s">
        <v>830</v>
      </c>
      <c r="L196" s="54" t="s">
        <v>5820</v>
      </c>
      <c r="M196" s="54" t="s">
        <v>5823</v>
      </c>
      <c r="N196" s="82" t="s">
        <v>5826</v>
      </c>
      <c r="O196" s="54" t="s">
        <v>5817</v>
      </c>
      <c r="P196" s="54" t="s">
        <v>5832</v>
      </c>
      <c r="Q196" s="82" t="s">
        <v>5835</v>
      </c>
      <c r="R196" s="54" t="s">
        <v>5829</v>
      </c>
      <c r="S196" s="54" t="s">
        <v>5814</v>
      </c>
      <c r="T196" s="54" t="s">
        <v>6484</v>
      </c>
      <c r="U196" s="54" t="s">
        <v>6487</v>
      </c>
      <c r="V196" s="82" t="s">
        <v>6490</v>
      </c>
      <c r="W196" s="54" t="s">
        <v>6481</v>
      </c>
      <c r="X196" s="54" t="s">
        <v>6496</v>
      </c>
      <c r="Y196" s="82" t="s">
        <v>6499</v>
      </c>
      <c r="Z196" s="54" t="s">
        <v>6493</v>
      </c>
      <c r="AA196" s="54" t="s">
        <v>6478</v>
      </c>
      <c r="AB196" s="54" t="s">
        <v>7398</v>
      </c>
      <c r="AC196" s="54" t="s">
        <v>7401</v>
      </c>
      <c r="AD196" s="82" t="s">
        <v>7404</v>
      </c>
      <c r="AE196" s="54" t="s">
        <v>7395</v>
      </c>
      <c r="AF196" s="54" t="s">
        <v>7410</v>
      </c>
      <c r="AG196" s="82" t="s">
        <v>7413</v>
      </c>
      <c r="AH196" s="54" t="s">
        <v>7407</v>
      </c>
      <c r="AI196" s="54" t="s">
        <v>7392</v>
      </c>
      <c r="AJ196" s="54" t="s">
        <v>8312</v>
      </c>
      <c r="AK196" s="54" t="s">
        <v>8315</v>
      </c>
      <c r="AL196" s="82" t="s">
        <v>8318</v>
      </c>
      <c r="AM196" s="54" t="s">
        <v>8309</v>
      </c>
      <c r="AN196" s="54" t="s">
        <v>8324</v>
      </c>
      <c r="AO196" s="82" t="s">
        <v>8327</v>
      </c>
      <c r="AP196" s="54" t="s">
        <v>8321</v>
      </c>
      <c r="AQ196" s="54" t="s">
        <v>8306</v>
      </c>
      <c r="AR196" s="54" t="s">
        <v>8976</v>
      </c>
      <c r="AS196" s="54" t="s">
        <v>8979</v>
      </c>
      <c r="AT196" s="82" t="s">
        <v>8982</v>
      </c>
      <c r="AU196" s="54" t="s">
        <v>8973</v>
      </c>
      <c r="AV196" s="54" t="s">
        <v>8988</v>
      </c>
      <c r="AW196" s="82" t="s">
        <v>8991</v>
      </c>
      <c r="AX196" s="54" t="s">
        <v>8985</v>
      </c>
      <c r="AY196" s="54" t="s">
        <v>8970</v>
      </c>
      <c r="AZ196" s="54" t="s">
        <v>9890</v>
      </c>
      <c r="BA196" s="54" t="s">
        <v>9893</v>
      </c>
      <c r="BB196" s="82" t="s">
        <v>9896</v>
      </c>
      <c r="BC196" s="54" t="s">
        <v>9887</v>
      </c>
      <c r="BD196" s="54" t="s">
        <v>9902</v>
      </c>
      <c r="BE196" s="82" t="s">
        <v>9905</v>
      </c>
      <c r="BF196" s="54" t="s">
        <v>9899</v>
      </c>
      <c r="BG196" s="54" t="s">
        <v>9884</v>
      </c>
      <c r="BH196" s="54" t="s">
        <v>10804</v>
      </c>
      <c r="BI196" s="54" t="s">
        <v>10807</v>
      </c>
      <c r="BJ196" s="82" t="s">
        <v>10810</v>
      </c>
      <c r="BK196" s="54" t="s">
        <v>10801</v>
      </c>
      <c r="BL196" s="54" t="s">
        <v>10816</v>
      </c>
      <c r="BM196" s="82" t="s">
        <v>10819</v>
      </c>
      <c r="BN196" s="54" t="s">
        <v>10813</v>
      </c>
      <c r="BO196" s="54" t="s">
        <v>10798</v>
      </c>
      <c r="BP196" s="54" t="s">
        <v>11468</v>
      </c>
      <c r="BQ196" s="54" t="s">
        <v>11471</v>
      </c>
      <c r="BR196" s="82" t="s">
        <v>11474</v>
      </c>
      <c r="BS196" s="54" t="s">
        <v>11465</v>
      </c>
      <c r="BT196" s="54" t="s">
        <v>11480</v>
      </c>
      <c r="BU196" s="82" t="s">
        <v>11483</v>
      </c>
      <c r="BV196" s="54" t="s">
        <v>11477</v>
      </c>
      <c r="BW196" s="54" t="s">
        <v>11462</v>
      </c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</row>
    <row r="197" spans="1:93" hidden="1">
      <c r="A197" s="50"/>
      <c r="B197" s="57" t="s">
        <v>11659</v>
      </c>
      <c r="C197" s="66">
        <v>17</v>
      </c>
      <c r="D197" s="54" t="s">
        <v>860</v>
      </c>
      <c r="E197" s="54" t="s">
        <v>863</v>
      </c>
      <c r="F197" s="82" t="s">
        <v>866</v>
      </c>
      <c r="G197" s="54" t="s">
        <v>857</v>
      </c>
      <c r="H197" s="54" t="s">
        <v>872</v>
      </c>
      <c r="I197" s="82" t="s">
        <v>875</v>
      </c>
      <c r="J197" s="54" t="s">
        <v>869</v>
      </c>
      <c r="K197" s="54" t="s">
        <v>854</v>
      </c>
      <c r="L197" s="54" t="s">
        <v>5844</v>
      </c>
      <c r="M197" s="54" t="s">
        <v>5847</v>
      </c>
      <c r="N197" s="82" t="s">
        <v>5850</v>
      </c>
      <c r="O197" s="54" t="s">
        <v>5841</v>
      </c>
      <c r="P197" s="54" t="s">
        <v>5856</v>
      </c>
      <c r="Q197" s="82" t="s">
        <v>5859</v>
      </c>
      <c r="R197" s="54" t="s">
        <v>5853</v>
      </c>
      <c r="S197" s="54" t="s">
        <v>5838</v>
      </c>
      <c r="T197" s="54" t="s">
        <v>6508</v>
      </c>
      <c r="U197" s="54" t="s">
        <v>6511</v>
      </c>
      <c r="V197" s="82" t="s">
        <v>6764</v>
      </c>
      <c r="W197" s="54" t="s">
        <v>6505</v>
      </c>
      <c r="X197" s="54" t="s">
        <v>6770</v>
      </c>
      <c r="Y197" s="82" t="s">
        <v>6773</v>
      </c>
      <c r="Z197" s="54" t="s">
        <v>6767</v>
      </c>
      <c r="AA197" s="54" t="s">
        <v>6502</v>
      </c>
      <c r="AB197" s="54" t="s">
        <v>7422</v>
      </c>
      <c r="AC197" s="54" t="s">
        <v>7425</v>
      </c>
      <c r="AD197" s="82" t="s">
        <v>7428</v>
      </c>
      <c r="AE197" s="54" t="s">
        <v>7419</v>
      </c>
      <c r="AF197" s="54" t="s">
        <v>7434</v>
      </c>
      <c r="AG197" s="82" t="s">
        <v>7437</v>
      </c>
      <c r="AH197" s="54" t="s">
        <v>7431</v>
      </c>
      <c r="AI197" s="54" t="s">
        <v>7416</v>
      </c>
      <c r="AJ197" s="54" t="s">
        <v>8336</v>
      </c>
      <c r="AK197" s="54" t="s">
        <v>8339</v>
      </c>
      <c r="AL197" s="82" t="s">
        <v>8342</v>
      </c>
      <c r="AM197" s="54" t="s">
        <v>8333</v>
      </c>
      <c r="AN197" s="54" t="s">
        <v>8348</v>
      </c>
      <c r="AO197" s="82" t="s">
        <v>8351</v>
      </c>
      <c r="AP197" s="54" t="s">
        <v>8345</v>
      </c>
      <c r="AQ197" s="54" t="s">
        <v>8330</v>
      </c>
      <c r="AR197" s="54" t="s">
        <v>9000</v>
      </c>
      <c r="AS197" s="54" t="s">
        <v>9003</v>
      </c>
      <c r="AT197" s="82" t="s">
        <v>9006</v>
      </c>
      <c r="AU197" s="54" t="s">
        <v>8997</v>
      </c>
      <c r="AV197" s="54" t="s">
        <v>9262</v>
      </c>
      <c r="AW197" s="82" t="s">
        <v>9265</v>
      </c>
      <c r="AX197" s="54" t="s">
        <v>9009</v>
      </c>
      <c r="AY197" s="54" t="s">
        <v>8994</v>
      </c>
      <c r="AZ197" s="54" t="s">
        <v>9914</v>
      </c>
      <c r="BA197" s="54" t="s">
        <v>9917</v>
      </c>
      <c r="BB197" s="82" t="s">
        <v>9920</v>
      </c>
      <c r="BC197" s="54" t="s">
        <v>9911</v>
      </c>
      <c r="BD197" s="54" t="s">
        <v>9926</v>
      </c>
      <c r="BE197" s="82" t="s">
        <v>9929</v>
      </c>
      <c r="BF197" s="54" t="s">
        <v>9923</v>
      </c>
      <c r="BG197" s="54" t="s">
        <v>9908</v>
      </c>
      <c r="BH197" s="54" t="s">
        <v>10828</v>
      </c>
      <c r="BI197" s="54" t="s">
        <v>10831</v>
      </c>
      <c r="BJ197" s="82" t="s">
        <v>10834</v>
      </c>
      <c r="BK197" s="54" t="s">
        <v>10825</v>
      </c>
      <c r="BL197" s="54" t="s">
        <v>10840</v>
      </c>
      <c r="BM197" s="82" t="s">
        <v>10843</v>
      </c>
      <c r="BN197" s="54" t="s">
        <v>10837</v>
      </c>
      <c r="BO197" s="54" t="s">
        <v>10822</v>
      </c>
      <c r="BP197" s="54" t="s">
        <v>11492</v>
      </c>
      <c r="BQ197" s="54" t="s">
        <v>11495</v>
      </c>
      <c r="BR197" s="82" t="s">
        <v>11498</v>
      </c>
      <c r="BS197" s="54" t="s">
        <v>11489</v>
      </c>
      <c r="BT197" s="54" t="s">
        <v>11504</v>
      </c>
      <c r="BU197" s="82" t="s">
        <v>11507</v>
      </c>
      <c r="BV197" s="54" t="s">
        <v>11501</v>
      </c>
      <c r="BW197" s="54" t="s">
        <v>11486</v>
      </c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</row>
    <row r="198" spans="1:93" hidden="1">
      <c r="A198" s="50"/>
      <c r="B198" s="52" t="s">
        <v>11660</v>
      </c>
      <c r="C198" s="66">
        <v>18</v>
      </c>
      <c r="D198" s="54" t="s">
        <v>884</v>
      </c>
      <c r="E198" s="54" t="s">
        <v>887</v>
      </c>
      <c r="F198" s="82" t="s">
        <v>890</v>
      </c>
      <c r="G198" s="54" t="s">
        <v>881</v>
      </c>
      <c r="H198" s="54" t="s">
        <v>896</v>
      </c>
      <c r="I198" s="82" t="s">
        <v>899</v>
      </c>
      <c r="J198" s="54" t="s">
        <v>893</v>
      </c>
      <c r="K198" s="54" t="s">
        <v>878</v>
      </c>
      <c r="L198" s="54" t="s">
        <v>5868</v>
      </c>
      <c r="M198" s="54" t="s">
        <v>5871</v>
      </c>
      <c r="N198" s="82" t="s">
        <v>5874</v>
      </c>
      <c r="O198" s="54" t="s">
        <v>5865</v>
      </c>
      <c r="P198" s="54" t="s">
        <v>5880</v>
      </c>
      <c r="Q198" s="82" t="s">
        <v>5883</v>
      </c>
      <c r="R198" s="54" t="s">
        <v>5877</v>
      </c>
      <c r="S198" s="54" t="s">
        <v>5862</v>
      </c>
      <c r="T198" s="54" t="s">
        <v>6782</v>
      </c>
      <c r="U198" s="54" t="s">
        <v>6785</v>
      </c>
      <c r="V198" s="82" t="s">
        <v>6788</v>
      </c>
      <c r="W198" s="54" t="s">
        <v>6779</v>
      </c>
      <c r="X198" s="54" t="s">
        <v>6794</v>
      </c>
      <c r="Y198" s="82" t="s">
        <v>6797</v>
      </c>
      <c r="Z198" s="54" t="s">
        <v>6791</v>
      </c>
      <c r="AA198" s="54" t="s">
        <v>6776</v>
      </c>
      <c r="AB198" s="54" t="s">
        <v>7446</v>
      </c>
      <c r="AC198" s="54" t="s">
        <v>7449</v>
      </c>
      <c r="AD198" s="82" t="s">
        <v>7452</v>
      </c>
      <c r="AE198" s="54" t="s">
        <v>7443</v>
      </c>
      <c r="AF198" s="54" t="s">
        <v>7458</v>
      </c>
      <c r="AG198" s="82" t="s">
        <v>7461</v>
      </c>
      <c r="AH198" s="54" t="s">
        <v>7455</v>
      </c>
      <c r="AI198" s="54" t="s">
        <v>7440</v>
      </c>
      <c r="AJ198" s="54" t="s">
        <v>8360</v>
      </c>
      <c r="AK198" s="54" t="s">
        <v>8363</v>
      </c>
      <c r="AL198" s="82" t="s">
        <v>8366</v>
      </c>
      <c r="AM198" s="54" t="s">
        <v>8357</v>
      </c>
      <c r="AN198" s="54" t="s">
        <v>8372</v>
      </c>
      <c r="AO198" s="82" t="s">
        <v>8375</v>
      </c>
      <c r="AP198" s="54" t="s">
        <v>8369</v>
      </c>
      <c r="AQ198" s="54" t="s">
        <v>8354</v>
      </c>
      <c r="AR198" s="54" t="s">
        <v>9274</v>
      </c>
      <c r="AS198" s="54" t="s">
        <v>9277</v>
      </c>
      <c r="AT198" s="82" t="s">
        <v>9280</v>
      </c>
      <c r="AU198" s="54" t="s">
        <v>9271</v>
      </c>
      <c r="AV198" s="54" t="s">
        <v>9286</v>
      </c>
      <c r="AW198" s="82" t="s">
        <v>9289</v>
      </c>
      <c r="AX198" s="54" t="s">
        <v>9283</v>
      </c>
      <c r="AY198" s="54" t="s">
        <v>9268</v>
      </c>
      <c r="AZ198" s="54" t="s">
        <v>9938</v>
      </c>
      <c r="BA198" s="54" t="s">
        <v>9941</v>
      </c>
      <c r="BB198" s="82" t="s">
        <v>9944</v>
      </c>
      <c r="BC198" s="54" t="s">
        <v>9935</v>
      </c>
      <c r="BD198" s="54" t="s">
        <v>9950</v>
      </c>
      <c r="BE198" s="82" t="s">
        <v>9953</v>
      </c>
      <c r="BF198" s="54" t="s">
        <v>9947</v>
      </c>
      <c r="BG198" s="54" t="s">
        <v>9932</v>
      </c>
      <c r="BH198" s="54" t="s">
        <v>10852</v>
      </c>
      <c r="BI198" s="54" t="s">
        <v>10855</v>
      </c>
      <c r="BJ198" s="82" t="s">
        <v>10858</v>
      </c>
      <c r="BK198" s="54" t="s">
        <v>10849</v>
      </c>
      <c r="BL198" s="54" t="s">
        <v>10864</v>
      </c>
      <c r="BM198" s="82" t="s">
        <v>10867</v>
      </c>
      <c r="BN198" s="54" t="s">
        <v>10861</v>
      </c>
      <c r="BO198" s="54" t="s">
        <v>10846</v>
      </c>
      <c r="BP198" s="54" t="s">
        <v>11562</v>
      </c>
      <c r="BQ198" s="54" t="s">
        <v>11565</v>
      </c>
      <c r="BR198" s="82" t="s">
        <v>11568</v>
      </c>
      <c r="BS198" s="54" t="s">
        <v>11559</v>
      </c>
      <c r="BT198" s="54" t="s">
        <v>11574</v>
      </c>
      <c r="BU198" s="82" t="s">
        <v>11577</v>
      </c>
      <c r="BV198" s="54" t="s">
        <v>11571</v>
      </c>
      <c r="BW198" s="54" t="s">
        <v>11510</v>
      </c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</row>
    <row r="199" spans="1:93" hidden="1">
      <c r="A199" s="50"/>
      <c r="B199" s="52" t="s">
        <v>11661</v>
      </c>
      <c r="C199" s="66">
        <v>19</v>
      </c>
      <c r="D199" s="54" t="s">
        <v>908</v>
      </c>
      <c r="E199" s="54" t="s">
        <v>911</v>
      </c>
      <c r="F199" s="82" t="s">
        <v>914</v>
      </c>
      <c r="G199" s="54" t="s">
        <v>905</v>
      </c>
      <c r="H199" s="54" t="s">
        <v>920</v>
      </c>
      <c r="I199" s="82" t="s">
        <v>923</v>
      </c>
      <c r="J199" s="54" t="s">
        <v>917</v>
      </c>
      <c r="K199" s="54" t="s">
        <v>902</v>
      </c>
      <c r="L199" s="54" t="s">
        <v>5892</v>
      </c>
      <c r="M199" s="54" t="s">
        <v>5895</v>
      </c>
      <c r="N199" s="82" t="s">
        <v>5898</v>
      </c>
      <c r="O199" s="54" t="s">
        <v>5889</v>
      </c>
      <c r="P199" s="54" t="s">
        <v>5904</v>
      </c>
      <c r="Q199" s="82" t="s">
        <v>5907</v>
      </c>
      <c r="R199" s="54" t="s">
        <v>5901</v>
      </c>
      <c r="S199" s="54" t="s">
        <v>5886</v>
      </c>
      <c r="T199" s="54" t="s">
        <v>6806</v>
      </c>
      <c r="U199" s="54" t="s">
        <v>6809</v>
      </c>
      <c r="V199" s="82" t="s">
        <v>6812</v>
      </c>
      <c r="W199" s="54" t="s">
        <v>6803</v>
      </c>
      <c r="X199" s="54" t="s">
        <v>6818</v>
      </c>
      <c r="Y199" s="82" t="s">
        <v>6821</v>
      </c>
      <c r="Z199" s="54" t="s">
        <v>6815</v>
      </c>
      <c r="AA199" s="54" t="s">
        <v>6800</v>
      </c>
      <c r="AB199" s="54" t="s">
        <v>7470</v>
      </c>
      <c r="AC199" s="54" t="s">
        <v>7473</v>
      </c>
      <c r="AD199" s="82" t="s">
        <v>7476</v>
      </c>
      <c r="AE199" s="54" t="s">
        <v>7467</v>
      </c>
      <c r="AF199" s="54" t="s">
        <v>7482</v>
      </c>
      <c r="AG199" s="82" t="s">
        <v>7485</v>
      </c>
      <c r="AH199" s="54" t="s">
        <v>7479</v>
      </c>
      <c r="AI199" s="54" t="s">
        <v>7464</v>
      </c>
      <c r="AJ199" s="54" t="s">
        <v>8384</v>
      </c>
      <c r="AK199" s="54" t="s">
        <v>8387</v>
      </c>
      <c r="AL199" s="82" t="s">
        <v>8390</v>
      </c>
      <c r="AM199" s="54" t="s">
        <v>8381</v>
      </c>
      <c r="AN199" s="54" t="s">
        <v>8396</v>
      </c>
      <c r="AO199" s="82" t="s">
        <v>8399</v>
      </c>
      <c r="AP199" s="54" t="s">
        <v>8393</v>
      </c>
      <c r="AQ199" s="54" t="s">
        <v>8378</v>
      </c>
      <c r="AR199" s="54" t="s">
        <v>9298</v>
      </c>
      <c r="AS199" s="54" t="s">
        <v>9301</v>
      </c>
      <c r="AT199" s="82" t="s">
        <v>9304</v>
      </c>
      <c r="AU199" s="54" t="s">
        <v>9295</v>
      </c>
      <c r="AV199" s="54" t="s">
        <v>9310</v>
      </c>
      <c r="AW199" s="82" t="s">
        <v>9313</v>
      </c>
      <c r="AX199" s="54" t="s">
        <v>9307</v>
      </c>
      <c r="AY199" s="54" t="s">
        <v>9292</v>
      </c>
      <c r="AZ199" s="54" t="s">
        <v>9962</v>
      </c>
      <c r="BA199" s="54" t="s">
        <v>9965</v>
      </c>
      <c r="BB199" s="82" t="s">
        <v>9968</v>
      </c>
      <c r="BC199" s="54" t="s">
        <v>9959</v>
      </c>
      <c r="BD199" s="54" t="s">
        <v>9974</v>
      </c>
      <c r="BE199" s="82" t="s">
        <v>9977</v>
      </c>
      <c r="BF199" s="54" t="s">
        <v>9971</v>
      </c>
      <c r="BG199" s="54" t="s">
        <v>9956</v>
      </c>
      <c r="BH199" s="54" t="s">
        <v>10876</v>
      </c>
      <c r="BI199" s="54" t="s">
        <v>10879</v>
      </c>
      <c r="BJ199" s="82" t="s">
        <v>10882</v>
      </c>
      <c r="BK199" s="54" t="s">
        <v>10873</v>
      </c>
      <c r="BL199" s="54" t="s">
        <v>10888</v>
      </c>
      <c r="BM199" s="82" t="s">
        <v>10891</v>
      </c>
      <c r="BN199" s="54" t="s">
        <v>10885</v>
      </c>
      <c r="BO199" s="54" t="s">
        <v>10870</v>
      </c>
      <c r="BP199" s="54" t="s">
        <v>11586</v>
      </c>
      <c r="BQ199" s="54" t="s">
        <v>11589</v>
      </c>
      <c r="BR199" s="82" t="s">
        <v>11592</v>
      </c>
      <c r="BS199" s="54" t="s">
        <v>11583</v>
      </c>
      <c r="BT199" s="54" t="s">
        <v>11598</v>
      </c>
      <c r="BU199" s="82" t="s">
        <v>11601</v>
      </c>
      <c r="BV199" s="54" t="s">
        <v>11595</v>
      </c>
      <c r="BW199" s="54" t="s">
        <v>11580</v>
      </c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</row>
    <row r="200" spans="1:93" hidden="1">
      <c r="A200" s="55" t="s">
        <v>11636</v>
      </c>
      <c r="B200" s="59"/>
      <c r="C200" s="66">
        <v>20</v>
      </c>
      <c r="D200" s="54" t="s">
        <v>268</v>
      </c>
      <c r="E200" s="54" t="s">
        <v>271</v>
      </c>
      <c r="F200" s="82" t="s">
        <v>274</v>
      </c>
      <c r="G200" s="54" t="s">
        <v>265</v>
      </c>
      <c r="H200" s="54" t="s">
        <v>280</v>
      </c>
      <c r="I200" s="82" t="s">
        <v>283</v>
      </c>
      <c r="J200" s="54" t="s">
        <v>277</v>
      </c>
      <c r="K200" s="54" t="s">
        <v>262</v>
      </c>
      <c r="L200" s="54" t="s">
        <v>5002</v>
      </c>
      <c r="M200" s="54" t="s">
        <v>5005</v>
      </c>
      <c r="N200" s="82" t="s">
        <v>5008</v>
      </c>
      <c r="O200" s="54" t="s">
        <v>4999</v>
      </c>
      <c r="P200" s="54" t="s">
        <v>5264</v>
      </c>
      <c r="Q200" s="82" t="s">
        <v>5267</v>
      </c>
      <c r="R200" s="54" t="s">
        <v>5011</v>
      </c>
      <c r="S200" s="54" t="s">
        <v>4996</v>
      </c>
      <c r="T200" s="54" t="s">
        <v>5916</v>
      </c>
      <c r="U200" s="54" t="s">
        <v>5919</v>
      </c>
      <c r="V200" s="82" t="s">
        <v>5922</v>
      </c>
      <c r="W200" s="54" t="s">
        <v>5913</v>
      </c>
      <c r="X200" s="54" t="s">
        <v>5928</v>
      </c>
      <c r="Y200" s="82" t="s">
        <v>5931</v>
      </c>
      <c r="Z200" s="54" t="s">
        <v>5925</v>
      </c>
      <c r="AA200" s="54" t="s">
        <v>5910</v>
      </c>
      <c r="AB200" s="54" t="s">
        <v>6830</v>
      </c>
      <c r="AC200" s="54" t="s">
        <v>6833</v>
      </c>
      <c r="AD200" s="82" t="s">
        <v>6836</v>
      </c>
      <c r="AE200" s="54" t="s">
        <v>6827</v>
      </c>
      <c r="AF200" s="54" t="s">
        <v>6842</v>
      </c>
      <c r="AG200" s="82" t="s">
        <v>6845</v>
      </c>
      <c r="AH200" s="54" t="s">
        <v>6839</v>
      </c>
      <c r="AI200" s="54" t="s">
        <v>6824</v>
      </c>
      <c r="AJ200" s="54" t="s">
        <v>7494</v>
      </c>
      <c r="AK200" s="54" t="s">
        <v>7497</v>
      </c>
      <c r="AL200" s="82" t="s">
        <v>7500</v>
      </c>
      <c r="AM200" s="54" t="s">
        <v>7491</v>
      </c>
      <c r="AN200" s="54" t="s">
        <v>7506</v>
      </c>
      <c r="AO200" s="82" t="s">
        <v>7509</v>
      </c>
      <c r="AP200" s="54" t="s">
        <v>7503</v>
      </c>
      <c r="AQ200" s="54" t="s">
        <v>7488</v>
      </c>
      <c r="AR200" s="54" t="s">
        <v>8408</v>
      </c>
      <c r="AS200" s="54" t="s">
        <v>8411</v>
      </c>
      <c r="AT200" s="82" t="s">
        <v>8414</v>
      </c>
      <c r="AU200" s="54" t="s">
        <v>8405</v>
      </c>
      <c r="AV200" s="54" t="s">
        <v>8420</v>
      </c>
      <c r="AW200" s="82" t="s">
        <v>8423</v>
      </c>
      <c r="AX200" s="54" t="s">
        <v>8417</v>
      </c>
      <c r="AY200" s="54" t="s">
        <v>8402</v>
      </c>
      <c r="AZ200" s="54" t="s">
        <v>9322</v>
      </c>
      <c r="BA200" s="54" t="s">
        <v>9325</v>
      </c>
      <c r="BB200" s="82" t="s">
        <v>9328</v>
      </c>
      <c r="BC200" s="54" t="s">
        <v>9319</v>
      </c>
      <c r="BD200" s="54" t="s">
        <v>9334</v>
      </c>
      <c r="BE200" s="82" t="s">
        <v>9337</v>
      </c>
      <c r="BF200" s="54" t="s">
        <v>9331</v>
      </c>
      <c r="BG200" s="54" t="s">
        <v>9316</v>
      </c>
      <c r="BH200" s="54" t="s">
        <v>9986</v>
      </c>
      <c r="BI200" s="54" t="s">
        <v>9989</v>
      </c>
      <c r="BJ200" s="82" t="s">
        <v>9992</v>
      </c>
      <c r="BK200" s="54" t="s">
        <v>9983</v>
      </c>
      <c r="BL200" s="54" t="s">
        <v>9998</v>
      </c>
      <c r="BM200" s="82" t="s">
        <v>10001</v>
      </c>
      <c r="BN200" s="54" t="s">
        <v>9995</v>
      </c>
      <c r="BO200" s="54" t="s">
        <v>9980</v>
      </c>
      <c r="BP200" s="54" t="s">
        <v>10900</v>
      </c>
      <c r="BQ200" s="54" t="s">
        <v>10903</v>
      </c>
      <c r="BR200" s="82" t="s">
        <v>10906</v>
      </c>
      <c r="BS200" s="54" t="s">
        <v>10897</v>
      </c>
      <c r="BT200" s="54" t="s">
        <v>10912</v>
      </c>
      <c r="BU200" s="82" t="s">
        <v>10915</v>
      </c>
      <c r="BV200" s="54" t="s">
        <v>10909</v>
      </c>
      <c r="BW200" s="54" t="s">
        <v>10894</v>
      </c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</row>
    <row r="201" spans="1:93" hidden="1">
      <c r="A201" s="46" t="s">
        <v>11662</v>
      </c>
      <c r="B201" s="47"/>
      <c r="C201" s="66">
        <v>21</v>
      </c>
      <c r="D201" s="54"/>
      <c r="E201" s="54"/>
      <c r="F201" s="82"/>
      <c r="G201" s="54"/>
      <c r="H201" s="54"/>
      <c r="I201" s="82"/>
      <c r="J201" s="54"/>
      <c r="K201" s="54"/>
      <c r="L201" s="54"/>
      <c r="M201" s="54"/>
      <c r="N201" s="82"/>
      <c r="O201" s="54"/>
      <c r="P201" s="54"/>
      <c r="Q201" s="82"/>
      <c r="R201" s="54"/>
      <c r="S201" s="54"/>
      <c r="T201" s="54"/>
      <c r="U201" s="54"/>
      <c r="V201" s="82"/>
      <c r="W201" s="54"/>
      <c r="X201" s="54"/>
      <c r="Y201" s="82"/>
      <c r="Z201" s="54"/>
      <c r="AA201" s="54"/>
      <c r="AB201" s="54"/>
      <c r="AC201" s="54"/>
      <c r="AD201" s="82"/>
      <c r="AE201" s="54"/>
      <c r="AF201" s="54"/>
      <c r="AG201" s="82"/>
      <c r="AH201" s="54"/>
      <c r="AI201" s="54"/>
      <c r="AJ201" s="54"/>
      <c r="AK201" s="54"/>
      <c r="AL201" s="82"/>
      <c r="AM201" s="54"/>
      <c r="AN201" s="54"/>
      <c r="AO201" s="82"/>
      <c r="AP201" s="54"/>
      <c r="AQ201" s="54"/>
      <c r="AR201" s="54"/>
      <c r="AS201" s="54"/>
      <c r="AT201" s="82"/>
      <c r="AU201" s="54"/>
      <c r="AV201" s="54"/>
      <c r="AW201" s="82"/>
      <c r="AX201" s="54"/>
      <c r="AY201" s="54"/>
      <c r="AZ201" s="54"/>
      <c r="BA201" s="54"/>
      <c r="BB201" s="82"/>
      <c r="BC201" s="54"/>
      <c r="BD201" s="54"/>
      <c r="BE201" s="82"/>
      <c r="BF201" s="54"/>
      <c r="BG201" s="54"/>
      <c r="BH201" s="54"/>
      <c r="BI201" s="54"/>
      <c r="BJ201" s="82"/>
      <c r="BK201" s="54"/>
      <c r="BL201" s="54"/>
      <c r="BM201" s="82"/>
      <c r="BN201" s="54"/>
      <c r="BO201" s="54"/>
      <c r="BP201" s="54"/>
      <c r="BQ201" s="54"/>
      <c r="BR201" s="82"/>
      <c r="BS201" s="54"/>
      <c r="BT201" s="54"/>
      <c r="BU201" s="82"/>
      <c r="BV201" s="54"/>
      <c r="BW201" s="54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</row>
    <row r="202" spans="1:93" hidden="1">
      <c r="A202" s="49" t="s">
        <v>11641</v>
      </c>
      <c r="B202" s="50"/>
      <c r="C202" s="66">
        <v>22</v>
      </c>
      <c r="D202" s="54"/>
      <c r="E202" s="54"/>
      <c r="F202" s="82"/>
      <c r="G202" s="54"/>
      <c r="H202" s="54"/>
      <c r="I202" s="82"/>
      <c r="J202" s="54"/>
      <c r="K202" s="54"/>
      <c r="L202" s="54"/>
      <c r="M202" s="54"/>
      <c r="N202" s="82"/>
      <c r="O202" s="54"/>
      <c r="P202" s="54"/>
      <c r="Q202" s="82"/>
      <c r="R202" s="54"/>
      <c r="S202" s="54"/>
      <c r="T202" s="54"/>
      <c r="U202" s="54"/>
      <c r="V202" s="82"/>
      <c r="W202" s="54"/>
      <c r="X202" s="54"/>
      <c r="Y202" s="82"/>
      <c r="Z202" s="54"/>
      <c r="AA202" s="54"/>
      <c r="AB202" s="54"/>
      <c r="AC202" s="54"/>
      <c r="AD202" s="82"/>
      <c r="AE202" s="54"/>
      <c r="AF202" s="54"/>
      <c r="AG202" s="82"/>
      <c r="AH202" s="54"/>
      <c r="AI202" s="54"/>
      <c r="AJ202" s="54"/>
      <c r="AK202" s="54"/>
      <c r="AL202" s="82"/>
      <c r="AM202" s="54"/>
      <c r="AN202" s="54"/>
      <c r="AO202" s="82"/>
      <c r="AP202" s="54"/>
      <c r="AQ202" s="54"/>
      <c r="AR202" s="54"/>
      <c r="AS202" s="54"/>
      <c r="AT202" s="82"/>
      <c r="AU202" s="54"/>
      <c r="AV202" s="54"/>
      <c r="AW202" s="82"/>
      <c r="AX202" s="54"/>
      <c r="AY202" s="54"/>
      <c r="AZ202" s="54"/>
      <c r="BA202" s="54"/>
      <c r="BB202" s="82"/>
      <c r="BC202" s="54"/>
      <c r="BD202" s="54"/>
      <c r="BE202" s="82"/>
      <c r="BF202" s="54"/>
      <c r="BG202" s="54"/>
      <c r="BH202" s="54"/>
      <c r="BI202" s="54"/>
      <c r="BJ202" s="82"/>
      <c r="BK202" s="54"/>
      <c r="BL202" s="54"/>
      <c r="BM202" s="82"/>
      <c r="BN202" s="54"/>
      <c r="BO202" s="54"/>
      <c r="BP202" s="54"/>
      <c r="BQ202" s="54"/>
      <c r="BR202" s="82"/>
      <c r="BS202" s="54"/>
      <c r="BT202" s="54"/>
      <c r="BU202" s="82"/>
      <c r="BV202" s="54"/>
      <c r="BW202" s="54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</row>
    <row r="203" spans="1:93" hidden="1">
      <c r="A203" s="50"/>
      <c r="B203" s="52" t="s">
        <v>11642</v>
      </c>
      <c r="C203" s="66">
        <v>23</v>
      </c>
      <c r="D203" s="54" t="s">
        <v>293</v>
      </c>
      <c r="E203" s="54" t="s">
        <v>296</v>
      </c>
      <c r="F203" s="82" t="s">
        <v>299</v>
      </c>
      <c r="G203" s="54" t="s">
        <v>290</v>
      </c>
      <c r="H203" s="54" t="s">
        <v>305</v>
      </c>
      <c r="I203" s="82" t="s">
        <v>308</v>
      </c>
      <c r="J203" s="54" t="s">
        <v>302</v>
      </c>
      <c r="K203" s="54" t="s">
        <v>287</v>
      </c>
      <c r="L203" s="54" t="s">
        <v>5277</v>
      </c>
      <c r="M203" s="54" t="s">
        <v>5280</v>
      </c>
      <c r="N203" s="82" t="s">
        <v>5283</v>
      </c>
      <c r="O203" s="54" t="s">
        <v>5274</v>
      </c>
      <c r="P203" s="54" t="s">
        <v>5289</v>
      </c>
      <c r="Q203" s="82" t="s">
        <v>5292</v>
      </c>
      <c r="R203" s="54" t="s">
        <v>5286</v>
      </c>
      <c r="S203" s="54" t="s">
        <v>5271</v>
      </c>
      <c r="T203" s="54" t="s">
        <v>5941</v>
      </c>
      <c r="U203" s="54" t="s">
        <v>5944</v>
      </c>
      <c r="V203" s="82" t="s">
        <v>5947</v>
      </c>
      <c r="W203" s="54" t="s">
        <v>5938</v>
      </c>
      <c r="X203" s="54" t="s">
        <v>5953</v>
      </c>
      <c r="Y203" s="82" t="s">
        <v>5956</v>
      </c>
      <c r="Z203" s="54" t="s">
        <v>5950</v>
      </c>
      <c r="AA203" s="54" t="s">
        <v>5935</v>
      </c>
      <c r="AB203" s="54" t="s">
        <v>6855</v>
      </c>
      <c r="AC203" s="54" t="s">
        <v>6858</v>
      </c>
      <c r="AD203" s="82" t="s">
        <v>6861</v>
      </c>
      <c r="AE203" s="54" t="s">
        <v>6852</v>
      </c>
      <c r="AF203" s="54" t="s">
        <v>6867</v>
      </c>
      <c r="AG203" s="82" t="s">
        <v>6870</v>
      </c>
      <c r="AH203" s="54" t="s">
        <v>6864</v>
      </c>
      <c r="AI203" s="54" t="s">
        <v>6849</v>
      </c>
      <c r="AJ203" s="54" t="s">
        <v>7769</v>
      </c>
      <c r="AK203" s="54" t="s">
        <v>7772</v>
      </c>
      <c r="AL203" s="82" t="s">
        <v>7775</v>
      </c>
      <c r="AM203" s="54" t="s">
        <v>7766</v>
      </c>
      <c r="AN203" s="54" t="s">
        <v>7781</v>
      </c>
      <c r="AO203" s="82" t="s">
        <v>7784</v>
      </c>
      <c r="AP203" s="54" t="s">
        <v>7778</v>
      </c>
      <c r="AQ203" s="54" t="s">
        <v>7763</v>
      </c>
      <c r="AR203" s="54" t="s">
        <v>8433</v>
      </c>
      <c r="AS203" s="54" t="s">
        <v>8436</v>
      </c>
      <c r="AT203" s="82" t="s">
        <v>8439</v>
      </c>
      <c r="AU203" s="54" t="s">
        <v>8430</v>
      </c>
      <c r="AV203" s="54" t="s">
        <v>8445</v>
      </c>
      <c r="AW203" s="82" t="s">
        <v>8448</v>
      </c>
      <c r="AX203" s="54" t="s">
        <v>8442</v>
      </c>
      <c r="AY203" s="54" t="s">
        <v>8427</v>
      </c>
      <c r="AZ203" s="54" t="s">
        <v>9347</v>
      </c>
      <c r="BA203" s="54" t="s">
        <v>9350</v>
      </c>
      <c r="BB203" s="82" t="s">
        <v>9353</v>
      </c>
      <c r="BC203" s="54" t="s">
        <v>9344</v>
      </c>
      <c r="BD203" s="54" t="s">
        <v>9359</v>
      </c>
      <c r="BE203" s="82" t="s">
        <v>9362</v>
      </c>
      <c r="BF203" s="54" t="s">
        <v>9356</v>
      </c>
      <c r="BG203" s="54" t="s">
        <v>9341</v>
      </c>
      <c r="BH203" s="54" t="s">
        <v>10011</v>
      </c>
      <c r="BI203" s="54" t="s">
        <v>10264</v>
      </c>
      <c r="BJ203" s="82" t="s">
        <v>10267</v>
      </c>
      <c r="BK203" s="54" t="s">
        <v>10008</v>
      </c>
      <c r="BL203" s="54" t="s">
        <v>10273</v>
      </c>
      <c r="BM203" s="82" t="s">
        <v>10276</v>
      </c>
      <c r="BN203" s="54" t="s">
        <v>10270</v>
      </c>
      <c r="BO203" s="54" t="s">
        <v>10005</v>
      </c>
      <c r="BP203" s="54" t="s">
        <v>10925</v>
      </c>
      <c r="BQ203" s="54" t="s">
        <v>10928</v>
      </c>
      <c r="BR203" s="82" t="s">
        <v>10931</v>
      </c>
      <c r="BS203" s="54" t="s">
        <v>10922</v>
      </c>
      <c r="BT203" s="54" t="s">
        <v>10937</v>
      </c>
      <c r="BU203" s="82" t="s">
        <v>10940</v>
      </c>
      <c r="BV203" s="54" t="s">
        <v>10934</v>
      </c>
      <c r="BW203" s="54" t="s">
        <v>10919</v>
      </c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</row>
    <row r="204" spans="1:93" hidden="1">
      <c r="A204" s="50"/>
      <c r="B204" s="52" t="s">
        <v>11643</v>
      </c>
      <c r="C204" s="66">
        <v>24</v>
      </c>
      <c r="D204" s="54" t="s">
        <v>317</v>
      </c>
      <c r="E204" s="54" t="s">
        <v>320</v>
      </c>
      <c r="F204" s="82" t="s">
        <v>323</v>
      </c>
      <c r="G204" s="54" t="s">
        <v>314</v>
      </c>
      <c r="H204" s="54" t="s">
        <v>329</v>
      </c>
      <c r="I204" s="82" t="s">
        <v>332</v>
      </c>
      <c r="J204" s="54" t="s">
        <v>326</v>
      </c>
      <c r="K204" s="54" t="s">
        <v>311</v>
      </c>
      <c r="L204" s="54" t="s">
        <v>5301</v>
      </c>
      <c r="M204" s="54" t="s">
        <v>5304</v>
      </c>
      <c r="N204" s="82" t="s">
        <v>5307</v>
      </c>
      <c r="O204" s="54" t="s">
        <v>5298</v>
      </c>
      <c r="P204" s="54" t="s">
        <v>5313</v>
      </c>
      <c r="Q204" s="82" t="s">
        <v>5316</v>
      </c>
      <c r="R204" s="54" t="s">
        <v>5310</v>
      </c>
      <c r="S204" s="54" t="s">
        <v>5295</v>
      </c>
      <c r="T204" s="54" t="s">
        <v>5965</v>
      </c>
      <c r="U204" s="54" t="s">
        <v>5968</v>
      </c>
      <c r="V204" s="82" t="s">
        <v>5971</v>
      </c>
      <c r="W204" s="54" t="s">
        <v>5962</v>
      </c>
      <c r="X204" s="54" t="s">
        <v>5977</v>
      </c>
      <c r="Y204" s="82" t="s">
        <v>5980</v>
      </c>
      <c r="Z204" s="54" t="s">
        <v>5974</v>
      </c>
      <c r="AA204" s="54" t="s">
        <v>5959</v>
      </c>
      <c r="AB204" s="54" t="s">
        <v>6879</v>
      </c>
      <c r="AC204" s="54" t="s">
        <v>6882</v>
      </c>
      <c r="AD204" s="82" t="s">
        <v>6885</v>
      </c>
      <c r="AE204" s="54" t="s">
        <v>6876</v>
      </c>
      <c r="AF204" s="54" t="s">
        <v>6891</v>
      </c>
      <c r="AG204" s="82" t="s">
        <v>6894</v>
      </c>
      <c r="AH204" s="54" t="s">
        <v>6888</v>
      </c>
      <c r="AI204" s="54" t="s">
        <v>6873</v>
      </c>
      <c r="AJ204" s="54" t="s">
        <v>7793</v>
      </c>
      <c r="AK204" s="54" t="s">
        <v>7796</v>
      </c>
      <c r="AL204" s="82" t="s">
        <v>7799</v>
      </c>
      <c r="AM204" s="54" t="s">
        <v>7790</v>
      </c>
      <c r="AN204" s="54" t="s">
        <v>7805</v>
      </c>
      <c r="AO204" s="82" t="s">
        <v>7808</v>
      </c>
      <c r="AP204" s="54" t="s">
        <v>7802</v>
      </c>
      <c r="AQ204" s="54" t="s">
        <v>7787</v>
      </c>
      <c r="AR204" s="54" t="s">
        <v>8457</v>
      </c>
      <c r="AS204" s="54" t="s">
        <v>8460</v>
      </c>
      <c r="AT204" s="82" t="s">
        <v>8463</v>
      </c>
      <c r="AU204" s="54" t="s">
        <v>8454</v>
      </c>
      <c r="AV204" s="54" t="s">
        <v>8469</v>
      </c>
      <c r="AW204" s="82" t="s">
        <v>8472</v>
      </c>
      <c r="AX204" s="54" t="s">
        <v>8466</v>
      </c>
      <c r="AY204" s="54" t="s">
        <v>8451</v>
      </c>
      <c r="AZ204" s="54" t="s">
        <v>9371</v>
      </c>
      <c r="BA204" s="54" t="s">
        <v>9374</v>
      </c>
      <c r="BB204" s="82" t="s">
        <v>9377</v>
      </c>
      <c r="BC204" s="54" t="s">
        <v>9368</v>
      </c>
      <c r="BD204" s="54" t="s">
        <v>9383</v>
      </c>
      <c r="BE204" s="82" t="s">
        <v>9386</v>
      </c>
      <c r="BF204" s="54" t="s">
        <v>9380</v>
      </c>
      <c r="BG204" s="54" t="s">
        <v>9365</v>
      </c>
      <c r="BH204" s="54" t="s">
        <v>10285</v>
      </c>
      <c r="BI204" s="54" t="s">
        <v>10288</v>
      </c>
      <c r="BJ204" s="82" t="s">
        <v>10291</v>
      </c>
      <c r="BK204" s="54" t="s">
        <v>10282</v>
      </c>
      <c r="BL204" s="54" t="s">
        <v>10297</v>
      </c>
      <c r="BM204" s="82" t="s">
        <v>10300</v>
      </c>
      <c r="BN204" s="54" t="s">
        <v>10294</v>
      </c>
      <c r="BO204" s="54" t="s">
        <v>10279</v>
      </c>
      <c r="BP204" s="54" t="s">
        <v>10949</v>
      </c>
      <c r="BQ204" s="54" t="s">
        <v>10952</v>
      </c>
      <c r="BR204" s="82" t="s">
        <v>10955</v>
      </c>
      <c r="BS204" s="54" t="s">
        <v>10946</v>
      </c>
      <c r="BT204" s="54" t="s">
        <v>10961</v>
      </c>
      <c r="BU204" s="82" t="s">
        <v>10964</v>
      </c>
      <c r="BV204" s="54" t="s">
        <v>10958</v>
      </c>
      <c r="BW204" s="54" t="s">
        <v>10943</v>
      </c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</row>
    <row r="205" spans="1:93" hidden="1">
      <c r="A205" s="50"/>
      <c r="B205" s="52" t="s">
        <v>11644</v>
      </c>
      <c r="C205" s="66">
        <v>25</v>
      </c>
      <c r="D205" s="54" t="s">
        <v>341</v>
      </c>
      <c r="E205" s="54" t="s">
        <v>344</v>
      </c>
      <c r="F205" s="82" t="s">
        <v>347</v>
      </c>
      <c r="G205" s="54" t="s">
        <v>338</v>
      </c>
      <c r="H205" s="54" t="s">
        <v>353</v>
      </c>
      <c r="I205" s="82" t="s">
        <v>356</v>
      </c>
      <c r="J205" s="54" t="s">
        <v>350</v>
      </c>
      <c r="K205" s="54" t="s">
        <v>335</v>
      </c>
      <c r="L205" s="54" t="s">
        <v>5325</v>
      </c>
      <c r="M205" s="54" t="s">
        <v>5328</v>
      </c>
      <c r="N205" s="82" t="s">
        <v>5331</v>
      </c>
      <c r="O205" s="54" t="s">
        <v>5322</v>
      </c>
      <c r="P205" s="54" t="s">
        <v>5337</v>
      </c>
      <c r="Q205" s="82" t="s">
        <v>5340</v>
      </c>
      <c r="R205" s="54" t="s">
        <v>5334</v>
      </c>
      <c r="S205" s="54" t="s">
        <v>5319</v>
      </c>
      <c r="T205" s="54" t="s">
        <v>5989</v>
      </c>
      <c r="U205" s="54" t="s">
        <v>5992</v>
      </c>
      <c r="V205" s="82" t="s">
        <v>5995</v>
      </c>
      <c r="W205" s="54" t="s">
        <v>5986</v>
      </c>
      <c r="X205" s="54" t="s">
        <v>6001</v>
      </c>
      <c r="Y205" s="82" t="s">
        <v>6004</v>
      </c>
      <c r="Z205" s="54" t="s">
        <v>5998</v>
      </c>
      <c r="AA205" s="54" t="s">
        <v>5983</v>
      </c>
      <c r="AB205" s="54" t="s">
        <v>6903</v>
      </c>
      <c r="AC205" s="54" t="s">
        <v>6906</v>
      </c>
      <c r="AD205" s="82" t="s">
        <v>6909</v>
      </c>
      <c r="AE205" s="54" t="s">
        <v>6900</v>
      </c>
      <c r="AF205" s="54" t="s">
        <v>6915</v>
      </c>
      <c r="AG205" s="82" t="s">
        <v>6918</v>
      </c>
      <c r="AH205" s="54" t="s">
        <v>6912</v>
      </c>
      <c r="AI205" s="54" t="s">
        <v>6897</v>
      </c>
      <c r="AJ205" s="54" t="s">
        <v>7817</v>
      </c>
      <c r="AK205" s="54" t="s">
        <v>7820</v>
      </c>
      <c r="AL205" s="82" t="s">
        <v>7823</v>
      </c>
      <c r="AM205" s="54" t="s">
        <v>7814</v>
      </c>
      <c r="AN205" s="54" t="s">
        <v>7829</v>
      </c>
      <c r="AO205" s="82" t="s">
        <v>7832</v>
      </c>
      <c r="AP205" s="54" t="s">
        <v>7826</v>
      </c>
      <c r="AQ205" s="54" t="s">
        <v>7811</v>
      </c>
      <c r="AR205" s="54" t="s">
        <v>8481</v>
      </c>
      <c r="AS205" s="54" t="s">
        <v>8484</v>
      </c>
      <c r="AT205" s="82" t="s">
        <v>8487</v>
      </c>
      <c r="AU205" s="54" t="s">
        <v>8478</v>
      </c>
      <c r="AV205" s="54" t="s">
        <v>8493</v>
      </c>
      <c r="AW205" s="82" t="s">
        <v>8496</v>
      </c>
      <c r="AX205" s="54" t="s">
        <v>8490</v>
      </c>
      <c r="AY205" s="54" t="s">
        <v>8475</v>
      </c>
      <c r="AZ205" s="54" t="s">
        <v>9395</v>
      </c>
      <c r="BA205" s="54" t="s">
        <v>9398</v>
      </c>
      <c r="BB205" s="82" t="s">
        <v>9401</v>
      </c>
      <c r="BC205" s="54" t="s">
        <v>9392</v>
      </c>
      <c r="BD205" s="54" t="s">
        <v>9407</v>
      </c>
      <c r="BE205" s="82" t="s">
        <v>9410</v>
      </c>
      <c r="BF205" s="54" t="s">
        <v>9404</v>
      </c>
      <c r="BG205" s="54" t="s">
        <v>9389</v>
      </c>
      <c r="BH205" s="54" t="s">
        <v>10309</v>
      </c>
      <c r="BI205" s="54" t="s">
        <v>10312</v>
      </c>
      <c r="BJ205" s="82" t="s">
        <v>10315</v>
      </c>
      <c r="BK205" s="54" t="s">
        <v>10306</v>
      </c>
      <c r="BL205" s="54" t="s">
        <v>10321</v>
      </c>
      <c r="BM205" s="82" t="s">
        <v>10324</v>
      </c>
      <c r="BN205" s="54" t="s">
        <v>10318</v>
      </c>
      <c r="BO205" s="54" t="s">
        <v>10303</v>
      </c>
      <c r="BP205" s="54" t="s">
        <v>10973</v>
      </c>
      <c r="BQ205" s="54" t="s">
        <v>10976</v>
      </c>
      <c r="BR205" s="82" t="s">
        <v>10979</v>
      </c>
      <c r="BS205" s="54" t="s">
        <v>10970</v>
      </c>
      <c r="BT205" s="54" t="s">
        <v>10985</v>
      </c>
      <c r="BU205" s="82" t="s">
        <v>10988</v>
      </c>
      <c r="BV205" s="54" t="s">
        <v>10982</v>
      </c>
      <c r="BW205" s="54" t="s">
        <v>10967</v>
      </c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</row>
    <row r="206" spans="1:93" hidden="1">
      <c r="A206" s="55" t="s">
        <v>11645</v>
      </c>
      <c r="B206" s="56"/>
      <c r="C206" s="66">
        <v>26</v>
      </c>
      <c r="D206" s="54"/>
      <c r="E206" s="54"/>
      <c r="F206" s="82"/>
      <c r="G206" s="54"/>
      <c r="H206" s="54"/>
      <c r="I206" s="82"/>
      <c r="J206" s="54"/>
      <c r="K206" s="54"/>
      <c r="L206" s="54"/>
      <c r="M206" s="54"/>
      <c r="N206" s="82"/>
      <c r="O206" s="54"/>
      <c r="P206" s="54"/>
      <c r="Q206" s="82"/>
      <c r="R206" s="54"/>
      <c r="S206" s="54"/>
      <c r="T206" s="54"/>
      <c r="U206" s="54"/>
      <c r="V206" s="82"/>
      <c r="W206" s="54"/>
      <c r="X206" s="54"/>
      <c r="Y206" s="82"/>
      <c r="Z206" s="54"/>
      <c r="AA206" s="54"/>
      <c r="AB206" s="54"/>
      <c r="AC206" s="54"/>
      <c r="AD206" s="82"/>
      <c r="AE206" s="54"/>
      <c r="AF206" s="54"/>
      <c r="AG206" s="82"/>
      <c r="AH206" s="54"/>
      <c r="AI206" s="54"/>
      <c r="AJ206" s="54"/>
      <c r="AK206" s="54"/>
      <c r="AL206" s="82"/>
      <c r="AM206" s="54"/>
      <c r="AN206" s="54"/>
      <c r="AO206" s="82"/>
      <c r="AP206" s="54"/>
      <c r="AQ206" s="54"/>
      <c r="AR206" s="54"/>
      <c r="AS206" s="54"/>
      <c r="AT206" s="82"/>
      <c r="AU206" s="54"/>
      <c r="AV206" s="54"/>
      <c r="AW206" s="82"/>
      <c r="AX206" s="54"/>
      <c r="AY206" s="54"/>
      <c r="AZ206" s="54"/>
      <c r="BA206" s="54"/>
      <c r="BB206" s="82"/>
      <c r="BC206" s="54"/>
      <c r="BD206" s="54"/>
      <c r="BE206" s="82"/>
      <c r="BF206" s="54"/>
      <c r="BG206" s="54"/>
      <c r="BH206" s="54"/>
      <c r="BI206" s="54"/>
      <c r="BJ206" s="82"/>
      <c r="BK206" s="54"/>
      <c r="BL206" s="54"/>
      <c r="BM206" s="82"/>
      <c r="BN206" s="54"/>
      <c r="BO206" s="54"/>
      <c r="BP206" s="54"/>
      <c r="BQ206" s="54"/>
      <c r="BR206" s="82"/>
      <c r="BS206" s="54"/>
      <c r="BT206" s="54"/>
      <c r="BU206" s="82"/>
      <c r="BV206" s="54"/>
      <c r="BW206" s="54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</row>
    <row r="207" spans="1:93" hidden="1">
      <c r="A207" s="50"/>
      <c r="B207" s="52" t="s">
        <v>11646</v>
      </c>
      <c r="C207" s="66">
        <v>27</v>
      </c>
      <c r="D207" s="54" t="s">
        <v>365</v>
      </c>
      <c r="E207" s="54" t="s">
        <v>368</v>
      </c>
      <c r="F207" s="82" t="s">
        <v>371</v>
      </c>
      <c r="G207" s="54" t="s">
        <v>362</v>
      </c>
      <c r="H207" s="54" t="s">
        <v>377</v>
      </c>
      <c r="I207" s="82" t="s">
        <v>380</v>
      </c>
      <c r="J207" s="54" t="s">
        <v>374</v>
      </c>
      <c r="K207" s="54" t="s">
        <v>359</v>
      </c>
      <c r="L207" s="54" t="s">
        <v>5349</v>
      </c>
      <c r="M207" s="54" t="s">
        <v>5352</v>
      </c>
      <c r="N207" s="82" t="s">
        <v>5355</v>
      </c>
      <c r="O207" s="54" t="s">
        <v>5346</v>
      </c>
      <c r="P207" s="54" t="s">
        <v>5361</v>
      </c>
      <c r="Q207" s="82" t="s">
        <v>5364</v>
      </c>
      <c r="R207" s="54" t="s">
        <v>5358</v>
      </c>
      <c r="S207" s="54" t="s">
        <v>5343</v>
      </c>
      <c r="T207" s="54" t="s">
        <v>6263</v>
      </c>
      <c r="U207" s="54" t="s">
        <v>6266</v>
      </c>
      <c r="V207" s="82" t="s">
        <v>6269</v>
      </c>
      <c r="W207" s="54" t="s">
        <v>6010</v>
      </c>
      <c r="X207" s="54" t="s">
        <v>6275</v>
      </c>
      <c r="Y207" s="82" t="s">
        <v>6278</v>
      </c>
      <c r="Z207" s="54" t="s">
        <v>6272</v>
      </c>
      <c r="AA207" s="54" t="s">
        <v>6007</v>
      </c>
      <c r="AB207" s="54" t="s">
        <v>6927</v>
      </c>
      <c r="AC207" s="54" t="s">
        <v>6930</v>
      </c>
      <c r="AD207" s="82" t="s">
        <v>6933</v>
      </c>
      <c r="AE207" s="54" t="s">
        <v>6924</v>
      </c>
      <c r="AF207" s="54" t="s">
        <v>6939</v>
      </c>
      <c r="AG207" s="82" t="s">
        <v>6942</v>
      </c>
      <c r="AH207" s="54" t="s">
        <v>6936</v>
      </c>
      <c r="AI207" s="54" t="s">
        <v>6921</v>
      </c>
      <c r="AJ207" s="54" t="s">
        <v>7841</v>
      </c>
      <c r="AK207" s="54" t="s">
        <v>7844</v>
      </c>
      <c r="AL207" s="82" t="s">
        <v>7847</v>
      </c>
      <c r="AM207" s="54" t="s">
        <v>7838</v>
      </c>
      <c r="AN207" s="54" t="s">
        <v>7853</v>
      </c>
      <c r="AO207" s="82" t="s">
        <v>7856</v>
      </c>
      <c r="AP207" s="54" t="s">
        <v>7850</v>
      </c>
      <c r="AQ207" s="54" t="s">
        <v>7835</v>
      </c>
      <c r="AR207" s="54" t="s">
        <v>8505</v>
      </c>
      <c r="AS207" s="54" t="s">
        <v>8508</v>
      </c>
      <c r="AT207" s="82" t="s">
        <v>8511</v>
      </c>
      <c r="AU207" s="54" t="s">
        <v>8502</v>
      </c>
      <c r="AV207" s="54" t="s">
        <v>8767</v>
      </c>
      <c r="AW207" s="82" t="s">
        <v>8770</v>
      </c>
      <c r="AX207" s="54" t="s">
        <v>8764</v>
      </c>
      <c r="AY207" s="54" t="s">
        <v>8499</v>
      </c>
      <c r="AZ207" s="54" t="s">
        <v>9419</v>
      </c>
      <c r="BA207" s="54" t="s">
        <v>9422</v>
      </c>
      <c r="BB207" s="82" t="s">
        <v>9425</v>
      </c>
      <c r="BC207" s="54" t="s">
        <v>9416</v>
      </c>
      <c r="BD207" s="54" t="s">
        <v>9431</v>
      </c>
      <c r="BE207" s="82" t="s">
        <v>9434</v>
      </c>
      <c r="BF207" s="54" t="s">
        <v>9428</v>
      </c>
      <c r="BG207" s="54" t="s">
        <v>9413</v>
      </c>
      <c r="BH207" s="54" t="s">
        <v>10333</v>
      </c>
      <c r="BI207" s="54" t="s">
        <v>10336</v>
      </c>
      <c r="BJ207" s="82" t="s">
        <v>10339</v>
      </c>
      <c r="BK207" s="54" t="s">
        <v>10330</v>
      </c>
      <c r="BL207" s="54" t="s">
        <v>10345</v>
      </c>
      <c r="BM207" s="82" t="s">
        <v>10348</v>
      </c>
      <c r="BN207" s="54" t="s">
        <v>10342</v>
      </c>
      <c r="BO207" s="54" t="s">
        <v>10327</v>
      </c>
      <c r="BP207" s="54" t="s">
        <v>10997</v>
      </c>
      <c r="BQ207" s="54" t="s">
        <v>11000</v>
      </c>
      <c r="BR207" s="82" t="s">
        <v>11003</v>
      </c>
      <c r="BS207" s="54" t="s">
        <v>10994</v>
      </c>
      <c r="BT207" s="54" t="s">
        <v>11009</v>
      </c>
      <c r="BU207" s="82" t="s">
        <v>11262</v>
      </c>
      <c r="BV207" s="54" t="s">
        <v>11006</v>
      </c>
      <c r="BW207" s="54" t="s">
        <v>10991</v>
      </c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</row>
    <row r="208" spans="1:93" hidden="1">
      <c r="A208" s="50"/>
      <c r="B208" s="57" t="s">
        <v>11647</v>
      </c>
      <c r="C208" s="66">
        <v>28</v>
      </c>
      <c r="D208" s="54" t="s">
        <v>389</v>
      </c>
      <c r="E208" s="54" t="s">
        <v>392</v>
      </c>
      <c r="F208" s="82" t="s">
        <v>395</v>
      </c>
      <c r="G208" s="54" t="s">
        <v>386</v>
      </c>
      <c r="H208" s="54" t="s">
        <v>401</v>
      </c>
      <c r="I208" s="82" t="s">
        <v>404</v>
      </c>
      <c r="J208" s="54" t="s">
        <v>398</v>
      </c>
      <c r="K208" s="54" t="s">
        <v>383</v>
      </c>
      <c r="L208" s="54" t="s">
        <v>5373</v>
      </c>
      <c r="M208" s="54" t="s">
        <v>5376</v>
      </c>
      <c r="N208" s="82" t="s">
        <v>5379</v>
      </c>
      <c r="O208" s="54" t="s">
        <v>5370</v>
      </c>
      <c r="P208" s="54" t="s">
        <v>5385</v>
      </c>
      <c r="Q208" s="82" t="s">
        <v>5388</v>
      </c>
      <c r="R208" s="54" t="s">
        <v>5382</v>
      </c>
      <c r="S208" s="54" t="s">
        <v>5367</v>
      </c>
      <c r="T208" s="54" t="s">
        <v>6287</v>
      </c>
      <c r="U208" s="54" t="s">
        <v>6290</v>
      </c>
      <c r="V208" s="82" t="s">
        <v>6293</v>
      </c>
      <c r="W208" s="54" t="s">
        <v>6284</v>
      </c>
      <c r="X208" s="54" t="s">
        <v>6299</v>
      </c>
      <c r="Y208" s="82" t="s">
        <v>6302</v>
      </c>
      <c r="Z208" s="54" t="s">
        <v>6296</v>
      </c>
      <c r="AA208" s="54" t="s">
        <v>6281</v>
      </c>
      <c r="AB208" s="54" t="s">
        <v>6951</v>
      </c>
      <c r="AC208" s="54" t="s">
        <v>6954</v>
      </c>
      <c r="AD208" s="82" t="s">
        <v>6957</v>
      </c>
      <c r="AE208" s="54" t="s">
        <v>6948</v>
      </c>
      <c r="AF208" s="54" t="s">
        <v>6963</v>
      </c>
      <c r="AG208" s="82" t="s">
        <v>6966</v>
      </c>
      <c r="AH208" s="54" t="s">
        <v>6960</v>
      </c>
      <c r="AI208" s="54" t="s">
        <v>6945</v>
      </c>
      <c r="AJ208" s="54" t="s">
        <v>7865</v>
      </c>
      <c r="AK208" s="54" t="s">
        <v>7868</v>
      </c>
      <c r="AL208" s="82" t="s">
        <v>7871</v>
      </c>
      <c r="AM208" s="54" t="s">
        <v>7862</v>
      </c>
      <c r="AN208" s="54" t="s">
        <v>7877</v>
      </c>
      <c r="AO208" s="82" t="s">
        <v>7880</v>
      </c>
      <c r="AP208" s="54" t="s">
        <v>7874</v>
      </c>
      <c r="AQ208" s="54" t="s">
        <v>7859</v>
      </c>
      <c r="AR208" s="54" t="s">
        <v>8779</v>
      </c>
      <c r="AS208" s="54" t="s">
        <v>8782</v>
      </c>
      <c r="AT208" s="82" t="s">
        <v>8785</v>
      </c>
      <c r="AU208" s="54" t="s">
        <v>8776</v>
      </c>
      <c r="AV208" s="54" t="s">
        <v>8791</v>
      </c>
      <c r="AW208" s="82" t="s">
        <v>8794</v>
      </c>
      <c r="AX208" s="54" t="s">
        <v>8788</v>
      </c>
      <c r="AY208" s="54" t="s">
        <v>8773</v>
      </c>
      <c r="AZ208" s="54" t="s">
        <v>9443</v>
      </c>
      <c r="BA208" s="54" t="s">
        <v>9446</v>
      </c>
      <c r="BB208" s="82" t="s">
        <v>9449</v>
      </c>
      <c r="BC208" s="54" t="s">
        <v>9440</v>
      </c>
      <c r="BD208" s="54" t="s">
        <v>9455</v>
      </c>
      <c r="BE208" s="82" t="s">
        <v>9458</v>
      </c>
      <c r="BF208" s="54" t="s">
        <v>9452</v>
      </c>
      <c r="BG208" s="54" t="s">
        <v>9437</v>
      </c>
      <c r="BH208" s="54" t="s">
        <v>10357</v>
      </c>
      <c r="BI208" s="54" t="s">
        <v>10360</v>
      </c>
      <c r="BJ208" s="82" t="s">
        <v>10363</v>
      </c>
      <c r="BK208" s="54" t="s">
        <v>10354</v>
      </c>
      <c r="BL208" s="54" t="s">
        <v>10369</v>
      </c>
      <c r="BM208" s="82" t="s">
        <v>10372</v>
      </c>
      <c r="BN208" s="54" t="s">
        <v>10366</v>
      </c>
      <c r="BO208" s="54" t="s">
        <v>10351</v>
      </c>
      <c r="BP208" s="54" t="s">
        <v>11271</v>
      </c>
      <c r="BQ208" s="54" t="s">
        <v>11274</v>
      </c>
      <c r="BR208" s="82" t="s">
        <v>11277</v>
      </c>
      <c r="BS208" s="54" t="s">
        <v>11268</v>
      </c>
      <c r="BT208" s="54" t="s">
        <v>11283</v>
      </c>
      <c r="BU208" s="82" t="s">
        <v>11286</v>
      </c>
      <c r="BV208" s="54" t="s">
        <v>11280</v>
      </c>
      <c r="BW208" s="54" t="s">
        <v>11265</v>
      </c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</row>
    <row r="209" spans="1:93" s="86" customFormat="1" hidden="1">
      <c r="A209" s="83"/>
      <c r="B209" s="84" t="s">
        <v>11648</v>
      </c>
      <c r="C209" s="85">
        <v>29</v>
      </c>
      <c r="D209" s="82" t="s">
        <v>413</v>
      </c>
      <c r="E209" s="82" t="s">
        <v>416</v>
      </c>
      <c r="F209" s="82"/>
      <c r="G209" s="82" t="s">
        <v>410</v>
      </c>
      <c r="H209" s="82" t="s">
        <v>422</v>
      </c>
      <c r="I209" s="82"/>
      <c r="J209" s="82" t="s">
        <v>419</v>
      </c>
      <c r="K209" s="82" t="s">
        <v>407</v>
      </c>
      <c r="L209" s="82" t="s">
        <v>5397</v>
      </c>
      <c r="M209" s="82" t="s">
        <v>5400</v>
      </c>
      <c r="N209" s="82"/>
      <c r="O209" s="82" t="s">
        <v>5394</v>
      </c>
      <c r="P209" s="82" t="s">
        <v>5406</v>
      </c>
      <c r="Q209" s="82"/>
      <c r="R209" s="82" t="s">
        <v>5403</v>
      </c>
      <c r="S209" s="82" t="s">
        <v>5391</v>
      </c>
      <c r="T209" s="82" t="s">
        <v>6311</v>
      </c>
      <c r="U209" s="82" t="s">
        <v>6314</v>
      </c>
      <c r="V209" s="82"/>
      <c r="W209" s="82" t="s">
        <v>6308</v>
      </c>
      <c r="X209" s="82" t="s">
        <v>6320</v>
      </c>
      <c r="Y209" s="82"/>
      <c r="Z209" s="82" t="s">
        <v>6317</v>
      </c>
      <c r="AA209" s="82" t="s">
        <v>6305</v>
      </c>
      <c r="AB209" s="82" t="s">
        <v>6975</v>
      </c>
      <c r="AC209" s="82" t="s">
        <v>6978</v>
      </c>
      <c r="AD209" s="82"/>
      <c r="AE209" s="82" t="s">
        <v>6972</v>
      </c>
      <c r="AF209" s="82" t="s">
        <v>6984</v>
      </c>
      <c r="AG209" s="82"/>
      <c r="AH209" s="82" t="s">
        <v>6981</v>
      </c>
      <c r="AI209" s="82" t="s">
        <v>6969</v>
      </c>
      <c r="AJ209" s="82" t="s">
        <v>7889</v>
      </c>
      <c r="AK209" s="82" t="s">
        <v>7892</v>
      </c>
      <c r="AL209" s="82"/>
      <c r="AM209" s="82" t="s">
        <v>7886</v>
      </c>
      <c r="AN209" s="82" t="s">
        <v>7898</v>
      </c>
      <c r="AO209" s="82"/>
      <c r="AP209" s="82" t="s">
        <v>7895</v>
      </c>
      <c r="AQ209" s="82" t="s">
        <v>7883</v>
      </c>
      <c r="AR209" s="82" t="s">
        <v>8803</v>
      </c>
      <c r="AS209" s="82" t="s">
        <v>8806</v>
      </c>
      <c r="AT209" s="82"/>
      <c r="AU209" s="82" t="s">
        <v>8800</v>
      </c>
      <c r="AV209" s="82" t="s">
        <v>8812</v>
      </c>
      <c r="AW209" s="82"/>
      <c r="AX209" s="82" t="s">
        <v>8809</v>
      </c>
      <c r="AY209" s="82" t="s">
        <v>8797</v>
      </c>
      <c r="AZ209" s="82" t="s">
        <v>9467</v>
      </c>
      <c r="BA209" s="82" t="s">
        <v>9470</v>
      </c>
      <c r="BB209" s="82"/>
      <c r="BC209" s="82" t="s">
        <v>9464</v>
      </c>
      <c r="BD209" s="82" t="s">
        <v>9476</v>
      </c>
      <c r="BE209" s="82"/>
      <c r="BF209" s="82" t="s">
        <v>9473</v>
      </c>
      <c r="BG209" s="82" t="s">
        <v>9461</v>
      </c>
      <c r="BH209" s="82" t="s">
        <v>10381</v>
      </c>
      <c r="BI209" s="82" t="s">
        <v>10384</v>
      </c>
      <c r="BJ209" s="82"/>
      <c r="BK209" s="82" t="s">
        <v>10378</v>
      </c>
      <c r="BL209" s="82" t="s">
        <v>10390</v>
      </c>
      <c r="BM209" s="82"/>
      <c r="BN209" s="82" t="s">
        <v>10387</v>
      </c>
      <c r="BO209" s="82" t="s">
        <v>10375</v>
      </c>
      <c r="BP209" s="82" t="s">
        <v>11295</v>
      </c>
      <c r="BQ209" s="82" t="s">
        <v>11298</v>
      </c>
      <c r="BR209" s="82"/>
      <c r="BS209" s="82" t="s">
        <v>11292</v>
      </c>
      <c r="BT209" s="82" t="s">
        <v>11304</v>
      </c>
      <c r="BU209" s="82"/>
      <c r="BV209" s="82" t="s">
        <v>11301</v>
      </c>
      <c r="BW209" s="82" t="s">
        <v>11289</v>
      </c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</row>
    <row r="210" spans="1:93" s="86" customFormat="1" hidden="1">
      <c r="A210" s="83"/>
      <c r="B210" s="84" t="s">
        <v>11650</v>
      </c>
      <c r="C210" s="85">
        <v>30</v>
      </c>
      <c r="D210" s="82" t="s">
        <v>431</v>
      </c>
      <c r="E210" s="82" t="s">
        <v>434</v>
      </c>
      <c r="F210" s="82"/>
      <c r="G210" s="82" t="s">
        <v>428</v>
      </c>
      <c r="H210" s="82" t="s">
        <v>440</v>
      </c>
      <c r="I210" s="82"/>
      <c r="J210" s="82" t="s">
        <v>437</v>
      </c>
      <c r="K210" s="82" t="s">
        <v>425</v>
      </c>
      <c r="L210" s="82" t="s">
        <v>5415</v>
      </c>
      <c r="M210" s="82" t="s">
        <v>5418</v>
      </c>
      <c r="N210" s="82"/>
      <c r="O210" s="82" t="s">
        <v>5412</v>
      </c>
      <c r="P210" s="82" t="s">
        <v>5424</v>
      </c>
      <c r="Q210" s="82"/>
      <c r="R210" s="82" t="s">
        <v>5421</v>
      </c>
      <c r="S210" s="82" t="s">
        <v>5409</v>
      </c>
      <c r="T210" s="82" t="s">
        <v>6329</v>
      </c>
      <c r="U210" s="82" t="s">
        <v>6332</v>
      </c>
      <c r="V210" s="82"/>
      <c r="W210" s="82" t="s">
        <v>6326</v>
      </c>
      <c r="X210" s="82" t="s">
        <v>6338</v>
      </c>
      <c r="Y210" s="82"/>
      <c r="Z210" s="82" t="s">
        <v>6335</v>
      </c>
      <c r="AA210" s="82" t="s">
        <v>6323</v>
      </c>
      <c r="AB210" s="82" t="s">
        <v>6993</v>
      </c>
      <c r="AC210" s="82" t="s">
        <v>6996</v>
      </c>
      <c r="AD210" s="82"/>
      <c r="AE210" s="82" t="s">
        <v>6990</v>
      </c>
      <c r="AF210" s="82" t="s">
        <v>7002</v>
      </c>
      <c r="AG210" s="82"/>
      <c r="AH210" s="82" t="s">
        <v>6999</v>
      </c>
      <c r="AI210" s="82" t="s">
        <v>6987</v>
      </c>
      <c r="AJ210" s="82" t="s">
        <v>7907</v>
      </c>
      <c r="AK210" s="82" t="s">
        <v>7910</v>
      </c>
      <c r="AL210" s="82"/>
      <c r="AM210" s="82" t="s">
        <v>7904</v>
      </c>
      <c r="AN210" s="82" t="s">
        <v>7916</v>
      </c>
      <c r="AO210" s="82"/>
      <c r="AP210" s="82" t="s">
        <v>7913</v>
      </c>
      <c r="AQ210" s="82" t="s">
        <v>7901</v>
      </c>
      <c r="AR210" s="82" t="s">
        <v>8821</v>
      </c>
      <c r="AS210" s="82" t="s">
        <v>8824</v>
      </c>
      <c r="AT210" s="82"/>
      <c r="AU210" s="82" t="s">
        <v>8818</v>
      </c>
      <c r="AV210" s="82" t="s">
        <v>8830</v>
      </c>
      <c r="AW210" s="82"/>
      <c r="AX210" s="82" t="s">
        <v>8827</v>
      </c>
      <c r="AY210" s="82" t="s">
        <v>8815</v>
      </c>
      <c r="AZ210" s="82" t="s">
        <v>9485</v>
      </c>
      <c r="BA210" s="82" t="s">
        <v>9488</v>
      </c>
      <c r="BB210" s="82"/>
      <c r="BC210" s="82" t="s">
        <v>9482</v>
      </c>
      <c r="BD210" s="82" t="s">
        <v>9494</v>
      </c>
      <c r="BE210" s="82"/>
      <c r="BF210" s="82" t="s">
        <v>9491</v>
      </c>
      <c r="BG210" s="82" t="s">
        <v>9479</v>
      </c>
      <c r="BH210" s="82" t="s">
        <v>10399</v>
      </c>
      <c r="BI210" s="82" t="s">
        <v>10402</v>
      </c>
      <c r="BJ210" s="82"/>
      <c r="BK210" s="82" t="s">
        <v>10396</v>
      </c>
      <c r="BL210" s="82" t="s">
        <v>10408</v>
      </c>
      <c r="BM210" s="82"/>
      <c r="BN210" s="82" t="s">
        <v>10405</v>
      </c>
      <c r="BO210" s="82" t="s">
        <v>10393</v>
      </c>
      <c r="BP210" s="82" t="s">
        <v>11313</v>
      </c>
      <c r="BQ210" s="82" t="s">
        <v>11316</v>
      </c>
      <c r="BR210" s="82"/>
      <c r="BS210" s="82" t="s">
        <v>11310</v>
      </c>
      <c r="BT210" s="82" t="s">
        <v>11322</v>
      </c>
      <c r="BU210" s="82"/>
      <c r="BV210" s="82" t="s">
        <v>11319</v>
      </c>
      <c r="BW210" s="82" t="s">
        <v>11307</v>
      </c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</row>
    <row r="211" spans="1:93" hidden="1">
      <c r="A211" s="50"/>
      <c r="B211" s="52" t="s">
        <v>11651</v>
      </c>
      <c r="C211" s="66">
        <v>31</v>
      </c>
      <c r="D211" s="54" t="s">
        <v>449</v>
      </c>
      <c r="E211" s="54" t="s">
        <v>452</v>
      </c>
      <c r="F211" s="82" t="s">
        <v>455</v>
      </c>
      <c r="G211" s="54" t="s">
        <v>446</v>
      </c>
      <c r="H211" s="54" t="s">
        <v>461</v>
      </c>
      <c r="I211" s="82" t="s">
        <v>464</v>
      </c>
      <c r="J211" s="54" t="s">
        <v>458</v>
      </c>
      <c r="K211" s="54" t="s">
        <v>443</v>
      </c>
      <c r="L211" s="54" t="s">
        <v>5433</v>
      </c>
      <c r="M211" s="54" t="s">
        <v>5436</v>
      </c>
      <c r="N211" s="82" t="s">
        <v>5439</v>
      </c>
      <c r="O211" s="54" t="s">
        <v>5430</v>
      </c>
      <c r="P211" s="54" t="s">
        <v>5445</v>
      </c>
      <c r="Q211" s="82" t="s">
        <v>5448</v>
      </c>
      <c r="R211" s="54" t="s">
        <v>5442</v>
      </c>
      <c r="S211" s="54" t="s">
        <v>5427</v>
      </c>
      <c r="T211" s="54" t="s">
        <v>6347</v>
      </c>
      <c r="U211" s="54" t="s">
        <v>6350</v>
      </c>
      <c r="V211" s="82" t="s">
        <v>6353</v>
      </c>
      <c r="W211" s="54" t="s">
        <v>6344</v>
      </c>
      <c r="X211" s="54" t="s">
        <v>6359</v>
      </c>
      <c r="Y211" s="82" t="s">
        <v>6362</v>
      </c>
      <c r="Z211" s="54" t="s">
        <v>6356</v>
      </c>
      <c r="AA211" s="54" t="s">
        <v>6341</v>
      </c>
      <c r="AB211" s="54" t="s">
        <v>7011</v>
      </c>
      <c r="AC211" s="54" t="s">
        <v>7264</v>
      </c>
      <c r="AD211" s="82" t="s">
        <v>7267</v>
      </c>
      <c r="AE211" s="54" t="s">
        <v>7008</v>
      </c>
      <c r="AF211" s="54" t="s">
        <v>7273</v>
      </c>
      <c r="AG211" s="82" t="s">
        <v>7276</v>
      </c>
      <c r="AH211" s="54" t="s">
        <v>7270</v>
      </c>
      <c r="AI211" s="54" t="s">
        <v>7005</v>
      </c>
      <c r="AJ211" s="54" t="s">
        <v>7925</v>
      </c>
      <c r="AK211" s="54" t="s">
        <v>7928</v>
      </c>
      <c r="AL211" s="82" t="s">
        <v>7931</v>
      </c>
      <c r="AM211" s="54" t="s">
        <v>7922</v>
      </c>
      <c r="AN211" s="54" t="s">
        <v>7937</v>
      </c>
      <c r="AO211" s="82" t="s">
        <v>7940</v>
      </c>
      <c r="AP211" s="54" t="s">
        <v>7934</v>
      </c>
      <c r="AQ211" s="54" t="s">
        <v>7919</v>
      </c>
      <c r="AR211" s="54" t="s">
        <v>8839</v>
      </c>
      <c r="AS211" s="54" t="s">
        <v>8842</v>
      </c>
      <c r="AT211" s="82" t="s">
        <v>8845</v>
      </c>
      <c r="AU211" s="54" t="s">
        <v>8836</v>
      </c>
      <c r="AV211" s="54" t="s">
        <v>8851</v>
      </c>
      <c r="AW211" s="82" t="s">
        <v>8854</v>
      </c>
      <c r="AX211" s="54" t="s">
        <v>8848</v>
      </c>
      <c r="AY211" s="54" t="s">
        <v>8833</v>
      </c>
      <c r="AZ211" s="54" t="s">
        <v>9503</v>
      </c>
      <c r="BA211" s="54" t="s">
        <v>9506</v>
      </c>
      <c r="BB211" s="82" t="s">
        <v>9509</v>
      </c>
      <c r="BC211" s="54" t="s">
        <v>9500</v>
      </c>
      <c r="BD211" s="54" t="s">
        <v>9765</v>
      </c>
      <c r="BE211" s="82" t="s">
        <v>9768</v>
      </c>
      <c r="BF211" s="54" t="s">
        <v>9762</v>
      </c>
      <c r="BG211" s="54" t="s">
        <v>9497</v>
      </c>
      <c r="BH211" s="54" t="s">
        <v>10417</v>
      </c>
      <c r="BI211" s="54" t="s">
        <v>10420</v>
      </c>
      <c r="BJ211" s="82" t="s">
        <v>10423</v>
      </c>
      <c r="BK211" s="54" t="s">
        <v>10414</v>
      </c>
      <c r="BL211" s="54" t="s">
        <v>10429</v>
      </c>
      <c r="BM211" s="82" t="s">
        <v>10432</v>
      </c>
      <c r="BN211" s="54" t="s">
        <v>10426</v>
      </c>
      <c r="BO211" s="54" t="s">
        <v>10411</v>
      </c>
      <c r="BP211" s="54" t="s">
        <v>11331</v>
      </c>
      <c r="BQ211" s="54" t="s">
        <v>11334</v>
      </c>
      <c r="BR211" s="82" t="s">
        <v>11337</v>
      </c>
      <c r="BS211" s="54" t="s">
        <v>11328</v>
      </c>
      <c r="BT211" s="54" t="s">
        <v>11343</v>
      </c>
      <c r="BU211" s="82" t="s">
        <v>11346</v>
      </c>
      <c r="BV211" s="54" t="s">
        <v>11340</v>
      </c>
      <c r="BW211" s="54" t="s">
        <v>11325</v>
      </c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</row>
    <row r="212" spans="1:93" hidden="1">
      <c r="A212" s="50"/>
      <c r="B212" s="57" t="s">
        <v>11652</v>
      </c>
      <c r="C212" s="66">
        <v>32</v>
      </c>
      <c r="D212" s="54" t="s">
        <v>473</v>
      </c>
      <c r="E212" s="54" t="s">
        <v>476</v>
      </c>
      <c r="F212" s="82" t="s">
        <v>479</v>
      </c>
      <c r="G212" s="54" t="s">
        <v>470</v>
      </c>
      <c r="H212" s="54" t="s">
        <v>485</v>
      </c>
      <c r="I212" s="82" t="s">
        <v>488</v>
      </c>
      <c r="J212" s="54" t="s">
        <v>482</v>
      </c>
      <c r="K212" s="54" t="s">
        <v>467</v>
      </c>
      <c r="L212" s="54" t="s">
        <v>5457</v>
      </c>
      <c r="M212" s="54" t="s">
        <v>5460</v>
      </c>
      <c r="N212" s="82" t="s">
        <v>5463</v>
      </c>
      <c r="O212" s="54" t="s">
        <v>5454</v>
      </c>
      <c r="P212" s="54" t="s">
        <v>5469</v>
      </c>
      <c r="Q212" s="82" t="s">
        <v>5472</v>
      </c>
      <c r="R212" s="54" t="s">
        <v>5466</v>
      </c>
      <c r="S212" s="54" t="s">
        <v>5451</v>
      </c>
      <c r="T212" s="54" t="s">
        <v>6371</v>
      </c>
      <c r="U212" s="54" t="s">
        <v>6374</v>
      </c>
      <c r="V212" s="82" t="s">
        <v>6377</v>
      </c>
      <c r="W212" s="54" t="s">
        <v>6368</v>
      </c>
      <c r="X212" s="54" t="s">
        <v>6383</v>
      </c>
      <c r="Y212" s="82" t="s">
        <v>6386</v>
      </c>
      <c r="Z212" s="54" t="s">
        <v>6380</v>
      </c>
      <c r="AA212" s="54" t="s">
        <v>6365</v>
      </c>
      <c r="AB212" s="54" t="s">
        <v>7285</v>
      </c>
      <c r="AC212" s="54" t="s">
        <v>7288</v>
      </c>
      <c r="AD212" s="82" t="s">
        <v>7291</v>
      </c>
      <c r="AE212" s="54" t="s">
        <v>7282</v>
      </c>
      <c r="AF212" s="54" t="s">
        <v>7297</v>
      </c>
      <c r="AG212" s="82" t="s">
        <v>7300</v>
      </c>
      <c r="AH212" s="54" t="s">
        <v>7294</v>
      </c>
      <c r="AI212" s="54" t="s">
        <v>7279</v>
      </c>
      <c r="AJ212" s="54" t="s">
        <v>7949</v>
      </c>
      <c r="AK212" s="54" t="s">
        <v>7952</v>
      </c>
      <c r="AL212" s="82" t="s">
        <v>7955</v>
      </c>
      <c r="AM212" s="54" t="s">
        <v>7946</v>
      </c>
      <c r="AN212" s="54" t="s">
        <v>7961</v>
      </c>
      <c r="AO212" s="82" t="s">
        <v>7964</v>
      </c>
      <c r="AP212" s="54" t="s">
        <v>7958</v>
      </c>
      <c r="AQ212" s="54" t="s">
        <v>7943</v>
      </c>
      <c r="AR212" s="54" t="s">
        <v>8863</v>
      </c>
      <c r="AS212" s="54" t="s">
        <v>8866</v>
      </c>
      <c r="AT212" s="82" t="s">
        <v>8869</v>
      </c>
      <c r="AU212" s="54" t="s">
        <v>8860</v>
      </c>
      <c r="AV212" s="54" t="s">
        <v>8875</v>
      </c>
      <c r="AW212" s="82" t="s">
        <v>8878</v>
      </c>
      <c r="AX212" s="54" t="s">
        <v>8872</v>
      </c>
      <c r="AY212" s="54" t="s">
        <v>8857</v>
      </c>
      <c r="AZ212" s="54" t="s">
        <v>9777</v>
      </c>
      <c r="BA212" s="54" t="s">
        <v>9780</v>
      </c>
      <c r="BB212" s="82" t="s">
        <v>9783</v>
      </c>
      <c r="BC212" s="54" t="s">
        <v>9774</v>
      </c>
      <c r="BD212" s="54" t="s">
        <v>9789</v>
      </c>
      <c r="BE212" s="82" t="s">
        <v>9792</v>
      </c>
      <c r="BF212" s="54" t="s">
        <v>9786</v>
      </c>
      <c r="BG212" s="54" t="s">
        <v>9771</v>
      </c>
      <c r="BH212" s="54" t="s">
        <v>10441</v>
      </c>
      <c r="BI212" s="54" t="s">
        <v>10444</v>
      </c>
      <c r="BJ212" s="82" t="s">
        <v>10447</v>
      </c>
      <c r="BK212" s="54" t="s">
        <v>10438</v>
      </c>
      <c r="BL212" s="54" t="s">
        <v>10453</v>
      </c>
      <c r="BM212" s="82" t="s">
        <v>10456</v>
      </c>
      <c r="BN212" s="54" t="s">
        <v>10450</v>
      </c>
      <c r="BO212" s="54" t="s">
        <v>10435</v>
      </c>
      <c r="BP212" s="54" t="s">
        <v>11355</v>
      </c>
      <c r="BQ212" s="54" t="s">
        <v>11358</v>
      </c>
      <c r="BR212" s="82" t="s">
        <v>11361</v>
      </c>
      <c r="BS212" s="54" t="s">
        <v>11352</v>
      </c>
      <c r="BT212" s="54" t="s">
        <v>11367</v>
      </c>
      <c r="BU212" s="82" t="s">
        <v>11370</v>
      </c>
      <c r="BV212" s="54" t="s">
        <v>11364</v>
      </c>
      <c r="BW212" s="54" t="s">
        <v>11349</v>
      </c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</row>
    <row r="213" spans="1:93" s="86" customFormat="1" hidden="1">
      <c r="A213" s="83"/>
      <c r="B213" s="84" t="s">
        <v>11653</v>
      </c>
      <c r="C213" s="85">
        <v>33</v>
      </c>
      <c r="D213" s="82" t="s">
        <v>497</v>
      </c>
      <c r="E213" s="82" t="s">
        <v>500</v>
      </c>
      <c r="F213" s="82"/>
      <c r="G213" s="82" t="s">
        <v>494</v>
      </c>
      <c r="H213" s="82" t="s">
        <v>506</v>
      </c>
      <c r="I213" s="82"/>
      <c r="J213" s="82" t="s">
        <v>503</v>
      </c>
      <c r="K213" s="82" t="s">
        <v>491</v>
      </c>
      <c r="L213" s="82" t="s">
        <v>5481</v>
      </c>
      <c r="M213" s="82" t="s">
        <v>5484</v>
      </c>
      <c r="N213" s="82"/>
      <c r="O213" s="82" t="s">
        <v>5478</v>
      </c>
      <c r="P213" s="82" t="s">
        <v>5490</v>
      </c>
      <c r="Q213" s="82"/>
      <c r="R213" s="82" t="s">
        <v>5487</v>
      </c>
      <c r="S213" s="82" t="s">
        <v>5475</v>
      </c>
      <c r="T213" s="82" t="s">
        <v>6395</v>
      </c>
      <c r="U213" s="82" t="s">
        <v>6398</v>
      </c>
      <c r="V213" s="82"/>
      <c r="W213" s="82" t="s">
        <v>6392</v>
      </c>
      <c r="X213" s="82" t="s">
        <v>6404</v>
      </c>
      <c r="Y213" s="82"/>
      <c r="Z213" s="82" t="s">
        <v>6401</v>
      </c>
      <c r="AA213" s="82" t="s">
        <v>6389</v>
      </c>
      <c r="AB213" s="82" t="s">
        <v>7309</v>
      </c>
      <c r="AC213" s="82" t="s">
        <v>7312</v>
      </c>
      <c r="AD213" s="82"/>
      <c r="AE213" s="82" t="s">
        <v>7306</v>
      </c>
      <c r="AF213" s="82" t="s">
        <v>7318</v>
      </c>
      <c r="AG213" s="82"/>
      <c r="AH213" s="82" t="s">
        <v>7315</v>
      </c>
      <c r="AI213" s="82" t="s">
        <v>7303</v>
      </c>
      <c r="AJ213" s="82" t="s">
        <v>7973</v>
      </c>
      <c r="AK213" s="82" t="s">
        <v>7976</v>
      </c>
      <c r="AL213" s="82"/>
      <c r="AM213" s="82" t="s">
        <v>7970</v>
      </c>
      <c r="AN213" s="82" t="s">
        <v>7982</v>
      </c>
      <c r="AO213" s="82"/>
      <c r="AP213" s="82" t="s">
        <v>7979</v>
      </c>
      <c r="AQ213" s="82" t="s">
        <v>7967</v>
      </c>
      <c r="AR213" s="82" t="s">
        <v>8887</v>
      </c>
      <c r="AS213" s="82" t="s">
        <v>8890</v>
      </c>
      <c r="AT213" s="82"/>
      <c r="AU213" s="82" t="s">
        <v>8884</v>
      </c>
      <c r="AV213" s="82" t="s">
        <v>8896</v>
      </c>
      <c r="AW213" s="82"/>
      <c r="AX213" s="82" t="s">
        <v>8893</v>
      </c>
      <c r="AY213" s="82" t="s">
        <v>8881</v>
      </c>
      <c r="AZ213" s="82" t="s">
        <v>9801</v>
      </c>
      <c r="BA213" s="82" t="s">
        <v>9804</v>
      </c>
      <c r="BB213" s="82"/>
      <c r="BC213" s="82" t="s">
        <v>9798</v>
      </c>
      <c r="BD213" s="82" t="s">
        <v>9810</v>
      </c>
      <c r="BE213" s="82"/>
      <c r="BF213" s="82" t="s">
        <v>9807</v>
      </c>
      <c r="BG213" s="82" t="s">
        <v>9795</v>
      </c>
      <c r="BH213" s="82" t="s">
        <v>10465</v>
      </c>
      <c r="BI213" s="82" t="s">
        <v>10468</v>
      </c>
      <c r="BJ213" s="82"/>
      <c r="BK213" s="82" t="s">
        <v>10462</v>
      </c>
      <c r="BL213" s="82" t="s">
        <v>10474</v>
      </c>
      <c r="BM213" s="82"/>
      <c r="BN213" s="82" t="s">
        <v>10471</v>
      </c>
      <c r="BO213" s="82" t="s">
        <v>10459</v>
      </c>
      <c r="BP213" s="82" t="s">
        <v>11379</v>
      </c>
      <c r="BQ213" s="82" t="s">
        <v>11382</v>
      </c>
      <c r="BR213" s="82"/>
      <c r="BS213" s="82" t="s">
        <v>11376</v>
      </c>
      <c r="BT213" s="82" t="s">
        <v>11388</v>
      </c>
      <c r="BU213" s="82"/>
      <c r="BV213" s="82" t="s">
        <v>11385</v>
      </c>
      <c r="BW213" s="82" t="s">
        <v>11373</v>
      </c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</row>
    <row r="214" spans="1:93" hidden="1">
      <c r="A214" s="55" t="s">
        <v>11654</v>
      </c>
      <c r="B214" s="58"/>
      <c r="C214" s="66">
        <v>34</v>
      </c>
      <c r="D214" s="54"/>
      <c r="E214" s="54"/>
      <c r="F214" s="82"/>
      <c r="G214" s="54"/>
      <c r="H214" s="54"/>
      <c r="I214" s="82"/>
      <c r="J214" s="54"/>
      <c r="K214" s="54"/>
      <c r="L214" s="54"/>
      <c r="M214" s="54"/>
      <c r="N214" s="82"/>
      <c r="O214" s="54"/>
      <c r="P214" s="54"/>
      <c r="Q214" s="82"/>
      <c r="R214" s="54"/>
      <c r="S214" s="54"/>
      <c r="T214" s="54"/>
      <c r="U214" s="54"/>
      <c r="V214" s="82"/>
      <c r="W214" s="54"/>
      <c r="X214" s="54"/>
      <c r="Y214" s="82"/>
      <c r="Z214" s="54"/>
      <c r="AA214" s="54"/>
      <c r="AB214" s="54"/>
      <c r="AC214" s="54"/>
      <c r="AD214" s="82"/>
      <c r="AE214" s="54"/>
      <c r="AF214" s="54"/>
      <c r="AG214" s="82"/>
      <c r="AH214" s="54"/>
      <c r="AI214" s="54"/>
      <c r="AJ214" s="54"/>
      <c r="AK214" s="54"/>
      <c r="AL214" s="82"/>
      <c r="AM214" s="54"/>
      <c r="AN214" s="54"/>
      <c r="AO214" s="82"/>
      <c r="AP214" s="54"/>
      <c r="AQ214" s="54"/>
      <c r="AR214" s="54"/>
      <c r="AS214" s="54"/>
      <c r="AT214" s="82"/>
      <c r="AU214" s="54"/>
      <c r="AV214" s="54"/>
      <c r="AW214" s="82"/>
      <c r="AX214" s="54"/>
      <c r="AY214" s="54"/>
      <c r="AZ214" s="54"/>
      <c r="BA214" s="54"/>
      <c r="BB214" s="82"/>
      <c r="BC214" s="54"/>
      <c r="BD214" s="54"/>
      <c r="BE214" s="82"/>
      <c r="BF214" s="54"/>
      <c r="BG214" s="54"/>
      <c r="BH214" s="54"/>
      <c r="BI214" s="54"/>
      <c r="BJ214" s="82"/>
      <c r="BK214" s="54"/>
      <c r="BL214" s="54"/>
      <c r="BM214" s="82"/>
      <c r="BN214" s="54"/>
      <c r="BO214" s="54"/>
      <c r="BP214" s="54"/>
      <c r="BQ214" s="54"/>
      <c r="BR214" s="82"/>
      <c r="BS214" s="54"/>
      <c r="BT214" s="54"/>
      <c r="BU214" s="82"/>
      <c r="BV214" s="54"/>
      <c r="BW214" s="54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</row>
    <row r="215" spans="1:93" hidden="1">
      <c r="A215" s="50"/>
      <c r="B215" s="52" t="s">
        <v>11655</v>
      </c>
      <c r="C215" s="66">
        <v>35</v>
      </c>
      <c r="D215" s="54" t="s">
        <v>765</v>
      </c>
      <c r="E215" s="54" t="s">
        <v>768</v>
      </c>
      <c r="F215" s="82" t="s">
        <v>771</v>
      </c>
      <c r="G215" s="54" t="s">
        <v>762</v>
      </c>
      <c r="H215" s="54" t="s">
        <v>777</v>
      </c>
      <c r="I215" s="82" t="s">
        <v>780</v>
      </c>
      <c r="J215" s="54" t="s">
        <v>774</v>
      </c>
      <c r="K215" s="54" t="s">
        <v>509</v>
      </c>
      <c r="L215" s="54" t="s">
        <v>5499</v>
      </c>
      <c r="M215" s="54" t="s">
        <v>5502</v>
      </c>
      <c r="N215" s="82" t="s">
        <v>5505</v>
      </c>
      <c r="O215" s="54" t="s">
        <v>5496</v>
      </c>
      <c r="P215" s="54" t="s">
        <v>5511</v>
      </c>
      <c r="Q215" s="82" t="s">
        <v>5764</v>
      </c>
      <c r="R215" s="54" t="s">
        <v>5508</v>
      </c>
      <c r="S215" s="54" t="s">
        <v>5493</v>
      </c>
      <c r="T215" s="54" t="s">
        <v>6413</v>
      </c>
      <c r="U215" s="54" t="s">
        <v>6416</v>
      </c>
      <c r="V215" s="82" t="s">
        <v>6419</v>
      </c>
      <c r="W215" s="54" t="s">
        <v>6410</v>
      </c>
      <c r="X215" s="54" t="s">
        <v>6425</v>
      </c>
      <c r="Y215" s="82" t="s">
        <v>6428</v>
      </c>
      <c r="Z215" s="54" t="s">
        <v>6422</v>
      </c>
      <c r="AA215" s="54" t="s">
        <v>6407</v>
      </c>
      <c r="AB215" s="54" t="s">
        <v>7327</v>
      </c>
      <c r="AC215" s="54" t="s">
        <v>7330</v>
      </c>
      <c r="AD215" s="82" t="s">
        <v>7333</v>
      </c>
      <c r="AE215" s="54" t="s">
        <v>7324</v>
      </c>
      <c r="AF215" s="54" t="s">
        <v>7339</v>
      </c>
      <c r="AG215" s="82" t="s">
        <v>7342</v>
      </c>
      <c r="AH215" s="54" t="s">
        <v>7336</v>
      </c>
      <c r="AI215" s="54" t="s">
        <v>7321</v>
      </c>
      <c r="AJ215" s="54" t="s">
        <v>7991</v>
      </c>
      <c r="AK215" s="54" t="s">
        <v>7994</v>
      </c>
      <c r="AL215" s="82" t="s">
        <v>7997</v>
      </c>
      <c r="AM215" s="54" t="s">
        <v>7988</v>
      </c>
      <c r="AN215" s="54" t="s">
        <v>8003</v>
      </c>
      <c r="AO215" s="82" t="s">
        <v>8006</v>
      </c>
      <c r="AP215" s="54" t="s">
        <v>8000</v>
      </c>
      <c r="AQ215" s="54" t="s">
        <v>7985</v>
      </c>
      <c r="AR215" s="54" t="s">
        <v>8905</v>
      </c>
      <c r="AS215" s="54" t="s">
        <v>8908</v>
      </c>
      <c r="AT215" s="82" t="s">
        <v>8911</v>
      </c>
      <c r="AU215" s="54" t="s">
        <v>8902</v>
      </c>
      <c r="AV215" s="54" t="s">
        <v>8917</v>
      </c>
      <c r="AW215" s="82" t="s">
        <v>8920</v>
      </c>
      <c r="AX215" s="54" t="s">
        <v>8914</v>
      </c>
      <c r="AY215" s="54" t="s">
        <v>8899</v>
      </c>
      <c r="AZ215" s="54" t="s">
        <v>9819</v>
      </c>
      <c r="BA215" s="54" t="s">
        <v>9822</v>
      </c>
      <c r="BB215" s="82" t="s">
        <v>9825</v>
      </c>
      <c r="BC215" s="54" t="s">
        <v>9816</v>
      </c>
      <c r="BD215" s="54" t="s">
        <v>9831</v>
      </c>
      <c r="BE215" s="82" t="s">
        <v>9834</v>
      </c>
      <c r="BF215" s="54" t="s">
        <v>9828</v>
      </c>
      <c r="BG215" s="54" t="s">
        <v>9813</v>
      </c>
      <c r="BH215" s="54" t="s">
        <v>10483</v>
      </c>
      <c r="BI215" s="54" t="s">
        <v>10486</v>
      </c>
      <c r="BJ215" s="82" t="s">
        <v>10489</v>
      </c>
      <c r="BK215" s="54" t="s">
        <v>10480</v>
      </c>
      <c r="BL215" s="54" t="s">
        <v>10495</v>
      </c>
      <c r="BM215" s="82" t="s">
        <v>10498</v>
      </c>
      <c r="BN215" s="54" t="s">
        <v>10492</v>
      </c>
      <c r="BO215" s="54" t="s">
        <v>10477</v>
      </c>
      <c r="BP215" s="54" t="s">
        <v>11397</v>
      </c>
      <c r="BQ215" s="54" t="s">
        <v>11400</v>
      </c>
      <c r="BR215" s="82" t="s">
        <v>11403</v>
      </c>
      <c r="BS215" s="54" t="s">
        <v>11394</v>
      </c>
      <c r="BT215" s="54" t="s">
        <v>11409</v>
      </c>
      <c r="BU215" s="82" t="s">
        <v>11412</v>
      </c>
      <c r="BV215" s="54" t="s">
        <v>11406</v>
      </c>
      <c r="BW215" s="54" t="s">
        <v>11391</v>
      </c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</row>
    <row r="216" spans="1:93" hidden="1">
      <c r="A216" s="50"/>
      <c r="B216" s="57" t="s">
        <v>11656</v>
      </c>
      <c r="C216" s="66">
        <v>36</v>
      </c>
      <c r="D216" s="54" t="s">
        <v>789</v>
      </c>
      <c r="E216" s="54" t="s">
        <v>792</v>
      </c>
      <c r="F216" s="82" t="s">
        <v>795</v>
      </c>
      <c r="G216" s="54" t="s">
        <v>786</v>
      </c>
      <c r="H216" s="54" t="s">
        <v>801</v>
      </c>
      <c r="I216" s="82" t="s">
        <v>804</v>
      </c>
      <c r="J216" s="54" t="s">
        <v>798</v>
      </c>
      <c r="K216" s="54" t="s">
        <v>783</v>
      </c>
      <c r="L216" s="54" t="s">
        <v>5773</v>
      </c>
      <c r="M216" s="54" t="s">
        <v>5776</v>
      </c>
      <c r="N216" s="82" t="s">
        <v>5779</v>
      </c>
      <c r="O216" s="54" t="s">
        <v>5770</v>
      </c>
      <c r="P216" s="54" t="s">
        <v>5785</v>
      </c>
      <c r="Q216" s="82" t="s">
        <v>5788</v>
      </c>
      <c r="R216" s="54" t="s">
        <v>5782</v>
      </c>
      <c r="S216" s="54" t="s">
        <v>5767</v>
      </c>
      <c r="T216" s="54" t="s">
        <v>6437</v>
      </c>
      <c r="U216" s="54" t="s">
        <v>6440</v>
      </c>
      <c r="V216" s="82" t="s">
        <v>6443</v>
      </c>
      <c r="W216" s="54" t="s">
        <v>6434</v>
      </c>
      <c r="X216" s="54" t="s">
        <v>6449</v>
      </c>
      <c r="Y216" s="82" t="s">
        <v>6452</v>
      </c>
      <c r="Z216" s="54" t="s">
        <v>6446</v>
      </c>
      <c r="AA216" s="54" t="s">
        <v>6431</v>
      </c>
      <c r="AB216" s="54" t="s">
        <v>7351</v>
      </c>
      <c r="AC216" s="54" t="s">
        <v>7354</v>
      </c>
      <c r="AD216" s="82" t="s">
        <v>7357</v>
      </c>
      <c r="AE216" s="54" t="s">
        <v>7348</v>
      </c>
      <c r="AF216" s="54" t="s">
        <v>7363</v>
      </c>
      <c r="AG216" s="82" t="s">
        <v>7366</v>
      </c>
      <c r="AH216" s="54" t="s">
        <v>7360</v>
      </c>
      <c r="AI216" s="54" t="s">
        <v>7345</v>
      </c>
      <c r="AJ216" s="54" t="s">
        <v>8265</v>
      </c>
      <c r="AK216" s="54" t="s">
        <v>8268</v>
      </c>
      <c r="AL216" s="82" t="s">
        <v>8271</v>
      </c>
      <c r="AM216" s="54" t="s">
        <v>8262</v>
      </c>
      <c r="AN216" s="54" t="s">
        <v>8277</v>
      </c>
      <c r="AO216" s="82" t="s">
        <v>8280</v>
      </c>
      <c r="AP216" s="54" t="s">
        <v>8274</v>
      </c>
      <c r="AQ216" s="54" t="s">
        <v>8009</v>
      </c>
      <c r="AR216" s="54" t="s">
        <v>8929</v>
      </c>
      <c r="AS216" s="54" t="s">
        <v>8932</v>
      </c>
      <c r="AT216" s="82" t="s">
        <v>8935</v>
      </c>
      <c r="AU216" s="54" t="s">
        <v>8926</v>
      </c>
      <c r="AV216" s="54" t="s">
        <v>8941</v>
      </c>
      <c r="AW216" s="82" t="s">
        <v>8944</v>
      </c>
      <c r="AX216" s="54" t="s">
        <v>8938</v>
      </c>
      <c r="AY216" s="54" t="s">
        <v>8923</v>
      </c>
      <c r="AZ216" s="54" t="s">
        <v>9843</v>
      </c>
      <c r="BA216" s="54" t="s">
        <v>9846</v>
      </c>
      <c r="BB216" s="82" t="s">
        <v>9849</v>
      </c>
      <c r="BC216" s="54" t="s">
        <v>9840</v>
      </c>
      <c r="BD216" s="54" t="s">
        <v>9855</v>
      </c>
      <c r="BE216" s="82" t="s">
        <v>9858</v>
      </c>
      <c r="BF216" s="54" t="s">
        <v>9852</v>
      </c>
      <c r="BG216" s="54" t="s">
        <v>9837</v>
      </c>
      <c r="BH216" s="54" t="s">
        <v>10507</v>
      </c>
      <c r="BI216" s="54" t="s">
        <v>10510</v>
      </c>
      <c r="BJ216" s="82" t="s">
        <v>10763</v>
      </c>
      <c r="BK216" s="54" t="s">
        <v>10504</v>
      </c>
      <c r="BL216" s="54" t="s">
        <v>10769</v>
      </c>
      <c r="BM216" s="82" t="s">
        <v>10772</v>
      </c>
      <c r="BN216" s="54" t="s">
        <v>10766</v>
      </c>
      <c r="BO216" s="54" t="s">
        <v>10501</v>
      </c>
      <c r="BP216" s="54" t="s">
        <v>11421</v>
      </c>
      <c r="BQ216" s="54" t="s">
        <v>11424</v>
      </c>
      <c r="BR216" s="82" t="s">
        <v>11427</v>
      </c>
      <c r="BS216" s="54" t="s">
        <v>11418</v>
      </c>
      <c r="BT216" s="54" t="s">
        <v>11433</v>
      </c>
      <c r="BU216" s="82" t="s">
        <v>11436</v>
      </c>
      <c r="BV216" s="54" t="s">
        <v>11430</v>
      </c>
      <c r="BW216" s="54" t="s">
        <v>11415</v>
      </c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</row>
    <row r="217" spans="1:93" hidden="1">
      <c r="A217" s="50"/>
      <c r="B217" s="57" t="s">
        <v>11657</v>
      </c>
      <c r="C217" s="66">
        <v>37</v>
      </c>
      <c r="D217" s="54" t="s">
        <v>813</v>
      </c>
      <c r="E217" s="54" t="s">
        <v>816</v>
      </c>
      <c r="F217" s="82" t="s">
        <v>819</v>
      </c>
      <c r="G217" s="54" t="s">
        <v>810</v>
      </c>
      <c r="H217" s="54" t="s">
        <v>825</v>
      </c>
      <c r="I217" s="82" t="s">
        <v>828</v>
      </c>
      <c r="J217" s="54" t="s">
        <v>822</v>
      </c>
      <c r="K217" s="54" t="s">
        <v>807</v>
      </c>
      <c r="L217" s="54" t="s">
        <v>5797</v>
      </c>
      <c r="M217" s="54" t="s">
        <v>5800</v>
      </c>
      <c r="N217" s="82" t="s">
        <v>5803</v>
      </c>
      <c r="O217" s="54" t="s">
        <v>5794</v>
      </c>
      <c r="P217" s="54" t="s">
        <v>5809</v>
      </c>
      <c r="Q217" s="82" t="s">
        <v>5812</v>
      </c>
      <c r="R217" s="54" t="s">
        <v>5806</v>
      </c>
      <c r="S217" s="54" t="s">
        <v>5791</v>
      </c>
      <c r="T217" s="54" t="s">
        <v>6461</v>
      </c>
      <c r="U217" s="54" t="s">
        <v>6464</v>
      </c>
      <c r="V217" s="82" t="s">
        <v>6467</v>
      </c>
      <c r="W217" s="54" t="s">
        <v>6458</v>
      </c>
      <c r="X217" s="54" t="s">
        <v>6473</v>
      </c>
      <c r="Y217" s="82" t="s">
        <v>6476</v>
      </c>
      <c r="Z217" s="54" t="s">
        <v>6470</v>
      </c>
      <c r="AA217" s="54" t="s">
        <v>6455</v>
      </c>
      <c r="AB217" s="54" t="s">
        <v>7375</v>
      </c>
      <c r="AC217" s="54" t="s">
        <v>7378</v>
      </c>
      <c r="AD217" s="82" t="s">
        <v>7381</v>
      </c>
      <c r="AE217" s="54" t="s">
        <v>7372</v>
      </c>
      <c r="AF217" s="54" t="s">
        <v>7387</v>
      </c>
      <c r="AG217" s="82" t="s">
        <v>7390</v>
      </c>
      <c r="AH217" s="54" t="s">
        <v>7384</v>
      </c>
      <c r="AI217" s="54" t="s">
        <v>7369</v>
      </c>
      <c r="AJ217" s="54" t="s">
        <v>8289</v>
      </c>
      <c r="AK217" s="54" t="s">
        <v>8292</v>
      </c>
      <c r="AL217" s="82" t="s">
        <v>8295</v>
      </c>
      <c r="AM217" s="54" t="s">
        <v>8286</v>
      </c>
      <c r="AN217" s="54" t="s">
        <v>8301</v>
      </c>
      <c r="AO217" s="82" t="s">
        <v>8304</v>
      </c>
      <c r="AP217" s="54" t="s">
        <v>8298</v>
      </c>
      <c r="AQ217" s="54" t="s">
        <v>8283</v>
      </c>
      <c r="AR217" s="54" t="s">
        <v>8953</v>
      </c>
      <c r="AS217" s="54" t="s">
        <v>8956</v>
      </c>
      <c r="AT217" s="82" t="s">
        <v>8959</v>
      </c>
      <c r="AU217" s="54" t="s">
        <v>8950</v>
      </c>
      <c r="AV217" s="54" t="s">
        <v>8965</v>
      </c>
      <c r="AW217" s="82" t="s">
        <v>8968</v>
      </c>
      <c r="AX217" s="54" t="s">
        <v>8962</v>
      </c>
      <c r="AY217" s="54" t="s">
        <v>8947</v>
      </c>
      <c r="AZ217" s="54" t="s">
        <v>9867</v>
      </c>
      <c r="BA217" s="54" t="s">
        <v>9870</v>
      </c>
      <c r="BB217" s="82" t="s">
        <v>9873</v>
      </c>
      <c r="BC217" s="54" t="s">
        <v>9864</v>
      </c>
      <c r="BD217" s="54" t="s">
        <v>9879</v>
      </c>
      <c r="BE217" s="82" t="s">
        <v>9882</v>
      </c>
      <c r="BF217" s="54" t="s">
        <v>9876</v>
      </c>
      <c r="BG217" s="54" t="s">
        <v>9861</v>
      </c>
      <c r="BH217" s="54" t="s">
        <v>10781</v>
      </c>
      <c r="BI217" s="54" t="s">
        <v>10784</v>
      </c>
      <c r="BJ217" s="82" t="s">
        <v>10787</v>
      </c>
      <c r="BK217" s="54" t="s">
        <v>10778</v>
      </c>
      <c r="BL217" s="54" t="s">
        <v>10793</v>
      </c>
      <c r="BM217" s="82" t="s">
        <v>10796</v>
      </c>
      <c r="BN217" s="54" t="s">
        <v>10790</v>
      </c>
      <c r="BO217" s="54" t="s">
        <v>10775</v>
      </c>
      <c r="BP217" s="54" t="s">
        <v>11445</v>
      </c>
      <c r="BQ217" s="54" t="s">
        <v>11448</v>
      </c>
      <c r="BR217" s="82" t="s">
        <v>11451</v>
      </c>
      <c r="BS217" s="54" t="s">
        <v>11442</v>
      </c>
      <c r="BT217" s="54" t="s">
        <v>11457</v>
      </c>
      <c r="BU217" s="82" t="s">
        <v>11460</v>
      </c>
      <c r="BV217" s="54" t="s">
        <v>11454</v>
      </c>
      <c r="BW217" s="54" t="s">
        <v>11439</v>
      </c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</row>
    <row r="218" spans="1:93" hidden="1">
      <c r="A218" s="50"/>
      <c r="B218" s="57" t="s">
        <v>11658</v>
      </c>
      <c r="C218" s="66">
        <v>38</v>
      </c>
      <c r="D218" s="54" t="s">
        <v>837</v>
      </c>
      <c r="E218" s="54" t="s">
        <v>840</v>
      </c>
      <c r="F218" s="82" t="s">
        <v>843</v>
      </c>
      <c r="G218" s="54" t="s">
        <v>834</v>
      </c>
      <c r="H218" s="54" t="s">
        <v>849</v>
      </c>
      <c r="I218" s="82" t="s">
        <v>852</v>
      </c>
      <c r="J218" s="54" t="s">
        <v>846</v>
      </c>
      <c r="K218" s="54" t="s">
        <v>831</v>
      </c>
      <c r="L218" s="54" t="s">
        <v>5821</v>
      </c>
      <c r="M218" s="54" t="s">
        <v>5824</v>
      </c>
      <c r="N218" s="82" t="s">
        <v>5827</v>
      </c>
      <c r="O218" s="54" t="s">
        <v>5818</v>
      </c>
      <c r="P218" s="54" t="s">
        <v>5833</v>
      </c>
      <c r="Q218" s="82" t="s">
        <v>5836</v>
      </c>
      <c r="R218" s="54" t="s">
        <v>5830</v>
      </c>
      <c r="S218" s="54" t="s">
        <v>5815</v>
      </c>
      <c r="T218" s="54" t="s">
        <v>6485</v>
      </c>
      <c r="U218" s="54" t="s">
        <v>6488</v>
      </c>
      <c r="V218" s="82" t="s">
        <v>6491</v>
      </c>
      <c r="W218" s="54" t="s">
        <v>6482</v>
      </c>
      <c r="X218" s="54" t="s">
        <v>6497</v>
      </c>
      <c r="Y218" s="82" t="s">
        <v>6500</v>
      </c>
      <c r="Z218" s="54" t="s">
        <v>6494</v>
      </c>
      <c r="AA218" s="54" t="s">
        <v>6479</v>
      </c>
      <c r="AB218" s="54" t="s">
        <v>7399</v>
      </c>
      <c r="AC218" s="54" t="s">
        <v>7402</v>
      </c>
      <c r="AD218" s="82" t="s">
        <v>7405</v>
      </c>
      <c r="AE218" s="54" t="s">
        <v>7396</v>
      </c>
      <c r="AF218" s="54" t="s">
        <v>7411</v>
      </c>
      <c r="AG218" s="82" t="s">
        <v>7414</v>
      </c>
      <c r="AH218" s="54" t="s">
        <v>7408</v>
      </c>
      <c r="AI218" s="54" t="s">
        <v>7393</v>
      </c>
      <c r="AJ218" s="54" t="s">
        <v>8313</v>
      </c>
      <c r="AK218" s="54" t="s">
        <v>8316</v>
      </c>
      <c r="AL218" s="82" t="s">
        <v>8319</v>
      </c>
      <c r="AM218" s="54" t="s">
        <v>8310</v>
      </c>
      <c r="AN218" s="54" t="s">
        <v>8325</v>
      </c>
      <c r="AO218" s="82" t="s">
        <v>8328</v>
      </c>
      <c r="AP218" s="54" t="s">
        <v>8322</v>
      </c>
      <c r="AQ218" s="54" t="s">
        <v>8307</v>
      </c>
      <c r="AR218" s="54" t="s">
        <v>8977</v>
      </c>
      <c r="AS218" s="54" t="s">
        <v>8980</v>
      </c>
      <c r="AT218" s="82" t="s">
        <v>8983</v>
      </c>
      <c r="AU218" s="54" t="s">
        <v>8974</v>
      </c>
      <c r="AV218" s="54" t="s">
        <v>8989</v>
      </c>
      <c r="AW218" s="82" t="s">
        <v>8992</v>
      </c>
      <c r="AX218" s="54" t="s">
        <v>8986</v>
      </c>
      <c r="AY218" s="54" t="s">
        <v>8971</v>
      </c>
      <c r="AZ218" s="54" t="s">
        <v>9891</v>
      </c>
      <c r="BA218" s="54" t="s">
        <v>9894</v>
      </c>
      <c r="BB218" s="82" t="s">
        <v>9897</v>
      </c>
      <c r="BC218" s="54" t="s">
        <v>9888</v>
      </c>
      <c r="BD218" s="54" t="s">
        <v>9903</v>
      </c>
      <c r="BE218" s="82" t="s">
        <v>9906</v>
      </c>
      <c r="BF218" s="54" t="s">
        <v>9900</v>
      </c>
      <c r="BG218" s="54" t="s">
        <v>9885</v>
      </c>
      <c r="BH218" s="54" t="s">
        <v>10805</v>
      </c>
      <c r="BI218" s="54" t="s">
        <v>10808</v>
      </c>
      <c r="BJ218" s="82" t="s">
        <v>10811</v>
      </c>
      <c r="BK218" s="54" t="s">
        <v>10802</v>
      </c>
      <c r="BL218" s="54" t="s">
        <v>10817</v>
      </c>
      <c r="BM218" s="82" t="s">
        <v>10820</v>
      </c>
      <c r="BN218" s="54" t="s">
        <v>10814</v>
      </c>
      <c r="BO218" s="54" t="s">
        <v>10799</v>
      </c>
      <c r="BP218" s="54" t="s">
        <v>11469</v>
      </c>
      <c r="BQ218" s="54" t="s">
        <v>11472</v>
      </c>
      <c r="BR218" s="82" t="s">
        <v>11475</v>
      </c>
      <c r="BS218" s="54" t="s">
        <v>11466</v>
      </c>
      <c r="BT218" s="54" t="s">
        <v>11481</v>
      </c>
      <c r="BU218" s="82" t="s">
        <v>11484</v>
      </c>
      <c r="BV218" s="54" t="s">
        <v>11478</v>
      </c>
      <c r="BW218" s="54" t="s">
        <v>11463</v>
      </c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</row>
    <row r="219" spans="1:93" hidden="1">
      <c r="A219" s="50"/>
      <c r="B219" s="57" t="s">
        <v>11659</v>
      </c>
      <c r="C219" s="66">
        <v>39</v>
      </c>
      <c r="D219" s="54" t="s">
        <v>861</v>
      </c>
      <c r="E219" s="54" t="s">
        <v>864</v>
      </c>
      <c r="F219" s="82" t="s">
        <v>867</v>
      </c>
      <c r="G219" s="54" t="s">
        <v>858</v>
      </c>
      <c r="H219" s="54" t="s">
        <v>873</v>
      </c>
      <c r="I219" s="82" t="s">
        <v>876</v>
      </c>
      <c r="J219" s="54" t="s">
        <v>870</v>
      </c>
      <c r="K219" s="54" t="s">
        <v>855</v>
      </c>
      <c r="L219" s="54" t="s">
        <v>5845</v>
      </c>
      <c r="M219" s="54" t="s">
        <v>5848</v>
      </c>
      <c r="N219" s="82" t="s">
        <v>5851</v>
      </c>
      <c r="O219" s="54" t="s">
        <v>5842</v>
      </c>
      <c r="P219" s="54" t="s">
        <v>5857</v>
      </c>
      <c r="Q219" s="82" t="s">
        <v>5860</v>
      </c>
      <c r="R219" s="54" t="s">
        <v>5854</v>
      </c>
      <c r="S219" s="54" t="s">
        <v>5839</v>
      </c>
      <c r="T219" s="54" t="s">
        <v>6509</v>
      </c>
      <c r="U219" s="54" t="s">
        <v>6762</v>
      </c>
      <c r="V219" s="82" t="s">
        <v>6765</v>
      </c>
      <c r="W219" s="54" t="s">
        <v>6506</v>
      </c>
      <c r="X219" s="54" t="s">
        <v>6771</v>
      </c>
      <c r="Y219" s="82" t="s">
        <v>6774</v>
      </c>
      <c r="Z219" s="54" t="s">
        <v>6768</v>
      </c>
      <c r="AA219" s="54" t="s">
        <v>6503</v>
      </c>
      <c r="AB219" s="54" t="s">
        <v>7423</v>
      </c>
      <c r="AC219" s="54" t="s">
        <v>7426</v>
      </c>
      <c r="AD219" s="82" t="s">
        <v>7429</v>
      </c>
      <c r="AE219" s="54" t="s">
        <v>7420</v>
      </c>
      <c r="AF219" s="54" t="s">
        <v>7435</v>
      </c>
      <c r="AG219" s="82" t="s">
        <v>7438</v>
      </c>
      <c r="AH219" s="54" t="s">
        <v>7432</v>
      </c>
      <c r="AI219" s="54" t="s">
        <v>7417</v>
      </c>
      <c r="AJ219" s="54" t="s">
        <v>8337</v>
      </c>
      <c r="AK219" s="54" t="s">
        <v>8340</v>
      </c>
      <c r="AL219" s="82" t="s">
        <v>8343</v>
      </c>
      <c r="AM219" s="54" t="s">
        <v>8334</v>
      </c>
      <c r="AN219" s="54" t="s">
        <v>8349</v>
      </c>
      <c r="AO219" s="82" t="s">
        <v>8352</v>
      </c>
      <c r="AP219" s="54" t="s">
        <v>8346</v>
      </c>
      <c r="AQ219" s="54" t="s">
        <v>8331</v>
      </c>
      <c r="AR219" s="54" t="s">
        <v>9001</v>
      </c>
      <c r="AS219" s="54" t="s">
        <v>9004</v>
      </c>
      <c r="AT219" s="82" t="s">
        <v>9007</v>
      </c>
      <c r="AU219" s="54" t="s">
        <v>8998</v>
      </c>
      <c r="AV219" s="54" t="s">
        <v>9263</v>
      </c>
      <c r="AW219" s="82" t="s">
        <v>9266</v>
      </c>
      <c r="AX219" s="54" t="s">
        <v>9010</v>
      </c>
      <c r="AY219" s="54" t="s">
        <v>8995</v>
      </c>
      <c r="AZ219" s="54" t="s">
        <v>9915</v>
      </c>
      <c r="BA219" s="54" t="s">
        <v>9918</v>
      </c>
      <c r="BB219" s="82" t="s">
        <v>9921</v>
      </c>
      <c r="BC219" s="54" t="s">
        <v>9912</v>
      </c>
      <c r="BD219" s="54" t="s">
        <v>9927</v>
      </c>
      <c r="BE219" s="82" t="s">
        <v>9930</v>
      </c>
      <c r="BF219" s="54" t="s">
        <v>9924</v>
      </c>
      <c r="BG219" s="54" t="s">
        <v>9909</v>
      </c>
      <c r="BH219" s="54" t="s">
        <v>10829</v>
      </c>
      <c r="BI219" s="54" t="s">
        <v>10832</v>
      </c>
      <c r="BJ219" s="82" t="s">
        <v>10835</v>
      </c>
      <c r="BK219" s="54" t="s">
        <v>10826</v>
      </c>
      <c r="BL219" s="54" t="s">
        <v>10841</v>
      </c>
      <c r="BM219" s="82" t="s">
        <v>10844</v>
      </c>
      <c r="BN219" s="54" t="s">
        <v>10838</v>
      </c>
      <c r="BO219" s="54" t="s">
        <v>10823</v>
      </c>
      <c r="BP219" s="54" t="s">
        <v>11493</v>
      </c>
      <c r="BQ219" s="54" t="s">
        <v>11496</v>
      </c>
      <c r="BR219" s="82" t="s">
        <v>11499</v>
      </c>
      <c r="BS219" s="54" t="s">
        <v>11490</v>
      </c>
      <c r="BT219" s="54" t="s">
        <v>11505</v>
      </c>
      <c r="BU219" s="82" t="s">
        <v>11508</v>
      </c>
      <c r="BV219" s="54" t="s">
        <v>11502</v>
      </c>
      <c r="BW219" s="54" t="s">
        <v>11487</v>
      </c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</row>
    <row r="220" spans="1:93" hidden="1">
      <c r="A220" s="50"/>
      <c r="B220" s="52" t="s">
        <v>11660</v>
      </c>
      <c r="C220" s="66">
        <v>40</v>
      </c>
      <c r="D220" s="54" t="s">
        <v>885</v>
      </c>
      <c r="E220" s="54" t="s">
        <v>888</v>
      </c>
      <c r="F220" s="82" t="s">
        <v>891</v>
      </c>
      <c r="G220" s="54" t="s">
        <v>882</v>
      </c>
      <c r="H220" s="54" t="s">
        <v>897</v>
      </c>
      <c r="I220" s="82" t="s">
        <v>900</v>
      </c>
      <c r="J220" s="54" t="s">
        <v>894</v>
      </c>
      <c r="K220" s="54" t="s">
        <v>879</v>
      </c>
      <c r="L220" s="54" t="s">
        <v>5869</v>
      </c>
      <c r="M220" s="54" t="s">
        <v>5872</v>
      </c>
      <c r="N220" s="82" t="s">
        <v>5875</v>
      </c>
      <c r="O220" s="54" t="s">
        <v>5866</v>
      </c>
      <c r="P220" s="54" t="s">
        <v>5881</v>
      </c>
      <c r="Q220" s="82" t="s">
        <v>5884</v>
      </c>
      <c r="R220" s="54" t="s">
        <v>5878</v>
      </c>
      <c r="S220" s="54" t="s">
        <v>5863</v>
      </c>
      <c r="T220" s="54" t="s">
        <v>6783</v>
      </c>
      <c r="U220" s="54" t="s">
        <v>6786</v>
      </c>
      <c r="V220" s="82" t="s">
        <v>6789</v>
      </c>
      <c r="W220" s="54" t="s">
        <v>6780</v>
      </c>
      <c r="X220" s="54" t="s">
        <v>6795</v>
      </c>
      <c r="Y220" s="82" t="s">
        <v>6798</v>
      </c>
      <c r="Z220" s="54" t="s">
        <v>6792</v>
      </c>
      <c r="AA220" s="54" t="s">
        <v>6777</v>
      </c>
      <c r="AB220" s="54" t="s">
        <v>7447</v>
      </c>
      <c r="AC220" s="54" t="s">
        <v>7450</v>
      </c>
      <c r="AD220" s="82" t="s">
        <v>7453</v>
      </c>
      <c r="AE220" s="54" t="s">
        <v>7444</v>
      </c>
      <c r="AF220" s="54" t="s">
        <v>7459</v>
      </c>
      <c r="AG220" s="82" t="s">
        <v>7462</v>
      </c>
      <c r="AH220" s="54" t="s">
        <v>7456</v>
      </c>
      <c r="AI220" s="54" t="s">
        <v>7441</v>
      </c>
      <c r="AJ220" s="54" t="s">
        <v>8361</v>
      </c>
      <c r="AK220" s="54" t="s">
        <v>8364</v>
      </c>
      <c r="AL220" s="82" t="s">
        <v>8367</v>
      </c>
      <c r="AM220" s="54" t="s">
        <v>8358</v>
      </c>
      <c r="AN220" s="54" t="s">
        <v>8373</v>
      </c>
      <c r="AO220" s="82" t="s">
        <v>8376</v>
      </c>
      <c r="AP220" s="54" t="s">
        <v>8370</v>
      </c>
      <c r="AQ220" s="54" t="s">
        <v>8355</v>
      </c>
      <c r="AR220" s="54" t="s">
        <v>9275</v>
      </c>
      <c r="AS220" s="54" t="s">
        <v>9278</v>
      </c>
      <c r="AT220" s="82" t="s">
        <v>9281</v>
      </c>
      <c r="AU220" s="54" t="s">
        <v>9272</v>
      </c>
      <c r="AV220" s="54" t="s">
        <v>9287</v>
      </c>
      <c r="AW220" s="82" t="s">
        <v>9290</v>
      </c>
      <c r="AX220" s="54" t="s">
        <v>9284</v>
      </c>
      <c r="AY220" s="54" t="s">
        <v>9269</v>
      </c>
      <c r="AZ220" s="54" t="s">
        <v>9939</v>
      </c>
      <c r="BA220" s="54" t="s">
        <v>9942</v>
      </c>
      <c r="BB220" s="82" t="s">
        <v>9945</v>
      </c>
      <c r="BC220" s="54" t="s">
        <v>9936</v>
      </c>
      <c r="BD220" s="54" t="s">
        <v>9951</v>
      </c>
      <c r="BE220" s="82" t="s">
        <v>9954</v>
      </c>
      <c r="BF220" s="54" t="s">
        <v>9948</v>
      </c>
      <c r="BG220" s="54" t="s">
        <v>9933</v>
      </c>
      <c r="BH220" s="54" t="s">
        <v>10853</v>
      </c>
      <c r="BI220" s="54" t="s">
        <v>10856</v>
      </c>
      <c r="BJ220" s="82" t="s">
        <v>10859</v>
      </c>
      <c r="BK220" s="54" t="s">
        <v>10850</v>
      </c>
      <c r="BL220" s="54" t="s">
        <v>10865</v>
      </c>
      <c r="BM220" s="82" t="s">
        <v>10868</v>
      </c>
      <c r="BN220" s="54" t="s">
        <v>10862</v>
      </c>
      <c r="BO220" s="54" t="s">
        <v>10847</v>
      </c>
      <c r="BP220" s="54" t="s">
        <v>11563</v>
      </c>
      <c r="BQ220" s="54" t="s">
        <v>11566</v>
      </c>
      <c r="BR220" s="82" t="s">
        <v>11569</v>
      </c>
      <c r="BS220" s="54" t="s">
        <v>11560</v>
      </c>
      <c r="BT220" s="54" t="s">
        <v>11575</v>
      </c>
      <c r="BU220" s="82" t="s">
        <v>11578</v>
      </c>
      <c r="BV220" s="54" t="s">
        <v>11572</v>
      </c>
      <c r="BW220" s="54" t="s">
        <v>11511</v>
      </c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</row>
    <row r="221" spans="1:93" hidden="1">
      <c r="A221" s="50"/>
      <c r="B221" s="52" t="s">
        <v>11661</v>
      </c>
      <c r="C221" s="66">
        <v>41</v>
      </c>
      <c r="D221" s="54" t="s">
        <v>909</v>
      </c>
      <c r="E221" s="54" t="s">
        <v>912</v>
      </c>
      <c r="F221" s="82" t="s">
        <v>915</v>
      </c>
      <c r="G221" s="54" t="s">
        <v>906</v>
      </c>
      <c r="H221" s="54" t="s">
        <v>921</v>
      </c>
      <c r="I221" s="82" t="s">
        <v>924</v>
      </c>
      <c r="J221" s="54" t="s">
        <v>918</v>
      </c>
      <c r="K221" s="54" t="s">
        <v>903</v>
      </c>
      <c r="L221" s="54" t="s">
        <v>5893</v>
      </c>
      <c r="M221" s="54" t="s">
        <v>5896</v>
      </c>
      <c r="N221" s="82" t="s">
        <v>5899</v>
      </c>
      <c r="O221" s="54" t="s">
        <v>5890</v>
      </c>
      <c r="P221" s="54" t="s">
        <v>5905</v>
      </c>
      <c r="Q221" s="82" t="s">
        <v>5908</v>
      </c>
      <c r="R221" s="54" t="s">
        <v>5902</v>
      </c>
      <c r="S221" s="54" t="s">
        <v>5887</v>
      </c>
      <c r="T221" s="54" t="s">
        <v>6807</v>
      </c>
      <c r="U221" s="54" t="s">
        <v>6810</v>
      </c>
      <c r="V221" s="82" t="s">
        <v>6813</v>
      </c>
      <c r="W221" s="54" t="s">
        <v>6804</v>
      </c>
      <c r="X221" s="54" t="s">
        <v>6819</v>
      </c>
      <c r="Y221" s="82" t="s">
        <v>6822</v>
      </c>
      <c r="Z221" s="54" t="s">
        <v>6816</v>
      </c>
      <c r="AA221" s="54" t="s">
        <v>6801</v>
      </c>
      <c r="AB221" s="54" t="s">
        <v>7471</v>
      </c>
      <c r="AC221" s="54" t="s">
        <v>7474</v>
      </c>
      <c r="AD221" s="82" t="s">
        <v>7477</v>
      </c>
      <c r="AE221" s="54" t="s">
        <v>7468</v>
      </c>
      <c r="AF221" s="54" t="s">
        <v>7483</v>
      </c>
      <c r="AG221" s="82" t="s">
        <v>7486</v>
      </c>
      <c r="AH221" s="54" t="s">
        <v>7480</v>
      </c>
      <c r="AI221" s="54" t="s">
        <v>7465</v>
      </c>
      <c r="AJ221" s="54" t="s">
        <v>8385</v>
      </c>
      <c r="AK221" s="54" t="s">
        <v>8388</v>
      </c>
      <c r="AL221" s="82" t="s">
        <v>8391</v>
      </c>
      <c r="AM221" s="54" t="s">
        <v>8382</v>
      </c>
      <c r="AN221" s="54" t="s">
        <v>8397</v>
      </c>
      <c r="AO221" s="82" t="s">
        <v>8400</v>
      </c>
      <c r="AP221" s="54" t="s">
        <v>8394</v>
      </c>
      <c r="AQ221" s="54" t="s">
        <v>8379</v>
      </c>
      <c r="AR221" s="54" t="s">
        <v>9299</v>
      </c>
      <c r="AS221" s="54" t="s">
        <v>9302</v>
      </c>
      <c r="AT221" s="82" t="s">
        <v>9305</v>
      </c>
      <c r="AU221" s="54" t="s">
        <v>9296</v>
      </c>
      <c r="AV221" s="54" t="s">
        <v>9311</v>
      </c>
      <c r="AW221" s="82" t="s">
        <v>9314</v>
      </c>
      <c r="AX221" s="54" t="s">
        <v>9308</v>
      </c>
      <c r="AY221" s="54" t="s">
        <v>9293</v>
      </c>
      <c r="AZ221" s="54" t="s">
        <v>9963</v>
      </c>
      <c r="BA221" s="54" t="s">
        <v>9966</v>
      </c>
      <c r="BB221" s="82" t="s">
        <v>9969</v>
      </c>
      <c r="BC221" s="54" t="s">
        <v>9960</v>
      </c>
      <c r="BD221" s="54" t="s">
        <v>9975</v>
      </c>
      <c r="BE221" s="82" t="s">
        <v>9978</v>
      </c>
      <c r="BF221" s="54" t="s">
        <v>9972</v>
      </c>
      <c r="BG221" s="54" t="s">
        <v>9957</v>
      </c>
      <c r="BH221" s="54" t="s">
        <v>10877</v>
      </c>
      <c r="BI221" s="54" t="s">
        <v>10880</v>
      </c>
      <c r="BJ221" s="82" t="s">
        <v>10883</v>
      </c>
      <c r="BK221" s="54" t="s">
        <v>10874</v>
      </c>
      <c r="BL221" s="54" t="s">
        <v>10889</v>
      </c>
      <c r="BM221" s="82" t="s">
        <v>10892</v>
      </c>
      <c r="BN221" s="54" t="s">
        <v>10886</v>
      </c>
      <c r="BO221" s="54" t="s">
        <v>10871</v>
      </c>
      <c r="BP221" s="54" t="s">
        <v>11587</v>
      </c>
      <c r="BQ221" s="54" t="s">
        <v>11590</v>
      </c>
      <c r="BR221" s="82" t="s">
        <v>11593</v>
      </c>
      <c r="BS221" s="54" t="s">
        <v>11584</v>
      </c>
      <c r="BT221" s="54" t="s">
        <v>11599</v>
      </c>
      <c r="BU221" s="82" t="s">
        <v>11602</v>
      </c>
      <c r="BV221" s="54" t="s">
        <v>11596</v>
      </c>
      <c r="BW221" s="54" t="s">
        <v>11581</v>
      </c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</row>
    <row r="222" spans="1:93" hidden="1">
      <c r="A222" s="55" t="s">
        <v>11636</v>
      </c>
      <c r="B222" s="59"/>
      <c r="C222" s="66">
        <v>42</v>
      </c>
      <c r="D222" s="54" t="s">
        <v>269</v>
      </c>
      <c r="E222" s="54" t="s">
        <v>272</v>
      </c>
      <c r="F222" s="82" t="s">
        <v>275</v>
      </c>
      <c r="G222" s="54" t="s">
        <v>266</v>
      </c>
      <c r="H222" s="54" t="s">
        <v>281</v>
      </c>
      <c r="I222" s="82" t="s">
        <v>284</v>
      </c>
      <c r="J222" s="54" t="s">
        <v>278</v>
      </c>
      <c r="K222" s="54" t="s">
        <v>263</v>
      </c>
      <c r="L222" s="54" t="s">
        <v>5003</v>
      </c>
      <c r="M222" s="54" t="s">
        <v>5006</v>
      </c>
      <c r="N222" s="82" t="s">
        <v>5009</v>
      </c>
      <c r="O222" s="54" t="s">
        <v>5000</v>
      </c>
      <c r="P222" s="54" t="s">
        <v>5265</v>
      </c>
      <c r="Q222" s="82" t="s">
        <v>5268</v>
      </c>
      <c r="R222" s="54" t="s">
        <v>5262</v>
      </c>
      <c r="S222" s="54" t="s">
        <v>4997</v>
      </c>
      <c r="T222" s="54" t="s">
        <v>5917</v>
      </c>
      <c r="U222" s="54" t="s">
        <v>5920</v>
      </c>
      <c r="V222" s="82" t="s">
        <v>5923</v>
      </c>
      <c r="W222" s="54" t="s">
        <v>5914</v>
      </c>
      <c r="X222" s="54" t="s">
        <v>5929</v>
      </c>
      <c r="Y222" s="82" t="s">
        <v>5932</v>
      </c>
      <c r="Z222" s="54" t="s">
        <v>5926</v>
      </c>
      <c r="AA222" s="54" t="s">
        <v>5911</v>
      </c>
      <c r="AB222" s="54" t="s">
        <v>6831</v>
      </c>
      <c r="AC222" s="54" t="s">
        <v>6834</v>
      </c>
      <c r="AD222" s="82" t="s">
        <v>6837</v>
      </c>
      <c r="AE222" s="54" t="s">
        <v>6828</v>
      </c>
      <c r="AF222" s="54" t="s">
        <v>6843</v>
      </c>
      <c r="AG222" s="82" t="s">
        <v>6846</v>
      </c>
      <c r="AH222" s="54" t="s">
        <v>6840</v>
      </c>
      <c r="AI222" s="54" t="s">
        <v>6825</v>
      </c>
      <c r="AJ222" s="54" t="s">
        <v>7495</v>
      </c>
      <c r="AK222" s="54" t="s">
        <v>7498</v>
      </c>
      <c r="AL222" s="82" t="s">
        <v>7501</v>
      </c>
      <c r="AM222" s="54" t="s">
        <v>7492</v>
      </c>
      <c r="AN222" s="54" t="s">
        <v>7507</v>
      </c>
      <c r="AO222" s="82" t="s">
        <v>7510</v>
      </c>
      <c r="AP222" s="54" t="s">
        <v>7504</v>
      </c>
      <c r="AQ222" s="54" t="s">
        <v>7489</v>
      </c>
      <c r="AR222" s="54" t="s">
        <v>8409</v>
      </c>
      <c r="AS222" s="54" t="s">
        <v>8412</v>
      </c>
      <c r="AT222" s="82" t="s">
        <v>8415</v>
      </c>
      <c r="AU222" s="54" t="s">
        <v>8406</v>
      </c>
      <c r="AV222" s="54" t="s">
        <v>8421</v>
      </c>
      <c r="AW222" s="82" t="s">
        <v>8424</v>
      </c>
      <c r="AX222" s="54" t="s">
        <v>8418</v>
      </c>
      <c r="AY222" s="54" t="s">
        <v>8403</v>
      </c>
      <c r="AZ222" s="54" t="s">
        <v>9323</v>
      </c>
      <c r="BA222" s="54" t="s">
        <v>9326</v>
      </c>
      <c r="BB222" s="82" t="s">
        <v>9329</v>
      </c>
      <c r="BC222" s="54" t="s">
        <v>9320</v>
      </c>
      <c r="BD222" s="54" t="s">
        <v>9335</v>
      </c>
      <c r="BE222" s="82" t="s">
        <v>9338</v>
      </c>
      <c r="BF222" s="54" t="s">
        <v>9332</v>
      </c>
      <c r="BG222" s="54" t="s">
        <v>9317</v>
      </c>
      <c r="BH222" s="54" t="s">
        <v>9987</v>
      </c>
      <c r="BI222" s="54" t="s">
        <v>9990</v>
      </c>
      <c r="BJ222" s="82" t="s">
        <v>9993</v>
      </c>
      <c r="BK222" s="54" t="s">
        <v>9984</v>
      </c>
      <c r="BL222" s="54" t="s">
        <v>9999</v>
      </c>
      <c r="BM222" s="82" t="s">
        <v>10002</v>
      </c>
      <c r="BN222" s="54" t="s">
        <v>9996</v>
      </c>
      <c r="BO222" s="54" t="s">
        <v>9981</v>
      </c>
      <c r="BP222" s="54" t="s">
        <v>10901</v>
      </c>
      <c r="BQ222" s="54" t="s">
        <v>10904</v>
      </c>
      <c r="BR222" s="82" t="s">
        <v>10907</v>
      </c>
      <c r="BS222" s="54" t="s">
        <v>10898</v>
      </c>
      <c r="BT222" s="54" t="s">
        <v>10913</v>
      </c>
      <c r="BU222" s="82" t="s">
        <v>10916</v>
      </c>
      <c r="BV222" s="54" t="s">
        <v>10910</v>
      </c>
      <c r="BW222" s="54" t="s">
        <v>10895</v>
      </c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</row>
    <row r="223" spans="1:93" hidden="1">
      <c r="A223" s="46" t="s">
        <v>11663</v>
      </c>
      <c r="B223" s="47"/>
      <c r="C223" s="66">
        <v>43</v>
      </c>
      <c r="D223" s="54"/>
      <c r="E223" s="54"/>
      <c r="F223" s="82"/>
      <c r="G223" s="54"/>
      <c r="H223" s="54"/>
      <c r="I223" s="82"/>
      <c r="J223" s="54"/>
      <c r="K223" s="54"/>
      <c r="L223" s="54"/>
      <c r="M223" s="54"/>
      <c r="N223" s="82"/>
      <c r="O223" s="54"/>
      <c r="P223" s="54"/>
      <c r="Q223" s="82"/>
      <c r="R223" s="54"/>
      <c r="S223" s="54"/>
      <c r="T223" s="54"/>
      <c r="U223" s="54"/>
      <c r="V223" s="82"/>
      <c r="W223" s="54"/>
      <c r="X223" s="54"/>
      <c r="Y223" s="82"/>
      <c r="Z223" s="54"/>
      <c r="AA223" s="54"/>
      <c r="AB223" s="54"/>
      <c r="AC223" s="54"/>
      <c r="AD223" s="82"/>
      <c r="AE223" s="54"/>
      <c r="AF223" s="54"/>
      <c r="AG223" s="82"/>
      <c r="AH223" s="54"/>
      <c r="AI223" s="54"/>
      <c r="AJ223" s="54"/>
      <c r="AK223" s="54"/>
      <c r="AL223" s="82"/>
      <c r="AM223" s="54"/>
      <c r="AN223" s="54"/>
      <c r="AO223" s="82"/>
      <c r="AP223" s="54"/>
      <c r="AQ223" s="54"/>
      <c r="AR223" s="54"/>
      <c r="AS223" s="54"/>
      <c r="AT223" s="82"/>
      <c r="AU223" s="54"/>
      <c r="AV223" s="54"/>
      <c r="AW223" s="82"/>
      <c r="AX223" s="54"/>
      <c r="AY223" s="54"/>
      <c r="AZ223" s="54"/>
      <c r="BA223" s="54"/>
      <c r="BB223" s="82"/>
      <c r="BC223" s="54"/>
      <c r="BD223" s="54"/>
      <c r="BE223" s="82"/>
      <c r="BF223" s="54"/>
      <c r="BG223" s="54"/>
      <c r="BH223" s="54"/>
      <c r="BI223" s="54"/>
      <c r="BJ223" s="82"/>
      <c r="BK223" s="54"/>
      <c r="BL223" s="54"/>
      <c r="BM223" s="82"/>
      <c r="BN223" s="54"/>
      <c r="BO223" s="54"/>
      <c r="BP223" s="54"/>
      <c r="BQ223" s="54"/>
      <c r="BR223" s="82"/>
      <c r="BS223" s="54"/>
      <c r="BT223" s="54"/>
      <c r="BU223" s="82"/>
      <c r="BV223" s="54"/>
      <c r="BW223" s="54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</row>
    <row r="224" spans="1:93" hidden="1">
      <c r="A224" s="49" t="s">
        <v>11641</v>
      </c>
      <c r="B224" s="50"/>
      <c r="C224" s="66">
        <v>44</v>
      </c>
      <c r="D224" s="54"/>
      <c r="E224" s="54"/>
      <c r="F224" s="82"/>
      <c r="G224" s="54"/>
      <c r="H224" s="54"/>
      <c r="I224" s="82"/>
      <c r="J224" s="54"/>
      <c r="K224" s="54"/>
      <c r="L224" s="54"/>
      <c r="M224" s="54"/>
      <c r="N224" s="82"/>
      <c r="O224" s="54"/>
      <c r="P224" s="54"/>
      <c r="Q224" s="82"/>
      <c r="R224" s="54"/>
      <c r="S224" s="54"/>
      <c r="T224" s="54"/>
      <c r="U224" s="54"/>
      <c r="V224" s="82"/>
      <c r="W224" s="54"/>
      <c r="X224" s="54"/>
      <c r="Y224" s="82"/>
      <c r="Z224" s="54"/>
      <c r="AA224" s="54"/>
      <c r="AB224" s="54"/>
      <c r="AC224" s="54"/>
      <c r="AD224" s="82"/>
      <c r="AE224" s="54"/>
      <c r="AF224" s="54"/>
      <c r="AG224" s="82"/>
      <c r="AH224" s="54"/>
      <c r="AI224" s="54"/>
      <c r="AJ224" s="54"/>
      <c r="AK224" s="54"/>
      <c r="AL224" s="82"/>
      <c r="AM224" s="54"/>
      <c r="AN224" s="54"/>
      <c r="AO224" s="82"/>
      <c r="AP224" s="54"/>
      <c r="AQ224" s="54"/>
      <c r="AR224" s="54"/>
      <c r="AS224" s="54"/>
      <c r="AT224" s="82"/>
      <c r="AU224" s="54"/>
      <c r="AV224" s="54"/>
      <c r="AW224" s="82"/>
      <c r="AX224" s="54"/>
      <c r="AY224" s="54"/>
      <c r="AZ224" s="54"/>
      <c r="BA224" s="54"/>
      <c r="BB224" s="82"/>
      <c r="BC224" s="54"/>
      <c r="BD224" s="54"/>
      <c r="BE224" s="82"/>
      <c r="BF224" s="54"/>
      <c r="BG224" s="54"/>
      <c r="BH224" s="54"/>
      <c r="BI224" s="54"/>
      <c r="BJ224" s="82"/>
      <c r="BK224" s="54"/>
      <c r="BL224" s="54"/>
      <c r="BM224" s="82"/>
      <c r="BN224" s="54"/>
      <c r="BO224" s="54"/>
      <c r="BP224" s="54"/>
      <c r="BQ224" s="54"/>
      <c r="BR224" s="82"/>
      <c r="BS224" s="54"/>
      <c r="BT224" s="54"/>
      <c r="BU224" s="82"/>
      <c r="BV224" s="54"/>
      <c r="BW224" s="54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</row>
    <row r="225" spans="1:93" hidden="1">
      <c r="A225" s="50"/>
      <c r="B225" s="52" t="s">
        <v>11642</v>
      </c>
      <c r="C225" s="66">
        <v>45</v>
      </c>
      <c r="D225" s="54" t="s">
        <v>294</v>
      </c>
      <c r="E225" s="54" t="s">
        <v>297</v>
      </c>
      <c r="F225" s="82" t="s">
        <v>300</v>
      </c>
      <c r="G225" s="54" t="s">
        <v>291</v>
      </c>
      <c r="H225" s="54" t="s">
        <v>306</v>
      </c>
      <c r="I225" s="82" t="s">
        <v>309</v>
      </c>
      <c r="J225" s="54" t="s">
        <v>303</v>
      </c>
      <c r="K225" s="54" t="s">
        <v>288</v>
      </c>
      <c r="L225" s="54" t="s">
        <v>5278</v>
      </c>
      <c r="M225" s="54" t="s">
        <v>5281</v>
      </c>
      <c r="N225" s="82" t="s">
        <v>5284</v>
      </c>
      <c r="O225" s="54" t="s">
        <v>5275</v>
      </c>
      <c r="P225" s="54" t="s">
        <v>5290</v>
      </c>
      <c r="Q225" s="82" t="s">
        <v>5293</v>
      </c>
      <c r="R225" s="54" t="s">
        <v>5287</v>
      </c>
      <c r="S225" s="54" t="s">
        <v>5272</v>
      </c>
      <c r="T225" s="54" t="s">
        <v>5942</v>
      </c>
      <c r="U225" s="54" t="s">
        <v>5945</v>
      </c>
      <c r="V225" s="82" t="s">
        <v>5948</v>
      </c>
      <c r="W225" s="54" t="s">
        <v>5939</v>
      </c>
      <c r="X225" s="54" t="s">
        <v>5954</v>
      </c>
      <c r="Y225" s="82" t="s">
        <v>5957</v>
      </c>
      <c r="Z225" s="54" t="s">
        <v>5951</v>
      </c>
      <c r="AA225" s="54" t="s">
        <v>5936</v>
      </c>
      <c r="AB225" s="54" t="s">
        <v>6856</v>
      </c>
      <c r="AC225" s="54" t="s">
        <v>6859</v>
      </c>
      <c r="AD225" s="82" t="s">
        <v>6862</v>
      </c>
      <c r="AE225" s="54" t="s">
        <v>6853</v>
      </c>
      <c r="AF225" s="54" t="s">
        <v>6868</v>
      </c>
      <c r="AG225" s="82" t="s">
        <v>6871</v>
      </c>
      <c r="AH225" s="54" t="s">
        <v>6865</v>
      </c>
      <c r="AI225" s="54" t="s">
        <v>6850</v>
      </c>
      <c r="AJ225" s="54" t="s">
        <v>7770</v>
      </c>
      <c r="AK225" s="54" t="s">
        <v>7773</v>
      </c>
      <c r="AL225" s="82" t="s">
        <v>7776</v>
      </c>
      <c r="AM225" s="54" t="s">
        <v>7767</v>
      </c>
      <c r="AN225" s="54" t="s">
        <v>7782</v>
      </c>
      <c r="AO225" s="82" t="s">
        <v>7785</v>
      </c>
      <c r="AP225" s="54" t="s">
        <v>7779</v>
      </c>
      <c r="AQ225" s="54" t="s">
        <v>7764</v>
      </c>
      <c r="AR225" s="54" t="s">
        <v>8434</v>
      </c>
      <c r="AS225" s="54" t="s">
        <v>8437</v>
      </c>
      <c r="AT225" s="82" t="s">
        <v>8440</v>
      </c>
      <c r="AU225" s="54" t="s">
        <v>8431</v>
      </c>
      <c r="AV225" s="54" t="s">
        <v>8446</v>
      </c>
      <c r="AW225" s="82" t="s">
        <v>8449</v>
      </c>
      <c r="AX225" s="54" t="s">
        <v>8443</v>
      </c>
      <c r="AY225" s="54" t="s">
        <v>8428</v>
      </c>
      <c r="AZ225" s="54" t="s">
        <v>9348</v>
      </c>
      <c r="BA225" s="54" t="s">
        <v>9351</v>
      </c>
      <c r="BB225" s="82" t="s">
        <v>9354</v>
      </c>
      <c r="BC225" s="54" t="s">
        <v>9345</v>
      </c>
      <c r="BD225" s="54" t="s">
        <v>9360</v>
      </c>
      <c r="BE225" s="82" t="s">
        <v>9363</v>
      </c>
      <c r="BF225" s="54" t="s">
        <v>9357</v>
      </c>
      <c r="BG225" s="54" t="s">
        <v>9342</v>
      </c>
      <c r="BH225" s="54" t="s">
        <v>10262</v>
      </c>
      <c r="BI225" s="54" t="s">
        <v>10265</v>
      </c>
      <c r="BJ225" s="82" t="s">
        <v>10268</v>
      </c>
      <c r="BK225" s="54" t="s">
        <v>10009</v>
      </c>
      <c r="BL225" s="54" t="s">
        <v>10274</v>
      </c>
      <c r="BM225" s="82" t="s">
        <v>10277</v>
      </c>
      <c r="BN225" s="54" t="s">
        <v>10271</v>
      </c>
      <c r="BO225" s="54" t="s">
        <v>10006</v>
      </c>
      <c r="BP225" s="54" t="s">
        <v>10926</v>
      </c>
      <c r="BQ225" s="54" t="s">
        <v>10929</v>
      </c>
      <c r="BR225" s="82" t="s">
        <v>10932</v>
      </c>
      <c r="BS225" s="54" t="s">
        <v>10923</v>
      </c>
      <c r="BT225" s="54" t="s">
        <v>10938</v>
      </c>
      <c r="BU225" s="82" t="s">
        <v>10941</v>
      </c>
      <c r="BV225" s="54" t="s">
        <v>10935</v>
      </c>
      <c r="BW225" s="54" t="s">
        <v>10920</v>
      </c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</row>
    <row r="226" spans="1:93" hidden="1">
      <c r="A226" s="50"/>
      <c r="B226" s="52" t="s">
        <v>11643</v>
      </c>
      <c r="C226" s="66">
        <v>46</v>
      </c>
      <c r="D226" s="54" t="s">
        <v>318</v>
      </c>
      <c r="E226" s="54" t="s">
        <v>321</v>
      </c>
      <c r="F226" s="82" t="s">
        <v>324</v>
      </c>
      <c r="G226" s="54" t="s">
        <v>315</v>
      </c>
      <c r="H226" s="54" t="s">
        <v>330</v>
      </c>
      <c r="I226" s="82" t="s">
        <v>333</v>
      </c>
      <c r="J226" s="54" t="s">
        <v>327</v>
      </c>
      <c r="K226" s="54" t="s">
        <v>312</v>
      </c>
      <c r="L226" s="54" t="s">
        <v>5302</v>
      </c>
      <c r="M226" s="54" t="s">
        <v>5305</v>
      </c>
      <c r="N226" s="82" t="s">
        <v>5308</v>
      </c>
      <c r="O226" s="54" t="s">
        <v>5299</v>
      </c>
      <c r="P226" s="54" t="s">
        <v>5314</v>
      </c>
      <c r="Q226" s="82" t="s">
        <v>5317</v>
      </c>
      <c r="R226" s="54" t="s">
        <v>5311</v>
      </c>
      <c r="S226" s="54" t="s">
        <v>5296</v>
      </c>
      <c r="T226" s="54" t="s">
        <v>5966</v>
      </c>
      <c r="U226" s="54" t="s">
        <v>5969</v>
      </c>
      <c r="V226" s="82" t="s">
        <v>5972</v>
      </c>
      <c r="W226" s="54" t="s">
        <v>5963</v>
      </c>
      <c r="X226" s="54" t="s">
        <v>5978</v>
      </c>
      <c r="Y226" s="82" t="s">
        <v>5981</v>
      </c>
      <c r="Z226" s="54" t="s">
        <v>5975</v>
      </c>
      <c r="AA226" s="54" t="s">
        <v>5960</v>
      </c>
      <c r="AB226" s="54" t="s">
        <v>6880</v>
      </c>
      <c r="AC226" s="54" t="s">
        <v>6883</v>
      </c>
      <c r="AD226" s="82" t="s">
        <v>6886</v>
      </c>
      <c r="AE226" s="54" t="s">
        <v>6877</v>
      </c>
      <c r="AF226" s="54" t="s">
        <v>6892</v>
      </c>
      <c r="AG226" s="82" t="s">
        <v>6895</v>
      </c>
      <c r="AH226" s="54" t="s">
        <v>6889</v>
      </c>
      <c r="AI226" s="54" t="s">
        <v>6874</v>
      </c>
      <c r="AJ226" s="54" t="s">
        <v>7794</v>
      </c>
      <c r="AK226" s="54" t="s">
        <v>7797</v>
      </c>
      <c r="AL226" s="82" t="s">
        <v>7800</v>
      </c>
      <c r="AM226" s="54" t="s">
        <v>7791</v>
      </c>
      <c r="AN226" s="54" t="s">
        <v>7806</v>
      </c>
      <c r="AO226" s="82" t="s">
        <v>7809</v>
      </c>
      <c r="AP226" s="54" t="s">
        <v>7803</v>
      </c>
      <c r="AQ226" s="54" t="s">
        <v>7788</v>
      </c>
      <c r="AR226" s="54" t="s">
        <v>8458</v>
      </c>
      <c r="AS226" s="54" t="s">
        <v>8461</v>
      </c>
      <c r="AT226" s="82" t="s">
        <v>8464</v>
      </c>
      <c r="AU226" s="54" t="s">
        <v>8455</v>
      </c>
      <c r="AV226" s="54" t="s">
        <v>8470</v>
      </c>
      <c r="AW226" s="82" t="s">
        <v>8473</v>
      </c>
      <c r="AX226" s="54" t="s">
        <v>8467</v>
      </c>
      <c r="AY226" s="54" t="s">
        <v>8452</v>
      </c>
      <c r="AZ226" s="54" t="s">
        <v>9372</v>
      </c>
      <c r="BA226" s="54" t="s">
        <v>9375</v>
      </c>
      <c r="BB226" s="82" t="s">
        <v>9378</v>
      </c>
      <c r="BC226" s="54" t="s">
        <v>9369</v>
      </c>
      <c r="BD226" s="54" t="s">
        <v>9384</v>
      </c>
      <c r="BE226" s="82" t="s">
        <v>9387</v>
      </c>
      <c r="BF226" s="54" t="s">
        <v>9381</v>
      </c>
      <c r="BG226" s="54" t="s">
        <v>9366</v>
      </c>
      <c r="BH226" s="54" t="s">
        <v>10286</v>
      </c>
      <c r="BI226" s="54" t="s">
        <v>10289</v>
      </c>
      <c r="BJ226" s="82" t="s">
        <v>10292</v>
      </c>
      <c r="BK226" s="54" t="s">
        <v>10283</v>
      </c>
      <c r="BL226" s="54" t="s">
        <v>10298</v>
      </c>
      <c r="BM226" s="82" t="s">
        <v>10301</v>
      </c>
      <c r="BN226" s="54" t="s">
        <v>10295</v>
      </c>
      <c r="BO226" s="54" t="s">
        <v>10280</v>
      </c>
      <c r="BP226" s="54" t="s">
        <v>10950</v>
      </c>
      <c r="BQ226" s="54" t="s">
        <v>10953</v>
      </c>
      <c r="BR226" s="82" t="s">
        <v>10956</v>
      </c>
      <c r="BS226" s="54" t="s">
        <v>10947</v>
      </c>
      <c r="BT226" s="54" t="s">
        <v>10962</v>
      </c>
      <c r="BU226" s="82" t="s">
        <v>10965</v>
      </c>
      <c r="BV226" s="54" t="s">
        <v>10959</v>
      </c>
      <c r="BW226" s="54" t="s">
        <v>10944</v>
      </c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</row>
    <row r="227" spans="1:93" hidden="1">
      <c r="A227" s="50"/>
      <c r="B227" s="52" t="s">
        <v>11644</v>
      </c>
      <c r="C227" s="66">
        <v>47</v>
      </c>
      <c r="D227" s="54" t="s">
        <v>342</v>
      </c>
      <c r="E227" s="54" t="s">
        <v>345</v>
      </c>
      <c r="F227" s="82" t="s">
        <v>348</v>
      </c>
      <c r="G227" s="54" t="s">
        <v>339</v>
      </c>
      <c r="H227" s="54" t="s">
        <v>354</v>
      </c>
      <c r="I227" s="82" t="s">
        <v>357</v>
      </c>
      <c r="J227" s="54" t="s">
        <v>351</v>
      </c>
      <c r="K227" s="54" t="s">
        <v>336</v>
      </c>
      <c r="L227" s="54" t="s">
        <v>5326</v>
      </c>
      <c r="M227" s="54" t="s">
        <v>5329</v>
      </c>
      <c r="N227" s="82" t="s">
        <v>5332</v>
      </c>
      <c r="O227" s="54" t="s">
        <v>5323</v>
      </c>
      <c r="P227" s="54" t="s">
        <v>5338</v>
      </c>
      <c r="Q227" s="82" t="s">
        <v>5341</v>
      </c>
      <c r="R227" s="54" t="s">
        <v>5335</v>
      </c>
      <c r="S227" s="54" t="s">
        <v>5320</v>
      </c>
      <c r="T227" s="54" t="s">
        <v>5990</v>
      </c>
      <c r="U227" s="54" t="s">
        <v>5993</v>
      </c>
      <c r="V227" s="82" t="s">
        <v>5996</v>
      </c>
      <c r="W227" s="54" t="s">
        <v>5987</v>
      </c>
      <c r="X227" s="54" t="s">
        <v>6002</v>
      </c>
      <c r="Y227" s="82" t="s">
        <v>6005</v>
      </c>
      <c r="Z227" s="54" t="s">
        <v>5999</v>
      </c>
      <c r="AA227" s="54" t="s">
        <v>5984</v>
      </c>
      <c r="AB227" s="54" t="s">
        <v>6904</v>
      </c>
      <c r="AC227" s="54" t="s">
        <v>6907</v>
      </c>
      <c r="AD227" s="82" t="s">
        <v>6910</v>
      </c>
      <c r="AE227" s="54" t="s">
        <v>6901</v>
      </c>
      <c r="AF227" s="54" t="s">
        <v>6916</v>
      </c>
      <c r="AG227" s="82" t="s">
        <v>6919</v>
      </c>
      <c r="AH227" s="54" t="s">
        <v>6913</v>
      </c>
      <c r="AI227" s="54" t="s">
        <v>6898</v>
      </c>
      <c r="AJ227" s="54" t="s">
        <v>7818</v>
      </c>
      <c r="AK227" s="54" t="s">
        <v>7821</v>
      </c>
      <c r="AL227" s="82" t="s">
        <v>7824</v>
      </c>
      <c r="AM227" s="54" t="s">
        <v>7815</v>
      </c>
      <c r="AN227" s="54" t="s">
        <v>7830</v>
      </c>
      <c r="AO227" s="82" t="s">
        <v>7833</v>
      </c>
      <c r="AP227" s="54" t="s">
        <v>7827</v>
      </c>
      <c r="AQ227" s="54" t="s">
        <v>7812</v>
      </c>
      <c r="AR227" s="54" t="s">
        <v>8482</v>
      </c>
      <c r="AS227" s="54" t="s">
        <v>8485</v>
      </c>
      <c r="AT227" s="82" t="s">
        <v>8488</v>
      </c>
      <c r="AU227" s="54" t="s">
        <v>8479</v>
      </c>
      <c r="AV227" s="54" t="s">
        <v>8494</v>
      </c>
      <c r="AW227" s="82" t="s">
        <v>8497</v>
      </c>
      <c r="AX227" s="54" t="s">
        <v>8491</v>
      </c>
      <c r="AY227" s="54" t="s">
        <v>8476</v>
      </c>
      <c r="AZ227" s="54" t="s">
        <v>9396</v>
      </c>
      <c r="BA227" s="54" t="s">
        <v>9399</v>
      </c>
      <c r="BB227" s="82" t="s">
        <v>9402</v>
      </c>
      <c r="BC227" s="54" t="s">
        <v>9393</v>
      </c>
      <c r="BD227" s="54" t="s">
        <v>9408</v>
      </c>
      <c r="BE227" s="82" t="s">
        <v>9411</v>
      </c>
      <c r="BF227" s="54" t="s">
        <v>9405</v>
      </c>
      <c r="BG227" s="54" t="s">
        <v>9390</v>
      </c>
      <c r="BH227" s="54" t="s">
        <v>10310</v>
      </c>
      <c r="BI227" s="54" t="s">
        <v>10313</v>
      </c>
      <c r="BJ227" s="82" t="s">
        <v>10316</v>
      </c>
      <c r="BK227" s="54" t="s">
        <v>10307</v>
      </c>
      <c r="BL227" s="54" t="s">
        <v>10322</v>
      </c>
      <c r="BM227" s="82" t="s">
        <v>10325</v>
      </c>
      <c r="BN227" s="54" t="s">
        <v>10319</v>
      </c>
      <c r="BO227" s="54" t="s">
        <v>10304</v>
      </c>
      <c r="BP227" s="54" t="s">
        <v>10974</v>
      </c>
      <c r="BQ227" s="54" t="s">
        <v>10977</v>
      </c>
      <c r="BR227" s="82" t="s">
        <v>10980</v>
      </c>
      <c r="BS227" s="54" t="s">
        <v>10971</v>
      </c>
      <c r="BT227" s="54" t="s">
        <v>10986</v>
      </c>
      <c r="BU227" s="82" t="s">
        <v>10989</v>
      </c>
      <c r="BV227" s="54" t="s">
        <v>10983</v>
      </c>
      <c r="BW227" s="54" t="s">
        <v>10968</v>
      </c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</row>
    <row r="228" spans="1:93" hidden="1">
      <c r="A228" s="55" t="s">
        <v>11645</v>
      </c>
      <c r="B228" s="56"/>
      <c r="C228" s="66">
        <v>48</v>
      </c>
      <c r="D228" s="54"/>
      <c r="E228" s="54"/>
      <c r="F228" s="82"/>
      <c r="G228" s="54"/>
      <c r="H228" s="54"/>
      <c r="I228" s="82"/>
      <c r="J228" s="54"/>
      <c r="K228" s="54"/>
      <c r="L228" s="54"/>
      <c r="M228" s="54"/>
      <c r="N228" s="82"/>
      <c r="O228" s="54"/>
      <c r="P228" s="54"/>
      <c r="Q228" s="82"/>
      <c r="R228" s="54"/>
      <c r="S228" s="54"/>
      <c r="T228" s="54"/>
      <c r="U228" s="54"/>
      <c r="V228" s="82"/>
      <c r="W228" s="54"/>
      <c r="X228" s="54"/>
      <c r="Y228" s="82"/>
      <c r="Z228" s="54"/>
      <c r="AA228" s="54"/>
      <c r="AB228" s="54"/>
      <c r="AC228" s="54"/>
      <c r="AD228" s="82"/>
      <c r="AE228" s="54"/>
      <c r="AF228" s="54"/>
      <c r="AG228" s="82"/>
      <c r="AH228" s="54"/>
      <c r="AI228" s="54"/>
      <c r="AJ228" s="54"/>
      <c r="AK228" s="54"/>
      <c r="AL228" s="82"/>
      <c r="AM228" s="54"/>
      <c r="AN228" s="54"/>
      <c r="AO228" s="82"/>
      <c r="AP228" s="54"/>
      <c r="AQ228" s="54"/>
      <c r="AR228" s="54"/>
      <c r="AS228" s="54"/>
      <c r="AT228" s="82"/>
      <c r="AU228" s="54"/>
      <c r="AV228" s="54"/>
      <c r="AW228" s="82"/>
      <c r="AX228" s="54"/>
      <c r="AY228" s="54"/>
      <c r="AZ228" s="54"/>
      <c r="BA228" s="54"/>
      <c r="BB228" s="82"/>
      <c r="BC228" s="54"/>
      <c r="BD228" s="54"/>
      <c r="BE228" s="82"/>
      <c r="BF228" s="54"/>
      <c r="BG228" s="54"/>
      <c r="BH228" s="54"/>
      <c r="BI228" s="54"/>
      <c r="BJ228" s="82"/>
      <c r="BK228" s="54"/>
      <c r="BL228" s="54"/>
      <c r="BM228" s="82"/>
      <c r="BN228" s="54"/>
      <c r="BO228" s="54"/>
      <c r="BP228" s="54"/>
      <c r="BQ228" s="54"/>
      <c r="BR228" s="82"/>
      <c r="BS228" s="54"/>
      <c r="BT228" s="54"/>
      <c r="BU228" s="82"/>
      <c r="BV228" s="54"/>
      <c r="BW228" s="54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</row>
    <row r="229" spans="1:93" hidden="1">
      <c r="A229" s="50"/>
      <c r="B229" s="52" t="s">
        <v>11646</v>
      </c>
      <c r="C229" s="66">
        <v>49</v>
      </c>
      <c r="D229" s="54" t="s">
        <v>366</v>
      </c>
      <c r="E229" s="54" t="s">
        <v>369</v>
      </c>
      <c r="F229" s="82" t="s">
        <v>372</v>
      </c>
      <c r="G229" s="54" t="s">
        <v>363</v>
      </c>
      <c r="H229" s="54" t="s">
        <v>378</v>
      </c>
      <c r="I229" s="82" t="s">
        <v>381</v>
      </c>
      <c r="J229" s="54" t="s">
        <v>375</v>
      </c>
      <c r="K229" s="54" t="s">
        <v>360</v>
      </c>
      <c r="L229" s="54" t="s">
        <v>5350</v>
      </c>
      <c r="M229" s="54" t="s">
        <v>5353</v>
      </c>
      <c r="N229" s="82" t="s">
        <v>5356</v>
      </c>
      <c r="O229" s="54" t="s">
        <v>5347</v>
      </c>
      <c r="P229" s="54" t="s">
        <v>5362</v>
      </c>
      <c r="Q229" s="82" t="s">
        <v>5365</v>
      </c>
      <c r="R229" s="54" t="s">
        <v>5359</v>
      </c>
      <c r="S229" s="54" t="s">
        <v>5344</v>
      </c>
      <c r="T229" s="54" t="s">
        <v>6264</v>
      </c>
      <c r="U229" s="54" t="s">
        <v>6267</v>
      </c>
      <c r="V229" s="82" t="s">
        <v>6270</v>
      </c>
      <c r="W229" s="54" t="s">
        <v>6011</v>
      </c>
      <c r="X229" s="54" t="s">
        <v>6276</v>
      </c>
      <c r="Y229" s="82" t="s">
        <v>6279</v>
      </c>
      <c r="Z229" s="54" t="s">
        <v>6273</v>
      </c>
      <c r="AA229" s="54" t="s">
        <v>6008</v>
      </c>
      <c r="AB229" s="54" t="s">
        <v>6928</v>
      </c>
      <c r="AC229" s="54" t="s">
        <v>6931</v>
      </c>
      <c r="AD229" s="82" t="s">
        <v>6934</v>
      </c>
      <c r="AE229" s="54" t="s">
        <v>6925</v>
      </c>
      <c r="AF229" s="54" t="s">
        <v>6940</v>
      </c>
      <c r="AG229" s="82" t="s">
        <v>6943</v>
      </c>
      <c r="AH229" s="54" t="s">
        <v>6937</v>
      </c>
      <c r="AI229" s="54" t="s">
        <v>6922</v>
      </c>
      <c r="AJ229" s="54" t="s">
        <v>7842</v>
      </c>
      <c r="AK229" s="54" t="s">
        <v>7845</v>
      </c>
      <c r="AL229" s="82" t="s">
        <v>7848</v>
      </c>
      <c r="AM229" s="54" t="s">
        <v>7839</v>
      </c>
      <c r="AN229" s="54" t="s">
        <v>7854</v>
      </c>
      <c r="AO229" s="82" t="s">
        <v>7857</v>
      </c>
      <c r="AP229" s="54" t="s">
        <v>7851</v>
      </c>
      <c r="AQ229" s="54" t="s">
        <v>7836</v>
      </c>
      <c r="AR229" s="54" t="s">
        <v>8506</v>
      </c>
      <c r="AS229" s="54" t="s">
        <v>8509</v>
      </c>
      <c r="AT229" s="82" t="s">
        <v>8762</v>
      </c>
      <c r="AU229" s="54" t="s">
        <v>8503</v>
      </c>
      <c r="AV229" s="54" t="s">
        <v>8768</v>
      </c>
      <c r="AW229" s="82" t="s">
        <v>8771</v>
      </c>
      <c r="AX229" s="54" t="s">
        <v>8765</v>
      </c>
      <c r="AY229" s="54" t="s">
        <v>8500</v>
      </c>
      <c r="AZ229" s="54" t="s">
        <v>9420</v>
      </c>
      <c r="BA229" s="54" t="s">
        <v>9423</v>
      </c>
      <c r="BB229" s="82" t="s">
        <v>9426</v>
      </c>
      <c r="BC229" s="54" t="s">
        <v>9417</v>
      </c>
      <c r="BD229" s="54" t="s">
        <v>9432</v>
      </c>
      <c r="BE229" s="82" t="s">
        <v>9435</v>
      </c>
      <c r="BF229" s="54" t="s">
        <v>9429</v>
      </c>
      <c r="BG229" s="54" t="s">
        <v>9414</v>
      </c>
      <c r="BH229" s="54" t="s">
        <v>10334</v>
      </c>
      <c r="BI229" s="54" t="s">
        <v>10337</v>
      </c>
      <c r="BJ229" s="82" t="s">
        <v>10340</v>
      </c>
      <c r="BK229" s="54" t="s">
        <v>10331</v>
      </c>
      <c r="BL229" s="54" t="s">
        <v>10346</v>
      </c>
      <c r="BM229" s="82" t="s">
        <v>10349</v>
      </c>
      <c r="BN229" s="54" t="s">
        <v>10343</v>
      </c>
      <c r="BO229" s="54" t="s">
        <v>10328</v>
      </c>
      <c r="BP229" s="54" t="s">
        <v>10998</v>
      </c>
      <c r="BQ229" s="54" t="s">
        <v>11001</v>
      </c>
      <c r="BR229" s="82" t="s">
        <v>11004</v>
      </c>
      <c r="BS229" s="54" t="s">
        <v>10995</v>
      </c>
      <c r="BT229" s="54" t="s">
        <v>11010</v>
      </c>
      <c r="BU229" s="82" t="s">
        <v>11263</v>
      </c>
      <c r="BV229" s="54" t="s">
        <v>11007</v>
      </c>
      <c r="BW229" s="54" t="s">
        <v>10992</v>
      </c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</row>
    <row r="230" spans="1:93" hidden="1">
      <c r="A230" s="50"/>
      <c r="B230" s="57" t="s">
        <v>11647</v>
      </c>
      <c r="C230" s="66">
        <v>50</v>
      </c>
      <c r="D230" s="54" t="s">
        <v>390</v>
      </c>
      <c r="E230" s="54" t="s">
        <v>393</v>
      </c>
      <c r="F230" s="82" t="s">
        <v>396</v>
      </c>
      <c r="G230" s="54" t="s">
        <v>387</v>
      </c>
      <c r="H230" s="54" t="s">
        <v>402</v>
      </c>
      <c r="I230" s="82" t="s">
        <v>405</v>
      </c>
      <c r="J230" s="54" t="s">
        <v>399</v>
      </c>
      <c r="K230" s="54" t="s">
        <v>384</v>
      </c>
      <c r="L230" s="54" t="s">
        <v>5374</v>
      </c>
      <c r="M230" s="54" t="s">
        <v>5377</v>
      </c>
      <c r="N230" s="82" t="s">
        <v>5380</v>
      </c>
      <c r="O230" s="54" t="s">
        <v>5371</v>
      </c>
      <c r="P230" s="54" t="s">
        <v>5386</v>
      </c>
      <c r="Q230" s="82" t="s">
        <v>5389</v>
      </c>
      <c r="R230" s="54" t="s">
        <v>5383</v>
      </c>
      <c r="S230" s="54" t="s">
        <v>5368</v>
      </c>
      <c r="T230" s="54" t="s">
        <v>6288</v>
      </c>
      <c r="U230" s="54" t="s">
        <v>6291</v>
      </c>
      <c r="V230" s="82" t="s">
        <v>6294</v>
      </c>
      <c r="W230" s="54" t="s">
        <v>6285</v>
      </c>
      <c r="X230" s="54" t="s">
        <v>6300</v>
      </c>
      <c r="Y230" s="82" t="s">
        <v>6303</v>
      </c>
      <c r="Z230" s="54" t="s">
        <v>6297</v>
      </c>
      <c r="AA230" s="54" t="s">
        <v>6282</v>
      </c>
      <c r="AB230" s="54" t="s">
        <v>6952</v>
      </c>
      <c r="AC230" s="54" t="s">
        <v>6955</v>
      </c>
      <c r="AD230" s="82" t="s">
        <v>6958</v>
      </c>
      <c r="AE230" s="54" t="s">
        <v>6949</v>
      </c>
      <c r="AF230" s="54" t="s">
        <v>6964</v>
      </c>
      <c r="AG230" s="82" t="s">
        <v>6967</v>
      </c>
      <c r="AH230" s="54" t="s">
        <v>6961</v>
      </c>
      <c r="AI230" s="54" t="s">
        <v>6946</v>
      </c>
      <c r="AJ230" s="54" t="s">
        <v>7866</v>
      </c>
      <c r="AK230" s="54" t="s">
        <v>7869</v>
      </c>
      <c r="AL230" s="82" t="s">
        <v>7872</v>
      </c>
      <c r="AM230" s="54" t="s">
        <v>7863</v>
      </c>
      <c r="AN230" s="54" t="s">
        <v>7878</v>
      </c>
      <c r="AO230" s="82" t="s">
        <v>7881</v>
      </c>
      <c r="AP230" s="54" t="s">
        <v>7875</v>
      </c>
      <c r="AQ230" s="54" t="s">
        <v>7860</v>
      </c>
      <c r="AR230" s="54" t="s">
        <v>8780</v>
      </c>
      <c r="AS230" s="54" t="s">
        <v>8783</v>
      </c>
      <c r="AT230" s="82" t="s">
        <v>8786</v>
      </c>
      <c r="AU230" s="54" t="s">
        <v>8777</v>
      </c>
      <c r="AV230" s="54" t="s">
        <v>8792</v>
      </c>
      <c r="AW230" s="82" t="s">
        <v>8795</v>
      </c>
      <c r="AX230" s="54" t="s">
        <v>8789</v>
      </c>
      <c r="AY230" s="54" t="s">
        <v>8774</v>
      </c>
      <c r="AZ230" s="54" t="s">
        <v>9444</v>
      </c>
      <c r="BA230" s="54" t="s">
        <v>9447</v>
      </c>
      <c r="BB230" s="82" t="s">
        <v>9450</v>
      </c>
      <c r="BC230" s="54" t="s">
        <v>9441</v>
      </c>
      <c r="BD230" s="54" t="s">
        <v>9456</v>
      </c>
      <c r="BE230" s="82" t="s">
        <v>9459</v>
      </c>
      <c r="BF230" s="54" t="s">
        <v>9453</v>
      </c>
      <c r="BG230" s="54" t="s">
        <v>9438</v>
      </c>
      <c r="BH230" s="54" t="s">
        <v>10358</v>
      </c>
      <c r="BI230" s="54" t="s">
        <v>10361</v>
      </c>
      <c r="BJ230" s="82" t="s">
        <v>10364</v>
      </c>
      <c r="BK230" s="54" t="s">
        <v>10355</v>
      </c>
      <c r="BL230" s="54" t="s">
        <v>10370</v>
      </c>
      <c r="BM230" s="82" t="s">
        <v>10373</v>
      </c>
      <c r="BN230" s="54" t="s">
        <v>10367</v>
      </c>
      <c r="BO230" s="54" t="s">
        <v>10352</v>
      </c>
      <c r="BP230" s="54" t="s">
        <v>11272</v>
      </c>
      <c r="BQ230" s="54" t="s">
        <v>11275</v>
      </c>
      <c r="BR230" s="82" t="s">
        <v>11278</v>
      </c>
      <c r="BS230" s="54" t="s">
        <v>11269</v>
      </c>
      <c r="BT230" s="54" t="s">
        <v>11284</v>
      </c>
      <c r="BU230" s="82" t="s">
        <v>11287</v>
      </c>
      <c r="BV230" s="54" t="s">
        <v>11281</v>
      </c>
      <c r="BW230" s="54" t="s">
        <v>11266</v>
      </c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</row>
    <row r="231" spans="1:93" s="86" customFormat="1" hidden="1">
      <c r="A231" s="83"/>
      <c r="B231" s="84" t="s">
        <v>11648</v>
      </c>
      <c r="C231" s="85">
        <v>51</v>
      </c>
      <c r="D231" s="82" t="s">
        <v>414</v>
      </c>
      <c r="E231" s="82" t="s">
        <v>417</v>
      </c>
      <c r="F231" s="82"/>
      <c r="G231" s="82" t="s">
        <v>411</v>
      </c>
      <c r="H231" s="82" t="s">
        <v>423</v>
      </c>
      <c r="I231" s="82"/>
      <c r="J231" s="82" t="s">
        <v>420</v>
      </c>
      <c r="K231" s="82" t="s">
        <v>408</v>
      </c>
      <c r="L231" s="82" t="s">
        <v>5398</v>
      </c>
      <c r="M231" s="82" t="s">
        <v>5401</v>
      </c>
      <c r="N231" s="82"/>
      <c r="O231" s="82" t="s">
        <v>5395</v>
      </c>
      <c r="P231" s="82" t="s">
        <v>5407</v>
      </c>
      <c r="Q231" s="82"/>
      <c r="R231" s="82" t="s">
        <v>5404</v>
      </c>
      <c r="S231" s="82" t="s">
        <v>5392</v>
      </c>
      <c r="T231" s="82" t="s">
        <v>6312</v>
      </c>
      <c r="U231" s="82" t="s">
        <v>6315</v>
      </c>
      <c r="V231" s="82"/>
      <c r="W231" s="82" t="s">
        <v>6309</v>
      </c>
      <c r="X231" s="82" t="s">
        <v>6321</v>
      </c>
      <c r="Y231" s="82"/>
      <c r="Z231" s="82" t="s">
        <v>6318</v>
      </c>
      <c r="AA231" s="82" t="s">
        <v>6306</v>
      </c>
      <c r="AB231" s="82" t="s">
        <v>6976</v>
      </c>
      <c r="AC231" s="82" t="s">
        <v>6979</v>
      </c>
      <c r="AD231" s="82"/>
      <c r="AE231" s="82" t="s">
        <v>6973</v>
      </c>
      <c r="AF231" s="82" t="s">
        <v>6985</v>
      </c>
      <c r="AG231" s="82"/>
      <c r="AH231" s="82" t="s">
        <v>6982</v>
      </c>
      <c r="AI231" s="82" t="s">
        <v>6970</v>
      </c>
      <c r="AJ231" s="82" t="s">
        <v>7890</v>
      </c>
      <c r="AK231" s="82" t="s">
        <v>7893</v>
      </c>
      <c r="AL231" s="82"/>
      <c r="AM231" s="82" t="s">
        <v>7887</v>
      </c>
      <c r="AN231" s="82" t="s">
        <v>7899</v>
      </c>
      <c r="AO231" s="82"/>
      <c r="AP231" s="82" t="s">
        <v>7896</v>
      </c>
      <c r="AQ231" s="82" t="s">
        <v>7884</v>
      </c>
      <c r="AR231" s="82" t="s">
        <v>8804</v>
      </c>
      <c r="AS231" s="82" t="s">
        <v>8807</v>
      </c>
      <c r="AT231" s="82"/>
      <c r="AU231" s="82" t="s">
        <v>8801</v>
      </c>
      <c r="AV231" s="82" t="s">
        <v>8813</v>
      </c>
      <c r="AW231" s="82"/>
      <c r="AX231" s="82" t="s">
        <v>8810</v>
      </c>
      <c r="AY231" s="82" t="s">
        <v>8798</v>
      </c>
      <c r="AZ231" s="82" t="s">
        <v>9468</v>
      </c>
      <c r="BA231" s="82" t="s">
        <v>9471</v>
      </c>
      <c r="BB231" s="82"/>
      <c r="BC231" s="82" t="s">
        <v>9465</v>
      </c>
      <c r="BD231" s="82" t="s">
        <v>9477</v>
      </c>
      <c r="BE231" s="82"/>
      <c r="BF231" s="82" t="s">
        <v>9474</v>
      </c>
      <c r="BG231" s="82" t="s">
        <v>9462</v>
      </c>
      <c r="BH231" s="82" t="s">
        <v>10382</v>
      </c>
      <c r="BI231" s="82" t="s">
        <v>10385</v>
      </c>
      <c r="BJ231" s="82"/>
      <c r="BK231" s="82" t="s">
        <v>10379</v>
      </c>
      <c r="BL231" s="82" t="s">
        <v>10391</v>
      </c>
      <c r="BM231" s="82"/>
      <c r="BN231" s="82" t="s">
        <v>10388</v>
      </c>
      <c r="BO231" s="82" t="s">
        <v>10376</v>
      </c>
      <c r="BP231" s="82" t="s">
        <v>11296</v>
      </c>
      <c r="BQ231" s="82" t="s">
        <v>11299</v>
      </c>
      <c r="BR231" s="82"/>
      <c r="BS231" s="82" t="s">
        <v>11293</v>
      </c>
      <c r="BT231" s="82" t="s">
        <v>11305</v>
      </c>
      <c r="BU231" s="82"/>
      <c r="BV231" s="82" t="s">
        <v>11302</v>
      </c>
      <c r="BW231" s="82" t="s">
        <v>11290</v>
      </c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</row>
    <row r="232" spans="1:93" s="86" customFormat="1" hidden="1">
      <c r="A232" s="83"/>
      <c r="B232" s="84" t="s">
        <v>11650</v>
      </c>
      <c r="C232" s="85">
        <v>52</v>
      </c>
      <c r="D232" s="82" t="s">
        <v>432</v>
      </c>
      <c r="E232" s="82" t="s">
        <v>435</v>
      </c>
      <c r="F232" s="82"/>
      <c r="G232" s="82" t="s">
        <v>429</v>
      </c>
      <c r="H232" s="82" t="s">
        <v>441</v>
      </c>
      <c r="I232" s="82"/>
      <c r="J232" s="82" t="s">
        <v>438</v>
      </c>
      <c r="K232" s="82" t="s">
        <v>426</v>
      </c>
      <c r="L232" s="82" t="s">
        <v>5416</v>
      </c>
      <c r="M232" s="82" t="s">
        <v>5419</v>
      </c>
      <c r="N232" s="82"/>
      <c r="O232" s="82" t="s">
        <v>5413</v>
      </c>
      <c r="P232" s="82" t="s">
        <v>5425</v>
      </c>
      <c r="Q232" s="82"/>
      <c r="R232" s="82" t="s">
        <v>5422</v>
      </c>
      <c r="S232" s="82" t="s">
        <v>5410</v>
      </c>
      <c r="T232" s="82" t="s">
        <v>6330</v>
      </c>
      <c r="U232" s="82" t="s">
        <v>6333</v>
      </c>
      <c r="V232" s="82"/>
      <c r="W232" s="82" t="s">
        <v>6327</v>
      </c>
      <c r="X232" s="82" t="s">
        <v>6339</v>
      </c>
      <c r="Y232" s="82"/>
      <c r="Z232" s="82" t="s">
        <v>6336</v>
      </c>
      <c r="AA232" s="82" t="s">
        <v>6324</v>
      </c>
      <c r="AB232" s="82" t="s">
        <v>6994</v>
      </c>
      <c r="AC232" s="82" t="s">
        <v>6997</v>
      </c>
      <c r="AD232" s="82"/>
      <c r="AE232" s="82" t="s">
        <v>6991</v>
      </c>
      <c r="AF232" s="82" t="s">
        <v>7003</v>
      </c>
      <c r="AG232" s="82"/>
      <c r="AH232" s="82" t="s">
        <v>7000</v>
      </c>
      <c r="AI232" s="82" t="s">
        <v>6988</v>
      </c>
      <c r="AJ232" s="82" t="s">
        <v>7908</v>
      </c>
      <c r="AK232" s="82" t="s">
        <v>7911</v>
      </c>
      <c r="AL232" s="82"/>
      <c r="AM232" s="82" t="s">
        <v>7905</v>
      </c>
      <c r="AN232" s="82" t="s">
        <v>7917</v>
      </c>
      <c r="AO232" s="82"/>
      <c r="AP232" s="82" t="s">
        <v>7914</v>
      </c>
      <c r="AQ232" s="82" t="s">
        <v>7902</v>
      </c>
      <c r="AR232" s="82" t="s">
        <v>8822</v>
      </c>
      <c r="AS232" s="82" t="s">
        <v>8825</v>
      </c>
      <c r="AT232" s="82"/>
      <c r="AU232" s="82" t="s">
        <v>8819</v>
      </c>
      <c r="AV232" s="82" t="s">
        <v>8831</v>
      </c>
      <c r="AW232" s="82"/>
      <c r="AX232" s="82" t="s">
        <v>8828</v>
      </c>
      <c r="AY232" s="82" t="s">
        <v>8816</v>
      </c>
      <c r="AZ232" s="82" t="s">
        <v>9486</v>
      </c>
      <c r="BA232" s="82" t="s">
        <v>9489</v>
      </c>
      <c r="BB232" s="82"/>
      <c r="BC232" s="82" t="s">
        <v>9483</v>
      </c>
      <c r="BD232" s="82" t="s">
        <v>9495</v>
      </c>
      <c r="BE232" s="82"/>
      <c r="BF232" s="82" t="s">
        <v>9492</v>
      </c>
      <c r="BG232" s="82" t="s">
        <v>9480</v>
      </c>
      <c r="BH232" s="82" t="s">
        <v>10400</v>
      </c>
      <c r="BI232" s="82" t="s">
        <v>10403</v>
      </c>
      <c r="BJ232" s="82"/>
      <c r="BK232" s="82" t="s">
        <v>10397</v>
      </c>
      <c r="BL232" s="82" t="s">
        <v>10409</v>
      </c>
      <c r="BM232" s="82"/>
      <c r="BN232" s="82" t="s">
        <v>10406</v>
      </c>
      <c r="BO232" s="82" t="s">
        <v>10394</v>
      </c>
      <c r="BP232" s="82" t="s">
        <v>11314</v>
      </c>
      <c r="BQ232" s="82" t="s">
        <v>11317</v>
      </c>
      <c r="BR232" s="82"/>
      <c r="BS232" s="82" t="s">
        <v>11311</v>
      </c>
      <c r="BT232" s="82" t="s">
        <v>11323</v>
      </c>
      <c r="BU232" s="82"/>
      <c r="BV232" s="82" t="s">
        <v>11320</v>
      </c>
      <c r="BW232" s="82" t="s">
        <v>11308</v>
      </c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0"/>
      <c r="B233" s="52" t="s">
        <v>11651</v>
      </c>
      <c r="C233" s="66">
        <v>53</v>
      </c>
      <c r="D233" s="54" t="s">
        <v>450</v>
      </c>
      <c r="E233" s="54" t="s">
        <v>453</v>
      </c>
      <c r="F233" s="82" t="s">
        <v>456</v>
      </c>
      <c r="G233" s="54" t="s">
        <v>447</v>
      </c>
      <c r="H233" s="54" t="s">
        <v>462</v>
      </c>
      <c r="I233" s="82" t="s">
        <v>465</v>
      </c>
      <c r="J233" s="54" t="s">
        <v>459</v>
      </c>
      <c r="K233" s="54" t="s">
        <v>444</v>
      </c>
      <c r="L233" s="54" t="s">
        <v>5434</v>
      </c>
      <c r="M233" s="54" t="s">
        <v>5437</v>
      </c>
      <c r="N233" s="82" t="s">
        <v>5440</v>
      </c>
      <c r="O233" s="54" t="s">
        <v>5431</v>
      </c>
      <c r="P233" s="54" t="s">
        <v>5446</v>
      </c>
      <c r="Q233" s="82" t="s">
        <v>5449</v>
      </c>
      <c r="R233" s="54" t="s">
        <v>5443</v>
      </c>
      <c r="S233" s="54" t="s">
        <v>5428</v>
      </c>
      <c r="T233" s="54" t="s">
        <v>6348</v>
      </c>
      <c r="U233" s="54" t="s">
        <v>6351</v>
      </c>
      <c r="V233" s="82" t="s">
        <v>6354</v>
      </c>
      <c r="W233" s="54" t="s">
        <v>6345</v>
      </c>
      <c r="X233" s="54" t="s">
        <v>6360</v>
      </c>
      <c r="Y233" s="82" t="s">
        <v>6363</v>
      </c>
      <c r="Z233" s="54" t="s">
        <v>6357</v>
      </c>
      <c r="AA233" s="54" t="s">
        <v>6342</v>
      </c>
      <c r="AB233" s="54" t="s">
        <v>7262</v>
      </c>
      <c r="AC233" s="54" t="s">
        <v>7265</v>
      </c>
      <c r="AD233" s="82" t="s">
        <v>7268</v>
      </c>
      <c r="AE233" s="54" t="s">
        <v>7009</v>
      </c>
      <c r="AF233" s="54" t="s">
        <v>7274</v>
      </c>
      <c r="AG233" s="82" t="s">
        <v>7277</v>
      </c>
      <c r="AH233" s="54" t="s">
        <v>7271</v>
      </c>
      <c r="AI233" s="54" t="s">
        <v>7006</v>
      </c>
      <c r="AJ233" s="54" t="s">
        <v>7926</v>
      </c>
      <c r="AK233" s="54" t="s">
        <v>7929</v>
      </c>
      <c r="AL233" s="82" t="s">
        <v>7932</v>
      </c>
      <c r="AM233" s="54" t="s">
        <v>7923</v>
      </c>
      <c r="AN233" s="54" t="s">
        <v>7938</v>
      </c>
      <c r="AO233" s="82" t="s">
        <v>7941</v>
      </c>
      <c r="AP233" s="54" t="s">
        <v>7935</v>
      </c>
      <c r="AQ233" s="54" t="s">
        <v>7920</v>
      </c>
      <c r="AR233" s="54" t="s">
        <v>8840</v>
      </c>
      <c r="AS233" s="54" t="s">
        <v>8843</v>
      </c>
      <c r="AT233" s="82" t="s">
        <v>8846</v>
      </c>
      <c r="AU233" s="54" t="s">
        <v>8837</v>
      </c>
      <c r="AV233" s="54" t="s">
        <v>8852</v>
      </c>
      <c r="AW233" s="82" t="s">
        <v>8855</v>
      </c>
      <c r="AX233" s="54" t="s">
        <v>8849</v>
      </c>
      <c r="AY233" s="54" t="s">
        <v>8834</v>
      </c>
      <c r="AZ233" s="54" t="s">
        <v>9504</v>
      </c>
      <c r="BA233" s="54" t="s">
        <v>9507</v>
      </c>
      <c r="BB233" s="82" t="s">
        <v>9510</v>
      </c>
      <c r="BC233" s="54" t="s">
        <v>9501</v>
      </c>
      <c r="BD233" s="54" t="s">
        <v>9766</v>
      </c>
      <c r="BE233" s="82" t="s">
        <v>9769</v>
      </c>
      <c r="BF233" s="54" t="s">
        <v>9763</v>
      </c>
      <c r="BG233" s="54" t="s">
        <v>9498</v>
      </c>
      <c r="BH233" s="54" t="s">
        <v>10418</v>
      </c>
      <c r="BI233" s="54" t="s">
        <v>10421</v>
      </c>
      <c r="BJ233" s="82" t="s">
        <v>10424</v>
      </c>
      <c r="BK233" s="54" t="s">
        <v>10415</v>
      </c>
      <c r="BL233" s="54" t="s">
        <v>10430</v>
      </c>
      <c r="BM233" s="82" t="s">
        <v>10433</v>
      </c>
      <c r="BN233" s="54" t="s">
        <v>10427</v>
      </c>
      <c r="BO233" s="54" t="s">
        <v>10412</v>
      </c>
      <c r="BP233" s="54" t="s">
        <v>11332</v>
      </c>
      <c r="BQ233" s="54" t="s">
        <v>11335</v>
      </c>
      <c r="BR233" s="82" t="s">
        <v>11338</v>
      </c>
      <c r="BS233" s="54" t="s">
        <v>11329</v>
      </c>
      <c r="BT233" s="54" t="s">
        <v>11344</v>
      </c>
      <c r="BU233" s="82" t="s">
        <v>11347</v>
      </c>
      <c r="BV233" s="54" t="s">
        <v>11341</v>
      </c>
      <c r="BW233" s="54" t="s">
        <v>11326</v>
      </c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0"/>
      <c r="B234" s="57" t="s">
        <v>11652</v>
      </c>
      <c r="C234" s="66">
        <v>54</v>
      </c>
      <c r="D234" s="54" t="s">
        <v>474</v>
      </c>
      <c r="E234" s="54" t="s">
        <v>477</v>
      </c>
      <c r="F234" s="82" t="s">
        <v>480</v>
      </c>
      <c r="G234" s="54" t="s">
        <v>471</v>
      </c>
      <c r="H234" s="54" t="s">
        <v>486</v>
      </c>
      <c r="I234" s="82" t="s">
        <v>489</v>
      </c>
      <c r="J234" s="54" t="s">
        <v>483</v>
      </c>
      <c r="K234" s="54" t="s">
        <v>468</v>
      </c>
      <c r="L234" s="54" t="s">
        <v>5458</v>
      </c>
      <c r="M234" s="54" t="s">
        <v>5461</v>
      </c>
      <c r="N234" s="82" t="s">
        <v>5464</v>
      </c>
      <c r="O234" s="54" t="s">
        <v>5455</v>
      </c>
      <c r="P234" s="54" t="s">
        <v>5470</v>
      </c>
      <c r="Q234" s="82" t="s">
        <v>5473</v>
      </c>
      <c r="R234" s="54" t="s">
        <v>5467</v>
      </c>
      <c r="S234" s="54" t="s">
        <v>5452</v>
      </c>
      <c r="T234" s="54" t="s">
        <v>6372</v>
      </c>
      <c r="U234" s="54" t="s">
        <v>6375</v>
      </c>
      <c r="V234" s="82" t="s">
        <v>6378</v>
      </c>
      <c r="W234" s="54" t="s">
        <v>6369</v>
      </c>
      <c r="X234" s="54" t="s">
        <v>6384</v>
      </c>
      <c r="Y234" s="82" t="s">
        <v>6387</v>
      </c>
      <c r="Z234" s="54" t="s">
        <v>6381</v>
      </c>
      <c r="AA234" s="54" t="s">
        <v>6366</v>
      </c>
      <c r="AB234" s="54" t="s">
        <v>7286</v>
      </c>
      <c r="AC234" s="54" t="s">
        <v>7289</v>
      </c>
      <c r="AD234" s="82" t="s">
        <v>7292</v>
      </c>
      <c r="AE234" s="54" t="s">
        <v>7283</v>
      </c>
      <c r="AF234" s="54" t="s">
        <v>7298</v>
      </c>
      <c r="AG234" s="82" t="s">
        <v>7301</v>
      </c>
      <c r="AH234" s="54" t="s">
        <v>7295</v>
      </c>
      <c r="AI234" s="54" t="s">
        <v>7280</v>
      </c>
      <c r="AJ234" s="54" t="s">
        <v>7950</v>
      </c>
      <c r="AK234" s="54" t="s">
        <v>7953</v>
      </c>
      <c r="AL234" s="82" t="s">
        <v>7956</v>
      </c>
      <c r="AM234" s="54" t="s">
        <v>7947</v>
      </c>
      <c r="AN234" s="54" t="s">
        <v>7962</v>
      </c>
      <c r="AO234" s="82" t="s">
        <v>7965</v>
      </c>
      <c r="AP234" s="54" t="s">
        <v>7959</v>
      </c>
      <c r="AQ234" s="54" t="s">
        <v>7944</v>
      </c>
      <c r="AR234" s="54" t="s">
        <v>8864</v>
      </c>
      <c r="AS234" s="54" t="s">
        <v>8867</v>
      </c>
      <c r="AT234" s="82" t="s">
        <v>8870</v>
      </c>
      <c r="AU234" s="54" t="s">
        <v>8861</v>
      </c>
      <c r="AV234" s="54" t="s">
        <v>8876</v>
      </c>
      <c r="AW234" s="82" t="s">
        <v>8879</v>
      </c>
      <c r="AX234" s="54" t="s">
        <v>8873</v>
      </c>
      <c r="AY234" s="54" t="s">
        <v>8858</v>
      </c>
      <c r="AZ234" s="54" t="s">
        <v>9778</v>
      </c>
      <c r="BA234" s="54" t="s">
        <v>9781</v>
      </c>
      <c r="BB234" s="82" t="s">
        <v>9784</v>
      </c>
      <c r="BC234" s="54" t="s">
        <v>9775</v>
      </c>
      <c r="BD234" s="54" t="s">
        <v>9790</v>
      </c>
      <c r="BE234" s="82" t="s">
        <v>9793</v>
      </c>
      <c r="BF234" s="54" t="s">
        <v>9787</v>
      </c>
      <c r="BG234" s="54" t="s">
        <v>9772</v>
      </c>
      <c r="BH234" s="54" t="s">
        <v>10442</v>
      </c>
      <c r="BI234" s="54" t="s">
        <v>10445</v>
      </c>
      <c r="BJ234" s="82" t="s">
        <v>10448</v>
      </c>
      <c r="BK234" s="54" t="s">
        <v>10439</v>
      </c>
      <c r="BL234" s="54" t="s">
        <v>10454</v>
      </c>
      <c r="BM234" s="82" t="s">
        <v>10457</v>
      </c>
      <c r="BN234" s="54" t="s">
        <v>10451</v>
      </c>
      <c r="BO234" s="54" t="s">
        <v>10436</v>
      </c>
      <c r="BP234" s="54" t="s">
        <v>11356</v>
      </c>
      <c r="BQ234" s="54" t="s">
        <v>11359</v>
      </c>
      <c r="BR234" s="82" t="s">
        <v>11362</v>
      </c>
      <c r="BS234" s="54" t="s">
        <v>11353</v>
      </c>
      <c r="BT234" s="54" t="s">
        <v>11368</v>
      </c>
      <c r="BU234" s="82" t="s">
        <v>11371</v>
      </c>
      <c r="BV234" s="54" t="s">
        <v>11365</v>
      </c>
      <c r="BW234" s="54" t="s">
        <v>11350</v>
      </c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s="86" customFormat="1" hidden="1">
      <c r="A235" s="83"/>
      <c r="B235" s="84" t="s">
        <v>11653</v>
      </c>
      <c r="C235" s="85">
        <v>55</v>
      </c>
      <c r="D235" s="82" t="s">
        <v>498</v>
      </c>
      <c r="E235" s="82" t="s">
        <v>501</v>
      </c>
      <c r="F235" s="82"/>
      <c r="G235" s="82" t="s">
        <v>495</v>
      </c>
      <c r="H235" s="82" t="s">
        <v>507</v>
      </c>
      <c r="I235" s="82"/>
      <c r="J235" s="82" t="s">
        <v>504</v>
      </c>
      <c r="K235" s="82" t="s">
        <v>492</v>
      </c>
      <c r="L235" s="82" t="s">
        <v>5482</v>
      </c>
      <c r="M235" s="82" t="s">
        <v>5485</v>
      </c>
      <c r="N235" s="82"/>
      <c r="O235" s="82" t="s">
        <v>5479</v>
      </c>
      <c r="P235" s="82" t="s">
        <v>5491</v>
      </c>
      <c r="Q235" s="82"/>
      <c r="R235" s="82" t="s">
        <v>5488</v>
      </c>
      <c r="S235" s="82" t="s">
        <v>5476</v>
      </c>
      <c r="T235" s="82" t="s">
        <v>6396</v>
      </c>
      <c r="U235" s="82" t="s">
        <v>6399</v>
      </c>
      <c r="V235" s="82"/>
      <c r="W235" s="82" t="s">
        <v>6393</v>
      </c>
      <c r="X235" s="82" t="s">
        <v>6405</v>
      </c>
      <c r="Y235" s="82"/>
      <c r="Z235" s="82" t="s">
        <v>6402</v>
      </c>
      <c r="AA235" s="82" t="s">
        <v>6390</v>
      </c>
      <c r="AB235" s="82" t="s">
        <v>7310</v>
      </c>
      <c r="AC235" s="82" t="s">
        <v>7313</v>
      </c>
      <c r="AD235" s="82"/>
      <c r="AE235" s="82" t="s">
        <v>7307</v>
      </c>
      <c r="AF235" s="82" t="s">
        <v>7319</v>
      </c>
      <c r="AG235" s="82"/>
      <c r="AH235" s="82" t="s">
        <v>7316</v>
      </c>
      <c r="AI235" s="82" t="s">
        <v>7304</v>
      </c>
      <c r="AJ235" s="82" t="s">
        <v>7974</v>
      </c>
      <c r="AK235" s="82" t="s">
        <v>7977</v>
      </c>
      <c r="AL235" s="82"/>
      <c r="AM235" s="82" t="s">
        <v>7971</v>
      </c>
      <c r="AN235" s="82" t="s">
        <v>7983</v>
      </c>
      <c r="AO235" s="82"/>
      <c r="AP235" s="82" t="s">
        <v>7980</v>
      </c>
      <c r="AQ235" s="82" t="s">
        <v>7968</v>
      </c>
      <c r="AR235" s="82" t="s">
        <v>8888</v>
      </c>
      <c r="AS235" s="82" t="s">
        <v>8891</v>
      </c>
      <c r="AT235" s="82"/>
      <c r="AU235" s="82" t="s">
        <v>8885</v>
      </c>
      <c r="AV235" s="82" t="s">
        <v>8897</v>
      </c>
      <c r="AW235" s="82"/>
      <c r="AX235" s="82" t="s">
        <v>8894</v>
      </c>
      <c r="AY235" s="82" t="s">
        <v>8882</v>
      </c>
      <c r="AZ235" s="82" t="s">
        <v>9802</v>
      </c>
      <c r="BA235" s="82" t="s">
        <v>9805</v>
      </c>
      <c r="BB235" s="82"/>
      <c r="BC235" s="82" t="s">
        <v>9799</v>
      </c>
      <c r="BD235" s="82" t="s">
        <v>9811</v>
      </c>
      <c r="BE235" s="82"/>
      <c r="BF235" s="82" t="s">
        <v>9808</v>
      </c>
      <c r="BG235" s="82" t="s">
        <v>9796</v>
      </c>
      <c r="BH235" s="82" t="s">
        <v>10466</v>
      </c>
      <c r="BI235" s="82" t="s">
        <v>10469</v>
      </c>
      <c r="BJ235" s="82"/>
      <c r="BK235" s="82" t="s">
        <v>10463</v>
      </c>
      <c r="BL235" s="82" t="s">
        <v>10475</v>
      </c>
      <c r="BM235" s="82"/>
      <c r="BN235" s="82" t="s">
        <v>10472</v>
      </c>
      <c r="BO235" s="82" t="s">
        <v>10460</v>
      </c>
      <c r="BP235" s="82" t="s">
        <v>11380</v>
      </c>
      <c r="BQ235" s="82" t="s">
        <v>11383</v>
      </c>
      <c r="BR235" s="82"/>
      <c r="BS235" s="82" t="s">
        <v>11377</v>
      </c>
      <c r="BT235" s="82" t="s">
        <v>11389</v>
      </c>
      <c r="BU235" s="82"/>
      <c r="BV235" s="82" t="s">
        <v>11386</v>
      </c>
      <c r="BW235" s="82" t="s">
        <v>11374</v>
      </c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</row>
    <row r="236" spans="1:93" hidden="1">
      <c r="A236" s="55" t="s">
        <v>11654</v>
      </c>
      <c r="B236" s="58"/>
      <c r="C236" s="66">
        <v>56</v>
      </c>
      <c r="D236" s="54"/>
      <c r="E236" s="54"/>
      <c r="F236" s="82"/>
      <c r="G236" s="54"/>
      <c r="H236" s="54"/>
      <c r="I236" s="82"/>
      <c r="J236" s="54"/>
      <c r="K236" s="54"/>
      <c r="L236" s="54"/>
      <c r="M236" s="54"/>
      <c r="N236" s="82"/>
      <c r="O236" s="54"/>
      <c r="P236" s="54"/>
      <c r="Q236" s="82"/>
      <c r="R236" s="54"/>
      <c r="S236" s="54"/>
      <c r="T236" s="54"/>
      <c r="U236" s="54"/>
      <c r="V236" s="82"/>
      <c r="W236" s="54"/>
      <c r="X236" s="54"/>
      <c r="Y236" s="82"/>
      <c r="Z236" s="54"/>
      <c r="AA236" s="54"/>
      <c r="AB236" s="54"/>
      <c r="AC236" s="54"/>
      <c r="AD236" s="82"/>
      <c r="AE236" s="54"/>
      <c r="AF236" s="54"/>
      <c r="AG236" s="82"/>
      <c r="AH236" s="54"/>
      <c r="AI236" s="54"/>
      <c r="AJ236" s="54"/>
      <c r="AK236" s="54"/>
      <c r="AL236" s="82"/>
      <c r="AM236" s="54"/>
      <c r="AN236" s="54"/>
      <c r="AO236" s="82"/>
      <c r="AP236" s="54"/>
      <c r="AQ236" s="54"/>
      <c r="AR236" s="54"/>
      <c r="AS236" s="54"/>
      <c r="AT236" s="82"/>
      <c r="AU236" s="54"/>
      <c r="AV236" s="54"/>
      <c r="AW236" s="82"/>
      <c r="AX236" s="54"/>
      <c r="AY236" s="54"/>
      <c r="AZ236" s="54"/>
      <c r="BA236" s="54"/>
      <c r="BB236" s="82"/>
      <c r="BC236" s="54"/>
      <c r="BD236" s="54"/>
      <c r="BE236" s="82"/>
      <c r="BF236" s="54"/>
      <c r="BG236" s="54"/>
      <c r="BH236" s="54"/>
      <c r="BI236" s="54"/>
      <c r="BJ236" s="82"/>
      <c r="BK236" s="54"/>
      <c r="BL236" s="54"/>
      <c r="BM236" s="82"/>
      <c r="BN236" s="54"/>
      <c r="BO236" s="54"/>
      <c r="BP236" s="54"/>
      <c r="BQ236" s="54"/>
      <c r="BR236" s="82"/>
      <c r="BS236" s="54"/>
      <c r="BT236" s="54"/>
      <c r="BU236" s="82"/>
      <c r="BV236" s="54"/>
      <c r="BW236" s="54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0"/>
      <c r="B237" s="52" t="s">
        <v>11655</v>
      </c>
      <c r="C237" s="66">
        <v>57</v>
      </c>
      <c r="D237" s="54" t="s">
        <v>766</v>
      </c>
      <c r="E237" s="54" t="s">
        <v>769</v>
      </c>
      <c r="F237" s="82" t="s">
        <v>772</v>
      </c>
      <c r="G237" s="54" t="s">
        <v>763</v>
      </c>
      <c r="H237" s="54" t="s">
        <v>778</v>
      </c>
      <c r="I237" s="82" t="s">
        <v>781</v>
      </c>
      <c r="J237" s="54" t="s">
        <v>775</v>
      </c>
      <c r="K237" s="54" t="s">
        <v>510</v>
      </c>
      <c r="L237" s="54" t="s">
        <v>5500</v>
      </c>
      <c r="M237" s="54" t="s">
        <v>5503</v>
      </c>
      <c r="N237" s="82" t="s">
        <v>5506</v>
      </c>
      <c r="O237" s="54" t="s">
        <v>5497</v>
      </c>
      <c r="P237" s="54" t="s">
        <v>5762</v>
      </c>
      <c r="Q237" s="82" t="s">
        <v>5765</v>
      </c>
      <c r="R237" s="54" t="s">
        <v>5509</v>
      </c>
      <c r="S237" s="54" t="s">
        <v>5494</v>
      </c>
      <c r="T237" s="54" t="s">
        <v>6414</v>
      </c>
      <c r="U237" s="54" t="s">
        <v>6417</v>
      </c>
      <c r="V237" s="82" t="s">
        <v>6420</v>
      </c>
      <c r="W237" s="54" t="s">
        <v>6411</v>
      </c>
      <c r="X237" s="54" t="s">
        <v>6426</v>
      </c>
      <c r="Y237" s="82" t="s">
        <v>6429</v>
      </c>
      <c r="Z237" s="54" t="s">
        <v>6423</v>
      </c>
      <c r="AA237" s="54" t="s">
        <v>6408</v>
      </c>
      <c r="AB237" s="54" t="s">
        <v>7328</v>
      </c>
      <c r="AC237" s="54" t="s">
        <v>7331</v>
      </c>
      <c r="AD237" s="82" t="s">
        <v>7334</v>
      </c>
      <c r="AE237" s="54" t="s">
        <v>7325</v>
      </c>
      <c r="AF237" s="54" t="s">
        <v>7340</v>
      </c>
      <c r="AG237" s="82" t="s">
        <v>7343</v>
      </c>
      <c r="AH237" s="54" t="s">
        <v>7337</v>
      </c>
      <c r="AI237" s="54" t="s">
        <v>7322</v>
      </c>
      <c r="AJ237" s="54" t="s">
        <v>7992</v>
      </c>
      <c r="AK237" s="54" t="s">
        <v>7995</v>
      </c>
      <c r="AL237" s="82" t="s">
        <v>7998</v>
      </c>
      <c r="AM237" s="54" t="s">
        <v>7989</v>
      </c>
      <c r="AN237" s="54" t="s">
        <v>8004</v>
      </c>
      <c r="AO237" s="82" t="s">
        <v>8007</v>
      </c>
      <c r="AP237" s="54" t="s">
        <v>8001</v>
      </c>
      <c r="AQ237" s="54" t="s">
        <v>7986</v>
      </c>
      <c r="AR237" s="54" t="s">
        <v>8906</v>
      </c>
      <c r="AS237" s="54" t="s">
        <v>8909</v>
      </c>
      <c r="AT237" s="82" t="s">
        <v>8912</v>
      </c>
      <c r="AU237" s="54" t="s">
        <v>8903</v>
      </c>
      <c r="AV237" s="54" t="s">
        <v>8918</v>
      </c>
      <c r="AW237" s="82" t="s">
        <v>8921</v>
      </c>
      <c r="AX237" s="54" t="s">
        <v>8915</v>
      </c>
      <c r="AY237" s="54" t="s">
        <v>8900</v>
      </c>
      <c r="AZ237" s="54" t="s">
        <v>9820</v>
      </c>
      <c r="BA237" s="54" t="s">
        <v>9823</v>
      </c>
      <c r="BB237" s="82" t="s">
        <v>9826</v>
      </c>
      <c r="BC237" s="54" t="s">
        <v>9817</v>
      </c>
      <c r="BD237" s="54" t="s">
        <v>9832</v>
      </c>
      <c r="BE237" s="82" t="s">
        <v>9835</v>
      </c>
      <c r="BF237" s="54" t="s">
        <v>9829</v>
      </c>
      <c r="BG237" s="54" t="s">
        <v>9814</v>
      </c>
      <c r="BH237" s="54" t="s">
        <v>10484</v>
      </c>
      <c r="BI237" s="54" t="s">
        <v>10487</v>
      </c>
      <c r="BJ237" s="82" t="s">
        <v>10490</v>
      </c>
      <c r="BK237" s="54" t="s">
        <v>10481</v>
      </c>
      <c r="BL237" s="54" t="s">
        <v>10496</v>
      </c>
      <c r="BM237" s="82" t="s">
        <v>10499</v>
      </c>
      <c r="BN237" s="54" t="s">
        <v>10493</v>
      </c>
      <c r="BO237" s="54" t="s">
        <v>10478</v>
      </c>
      <c r="BP237" s="54" t="s">
        <v>11398</v>
      </c>
      <c r="BQ237" s="54" t="s">
        <v>11401</v>
      </c>
      <c r="BR237" s="82" t="s">
        <v>11404</v>
      </c>
      <c r="BS237" s="54" t="s">
        <v>11395</v>
      </c>
      <c r="BT237" s="54" t="s">
        <v>11410</v>
      </c>
      <c r="BU237" s="82" t="s">
        <v>11413</v>
      </c>
      <c r="BV237" s="54" t="s">
        <v>11407</v>
      </c>
      <c r="BW237" s="54" t="s">
        <v>11392</v>
      </c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0"/>
      <c r="B238" s="57" t="s">
        <v>11656</v>
      </c>
      <c r="C238" s="66">
        <v>58</v>
      </c>
      <c r="D238" s="54" t="s">
        <v>790</v>
      </c>
      <c r="E238" s="54" t="s">
        <v>793</v>
      </c>
      <c r="F238" s="82" t="s">
        <v>796</v>
      </c>
      <c r="G238" s="54" t="s">
        <v>787</v>
      </c>
      <c r="H238" s="54" t="s">
        <v>802</v>
      </c>
      <c r="I238" s="82" t="s">
        <v>805</v>
      </c>
      <c r="J238" s="54" t="s">
        <v>799</v>
      </c>
      <c r="K238" s="54" t="s">
        <v>784</v>
      </c>
      <c r="L238" s="54" t="s">
        <v>5774</v>
      </c>
      <c r="M238" s="54" t="s">
        <v>5777</v>
      </c>
      <c r="N238" s="82" t="s">
        <v>5780</v>
      </c>
      <c r="O238" s="54" t="s">
        <v>5771</v>
      </c>
      <c r="P238" s="54" t="s">
        <v>5786</v>
      </c>
      <c r="Q238" s="82" t="s">
        <v>5789</v>
      </c>
      <c r="R238" s="54" t="s">
        <v>5783</v>
      </c>
      <c r="S238" s="54" t="s">
        <v>5768</v>
      </c>
      <c r="T238" s="54" t="s">
        <v>6438</v>
      </c>
      <c r="U238" s="54" t="s">
        <v>6441</v>
      </c>
      <c r="V238" s="82" t="s">
        <v>6444</v>
      </c>
      <c r="W238" s="54" t="s">
        <v>6435</v>
      </c>
      <c r="X238" s="54" t="s">
        <v>6450</v>
      </c>
      <c r="Y238" s="82" t="s">
        <v>6453</v>
      </c>
      <c r="Z238" s="54" t="s">
        <v>6447</v>
      </c>
      <c r="AA238" s="54" t="s">
        <v>6432</v>
      </c>
      <c r="AB238" s="54" t="s">
        <v>7352</v>
      </c>
      <c r="AC238" s="54" t="s">
        <v>7355</v>
      </c>
      <c r="AD238" s="82" t="s">
        <v>7358</v>
      </c>
      <c r="AE238" s="54" t="s">
        <v>7349</v>
      </c>
      <c r="AF238" s="54" t="s">
        <v>7364</v>
      </c>
      <c r="AG238" s="82" t="s">
        <v>7367</v>
      </c>
      <c r="AH238" s="54" t="s">
        <v>7361</v>
      </c>
      <c r="AI238" s="54" t="s">
        <v>7346</v>
      </c>
      <c r="AJ238" s="54" t="s">
        <v>8266</v>
      </c>
      <c r="AK238" s="54" t="s">
        <v>8269</v>
      </c>
      <c r="AL238" s="82" t="s">
        <v>8272</v>
      </c>
      <c r="AM238" s="54" t="s">
        <v>8263</v>
      </c>
      <c r="AN238" s="54" t="s">
        <v>8278</v>
      </c>
      <c r="AO238" s="82" t="s">
        <v>8281</v>
      </c>
      <c r="AP238" s="54" t="s">
        <v>8275</v>
      </c>
      <c r="AQ238" s="54" t="s">
        <v>8010</v>
      </c>
      <c r="AR238" s="54" t="s">
        <v>8930</v>
      </c>
      <c r="AS238" s="54" t="s">
        <v>8933</v>
      </c>
      <c r="AT238" s="82" t="s">
        <v>8936</v>
      </c>
      <c r="AU238" s="54" t="s">
        <v>8927</v>
      </c>
      <c r="AV238" s="54" t="s">
        <v>8942</v>
      </c>
      <c r="AW238" s="82" t="s">
        <v>8945</v>
      </c>
      <c r="AX238" s="54" t="s">
        <v>8939</v>
      </c>
      <c r="AY238" s="54" t="s">
        <v>8924</v>
      </c>
      <c r="AZ238" s="54" t="s">
        <v>9844</v>
      </c>
      <c r="BA238" s="54" t="s">
        <v>9847</v>
      </c>
      <c r="BB238" s="82" t="s">
        <v>9850</v>
      </c>
      <c r="BC238" s="54" t="s">
        <v>9841</v>
      </c>
      <c r="BD238" s="54" t="s">
        <v>9856</v>
      </c>
      <c r="BE238" s="82" t="s">
        <v>9859</v>
      </c>
      <c r="BF238" s="54" t="s">
        <v>9853</v>
      </c>
      <c r="BG238" s="54" t="s">
        <v>9838</v>
      </c>
      <c r="BH238" s="54" t="s">
        <v>10508</v>
      </c>
      <c r="BI238" s="54" t="s">
        <v>10511</v>
      </c>
      <c r="BJ238" s="82" t="s">
        <v>10764</v>
      </c>
      <c r="BK238" s="54" t="s">
        <v>10505</v>
      </c>
      <c r="BL238" s="54" t="s">
        <v>10770</v>
      </c>
      <c r="BM238" s="82" t="s">
        <v>10773</v>
      </c>
      <c r="BN238" s="54" t="s">
        <v>10767</v>
      </c>
      <c r="BO238" s="54" t="s">
        <v>10502</v>
      </c>
      <c r="BP238" s="54" t="s">
        <v>11422</v>
      </c>
      <c r="BQ238" s="54" t="s">
        <v>11425</v>
      </c>
      <c r="BR238" s="82" t="s">
        <v>11428</v>
      </c>
      <c r="BS238" s="54" t="s">
        <v>11419</v>
      </c>
      <c r="BT238" s="54" t="s">
        <v>11434</v>
      </c>
      <c r="BU238" s="82" t="s">
        <v>11437</v>
      </c>
      <c r="BV238" s="54" t="s">
        <v>11431</v>
      </c>
      <c r="BW238" s="54" t="s">
        <v>11416</v>
      </c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0"/>
      <c r="B239" s="57" t="s">
        <v>11657</v>
      </c>
      <c r="C239" s="66">
        <v>59</v>
      </c>
      <c r="D239" s="54" t="s">
        <v>814</v>
      </c>
      <c r="E239" s="54" t="s">
        <v>817</v>
      </c>
      <c r="F239" s="82" t="s">
        <v>820</v>
      </c>
      <c r="G239" s="54" t="s">
        <v>811</v>
      </c>
      <c r="H239" s="54" t="s">
        <v>826</v>
      </c>
      <c r="I239" s="82" t="s">
        <v>829</v>
      </c>
      <c r="J239" s="54" t="s">
        <v>823</v>
      </c>
      <c r="K239" s="54" t="s">
        <v>808</v>
      </c>
      <c r="L239" s="54" t="s">
        <v>5798</v>
      </c>
      <c r="M239" s="54" t="s">
        <v>5801</v>
      </c>
      <c r="N239" s="82" t="s">
        <v>5804</v>
      </c>
      <c r="O239" s="54" t="s">
        <v>5795</v>
      </c>
      <c r="P239" s="54" t="s">
        <v>5810</v>
      </c>
      <c r="Q239" s="82" t="s">
        <v>5813</v>
      </c>
      <c r="R239" s="54" t="s">
        <v>5807</v>
      </c>
      <c r="S239" s="54" t="s">
        <v>5792</v>
      </c>
      <c r="T239" s="54" t="s">
        <v>6462</v>
      </c>
      <c r="U239" s="54" t="s">
        <v>6465</v>
      </c>
      <c r="V239" s="82" t="s">
        <v>6468</v>
      </c>
      <c r="W239" s="54" t="s">
        <v>6459</v>
      </c>
      <c r="X239" s="54" t="s">
        <v>6474</v>
      </c>
      <c r="Y239" s="82" t="s">
        <v>6477</v>
      </c>
      <c r="Z239" s="54" t="s">
        <v>6471</v>
      </c>
      <c r="AA239" s="54" t="s">
        <v>6456</v>
      </c>
      <c r="AB239" s="54" t="s">
        <v>7376</v>
      </c>
      <c r="AC239" s="54" t="s">
        <v>7379</v>
      </c>
      <c r="AD239" s="82" t="s">
        <v>7382</v>
      </c>
      <c r="AE239" s="54" t="s">
        <v>7373</v>
      </c>
      <c r="AF239" s="54" t="s">
        <v>7388</v>
      </c>
      <c r="AG239" s="82" t="s">
        <v>7391</v>
      </c>
      <c r="AH239" s="54" t="s">
        <v>7385</v>
      </c>
      <c r="AI239" s="54" t="s">
        <v>7370</v>
      </c>
      <c r="AJ239" s="54" t="s">
        <v>8290</v>
      </c>
      <c r="AK239" s="54" t="s">
        <v>8293</v>
      </c>
      <c r="AL239" s="82" t="s">
        <v>8296</v>
      </c>
      <c r="AM239" s="54" t="s">
        <v>8287</v>
      </c>
      <c r="AN239" s="54" t="s">
        <v>8302</v>
      </c>
      <c r="AO239" s="82" t="s">
        <v>8305</v>
      </c>
      <c r="AP239" s="54" t="s">
        <v>8299</v>
      </c>
      <c r="AQ239" s="54" t="s">
        <v>8284</v>
      </c>
      <c r="AR239" s="54" t="s">
        <v>8954</v>
      </c>
      <c r="AS239" s="54" t="s">
        <v>8957</v>
      </c>
      <c r="AT239" s="82" t="s">
        <v>8960</v>
      </c>
      <c r="AU239" s="54" t="s">
        <v>8951</v>
      </c>
      <c r="AV239" s="54" t="s">
        <v>8966</v>
      </c>
      <c r="AW239" s="82" t="s">
        <v>8969</v>
      </c>
      <c r="AX239" s="54" t="s">
        <v>8963</v>
      </c>
      <c r="AY239" s="54" t="s">
        <v>8948</v>
      </c>
      <c r="AZ239" s="54" t="s">
        <v>9868</v>
      </c>
      <c r="BA239" s="54" t="s">
        <v>9871</v>
      </c>
      <c r="BB239" s="82" t="s">
        <v>9874</v>
      </c>
      <c r="BC239" s="54" t="s">
        <v>9865</v>
      </c>
      <c r="BD239" s="54" t="s">
        <v>9880</v>
      </c>
      <c r="BE239" s="82" t="s">
        <v>9883</v>
      </c>
      <c r="BF239" s="54" t="s">
        <v>9877</v>
      </c>
      <c r="BG239" s="54" t="s">
        <v>9862</v>
      </c>
      <c r="BH239" s="54" t="s">
        <v>10782</v>
      </c>
      <c r="BI239" s="54" t="s">
        <v>10785</v>
      </c>
      <c r="BJ239" s="82" t="s">
        <v>10788</v>
      </c>
      <c r="BK239" s="54" t="s">
        <v>10779</v>
      </c>
      <c r="BL239" s="54" t="s">
        <v>10794</v>
      </c>
      <c r="BM239" s="82" t="s">
        <v>10797</v>
      </c>
      <c r="BN239" s="54" t="s">
        <v>10791</v>
      </c>
      <c r="BO239" s="54" t="s">
        <v>10776</v>
      </c>
      <c r="BP239" s="54" t="s">
        <v>11446</v>
      </c>
      <c r="BQ239" s="54" t="s">
        <v>11449</v>
      </c>
      <c r="BR239" s="82" t="s">
        <v>11452</v>
      </c>
      <c r="BS239" s="54" t="s">
        <v>11443</v>
      </c>
      <c r="BT239" s="54" t="s">
        <v>11458</v>
      </c>
      <c r="BU239" s="82" t="s">
        <v>11461</v>
      </c>
      <c r="BV239" s="54" t="s">
        <v>11455</v>
      </c>
      <c r="BW239" s="54" t="s">
        <v>11440</v>
      </c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0"/>
      <c r="B240" s="57" t="s">
        <v>11658</v>
      </c>
      <c r="C240" s="66">
        <v>60</v>
      </c>
      <c r="D240" s="54" t="s">
        <v>838</v>
      </c>
      <c r="E240" s="54" t="s">
        <v>841</v>
      </c>
      <c r="F240" s="82" t="s">
        <v>844</v>
      </c>
      <c r="G240" s="54" t="s">
        <v>835</v>
      </c>
      <c r="H240" s="54" t="s">
        <v>850</v>
      </c>
      <c r="I240" s="82" t="s">
        <v>853</v>
      </c>
      <c r="J240" s="54" t="s">
        <v>847</v>
      </c>
      <c r="K240" s="54" t="s">
        <v>832</v>
      </c>
      <c r="L240" s="54" t="s">
        <v>5822</v>
      </c>
      <c r="M240" s="54" t="s">
        <v>5825</v>
      </c>
      <c r="N240" s="82" t="s">
        <v>5828</v>
      </c>
      <c r="O240" s="54" t="s">
        <v>5819</v>
      </c>
      <c r="P240" s="54" t="s">
        <v>5834</v>
      </c>
      <c r="Q240" s="82" t="s">
        <v>5837</v>
      </c>
      <c r="R240" s="54" t="s">
        <v>5831</v>
      </c>
      <c r="S240" s="54" t="s">
        <v>5816</v>
      </c>
      <c r="T240" s="54" t="s">
        <v>6486</v>
      </c>
      <c r="U240" s="54" t="s">
        <v>6489</v>
      </c>
      <c r="V240" s="82" t="s">
        <v>6492</v>
      </c>
      <c r="W240" s="54" t="s">
        <v>6483</v>
      </c>
      <c r="X240" s="54" t="s">
        <v>6498</v>
      </c>
      <c r="Y240" s="82" t="s">
        <v>6501</v>
      </c>
      <c r="Z240" s="54" t="s">
        <v>6495</v>
      </c>
      <c r="AA240" s="54" t="s">
        <v>6480</v>
      </c>
      <c r="AB240" s="54" t="s">
        <v>7400</v>
      </c>
      <c r="AC240" s="54" t="s">
        <v>7403</v>
      </c>
      <c r="AD240" s="82" t="s">
        <v>7406</v>
      </c>
      <c r="AE240" s="54" t="s">
        <v>7397</v>
      </c>
      <c r="AF240" s="54" t="s">
        <v>7412</v>
      </c>
      <c r="AG240" s="82" t="s">
        <v>7415</v>
      </c>
      <c r="AH240" s="54" t="s">
        <v>7409</v>
      </c>
      <c r="AI240" s="54" t="s">
        <v>7394</v>
      </c>
      <c r="AJ240" s="54" t="s">
        <v>8314</v>
      </c>
      <c r="AK240" s="54" t="s">
        <v>8317</v>
      </c>
      <c r="AL240" s="82" t="s">
        <v>8320</v>
      </c>
      <c r="AM240" s="54" t="s">
        <v>8311</v>
      </c>
      <c r="AN240" s="54" t="s">
        <v>8326</v>
      </c>
      <c r="AO240" s="82" t="s">
        <v>8329</v>
      </c>
      <c r="AP240" s="54" t="s">
        <v>8323</v>
      </c>
      <c r="AQ240" s="54" t="s">
        <v>8308</v>
      </c>
      <c r="AR240" s="54" t="s">
        <v>8978</v>
      </c>
      <c r="AS240" s="54" t="s">
        <v>8981</v>
      </c>
      <c r="AT240" s="82" t="s">
        <v>8984</v>
      </c>
      <c r="AU240" s="54" t="s">
        <v>8975</v>
      </c>
      <c r="AV240" s="54" t="s">
        <v>8990</v>
      </c>
      <c r="AW240" s="82" t="s">
        <v>8993</v>
      </c>
      <c r="AX240" s="54" t="s">
        <v>8987</v>
      </c>
      <c r="AY240" s="54" t="s">
        <v>8972</v>
      </c>
      <c r="AZ240" s="54" t="s">
        <v>9892</v>
      </c>
      <c r="BA240" s="54" t="s">
        <v>9895</v>
      </c>
      <c r="BB240" s="82" t="s">
        <v>9898</v>
      </c>
      <c r="BC240" s="54" t="s">
        <v>9889</v>
      </c>
      <c r="BD240" s="54" t="s">
        <v>9904</v>
      </c>
      <c r="BE240" s="82" t="s">
        <v>9907</v>
      </c>
      <c r="BF240" s="54" t="s">
        <v>9901</v>
      </c>
      <c r="BG240" s="54" t="s">
        <v>9886</v>
      </c>
      <c r="BH240" s="54" t="s">
        <v>10806</v>
      </c>
      <c r="BI240" s="54" t="s">
        <v>10809</v>
      </c>
      <c r="BJ240" s="82" t="s">
        <v>10812</v>
      </c>
      <c r="BK240" s="54" t="s">
        <v>10803</v>
      </c>
      <c r="BL240" s="54" t="s">
        <v>10818</v>
      </c>
      <c r="BM240" s="82" t="s">
        <v>10821</v>
      </c>
      <c r="BN240" s="54" t="s">
        <v>10815</v>
      </c>
      <c r="BO240" s="54" t="s">
        <v>10800</v>
      </c>
      <c r="BP240" s="54" t="s">
        <v>11470</v>
      </c>
      <c r="BQ240" s="54" t="s">
        <v>11473</v>
      </c>
      <c r="BR240" s="82" t="s">
        <v>11476</v>
      </c>
      <c r="BS240" s="54" t="s">
        <v>11467</v>
      </c>
      <c r="BT240" s="54" t="s">
        <v>11482</v>
      </c>
      <c r="BU240" s="82" t="s">
        <v>11485</v>
      </c>
      <c r="BV240" s="54" t="s">
        <v>11479</v>
      </c>
      <c r="BW240" s="54" t="s">
        <v>11464</v>
      </c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0"/>
      <c r="B241" s="57" t="s">
        <v>11659</v>
      </c>
      <c r="C241" s="66">
        <v>61</v>
      </c>
      <c r="D241" s="54" t="s">
        <v>862</v>
      </c>
      <c r="E241" s="54" t="s">
        <v>865</v>
      </c>
      <c r="F241" s="82" t="s">
        <v>868</v>
      </c>
      <c r="G241" s="54" t="s">
        <v>859</v>
      </c>
      <c r="H241" s="54" t="s">
        <v>874</v>
      </c>
      <c r="I241" s="82" t="s">
        <v>877</v>
      </c>
      <c r="J241" s="54" t="s">
        <v>871</v>
      </c>
      <c r="K241" s="54" t="s">
        <v>856</v>
      </c>
      <c r="L241" s="54" t="s">
        <v>5846</v>
      </c>
      <c r="M241" s="54" t="s">
        <v>5849</v>
      </c>
      <c r="N241" s="82" t="s">
        <v>5852</v>
      </c>
      <c r="O241" s="54" t="s">
        <v>5843</v>
      </c>
      <c r="P241" s="54" t="s">
        <v>5858</v>
      </c>
      <c r="Q241" s="82" t="s">
        <v>5861</v>
      </c>
      <c r="R241" s="54" t="s">
        <v>5855</v>
      </c>
      <c r="S241" s="54" t="s">
        <v>5840</v>
      </c>
      <c r="T241" s="54" t="s">
        <v>6510</v>
      </c>
      <c r="U241" s="54" t="s">
        <v>6763</v>
      </c>
      <c r="V241" s="82" t="s">
        <v>6766</v>
      </c>
      <c r="W241" s="54" t="s">
        <v>6507</v>
      </c>
      <c r="X241" s="54" t="s">
        <v>6772</v>
      </c>
      <c r="Y241" s="82" t="s">
        <v>6775</v>
      </c>
      <c r="Z241" s="54" t="s">
        <v>6769</v>
      </c>
      <c r="AA241" s="54" t="s">
        <v>6504</v>
      </c>
      <c r="AB241" s="54" t="s">
        <v>7424</v>
      </c>
      <c r="AC241" s="54" t="s">
        <v>7427</v>
      </c>
      <c r="AD241" s="82" t="s">
        <v>7430</v>
      </c>
      <c r="AE241" s="54" t="s">
        <v>7421</v>
      </c>
      <c r="AF241" s="54" t="s">
        <v>7436</v>
      </c>
      <c r="AG241" s="82" t="s">
        <v>7439</v>
      </c>
      <c r="AH241" s="54" t="s">
        <v>7433</v>
      </c>
      <c r="AI241" s="54" t="s">
        <v>7418</v>
      </c>
      <c r="AJ241" s="54" t="s">
        <v>8338</v>
      </c>
      <c r="AK241" s="54" t="s">
        <v>8341</v>
      </c>
      <c r="AL241" s="82" t="s">
        <v>8344</v>
      </c>
      <c r="AM241" s="54" t="s">
        <v>8335</v>
      </c>
      <c r="AN241" s="54" t="s">
        <v>8350</v>
      </c>
      <c r="AO241" s="82" t="s">
        <v>8353</v>
      </c>
      <c r="AP241" s="54" t="s">
        <v>8347</v>
      </c>
      <c r="AQ241" s="54" t="s">
        <v>8332</v>
      </c>
      <c r="AR241" s="54" t="s">
        <v>9002</v>
      </c>
      <c r="AS241" s="54" t="s">
        <v>9005</v>
      </c>
      <c r="AT241" s="82" t="s">
        <v>9008</v>
      </c>
      <c r="AU241" s="54" t="s">
        <v>8999</v>
      </c>
      <c r="AV241" s="54" t="s">
        <v>9264</v>
      </c>
      <c r="AW241" s="82" t="s">
        <v>9267</v>
      </c>
      <c r="AX241" s="54" t="s">
        <v>9011</v>
      </c>
      <c r="AY241" s="54" t="s">
        <v>8996</v>
      </c>
      <c r="AZ241" s="54" t="s">
        <v>9916</v>
      </c>
      <c r="BA241" s="54" t="s">
        <v>9919</v>
      </c>
      <c r="BB241" s="82" t="s">
        <v>9922</v>
      </c>
      <c r="BC241" s="54" t="s">
        <v>9913</v>
      </c>
      <c r="BD241" s="54" t="s">
        <v>9928</v>
      </c>
      <c r="BE241" s="82" t="s">
        <v>9931</v>
      </c>
      <c r="BF241" s="54" t="s">
        <v>9925</v>
      </c>
      <c r="BG241" s="54" t="s">
        <v>9910</v>
      </c>
      <c r="BH241" s="54" t="s">
        <v>10830</v>
      </c>
      <c r="BI241" s="54" t="s">
        <v>10833</v>
      </c>
      <c r="BJ241" s="82" t="s">
        <v>10836</v>
      </c>
      <c r="BK241" s="54" t="s">
        <v>10827</v>
      </c>
      <c r="BL241" s="54" t="s">
        <v>10842</v>
      </c>
      <c r="BM241" s="82" t="s">
        <v>10845</v>
      </c>
      <c r="BN241" s="54" t="s">
        <v>10839</v>
      </c>
      <c r="BO241" s="54" t="s">
        <v>10824</v>
      </c>
      <c r="BP241" s="54" t="s">
        <v>11494</v>
      </c>
      <c r="BQ241" s="54" t="s">
        <v>11497</v>
      </c>
      <c r="BR241" s="82" t="s">
        <v>11500</v>
      </c>
      <c r="BS241" s="54" t="s">
        <v>11491</v>
      </c>
      <c r="BT241" s="54" t="s">
        <v>11506</v>
      </c>
      <c r="BU241" s="82" t="s">
        <v>11509</v>
      </c>
      <c r="BV241" s="54" t="s">
        <v>11503</v>
      </c>
      <c r="BW241" s="54" t="s">
        <v>11488</v>
      </c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50"/>
      <c r="B242" s="52" t="s">
        <v>11660</v>
      </c>
      <c r="C242" s="66">
        <v>62</v>
      </c>
      <c r="D242" s="54" t="s">
        <v>886</v>
      </c>
      <c r="E242" s="54" t="s">
        <v>889</v>
      </c>
      <c r="F242" s="82" t="s">
        <v>892</v>
      </c>
      <c r="G242" s="54" t="s">
        <v>883</v>
      </c>
      <c r="H242" s="54" t="s">
        <v>898</v>
      </c>
      <c r="I242" s="82" t="s">
        <v>901</v>
      </c>
      <c r="J242" s="54" t="s">
        <v>895</v>
      </c>
      <c r="K242" s="54" t="s">
        <v>880</v>
      </c>
      <c r="L242" s="54" t="s">
        <v>5870</v>
      </c>
      <c r="M242" s="54" t="s">
        <v>5873</v>
      </c>
      <c r="N242" s="82" t="s">
        <v>5876</v>
      </c>
      <c r="O242" s="54" t="s">
        <v>5867</v>
      </c>
      <c r="P242" s="54" t="s">
        <v>5882</v>
      </c>
      <c r="Q242" s="82" t="s">
        <v>5885</v>
      </c>
      <c r="R242" s="54" t="s">
        <v>5879</v>
      </c>
      <c r="S242" s="54" t="s">
        <v>5864</v>
      </c>
      <c r="T242" s="54" t="s">
        <v>6784</v>
      </c>
      <c r="U242" s="54" t="s">
        <v>6787</v>
      </c>
      <c r="V242" s="82" t="s">
        <v>6790</v>
      </c>
      <c r="W242" s="54" t="s">
        <v>6781</v>
      </c>
      <c r="X242" s="54" t="s">
        <v>6796</v>
      </c>
      <c r="Y242" s="82" t="s">
        <v>6799</v>
      </c>
      <c r="Z242" s="54" t="s">
        <v>6793</v>
      </c>
      <c r="AA242" s="54" t="s">
        <v>6778</v>
      </c>
      <c r="AB242" s="54" t="s">
        <v>7448</v>
      </c>
      <c r="AC242" s="54" t="s">
        <v>7451</v>
      </c>
      <c r="AD242" s="82" t="s">
        <v>7454</v>
      </c>
      <c r="AE242" s="54" t="s">
        <v>7445</v>
      </c>
      <c r="AF242" s="54" t="s">
        <v>7460</v>
      </c>
      <c r="AG242" s="82" t="s">
        <v>7463</v>
      </c>
      <c r="AH242" s="54" t="s">
        <v>7457</v>
      </c>
      <c r="AI242" s="54" t="s">
        <v>7442</v>
      </c>
      <c r="AJ242" s="54" t="s">
        <v>8362</v>
      </c>
      <c r="AK242" s="54" t="s">
        <v>8365</v>
      </c>
      <c r="AL242" s="82" t="s">
        <v>8368</v>
      </c>
      <c r="AM242" s="54" t="s">
        <v>8359</v>
      </c>
      <c r="AN242" s="54" t="s">
        <v>8374</v>
      </c>
      <c r="AO242" s="82" t="s">
        <v>8377</v>
      </c>
      <c r="AP242" s="54" t="s">
        <v>8371</v>
      </c>
      <c r="AQ242" s="54" t="s">
        <v>8356</v>
      </c>
      <c r="AR242" s="54" t="s">
        <v>9276</v>
      </c>
      <c r="AS242" s="54" t="s">
        <v>9279</v>
      </c>
      <c r="AT242" s="82" t="s">
        <v>9282</v>
      </c>
      <c r="AU242" s="54" t="s">
        <v>9273</v>
      </c>
      <c r="AV242" s="54" t="s">
        <v>9288</v>
      </c>
      <c r="AW242" s="82" t="s">
        <v>9291</v>
      </c>
      <c r="AX242" s="54" t="s">
        <v>9285</v>
      </c>
      <c r="AY242" s="54" t="s">
        <v>9270</v>
      </c>
      <c r="AZ242" s="54" t="s">
        <v>9940</v>
      </c>
      <c r="BA242" s="54" t="s">
        <v>9943</v>
      </c>
      <c r="BB242" s="82" t="s">
        <v>9946</v>
      </c>
      <c r="BC242" s="54" t="s">
        <v>9937</v>
      </c>
      <c r="BD242" s="54" t="s">
        <v>9952</v>
      </c>
      <c r="BE242" s="82" t="s">
        <v>9955</v>
      </c>
      <c r="BF242" s="54" t="s">
        <v>9949</v>
      </c>
      <c r="BG242" s="54" t="s">
        <v>9934</v>
      </c>
      <c r="BH242" s="54" t="s">
        <v>10854</v>
      </c>
      <c r="BI242" s="54" t="s">
        <v>10857</v>
      </c>
      <c r="BJ242" s="82" t="s">
        <v>10860</v>
      </c>
      <c r="BK242" s="54" t="s">
        <v>10851</v>
      </c>
      <c r="BL242" s="54" t="s">
        <v>10866</v>
      </c>
      <c r="BM242" s="82" t="s">
        <v>10869</v>
      </c>
      <c r="BN242" s="54" t="s">
        <v>10863</v>
      </c>
      <c r="BO242" s="54" t="s">
        <v>10848</v>
      </c>
      <c r="BP242" s="54" t="s">
        <v>11564</v>
      </c>
      <c r="BQ242" s="54" t="s">
        <v>11567</v>
      </c>
      <c r="BR242" s="82" t="s">
        <v>11570</v>
      </c>
      <c r="BS242" s="54" t="s">
        <v>11561</v>
      </c>
      <c r="BT242" s="54" t="s">
        <v>11576</v>
      </c>
      <c r="BU242" s="82" t="s">
        <v>11579</v>
      </c>
      <c r="BV242" s="54" t="s">
        <v>11573</v>
      </c>
      <c r="BW242" s="54" t="s">
        <v>11558</v>
      </c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</row>
    <row r="243" spans="1:93" hidden="1">
      <c r="A243" s="50"/>
      <c r="B243" s="52" t="s">
        <v>11661</v>
      </c>
      <c r="C243" s="66">
        <v>63</v>
      </c>
      <c r="D243" s="54" t="s">
        <v>910</v>
      </c>
      <c r="E243" s="54" t="s">
        <v>913</v>
      </c>
      <c r="F243" s="82" t="s">
        <v>916</v>
      </c>
      <c r="G243" s="54" t="s">
        <v>907</v>
      </c>
      <c r="H243" s="54" t="s">
        <v>922</v>
      </c>
      <c r="I243" s="82" t="s">
        <v>925</v>
      </c>
      <c r="J243" s="54" t="s">
        <v>919</v>
      </c>
      <c r="K243" s="54" t="s">
        <v>904</v>
      </c>
      <c r="L243" s="54" t="s">
        <v>5894</v>
      </c>
      <c r="M243" s="54" t="s">
        <v>5897</v>
      </c>
      <c r="N243" s="82" t="s">
        <v>5900</v>
      </c>
      <c r="O243" s="54" t="s">
        <v>5891</v>
      </c>
      <c r="P243" s="54" t="s">
        <v>5906</v>
      </c>
      <c r="Q243" s="82" t="s">
        <v>5909</v>
      </c>
      <c r="R243" s="54" t="s">
        <v>5903</v>
      </c>
      <c r="S243" s="54" t="s">
        <v>5888</v>
      </c>
      <c r="T243" s="54" t="s">
        <v>6808</v>
      </c>
      <c r="U243" s="54" t="s">
        <v>6811</v>
      </c>
      <c r="V243" s="82" t="s">
        <v>6814</v>
      </c>
      <c r="W243" s="54" t="s">
        <v>6805</v>
      </c>
      <c r="X243" s="54" t="s">
        <v>6820</v>
      </c>
      <c r="Y243" s="82" t="s">
        <v>6823</v>
      </c>
      <c r="Z243" s="54" t="s">
        <v>6817</v>
      </c>
      <c r="AA243" s="54" t="s">
        <v>6802</v>
      </c>
      <c r="AB243" s="54" t="s">
        <v>7472</v>
      </c>
      <c r="AC243" s="54" t="s">
        <v>7475</v>
      </c>
      <c r="AD243" s="82" t="s">
        <v>7478</v>
      </c>
      <c r="AE243" s="54" t="s">
        <v>7469</v>
      </c>
      <c r="AF243" s="54" t="s">
        <v>7484</v>
      </c>
      <c r="AG243" s="82" t="s">
        <v>7487</v>
      </c>
      <c r="AH243" s="54" t="s">
        <v>7481</v>
      </c>
      <c r="AI243" s="54" t="s">
        <v>7466</v>
      </c>
      <c r="AJ243" s="54" t="s">
        <v>8386</v>
      </c>
      <c r="AK243" s="54" t="s">
        <v>8389</v>
      </c>
      <c r="AL243" s="82" t="s">
        <v>8392</v>
      </c>
      <c r="AM243" s="54" t="s">
        <v>8383</v>
      </c>
      <c r="AN243" s="54" t="s">
        <v>8398</v>
      </c>
      <c r="AO243" s="82" t="s">
        <v>8401</v>
      </c>
      <c r="AP243" s="54" t="s">
        <v>8395</v>
      </c>
      <c r="AQ243" s="54" t="s">
        <v>8380</v>
      </c>
      <c r="AR243" s="54" t="s">
        <v>9300</v>
      </c>
      <c r="AS243" s="54" t="s">
        <v>9303</v>
      </c>
      <c r="AT243" s="82" t="s">
        <v>9306</v>
      </c>
      <c r="AU243" s="54" t="s">
        <v>9297</v>
      </c>
      <c r="AV243" s="54" t="s">
        <v>9312</v>
      </c>
      <c r="AW243" s="82" t="s">
        <v>9315</v>
      </c>
      <c r="AX243" s="54" t="s">
        <v>9309</v>
      </c>
      <c r="AY243" s="54" t="s">
        <v>9294</v>
      </c>
      <c r="AZ243" s="54" t="s">
        <v>9964</v>
      </c>
      <c r="BA243" s="54" t="s">
        <v>9967</v>
      </c>
      <c r="BB243" s="82" t="s">
        <v>9970</v>
      </c>
      <c r="BC243" s="54" t="s">
        <v>9961</v>
      </c>
      <c r="BD243" s="54" t="s">
        <v>9976</v>
      </c>
      <c r="BE243" s="82" t="s">
        <v>9979</v>
      </c>
      <c r="BF243" s="54" t="s">
        <v>9973</v>
      </c>
      <c r="BG243" s="54" t="s">
        <v>9958</v>
      </c>
      <c r="BH243" s="54" t="s">
        <v>10878</v>
      </c>
      <c r="BI243" s="54" t="s">
        <v>10881</v>
      </c>
      <c r="BJ243" s="82" t="s">
        <v>10884</v>
      </c>
      <c r="BK243" s="54" t="s">
        <v>10875</v>
      </c>
      <c r="BL243" s="54" t="s">
        <v>10890</v>
      </c>
      <c r="BM243" s="82" t="s">
        <v>10893</v>
      </c>
      <c r="BN243" s="54" t="s">
        <v>10887</v>
      </c>
      <c r="BO243" s="54" t="s">
        <v>10872</v>
      </c>
      <c r="BP243" s="54" t="s">
        <v>11588</v>
      </c>
      <c r="BQ243" s="54" t="s">
        <v>11591</v>
      </c>
      <c r="BR243" s="82" t="s">
        <v>11594</v>
      </c>
      <c r="BS243" s="54" t="s">
        <v>11585</v>
      </c>
      <c r="BT243" s="54" t="s">
        <v>11600</v>
      </c>
      <c r="BU243" s="82" t="s">
        <v>11603</v>
      </c>
      <c r="BV243" s="54" t="s">
        <v>11597</v>
      </c>
      <c r="BW243" s="54" t="s">
        <v>11582</v>
      </c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</row>
    <row r="244" spans="1:93" hidden="1">
      <c r="A244" s="55" t="s">
        <v>11636</v>
      </c>
      <c r="B244" s="59"/>
      <c r="C244" s="66">
        <v>64</v>
      </c>
      <c r="D244" s="54" t="s">
        <v>270</v>
      </c>
      <c r="E244" s="54" t="s">
        <v>273</v>
      </c>
      <c r="F244" s="82" t="s">
        <v>276</v>
      </c>
      <c r="G244" s="54" t="s">
        <v>267</v>
      </c>
      <c r="H244" s="54" t="s">
        <v>282</v>
      </c>
      <c r="I244" s="82" t="s">
        <v>285</v>
      </c>
      <c r="J244" s="54" t="s">
        <v>279</v>
      </c>
      <c r="K244" s="54" t="s">
        <v>264</v>
      </c>
      <c r="L244" s="54" t="s">
        <v>5004</v>
      </c>
      <c r="M244" s="54" t="s">
        <v>5007</v>
      </c>
      <c r="N244" s="82" t="s">
        <v>5010</v>
      </c>
      <c r="O244" s="54" t="s">
        <v>5001</v>
      </c>
      <c r="P244" s="54" t="s">
        <v>5266</v>
      </c>
      <c r="Q244" s="82" t="s">
        <v>5269</v>
      </c>
      <c r="R244" s="54" t="s">
        <v>5263</v>
      </c>
      <c r="S244" s="54" t="s">
        <v>4998</v>
      </c>
      <c r="T244" s="54" t="s">
        <v>5918</v>
      </c>
      <c r="U244" s="54" t="s">
        <v>5921</v>
      </c>
      <c r="V244" s="82" t="s">
        <v>5924</v>
      </c>
      <c r="W244" s="54" t="s">
        <v>5915</v>
      </c>
      <c r="X244" s="54" t="s">
        <v>5930</v>
      </c>
      <c r="Y244" s="82" t="s">
        <v>5933</v>
      </c>
      <c r="Z244" s="54" t="s">
        <v>5927</v>
      </c>
      <c r="AA244" s="54" t="s">
        <v>5912</v>
      </c>
      <c r="AB244" s="54" t="s">
        <v>6832</v>
      </c>
      <c r="AC244" s="54" t="s">
        <v>6835</v>
      </c>
      <c r="AD244" s="82" t="s">
        <v>6838</v>
      </c>
      <c r="AE244" s="54" t="s">
        <v>6829</v>
      </c>
      <c r="AF244" s="54" t="s">
        <v>6844</v>
      </c>
      <c r="AG244" s="82" t="s">
        <v>6847</v>
      </c>
      <c r="AH244" s="54" t="s">
        <v>6841</v>
      </c>
      <c r="AI244" s="54" t="s">
        <v>6826</v>
      </c>
      <c r="AJ244" s="54" t="s">
        <v>7496</v>
      </c>
      <c r="AK244" s="54" t="s">
        <v>7499</v>
      </c>
      <c r="AL244" s="82" t="s">
        <v>7502</v>
      </c>
      <c r="AM244" s="54" t="s">
        <v>7493</v>
      </c>
      <c r="AN244" s="54" t="s">
        <v>7508</v>
      </c>
      <c r="AO244" s="82" t="s">
        <v>7511</v>
      </c>
      <c r="AP244" s="54" t="s">
        <v>7505</v>
      </c>
      <c r="AQ244" s="54" t="s">
        <v>7490</v>
      </c>
      <c r="AR244" s="54" t="s">
        <v>8410</v>
      </c>
      <c r="AS244" s="54" t="s">
        <v>8413</v>
      </c>
      <c r="AT244" s="82" t="s">
        <v>8416</v>
      </c>
      <c r="AU244" s="54" t="s">
        <v>8407</v>
      </c>
      <c r="AV244" s="54" t="s">
        <v>8422</v>
      </c>
      <c r="AW244" s="82" t="s">
        <v>8425</v>
      </c>
      <c r="AX244" s="54" t="s">
        <v>8419</v>
      </c>
      <c r="AY244" s="54" t="s">
        <v>8404</v>
      </c>
      <c r="AZ244" s="54" t="s">
        <v>9324</v>
      </c>
      <c r="BA244" s="54" t="s">
        <v>9327</v>
      </c>
      <c r="BB244" s="82" t="s">
        <v>9330</v>
      </c>
      <c r="BC244" s="54" t="s">
        <v>9321</v>
      </c>
      <c r="BD244" s="54" t="s">
        <v>9336</v>
      </c>
      <c r="BE244" s="82" t="s">
        <v>9339</v>
      </c>
      <c r="BF244" s="54" t="s">
        <v>9333</v>
      </c>
      <c r="BG244" s="54" t="s">
        <v>9318</v>
      </c>
      <c r="BH244" s="54" t="s">
        <v>9988</v>
      </c>
      <c r="BI244" s="54" t="s">
        <v>9991</v>
      </c>
      <c r="BJ244" s="82" t="s">
        <v>9994</v>
      </c>
      <c r="BK244" s="54" t="s">
        <v>9985</v>
      </c>
      <c r="BL244" s="54" t="s">
        <v>10000</v>
      </c>
      <c r="BM244" s="82" t="s">
        <v>10003</v>
      </c>
      <c r="BN244" s="54" t="s">
        <v>9997</v>
      </c>
      <c r="BO244" s="54" t="s">
        <v>9982</v>
      </c>
      <c r="BP244" s="54" t="s">
        <v>10902</v>
      </c>
      <c r="BQ244" s="54" t="s">
        <v>10905</v>
      </c>
      <c r="BR244" s="82" t="s">
        <v>10908</v>
      </c>
      <c r="BS244" s="54" t="s">
        <v>10899</v>
      </c>
      <c r="BT244" s="54" t="s">
        <v>10914</v>
      </c>
      <c r="BU244" s="82" t="s">
        <v>10917</v>
      </c>
      <c r="BV244" s="54" t="s">
        <v>10911</v>
      </c>
      <c r="BW244" s="54" t="s">
        <v>10896</v>
      </c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</row>
    <row r="245" spans="1:93" hidden="1">
      <c r="A245" s="78"/>
      <c r="B245" s="79"/>
      <c r="C245" s="79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</row>
    <row r="246" spans="1:93" ht="15" hidden="1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</row>
    <row r="252" spans="1:93" ht="15" customHeight="1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</row>
    <row r="253" spans="1:93" ht="15" customHeight="1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</row>
    <row r="254" spans="1:93" ht="15" customHeight="1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</row>
    <row r="255" spans="1:93" ht="15" customHeight="1"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</row>
  </sheetData>
  <mergeCells count="85">
    <mergeCell ref="CY176:CY177"/>
    <mergeCell ref="BO176:BO177"/>
    <mergeCell ref="BP176:BS176"/>
    <mergeCell ref="BT176:BV176"/>
    <mergeCell ref="BW176:BW177"/>
    <mergeCell ref="CP176:CP177"/>
    <mergeCell ref="CQ176:CS176"/>
    <mergeCell ref="CT176:CT177"/>
    <mergeCell ref="CU176:CU177"/>
    <mergeCell ref="CV176:CV177"/>
    <mergeCell ref="CW176:CW177"/>
    <mergeCell ref="CX176:CX177"/>
    <mergeCell ref="AY176:AY177"/>
    <mergeCell ref="AZ176:BC176"/>
    <mergeCell ref="BD176:BF176"/>
    <mergeCell ref="BG176:BG177"/>
    <mergeCell ref="BH176:BK176"/>
    <mergeCell ref="AJ176:AM176"/>
    <mergeCell ref="AN176:AP176"/>
    <mergeCell ref="AQ176:AQ177"/>
    <mergeCell ref="AR176:AU176"/>
    <mergeCell ref="AV176:AX176"/>
    <mergeCell ref="S176:S177"/>
    <mergeCell ref="T176:W176"/>
    <mergeCell ref="X176:Z176"/>
    <mergeCell ref="AA176:AA177"/>
    <mergeCell ref="AB176:AE176"/>
    <mergeCell ref="AF176:AH176"/>
    <mergeCell ref="CU102:CU103"/>
    <mergeCell ref="CV102:CV103"/>
    <mergeCell ref="CW102:CW103"/>
    <mergeCell ref="CX102:CX103"/>
    <mergeCell ref="BL102:BN102"/>
    <mergeCell ref="BO102:BO103"/>
    <mergeCell ref="AJ102:AM102"/>
    <mergeCell ref="AN102:AP102"/>
    <mergeCell ref="AQ102:AQ103"/>
    <mergeCell ref="AR102:AU102"/>
    <mergeCell ref="AV102:AX102"/>
    <mergeCell ref="AY102:AY103"/>
    <mergeCell ref="AI102:AI103"/>
    <mergeCell ref="BL176:BN176"/>
    <mergeCell ref="AI176:AI177"/>
    <mergeCell ref="CY102:CY103"/>
    <mergeCell ref="D176:G176"/>
    <mergeCell ref="H176:J176"/>
    <mergeCell ref="K176:K177"/>
    <mergeCell ref="L176:O176"/>
    <mergeCell ref="P176:R176"/>
    <mergeCell ref="BP102:BS102"/>
    <mergeCell ref="BT102:BV102"/>
    <mergeCell ref="BW102:BW103"/>
    <mergeCell ref="CP102:CP103"/>
    <mergeCell ref="CQ102:CS102"/>
    <mergeCell ref="CT102:CT103"/>
    <mergeCell ref="AZ102:BC102"/>
    <mergeCell ref="BD102:BF102"/>
    <mergeCell ref="BG102:BG103"/>
    <mergeCell ref="BH102:BK102"/>
    <mergeCell ref="T102:W102"/>
    <mergeCell ref="X102:Z102"/>
    <mergeCell ref="AA102:AA103"/>
    <mergeCell ref="AB102:AE102"/>
    <mergeCell ref="AF102:AH102"/>
    <mergeCell ref="P11:R11"/>
    <mergeCell ref="S11:S12"/>
    <mergeCell ref="D102:G102"/>
    <mergeCell ref="H102:J102"/>
    <mergeCell ref="K102:K103"/>
    <mergeCell ref="L102:O102"/>
    <mergeCell ref="P102:R102"/>
    <mergeCell ref="S102:S103"/>
    <mergeCell ref="C10:E10"/>
    <mergeCell ref="L10:N10"/>
    <mergeCell ref="C11:F11"/>
    <mergeCell ref="G11:I11"/>
    <mergeCell ref="J11:J12"/>
    <mergeCell ref="L11:O11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0E772486-FA40-4608-99D1-127F56C88C45}">
      <formula1>$B$84:$B$92</formula1>
    </dataValidation>
  </dataValidations>
  <hyperlinks>
    <hyperlink ref="A82" r:id="rId1" display="http://www.abs.gov.au/websitedbs/d3310114.nsf/Home/©+Copyright?OpenDocument" xr:uid="{E81FF737-885F-4875-A736-BF6F42CE3D31}"/>
    <hyperlink ref="S200" location="A126001930A" display="A126001930A" xr:uid="{01585BF7-1DB2-4413-A465-51E63A285827}"/>
    <hyperlink ref="S222" location="A126064138V" display="A126064138V" xr:uid="{3D515310-4B76-432E-A755-AD79A7E003C3}"/>
    <hyperlink ref="S244" location="A126033034X" display="A126033034X" xr:uid="{21FB9E62-3BD1-428F-9831-44212F27D265}"/>
    <hyperlink ref="O200" location="A126006466X" display="A126006466X" xr:uid="{1AB68AD0-C523-4BC2-83BE-352EA27F785C}"/>
    <hyperlink ref="O222" location="A126068674W" display="A126068674W" xr:uid="{C2558EF3-4765-400D-8ECD-33D4B1928981}"/>
    <hyperlink ref="O244" location="A126037570A" display="A126037570A" xr:uid="{A1E09944-94E1-4FF6-8939-C9DA582C48F0}"/>
    <hyperlink ref="L200" location="A126005170V" display="A126005170V" xr:uid="{36C708CA-95E0-4A32-9D4F-C3561B0BE262}"/>
    <hyperlink ref="L222" location="A126067378K" display="A126067378K" xr:uid="{28D037C5-C88B-41CC-9515-04D133E98F20}"/>
    <hyperlink ref="L244" location="A126036274R" display="A126036274R" xr:uid="{F5CED61E-D7A5-406F-A7DD-0139C0039898}"/>
    <hyperlink ref="M200" location="A126003226J" display="A126003226J" xr:uid="{214C374A-51D6-433F-A0D5-4F9DAA964444}"/>
    <hyperlink ref="M222" location="A126065434F" display="A126065434F" xr:uid="{CC2B232D-449B-4EA1-A002-2F73D133A615}"/>
    <hyperlink ref="M244" location="A126034330K" display="A126034330K" xr:uid="{A7859838-00AF-42C4-B563-1428FB1AC387}"/>
    <hyperlink ref="N200" location="A126005818X" display="A126005818X" xr:uid="{7132E739-D346-40C2-9286-59EC4A25B5BD}"/>
    <hyperlink ref="N222" location="A126068026X" display="A126068026X" xr:uid="{F766B815-7BC9-4C4C-8327-324765C0DC15}"/>
    <hyperlink ref="N244" location="A126036922A" display="A126036922A" xr:uid="{7EBB4F6D-0654-49C4-BCEB-93FEF9BDD70A}"/>
    <hyperlink ref="R200" location="A126004522V" display="A126004522V" xr:uid="{7F760849-1B0A-4223-B7EB-ABCE9A6105E8}"/>
    <hyperlink ref="R222" location="A126066730T" display="A126066730T" xr:uid="{D274AEEA-9E7D-453F-8900-6D0D9C983CBF}"/>
    <hyperlink ref="R244" location="A126035626R" display="A126035626R" xr:uid="{C3B098C4-CDA5-4BBB-97BF-D903AB8339DB}"/>
    <hyperlink ref="P200" location="A126003874F" display="A126003874F" xr:uid="{889A0A3D-EA4E-4DB5-9992-83A25A1EDAD0}"/>
    <hyperlink ref="P222" location="A126066082F" display="A126066082F" xr:uid="{35CE209E-7003-49A6-BF56-62FC067A73C2}"/>
    <hyperlink ref="P244" location="A126034978A" display="A126034978A" xr:uid="{1856A854-FA5D-4645-9D1D-98D242E29684}"/>
    <hyperlink ref="Q200" location="A126002578V" display="A126002578V" xr:uid="{EB5B8C39-B80E-4168-A930-84B9A5BAF810}"/>
    <hyperlink ref="Q222" location="A126064786T" display="A126064786T" xr:uid="{424C3348-061B-4895-B728-F08815C3916C}"/>
    <hyperlink ref="Q244" location="A126033682W" display="A126033682W" xr:uid="{25E882F0-4FC6-4435-A8BF-61FF78D67510}"/>
    <hyperlink ref="S181" location="A126001942K" display="A126001942K" xr:uid="{330BA5F9-8788-4FDF-A7F9-FB2D2C58CD03}"/>
    <hyperlink ref="S203" location="A126064150K" display="A126064150K" xr:uid="{C47F4F26-32A8-4D51-A161-7F45C8E4EF89}"/>
    <hyperlink ref="S225" location="A126033046J" display="A126033046J" xr:uid="{BB0F6F98-96B1-420E-AF63-28824BD25EF3}"/>
    <hyperlink ref="O181" location="A126006478J" display="A126006478J" xr:uid="{85E11F2A-2040-4DC5-ACF3-0E09879DFA14}"/>
    <hyperlink ref="O203" location="A126068686F" display="A126068686F" xr:uid="{F6C38C27-7B50-4BBC-A9C5-0C164E4F2453}"/>
    <hyperlink ref="O225" location="A126037582K" display="A126037582K" xr:uid="{DED38698-36EC-4680-B6DF-E6DD50F4E7D1}"/>
    <hyperlink ref="L181" location="A126005182C" display="A126005182C" xr:uid="{0406F958-0C1B-45F1-9E66-F87DE9403CD8}"/>
    <hyperlink ref="L203" location="A126067390A" display="A126067390A" xr:uid="{2D9E36A7-41AE-4BAC-ABF1-D9AAF87C74DC}"/>
    <hyperlink ref="L225" location="A126036286X" display="A126036286X" xr:uid="{E8C20764-01F2-4241-8FF0-D68A6D13B562}"/>
    <hyperlink ref="M181" location="A126003238T" display="A126003238T" xr:uid="{AC2301B2-7AA8-4CB3-B5AA-1BDF50C123B6}"/>
    <hyperlink ref="M203" location="A126065446R" display="A126065446R" xr:uid="{6DC9BC4F-2393-4B3E-B143-1073A76C7DE5}"/>
    <hyperlink ref="M225" location="A126034342V" display="A126034342V" xr:uid="{BE7DF1A0-E3AD-44B4-AC47-5DCC573B9AC5}"/>
    <hyperlink ref="N181" location="A126005830R" display="A126005830R" xr:uid="{9D5E5DC8-6C55-4B77-B41B-09164A2EB8E9}"/>
    <hyperlink ref="N203" location="A126068038J" display="A126068038J" xr:uid="{785CAD95-DB29-417C-823D-EAE138147292}"/>
    <hyperlink ref="N225" location="A126036934K" display="A126036934K" xr:uid="{6CF2625D-262E-402B-B8CA-87A8C501FCBE}"/>
    <hyperlink ref="R181" location="A126004534C" display="A126004534C" xr:uid="{581B7A20-DDA4-4757-80B5-6D28EF4E155E}"/>
    <hyperlink ref="R203" location="A126066742A" display="A126066742A" xr:uid="{60038907-E30A-4B0B-80C7-E1B0E5642753}"/>
    <hyperlink ref="R225" location="A126035638X" display="A126035638X" xr:uid="{D3149106-2B4B-4891-A20A-9DB5145A308C}"/>
    <hyperlink ref="P181" location="A126003886R" display="A126003886R" xr:uid="{786D4AEC-7CD5-40C5-A6BA-BDF54F92F278}"/>
    <hyperlink ref="P203" location="A126066094R" display="A126066094R" xr:uid="{742FDCCC-007C-4C7A-AE05-531FFB4A8886}"/>
    <hyperlink ref="P225" location="A126034990T" display="A126034990T" xr:uid="{4D6EB597-E6AE-4E05-98F0-78B54D605581}"/>
    <hyperlink ref="Q181" location="A126002590K" display="A126002590K" xr:uid="{DB70F014-E590-42CD-879D-77B216760B33}"/>
    <hyperlink ref="Q203" location="A126064798A" display="A126064798A" xr:uid="{84F83441-C297-45B9-A983-F88D9599F1E0}"/>
    <hyperlink ref="Q225" location="A126033694F" display="A126033694F" xr:uid="{BAD85D96-803E-4FAD-A497-44C3910822E3}"/>
    <hyperlink ref="S182" location="A126001910T" display="A126001910T" xr:uid="{244BAF3C-CCAA-4D6C-9503-E0B7ACA2EDEF}"/>
    <hyperlink ref="S204" location="A126064118K" display="A126064118K" xr:uid="{20FAFE67-3BA7-403F-BAEE-14224552E32C}"/>
    <hyperlink ref="S226" location="A126033014R" display="A126033014R" xr:uid="{7290C650-1B3D-4FE8-8D45-63814BE3EC4A}"/>
    <hyperlink ref="O182" location="A126006446R" display="A126006446R" xr:uid="{A0179EE8-A29C-4EC4-A3EC-A4C3C082862B}"/>
    <hyperlink ref="O204" location="A126068654L" display="A126068654L" xr:uid="{C9037F90-C3B6-4B1A-AB9B-5B5FF286AF21}"/>
    <hyperlink ref="O226" location="A126037550T" display="A126037550T" xr:uid="{9B538B8D-882D-449F-BE3A-93377311A0DC}"/>
    <hyperlink ref="L182" location="A126005150K" display="A126005150K" xr:uid="{722703DA-B23B-45D8-80A3-8EBE480DB67B}"/>
    <hyperlink ref="L204" location="A126067358A" display="A126067358A" xr:uid="{67791460-9C08-4BF8-8D19-C099DA8F643B}"/>
    <hyperlink ref="L226" location="A126036254F" display="A126036254F" xr:uid="{64BBD4AB-2F74-41F1-B497-9D77A1372938}"/>
    <hyperlink ref="M182" location="A126003206X" display="A126003206X" xr:uid="{50ACDCCC-7D66-4F4E-AA89-A72D8EC83866}"/>
    <hyperlink ref="M204" location="A126065414W" display="A126065414W" xr:uid="{953E0AC5-B048-4FCA-AB68-86C0B3434D41}"/>
    <hyperlink ref="M226" location="A126034310A" display="A126034310A" xr:uid="{AFAC499C-B1AC-4157-B3D6-3F5D589E511E}"/>
    <hyperlink ref="N182" location="A126005798A" display="A126005798A" xr:uid="{518193BC-9C76-4D1B-9E51-04B76102D3D5}"/>
    <hyperlink ref="N204" location="A126068006R" display="A126068006R" xr:uid="{B250F938-5E65-4F87-B287-E6932C192745}"/>
    <hyperlink ref="N226" location="A126036902T" display="A126036902T" xr:uid="{7853F1DF-819A-41A1-B4EE-E2628310F796}"/>
    <hyperlink ref="R182" location="A126004502K" display="A126004502K" xr:uid="{D8B41FB8-F754-4F7D-8E5D-0C7724C8DA40}"/>
    <hyperlink ref="R204" location="A126066710J" display="A126066710J" xr:uid="{1B45F721-1C0D-456C-935B-9E3D91585A77}"/>
    <hyperlink ref="R226" location="A126035606F" display="A126035606F" xr:uid="{FF376AB1-0D1A-4385-A8CA-CE16A88AAA59}"/>
    <hyperlink ref="P182" location="A126003854W" display="A126003854W" xr:uid="{2D48979F-DEDA-4A08-9D96-CB4E7A951CE2}"/>
    <hyperlink ref="P204" location="A126066062W" display="A126066062W" xr:uid="{6F2B1663-A6D7-45EA-8440-3E417B473402}"/>
    <hyperlink ref="P226" location="A126034958T" display="A126034958T" xr:uid="{5C1E4999-6C99-401C-9780-0052E9B326E8}"/>
    <hyperlink ref="Q182" location="A126002558K" display="A126002558K" xr:uid="{DA813CBA-7F43-4679-A169-DA705B15E340}"/>
    <hyperlink ref="Q204" location="A126064766J" display="A126064766J" xr:uid="{38E5E28E-9FFE-41E0-BFAA-761C937CE7C6}"/>
    <hyperlink ref="Q226" location="A126033662L" display="A126033662L" xr:uid="{A167DBA0-BBAF-4DB5-B8DF-C3FF4E6226C4}"/>
    <hyperlink ref="S183" location="A126001946V" display="A126001946V" xr:uid="{18C93285-F7C7-4F3F-A597-0C452DF70944}"/>
    <hyperlink ref="S205" location="A126064154V" display="A126064154V" xr:uid="{AE4846CF-AE57-47A3-AC8A-9570F4229926}"/>
    <hyperlink ref="S227" location="A126033050X" display="A126033050X" xr:uid="{77FA7B21-1C03-466F-9A21-8766C8BA5843}"/>
    <hyperlink ref="O183" location="A126006482X" display="A126006482X" xr:uid="{34F218B5-7414-42B5-8290-51942DE7ACD4}"/>
    <hyperlink ref="O205" location="A126068690W" display="A126068690W" xr:uid="{24EFC867-3775-462F-83A3-A807258E9F2C}"/>
    <hyperlink ref="O227" location="A126037586V" display="A126037586V" xr:uid="{4F5896F7-B975-4A16-BD1A-F4BDDBC6657A}"/>
    <hyperlink ref="L183" location="A126005186L" display="A126005186L" xr:uid="{867CD437-3939-4620-A869-6311E76C921B}"/>
    <hyperlink ref="L205" location="A126067394K" display="A126067394K" xr:uid="{432A9ADC-F277-4DE2-8308-6B7583C95A0F}"/>
    <hyperlink ref="L227" location="A126036290R" display="A126036290R" xr:uid="{7F70B0BD-C27E-474A-A36E-2807B1D2A8B3}"/>
    <hyperlink ref="M183" location="A126003242J" display="A126003242J" xr:uid="{532D10A8-F799-4CE6-8506-5CF3BAD6F5F7}"/>
    <hyperlink ref="M205" location="A126065450F" display="A126065450F" xr:uid="{56FA47F8-E01F-474A-9839-8C96BEDA72AD}"/>
    <hyperlink ref="M227" location="A126034346C" display="A126034346C" xr:uid="{CE66712D-8B9D-48B9-B644-2735CE37E6EC}"/>
    <hyperlink ref="N183" location="A126005834X" display="A126005834X" xr:uid="{EAD68912-56DD-426A-9DF5-5D9DC6D2B668}"/>
    <hyperlink ref="N205" location="A126068042X" display="A126068042X" xr:uid="{8FAEE9BF-4D40-488D-B035-C48A70636E2B}"/>
    <hyperlink ref="N227" location="A126036938V" display="A126036938V" xr:uid="{7ADE0D06-43E1-40E8-94FB-339CEA554D98}"/>
    <hyperlink ref="R183" location="A126004538L" display="A126004538L" xr:uid="{645D2FE6-B12B-4011-9B8C-1047E1CB9326}"/>
    <hyperlink ref="R205" location="A126066746K" display="A126066746K" xr:uid="{43014E26-79F1-44D2-BEF6-A65906BC5A57}"/>
    <hyperlink ref="R227" location="A126035642R" display="A126035642R" xr:uid="{C914F147-4697-4FC3-BFFA-96BC8E085CC3}"/>
    <hyperlink ref="P183" location="A126003890F" display="A126003890F" xr:uid="{D8CD9DB2-BE02-4517-9CC9-5FEDEF2E7895}"/>
    <hyperlink ref="P205" location="A126066098X" display="A126066098X" xr:uid="{5CB5BE40-A853-4DBB-AD14-C3A9A0806FC9}"/>
    <hyperlink ref="P227" location="A126034994A" display="A126034994A" xr:uid="{D18E2694-7B67-402C-A47F-7147CFEB834B}"/>
    <hyperlink ref="Q183" location="A126002594V" display="A126002594V" xr:uid="{065518D1-AF15-421C-91DD-0A057760B813}"/>
    <hyperlink ref="Q205" location="A126064802F" display="A126064802F" xr:uid="{91DE858E-668E-4B46-8D6A-A024470BF94B}"/>
    <hyperlink ref="Q227" location="A126033698R" display="A126033698R" xr:uid="{738DD391-D501-4B4D-8E8A-CF97A57884E1}"/>
    <hyperlink ref="S185" location="A126001950K" display="A126001950K" xr:uid="{681F5547-4BFF-4E64-8614-44621D5B2AC3}"/>
    <hyperlink ref="S207" location="A126064158C" display="A126064158C" xr:uid="{1A93EB16-1102-4224-9B4B-9EC3FBC9C117}"/>
    <hyperlink ref="S229" location="A126033054J" display="A126033054J" xr:uid="{5A9315F0-03A2-4887-ADBB-DCFD62F69899}"/>
    <hyperlink ref="O185" location="A126006486J" display="A126006486J" xr:uid="{757D9579-AE4E-4969-8555-9A6EEE4C2598}"/>
    <hyperlink ref="O207" location="A126068694F" display="A126068694F" xr:uid="{F2F03712-891D-4809-AB4F-A79BE5173D7E}"/>
    <hyperlink ref="O229" location="A126037590K" display="A126037590K" xr:uid="{D68B698C-D4D8-4073-A6EE-F4E4959CDA60}"/>
    <hyperlink ref="L185" location="A126005190C" display="A126005190C" xr:uid="{063261E1-7A7B-4DA2-98DC-5B95C817B5F7}"/>
    <hyperlink ref="L207" location="A126067398V" display="A126067398V" xr:uid="{6CBDF3A9-F000-408C-8A6D-531F56F2084B}"/>
    <hyperlink ref="L229" location="A126036294X" display="A126036294X" xr:uid="{9AC2DF97-F1FF-4181-970A-ADDA29D45675}"/>
    <hyperlink ref="M185" location="A126003246T" display="A126003246T" xr:uid="{D4C7469A-44CB-4B35-994B-7A77E47CAC1B}"/>
    <hyperlink ref="M207" location="A126065454R" display="A126065454R" xr:uid="{8F6BD1B7-F112-4F24-9D53-504C11348BAD}"/>
    <hyperlink ref="M229" location="A126034350V" display="A126034350V" xr:uid="{AC378A81-672D-4D77-A36A-88468F37BE31}"/>
    <hyperlink ref="N185" location="A126005838J" display="A126005838J" xr:uid="{6A5CAC0B-C624-48AB-87FB-C1122203A1B4}"/>
    <hyperlink ref="N207" location="A126068046J" display="A126068046J" xr:uid="{4824BE7E-988C-4346-938F-33D6C8B6288E}"/>
    <hyperlink ref="N229" location="A126036942K" display="A126036942K" xr:uid="{93B0F8FC-8DDA-4DEA-93DE-25E5776B59C3}"/>
    <hyperlink ref="R185" location="A126004542C" display="A126004542C" xr:uid="{B5EDD429-A3F6-413C-9184-3E0847D48E5B}"/>
    <hyperlink ref="R207" location="A126066750A" display="A126066750A" xr:uid="{E9CDC805-385A-44B0-9B6D-1D053C8B5D05}"/>
    <hyperlink ref="R229" location="A126035646X" display="A126035646X" xr:uid="{0A615181-9BF5-4135-86BD-8AFEC0BBCB9E}"/>
    <hyperlink ref="P185" location="A126003894R" display="A126003894R" xr:uid="{988F7DF1-68EF-4721-8465-6F2BD6805965}"/>
    <hyperlink ref="P207" location="A126066102C" display="A126066102C" xr:uid="{53F932BE-8967-46B5-95CF-FC4B03EE69F8}"/>
    <hyperlink ref="P229" location="A126034998K" display="A126034998K" xr:uid="{C8F6AE93-DFC4-4053-B521-3A22A7B1E9B4}"/>
    <hyperlink ref="Q185" location="A126002598C" display="A126002598C" xr:uid="{B81984F5-91E5-4A3C-8C76-AA4E7E56E370}"/>
    <hyperlink ref="Q207" location="A126064806R" display="A126064806R" xr:uid="{126C636F-3A38-4CE3-9FE8-8B03DB478A82}"/>
    <hyperlink ref="Q229" location="A126033702V" display="A126033702V" xr:uid="{F083D7CF-625F-4CDF-B1E8-78423FC8848C}"/>
    <hyperlink ref="S186" location="A126001914A" display="A126001914A" xr:uid="{A1404DE1-FEB0-4F95-9D9A-5AE260BA7E56}"/>
    <hyperlink ref="S208" location="A126064122A" display="A126064122A" xr:uid="{2FC5C632-98E9-4BF9-AE3F-80CB8DA48622}"/>
    <hyperlink ref="S230" location="A126033018X" display="A126033018X" xr:uid="{E85975D5-85A4-4E9C-920D-8070A706FB8F}"/>
    <hyperlink ref="O186" location="A126006450F" display="A126006450F" xr:uid="{C5F5F9C8-A530-46E7-9BC6-C14721B34F0D}"/>
    <hyperlink ref="O208" location="A126068658W" display="A126068658W" xr:uid="{E66B7358-3D78-47FE-9C62-3D681CBF93A4}"/>
    <hyperlink ref="O230" location="A126037554A" display="A126037554A" xr:uid="{56A2B2E0-4D2A-416F-9B91-7108858A7E20}"/>
    <hyperlink ref="L186" location="A126005154V" display="A126005154V" xr:uid="{B52BD12B-B31D-4DF3-A543-851EE0BE9A07}"/>
    <hyperlink ref="L208" location="A126067362T" display="A126067362T" xr:uid="{5EA0F14A-4828-4B2A-9283-1E8EDABE620D}"/>
    <hyperlink ref="L230" location="A126036258R" display="A126036258R" xr:uid="{1EDE7F16-1786-4E9E-B834-45CFE6DD41F4}"/>
    <hyperlink ref="M186" location="A126003210R" display="A126003210R" xr:uid="{0E3BDBD9-2FDC-4921-BA4D-AE72A9C3E399}"/>
    <hyperlink ref="M208" location="A126065418F" display="A126065418F" xr:uid="{4FAE3F7B-3199-4910-A7E9-9F9C697383C8}"/>
    <hyperlink ref="M230" location="A126034314K" display="A126034314K" xr:uid="{8C5FBB7A-CEC2-4075-B319-58396B08AB2E}"/>
    <hyperlink ref="N208" location="A126068010F" display="A126068010F" xr:uid="{DDCF2A4E-54BE-49DF-A78A-8EF1E81A137E}"/>
    <hyperlink ref="N230" location="A126036906A" display="A126036906A" xr:uid="{026A374E-3A2C-4EB2-838B-568AC446C31E}"/>
    <hyperlink ref="R186" location="A126004506V" display="A126004506V" xr:uid="{E7C3B654-BAFA-4080-8D21-66EB2F1B7536}"/>
    <hyperlink ref="R208" location="A126066714T" display="A126066714T" xr:uid="{40E3A050-424D-40B1-B5FD-5DFD749C27B0}"/>
    <hyperlink ref="R230" location="A126035610W" display="A126035610W" xr:uid="{04707948-0101-4B86-B7FA-825D48B5ED45}"/>
    <hyperlink ref="P186" location="A126003858F" display="A126003858F" xr:uid="{BE947411-301F-4F48-8EF5-418BD129B894}"/>
    <hyperlink ref="P208" location="A126066066F" display="A126066066F" xr:uid="{43F250A4-71BC-4274-9BBB-F55EC030F687}"/>
    <hyperlink ref="P230" location="A126034962J" display="A126034962J" xr:uid="{EE2119FD-FC61-4F75-AB08-D3658699E44E}"/>
    <hyperlink ref="Q186" location="A126002562A" display="A126002562A" xr:uid="{AB8CA92A-4571-443A-B83F-F1CDF3039EC1}"/>
    <hyperlink ref="Q208" location="A126064770X" display="A126064770X" xr:uid="{C013FE5D-7E83-4E3E-BB8A-1CB7E75C0375}"/>
    <hyperlink ref="Q230" location="A126033666W" display="A126033666W" xr:uid="{421A832B-9C2E-4E01-A85D-9991A709C4FE}"/>
    <hyperlink ref="S187" location="A126001918K" display="A126001918K" xr:uid="{311C305B-7DBF-4C65-8891-642C8778C5DC}"/>
    <hyperlink ref="S209" location="A126064126K" display="A126064126K" xr:uid="{73265DAD-38F4-46E7-9583-3119EBD9DEFA}"/>
    <hyperlink ref="S231" location="A126033022R" display="A126033022R" xr:uid="{9A5EF086-A3D0-4AAB-96A9-8681BA438D4C}"/>
    <hyperlink ref="O187" location="A126006454R" display="A126006454R" xr:uid="{050EDCD7-F5D3-4F00-A9AB-F93B8776A8BA}"/>
    <hyperlink ref="O209" location="A126068662L" display="A126068662L" xr:uid="{147B653B-F5AB-4938-8A01-E38C9F0619DA}"/>
    <hyperlink ref="O231" location="A126037558K" display="A126037558K" xr:uid="{A16979F3-C3B2-460C-9F2B-D88ACC7BF2CF}"/>
    <hyperlink ref="L187" location="A126005158C" display="A126005158C" xr:uid="{A0C1F745-FDED-47D1-B259-B1BA9ADD5F1C}"/>
    <hyperlink ref="L209" location="A126067366A" display="A126067366A" xr:uid="{A8FF157F-C2CC-45E4-8B93-EAAAE72B98F2}"/>
    <hyperlink ref="L231" location="A126036262F" display="A126036262F" xr:uid="{1C0301D0-6E1E-448E-AD81-0CD714EAE35B}"/>
    <hyperlink ref="M187" location="A126003214X" display="A126003214X" xr:uid="{2D7DE1AD-8DAD-4C23-81F5-F2B4760CA101}"/>
    <hyperlink ref="M209" location="A126065422W" display="A126065422W" xr:uid="{7EBAE144-7026-4EE7-BE7D-5F88255B3115}"/>
    <hyperlink ref="M231" location="A126034318V" display="A126034318V" xr:uid="{1531A636-EBBC-4D8F-887F-6BF5D7B0262D}"/>
    <hyperlink ref="R187" location="A126004510K" display="A126004510K" xr:uid="{98205DC2-0A4A-405F-A25E-134B89AC9CDE}"/>
    <hyperlink ref="R209" location="A126066718A" display="A126066718A" xr:uid="{BD99BBEA-B5AE-433C-BA60-8BE99BE8F1FA}"/>
    <hyperlink ref="R231" location="A126035614F" display="A126035614F" xr:uid="{39FF3C6E-9C07-45BE-8F93-8CF3E4856EBB}"/>
    <hyperlink ref="P187" location="A126003862W" display="A126003862W" xr:uid="{D32CC7E5-A672-44E9-BF51-736A5D2194AF}"/>
    <hyperlink ref="P209" location="A126066070W" display="A126066070W" xr:uid="{310D2E95-0729-42EA-9068-96D870CB2B7D}"/>
    <hyperlink ref="P231" location="A126034966T" display="A126034966T" xr:uid="{7E0E1A87-60EA-490F-AF21-23742B1A375D}"/>
    <hyperlink ref="S188" location="A126001934K" display="A126001934K" xr:uid="{310BA06F-65CA-4BC3-898F-4EFAB78ADA3C}"/>
    <hyperlink ref="S210" location="A126064142K" display="A126064142K" xr:uid="{930C2BB9-2620-464D-89F8-C5A699436B05}"/>
    <hyperlink ref="S232" location="A126033038J" display="A126033038J" xr:uid="{87346D20-9E54-4ABE-9A0A-C1479AB3332B}"/>
    <hyperlink ref="O188" location="A126006470R" display="A126006470R" xr:uid="{C6BC1983-6F46-4D3A-8461-424B5C166695}"/>
    <hyperlink ref="O210" location="A126068678F" display="A126068678F" xr:uid="{A6C9FE2C-BBC8-444F-A71E-3B4D49DADA1B}"/>
    <hyperlink ref="O232" location="A126037574K" display="A126037574K" xr:uid="{16CF1EDF-CE0C-445E-B3A3-7958839C15ED}"/>
    <hyperlink ref="L188" location="A126005174C" display="A126005174C" xr:uid="{265A16ED-F6E6-45BD-9C17-6A341B4CC7D4}"/>
    <hyperlink ref="L210" location="A126067382A" display="A126067382A" xr:uid="{E513287D-D542-4B39-A635-DBA8791FCA99}"/>
    <hyperlink ref="L232" location="A126036278X" display="A126036278X" xr:uid="{D07F866A-9028-4D9E-8932-B660090286FA}"/>
    <hyperlink ref="M188" location="A126003230X" display="A126003230X" xr:uid="{339B7C98-49DD-4BE2-9304-EE563FF47069}"/>
    <hyperlink ref="M210" location="A126065438R" display="A126065438R" xr:uid="{C7463759-3E1A-4945-BD6E-C9344D77E5F4}"/>
    <hyperlink ref="M232" location="A126034334V" display="A126034334V" xr:uid="{B443E0A4-0790-4702-904D-A0D47AD42810}"/>
    <hyperlink ref="R188" location="A126004526C" display="A126004526C" xr:uid="{B2618856-636F-421D-8124-83111AAE6FBF}"/>
    <hyperlink ref="R210" location="A126066734A" display="A126066734A" xr:uid="{4BA8D193-D7DA-40DB-A4A4-31F0BED3389D}"/>
    <hyperlink ref="R232" location="A126035630F" display="A126035630F" xr:uid="{99B88905-738B-4719-A94F-00316D1BE638}"/>
    <hyperlink ref="P188" location="A126003878R" display="A126003878R" xr:uid="{D913E221-DACB-4DB5-A5B9-3F578CD988E4}"/>
    <hyperlink ref="P210" location="A126066086R" display="A126066086R" xr:uid="{135715CB-F26A-4C17-BC59-C149E1C1D249}"/>
    <hyperlink ref="P232" location="A126034982T" display="A126034982T" xr:uid="{C2806B63-0850-45BA-A493-298564AFF1AD}"/>
    <hyperlink ref="S189" location="A126001902T" display="A126001902T" xr:uid="{29A558D5-8446-484C-BA8D-F6F6652716B9}"/>
    <hyperlink ref="S211" location="A126064110T" display="A126064110T" xr:uid="{C0579573-3611-4353-894E-627604EF963C}"/>
    <hyperlink ref="S233" location="A126033006R" display="A126033006R" xr:uid="{73FEE7E9-4C26-428A-9C8B-7AFC04C4FB0F}"/>
    <hyperlink ref="O189" location="A126006438R" display="A126006438R" xr:uid="{10E1B04A-1863-4647-AD6B-8EC48DC8237C}"/>
    <hyperlink ref="O211" location="A126068646L" display="A126068646L" xr:uid="{DAE5419E-CA96-48C3-AD09-D9D4E1039C38}"/>
    <hyperlink ref="O233" location="A126037542T" display="A126037542T" xr:uid="{6E143A09-0D4D-4F95-BFC9-38A0D3225D55}"/>
    <hyperlink ref="L189" location="A126005142K" display="A126005142K" xr:uid="{43191B44-111F-48B4-A295-161CAC1EC875}"/>
    <hyperlink ref="L211" location="A126067350J" display="A126067350J" xr:uid="{7C384FA0-16A5-4AE7-9647-750F563DD33D}"/>
    <hyperlink ref="L233" location="A126036246F" display="A126036246F" xr:uid="{BC2BB7AE-26B4-42F3-A441-2E768A3487AD}"/>
    <hyperlink ref="M189" location="A126003198K" display="A126003198K" xr:uid="{6F423BB4-842C-41B7-BA27-856E5646E506}"/>
    <hyperlink ref="M211" location="A126065406W" display="A126065406W" xr:uid="{9AD735B9-B01E-4BDF-81AB-C5A207578E13}"/>
    <hyperlink ref="M233" location="A126034302A" display="A126034302A" xr:uid="{BC7C533F-45F6-4687-966B-AF857812ACF4}"/>
    <hyperlink ref="N189" location="A126005790J" display="A126005790J" xr:uid="{9BE78143-E6B9-48C3-AA42-EE1D9C2C1A33}"/>
    <hyperlink ref="N211" location="A126067998X" display="A126067998X" xr:uid="{DF60A1B7-02FB-489A-B87A-3D05957B4D12}"/>
    <hyperlink ref="N233" location="A126036894C" display="A126036894C" xr:uid="{9AE3DCD2-C6B1-47CE-8293-0A12CFCEBE41}"/>
    <hyperlink ref="R189" location="A126004494W" display="A126004494W" xr:uid="{139767C1-3982-43AF-BFCD-68146D283976}"/>
    <hyperlink ref="R211" location="A126066702J" display="A126066702J" xr:uid="{8BA46425-D9FB-4E13-936E-770616DBC488}"/>
    <hyperlink ref="R233" location="A126035598T" display="A126035598T" xr:uid="{3D665E1F-D014-4A12-A784-A080FD8A6288}"/>
    <hyperlink ref="P189" location="A126003846W" display="A126003846W" xr:uid="{27F956A5-67D8-4806-A9C4-BC64F69C6664}"/>
    <hyperlink ref="P211" location="A126066054W" display="A126066054W" xr:uid="{6F79A53B-4773-4C52-9500-F913F4971C77}"/>
    <hyperlink ref="P233" location="A126034950X" display="A126034950X" xr:uid="{39F85F0C-CEA2-45C4-B262-772FFE580EA0}"/>
    <hyperlink ref="Q189" location="A126002550T" display="A126002550T" xr:uid="{38C6CCDE-41D8-48C0-9789-B7D30B518250}"/>
    <hyperlink ref="Q211" location="A126064758J" display="A126064758J" xr:uid="{7B09E4A6-1BC3-4FA4-A35F-303BC18BAA1F}"/>
    <hyperlink ref="Q233" location="A126033654L" display="A126033654L" xr:uid="{D3DE74DD-A1E0-4857-A886-84A306B91EA5}"/>
    <hyperlink ref="S190" location="A126001954V" display="A126001954V" xr:uid="{1000A4DC-9866-4912-999E-FD0A6AF96F0F}"/>
    <hyperlink ref="S212" location="A126064162V" display="A126064162V" xr:uid="{D5D4F4D0-AFD1-4D65-9B58-B990FCF2459D}"/>
    <hyperlink ref="S234" location="A126033058T" display="A126033058T" xr:uid="{2D9AD939-FB27-4DD1-BA43-02C32D6514B1}"/>
    <hyperlink ref="O190" location="A126006490X" display="A126006490X" xr:uid="{8EBD7C3A-62C3-4C09-A673-FC8B6D4B8F83}"/>
    <hyperlink ref="O212" location="A126068698R" display="A126068698R" xr:uid="{56838313-A744-4E39-A25D-14457E4F6129}"/>
    <hyperlink ref="O234" location="A126037594V" display="A126037594V" xr:uid="{7241C8C5-FB2E-4CDC-BE4F-A15F1A105563}"/>
    <hyperlink ref="L190" location="A126005194L" display="A126005194L" xr:uid="{A99A45A1-D43A-4958-9FFA-D0C760C03220}"/>
    <hyperlink ref="L212" location="A126067402X" display="A126067402X" xr:uid="{969716A7-7E3D-4230-BEE5-9A0BDBF4647D}"/>
    <hyperlink ref="L234" location="A126036298J" display="A126036298J" xr:uid="{ADAAE974-CE55-41D3-A951-0E6A43BFABE5}"/>
    <hyperlink ref="M190" location="A126003250J" display="A126003250J" xr:uid="{E616C1A9-0C23-41D2-8CFF-180C905E4F8F}"/>
    <hyperlink ref="M212" location="A126065458X" display="A126065458X" xr:uid="{50539762-009D-4BAD-81D8-5E112726F9D1}"/>
    <hyperlink ref="M234" location="A126034354C" display="A126034354C" xr:uid="{4B3F47F8-9108-4F0F-8EF7-AB6832FC302D}"/>
    <hyperlink ref="N190" location="A126005842X" display="A126005842X" xr:uid="{72054CDC-99CF-48DB-8739-D6D9F429091C}"/>
    <hyperlink ref="N212" location="A126068050X" display="A126068050X" xr:uid="{8910DCD3-5654-4643-9BA1-9B301042B8BA}"/>
    <hyperlink ref="N234" location="A126036946V" display="A126036946V" xr:uid="{2A220701-26EF-44EE-B698-6A9D046AFA7F}"/>
    <hyperlink ref="R190" location="A126004546L" display="A126004546L" xr:uid="{CE1F0EF6-A7FC-44E1-B92C-9B3D68E6EB75}"/>
    <hyperlink ref="R212" location="A126066754K" display="A126066754K" xr:uid="{39BDD787-FFCD-4347-ADFC-CC0D2822A76F}"/>
    <hyperlink ref="R234" location="A126035650R" display="A126035650R" xr:uid="{0FBE4DB0-6F8B-418C-8209-5D898CB36CBF}"/>
    <hyperlink ref="P190" location="A126003898X" display="A126003898X" xr:uid="{2767B2DA-2297-4345-8A94-EEF5963D7EE6}"/>
    <hyperlink ref="P212" location="A126066106L" display="A126066106L" xr:uid="{FC8F763C-0413-4F36-8696-938828D5FDB8}"/>
    <hyperlink ref="P234" location="A126035002T" display="A126035002T" xr:uid="{0708E011-D439-4402-96D1-8EE0C13266B1}"/>
    <hyperlink ref="Q190" location="A126002602J" display="A126002602J" xr:uid="{84DDCE19-D991-4395-AFB9-C5E2FC778A6C}"/>
    <hyperlink ref="Q212" location="A126064810F" display="A126064810F" xr:uid="{7DCBCB39-7454-45AD-BA89-243B01367E01}"/>
    <hyperlink ref="Q234" location="A126033706C" display="A126033706C" xr:uid="{A47367FF-A241-4C98-8F97-BC5BCE543DE8}"/>
    <hyperlink ref="S191" location="A126001938V" display="A126001938V" xr:uid="{94F67BCD-8BBB-4E95-BCE7-FCE1CF16F32F}"/>
    <hyperlink ref="S213" location="A126064146V" display="A126064146V" xr:uid="{E53DAD9C-5156-49FD-8246-3C71C0DE7484}"/>
    <hyperlink ref="S235" location="A126033042X" display="A126033042X" xr:uid="{DB86F8B6-EA4F-44E1-8593-BA941CD1296A}"/>
    <hyperlink ref="O191" location="A126006474X" display="A126006474X" xr:uid="{46C82E6D-18DC-46EF-9820-0CCF762448B8}"/>
    <hyperlink ref="O213" location="A126068682W" display="A126068682W" xr:uid="{84697040-695B-4ABA-A896-66BC17A233E3}"/>
    <hyperlink ref="O235" location="A126037578V" display="A126037578V" xr:uid="{1609F9CE-5659-47B8-A72A-906BF5DD046E}"/>
    <hyperlink ref="L191" location="A126005178L" display="A126005178L" xr:uid="{1F8F5135-1E59-41D1-97D4-E875E19FED0D}"/>
    <hyperlink ref="L213" location="A126067386K" display="A126067386K" xr:uid="{B5C103F1-E45B-484F-85D6-A4B2361C2CE8}"/>
    <hyperlink ref="L235" location="A126036282R" display="A126036282R" xr:uid="{0565EAA1-9479-48C5-B4BB-BE392736F92F}"/>
    <hyperlink ref="M191" location="A126003234J" display="A126003234J" xr:uid="{BE0CB533-A87C-42AC-B1E0-355EC196BC56}"/>
    <hyperlink ref="M213" location="A126065442F" display="A126065442F" xr:uid="{2FD43BCE-ABCB-42A2-BD6D-639A706F1098}"/>
    <hyperlink ref="M235" location="A126034338C" display="A126034338C" xr:uid="{05534C08-3629-4703-B503-00E9144FB884}"/>
    <hyperlink ref="R191" location="A126004530V" display="A126004530V" xr:uid="{0A1E864C-1E23-4878-8433-32F4E5DAC18E}"/>
    <hyperlink ref="R213" location="A126066738K" display="A126066738K" xr:uid="{BA27BD72-8822-4F87-847C-9EF6042AB230}"/>
    <hyperlink ref="R235" location="A126035634R" display="A126035634R" xr:uid="{2E8E4ED9-3A7B-49C0-B41D-9EA287F79B33}"/>
    <hyperlink ref="P191" location="A126003882F" display="A126003882F" xr:uid="{A7A66549-5878-4880-B0BB-BDB692B35F2D}"/>
    <hyperlink ref="P213" location="A126066090F" display="A126066090F" xr:uid="{5FE0F8A9-8263-490F-800D-21CE7549934A}"/>
    <hyperlink ref="P235" location="A126034986A" display="A126034986A" xr:uid="{56CB0348-E0C0-46FC-8BF8-1AB4B8AC23AF}"/>
    <hyperlink ref="S193" location="A126001958C" display="A126001958C" xr:uid="{67FB7F5E-455B-482D-B6D6-BD35A74C64E0}"/>
    <hyperlink ref="S215" location="A126064166C" display="A126064166C" xr:uid="{53ECBB9B-1D41-418B-ABA2-B49B82890172}"/>
    <hyperlink ref="S237" location="A126033062J" display="A126033062J" xr:uid="{45B89EE3-C543-4F83-B17B-8F96061FBF52}"/>
    <hyperlink ref="O193" location="A126006494J" display="A126006494J" xr:uid="{179A8DF5-9F94-453F-BAE0-0F741C1BD66E}"/>
    <hyperlink ref="O215" location="A126068702V" display="A126068702V" xr:uid="{217A761D-A6C3-4545-8550-31A182A5478D}"/>
    <hyperlink ref="O237" location="A126037598C" display="A126037598C" xr:uid="{DF7E09E8-EC44-4808-8BCE-CADB0FCC2187}"/>
    <hyperlink ref="L193" location="A126005198W" display="A126005198W" xr:uid="{6D49DD63-3CEB-45EF-9EDA-5678120592B4}"/>
    <hyperlink ref="L215" location="A126067406J" display="A126067406J" xr:uid="{69E1B3B9-2AD2-4A75-9E02-274F2E301792}"/>
    <hyperlink ref="L237" location="A126036302L" display="A126036302L" xr:uid="{54F863C6-841E-41F2-82CE-E3D490BAA47C}"/>
    <hyperlink ref="M193" location="A126003254T" display="A126003254T" xr:uid="{D917EE1A-996D-402E-A84E-6D54D89D0A74}"/>
    <hyperlink ref="M215" location="A126065462R" display="A126065462R" xr:uid="{78DA8B52-6803-4F57-BAB8-BA580E71F189}"/>
    <hyperlink ref="M237" location="A126034358L" display="A126034358L" xr:uid="{2283D2B5-02B9-47D3-B370-1161094FC313}"/>
    <hyperlink ref="N193" location="A126005846J" display="A126005846J" xr:uid="{1AA2456A-CF4F-4777-894A-6BB057073386}"/>
    <hyperlink ref="N215" location="A126068054J" display="A126068054J" xr:uid="{672D95E3-9270-4B4E-A52E-F84CE5697F12}"/>
    <hyperlink ref="N237" location="A126036950K" display="A126036950K" xr:uid="{79341A58-AEB3-4239-99B1-8E32758DCA81}"/>
    <hyperlink ref="R193" location="A126004550C" display="A126004550C" xr:uid="{299ED949-F3CB-48C2-83B3-6DC4F7F29B33}"/>
    <hyperlink ref="R215" location="A126066758V" display="A126066758V" xr:uid="{DC184F14-E466-4A92-8A51-F5A64DEFB1FB}"/>
    <hyperlink ref="R237" location="A126035654X" display="A126035654X" xr:uid="{D81C0BF4-4217-4116-A27F-50168E910B5E}"/>
    <hyperlink ref="P193" location="A126003902C" display="A126003902C" xr:uid="{CF994D27-3FE8-4BBC-A901-39B9717A1FC5}"/>
    <hyperlink ref="P215" location="A126066110C" display="A126066110C" xr:uid="{0B0BE608-29E1-4159-A10B-D4C0DE1923A2}"/>
    <hyperlink ref="P237" location="A126035006A" display="A126035006A" xr:uid="{537B890F-5F8B-48A9-A3FB-B8B5A34B5D76}"/>
    <hyperlink ref="Q193" location="A126002606T" display="A126002606T" xr:uid="{F628A372-EFD5-44B9-B7B2-9E992F34B52E}"/>
    <hyperlink ref="Q215" location="A126064814R" display="A126064814R" xr:uid="{961AB10C-A619-442C-97C3-0286D7E718A8}"/>
    <hyperlink ref="Q237" location="A126033710V" display="A126033710V" xr:uid="{1B50E51F-1F19-4B22-8598-1F51B9C583CD}"/>
    <hyperlink ref="S194" location="A126001906A" display="A126001906A" xr:uid="{F69871D2-91F8-4F79-9022-C33DA1434499}"/>
    <hyperlink ref="S216" location="A126064114A" display="A126064114A" xr:uid="{9538714F-47B6-44DC-9FD0-EC4309C5A337}"/>
    <hyperlink ref="S238" location="A126033010F" display="A126033010F" xr:uid="{8E9E6B32-D471-4A6E-B8BC-436796C78B1E}"/>
    <hyperlink ref="O194" location="A126006442F" display="A126006442F" xr:uid="{7D7E1493-326B-495E-B352-8B214D180324}"/>
    <hyperlink ref="O216" location="A126068650C" display="A126068650C" xr:uid="{0F38B714-AACC-4218-ADAD-D35558A754D9}"/>
    <hyperlink ref="O238" location="A126037546A" display="A126037546A" xr:uid="{69424023-5D7B-4EA9-A2D3-C492D0210203}"/>
    <hyperlink ref="L194" location="A126005146V" display="A126005146V" xr:uid="{8D795A59-B66B-4587-B108-8C84F5B282A1}"/>
    <hyperlink ref="L216" location="A126067354T" display="A126067354T" xr:uid="{8A9FD6E3-9C9B-4A1A-B3B1-D7E7E6CA322E}"/>
    <hyperlink ref="L238" location="A126036250W" display="A126036250W" xr:uid="{FC4A9D56-752F-4097-9915-A6CCD943D7E4}"/>
    <hyperlink ref="M194" location="A126003202R" display="A126003202R" xr:uid="{DEA75F7E-3F09-4CC2-B379-260C7E7FDA71}"/>
    <hyperlink ref="M216" location="A126065410L" display="A126065410L" xr:uid="{9828A703-A68B-4149-A7B6-E694326147B9}"/>
    <hyperlink ref="M238" location="A126034306K" display="A126034306K" xr:uid="{02DD76AC-352F-4418-8FA4-A83079E05491}"/>
    <hyperlink ref="N194" location="A126005794T" display="A126005794T" xr:uid="{E50C88E0-2D01-4AE6-90CA-077F0E2EB54E}"/>
    <hyperlink ref="N216" location="A126068002F" display="A126068002F" xr:uid="{85B945B6-8F56-4CE9-A632-317B1726C783}"/>
    <hyperlink ref="N238" location="A126036898L" display="A126036898L" xr:uid="{32892070-480E-4AE2-961C-C48041C77B37}"/>
    <hyperlink ref="R194" location="A126004498F" display="A126004498F" xr:uid="{6AC32D28-BE40-4417-89F5-C5959CF41A09}"/>
    <hyperlink ref="R216" location="A126066706T" display="A126066706T" xr:uid="{2FCF2C14-1801-4A43-B078-CDE0A92B02BD}"/>
    <hyperlink ref="R238" location="A126035602W" display="A126035602W" xr:uid="{A80E9917-DFCC-4AAD-88E0-762873091B56}"/>
    <hyperlink ref="P194" location="A126003850L" display="A126003850L" xr:uid="{A6D070C2-2A26-495C-9F43-65A3798137AF}"/>
    <hyperlink ref="P216" location="A126066058F" display="A126066058F" xr:uid="{F5A224D8-2191-4EF1-97E9-DE6D70329952}"/>
    <hyperlink ref="P238" location="A126034954J" display="A126034954J" xr:uid="{5F32BEA2-BA2A-4115-A2E7-992429CB7516}"/>
    <hyperlink ref="Q194" location="A126002554A" display="A126002554A" xr:uid="{C9F5AA19-6619-40B0-9A32-D2D7E7F8FBEB}"/>
    <hyperlink ref="Q216" location="A126064762X" display="A126064762X" xr:uid="{D59EB05D-70B3-433D-A3F9-02196150BC98}"/>
    <hyperlink ref="Q238" location="A126033658W" display="A126033658W" xr:uid="{F44FC472-7BD9-42D5-BA48-FC410B3203FC}"/>
    <hyperlink ref="S195" location="A126001890V" display="A126001890V" xr:uid="{D8DDC7B4-3351-4D03-9B32-EA2139FAD59C}"/>
    <hyperlink ref="S217" location="A126064098L" display="A126064098L" xr:uid="{34E66592-4B7C-4B00-9D00-4A2A0FA12EE5}"/>
    <hyperlink ref="S239" location="A126032994R" display="A126032994R" xr:uid="{8B66B9F7-0FBF-474C-AA0C-B3DA013FDDA3}"/>
    <hyperlink ref="O195" location="A126006426F" display="A126006426F" xr:uid="{A06B4912-5064-4341-BB44-92875C4125DF}"/>
    <hyperlink ref="O217" location="A126068634C" display="A126068634C" xr:uid="{B34F5365-843D-4AF5-BCD0-68D22D1DAEAF}"/>
    <hyperlink ref="O239" location="A126037530J" display="A126037530J" xr:uid="{600448C5-C9A5-4FA6-9468-1DD1DAB0E15B}"/>
    <hyperlink ref="L195" location="A126005130A" display="A126005130A" xr:uid="{6228699D-0596-4628-B635-F69B91E06D67}"/>
    <hyperlink ref="L217" location="A126067338T" display="A126067338T" xr:uid="{F8A7C0E7-4700-4366-A3D3-7674C6DB6FCD}"/>
    <hyperlink ref="L239" location="A126036234W" display="A126036234W" xr:uid="{6672CCF0-564F-4BDA-8DE6-7347513823AF}"/>
    <hyperlink ref="M195" location="A126003186A" display="A126003186A" xr:uid="{4203A684-6F5C-4D96-99AE-8774AB39D9E3}"/>
    <hyperlink ref="M217" location="A126065394X" display="A126065394X" xr:uid="{93003EB3-C423-4996-8DD0-3F65E41F3593}"/>
    <hyperlink ref="M239" location="A126034290C" display="A126034290C" xr:uid="{B64AAC37-165E-4862-852F-FC7B912B8A6F}"/>
    <hyperlink ref="N195" location="A126005778T" display="A126005778T" xr:uid="{F82F5AA0-D1E1-4B0A-9FB1-E3A63888AD7D}"/>
    <hyperlink ref="N217" location="A126067986R" display="A126067986R" xr:uid="{124B40E1-DFD8-4746-B5A7-A9EBBC3A3190}"/>
    <hyperlink ref="N239" location="A126036882V" display="A126036882V" xr:uid="{8820CF57-063E-4C26-85DE-968D35DBC435}"/>
    <hyperlink ref="R195" location="A126004482L" display="A126004482L" xr:uid="{44FD4B57-DAFD-419A-8BF4-1572ECDEFEFD}"/>
    <hyperlink ref="R217" location="A126066690K" display="A126066690K" xr:uid="{9A96A96D-F500-476A-B40F-0294111F5384}"/>
    <hyperlink ref="R239" location="A126035586J" display="A126035586J" xr:uid="{9A5F3795-8DED-4CA8-8398-6B380ED65DC7}"/>
    <hyperlink ref="P195" location="A126003834L" display="A126003834L" xr:uid="{6707068C-8227-417C-8323-3ED983A1A9A1}"/>
    <hyperlink ref="P217" location="A126066042L" display="A126066042L" xr:uid="{612F107B-8694-4A64-8EBA-AB576208269A}"/>
    <hyperlink ref="P239" location="A126034938J" display="A126034938J" xr:uid="{46D23862-FA83-4451-B007-E98D9A34C6DC}"/>
    <hyperlink ref="Q195" location="A126002538A" display="A126002538A" xr:uid="{62CB1F4C-522A-4F89-8584-0F70D80F5174}"/>
    <hyperlink ref="Q217" location="A126064746X" display="A126064746X" xr:uid="{30BA7278-84C4-45D6-A282-B11AD6C195AE}"/>
    <hyperlink ref="Q239" location="A126033642C" display="A126033642C" xr:uid="{F4136C10-A84F-4D82-9B33-19041A54A206}"/>
    <hyperlink ref="S196" location="A126001894C" display="A126001894C" xr:uid="{867A6804-2239-4E78-A797-CC90D353A061}"/>
    <hyperlink ref="S218" location="A126064102T" display="A126064102T" xr:uid="{9A350CE0-A629-4598-A57D-129F307774CD}"/>
    <hyperlink ref="S240" location="A126032998X" display="A126032998X" xr:uid="{ECBED248-259C-4AF6-BE5F-33DF70EE7F9F}"/>
    <hyperlink ref="O196" location="A126006430W" display="A126006430W" xr:uid="{C5650619-FA83-4E5D-90D3-CF2CAF385FA4}"/>
    <hyperlink ref="O218" location="A126068638L" display="A126068638L" xr:uid="{731B5104-0F06-4F96-8649-1B1C723D10F9}"/>
    <hyperlink ref="O240" location="A126037534T" display="A126037534T" xr:uid="{7631FF58-3B13-47D1-B9DD-B046B999F7EB}"/>
    <hyperlink ref="L196" location="A126005134K" display="A126005134K" xr:uid="{F4BA90AA-FB0D-47A8-B4CC-7749BE680E31}"/>
    <hyperlink ref="L218" location="A126067342J" display="A126067342J" xr:uid="{85F8348A-63D1-42EE-A57E-7F2F83891252}"/>
    <hyperlink ref="L240" location="A126036238F" display="A126036238F" xr:uid="{2C281DA3-EBD0-4794-A9EF-F938D867AC9D}"/>
    <hyperlink ref="M196" location="A126003190T" display="A126003190T" xr:uid="{58E4B7DB-7D05-4FED-85DD-2D2A50A690F6}"/>
    <hyperlink ref="M218" location="A126065398J" display="A126065398J" xr:uid="{406D6FFB-5BC4-4DFE-9057-A9C1B65ED7F0}"/>
    <hyperlink ref="M240" location="A126034294L" display="A126034294L" xr:uid="{51C90344-32C0-4569-9FEE-CE9661A73373}"/>
    <hyperlink ref="N196" location="A126005782J" display="A126005782J" xr:uid="{94DE1E56-9443-4506-9F83-142A560BADA2}"/>
    <hyperlink ref="N218" location="A126067990F" display="A126067990F" xr:uid="{18F8BDA8-A0CE-40E4-9141-0FFC44C9831B}"/>
    <hyperlink ref="N240" location="A126036886C" display="A126036886C" xr:uid="{5AF32128-151B-4E60-B182-1DA76901195D}"/>
    <hyperlink ref="R196" location="A126004486W" display="A126004486W" xr:uid="{7D3B79D7-778E-40C7-886B-F8CFDA1F4E3D}"/>
    <hyperlink ref="R218" location="A126066694V" display="A126066694V" xr:uid="{CDA0186E-7376-4951-BAAC-7BE949DF5490}"/>
    <hyperlink ref="R240" location="A126035590X" display="A126035590X" xr:uid="{04E2893D-DCFC-40AB-AE6B-2778FF8EC25E}"/>
    <hyperlink ref="P196" location="A126003838W" display="A126003838W" xr:uid="{FB436951-79C6-4FD7-BC92-6CF08AB071FA}"/>
    <hyperlink ref="P218" location="A126066046W" display="A126066046W" xr:uid="{A620EA15-27AD-4880-8B38-92898F21C8B1}"/>
    <hyperlink ref="P240" location="A126034942X" display="A126034942X" xr:uid="{246E52F9-B563-4F6B-A34F-4D4304B4CB0F}"/>
    <hyperlink ref="Q196" location="A126002542T" display="A126002542T" xr:uid="{37DAB658-BD43-4736-8EEC-ED317FE87215}"/>
    <hyperlink ref="Q218" location="A126064750R" display="A126064750R" xr:uid="{4768ACB8-F6DC-473A-82C5-2B4804595FA0}"/>
    <hyperlink ref="Q240" location="A126033646L" display="A126033646L" xr:uid="{8B2E38DC-B47E-420D-B7D1-AB6202FDFDC3}"/>
    <hyperlink ref="S197" location="A126001922A" display="A126001922A" xr:uid="{96EB2CEF-B5BC-41B4-A904-90B3FF9F7079}"/>
    <hyperlink ref="S219" location="A126064130A" display="A126064130A" xr:uid="{4D38E68D-57F7-49E8-8C8A-166C7D0D125D}"/>
    <hyperlink ref="S241" location="A126033026X" display="A126033026X" xr:uid="{8E6DA6AD-4AE4-4FC6-A186-3013F9B65645}"/>
    <hyperlink ref="O197" location="A126006458X" display="A126006458X" xr:uid="{86A0A577-2471-4C62-A04F-E35BC4E770FD}"/>
    <hyperlink ref="O219" location="A126068666W" display="A126068666W" xr:uid="{58D07A2C-6953-4011-948A-65A88447BF3A}"/>
    <hyperlink ref="O241" location="A126037562A" display="A126037562A" xr:uid="{BA025775-1298-4EBB-B080-00F24F119F15}"/>
    <hyperlink ref="L197" location="A126005162V" display="A126005162V" xr:uid="{D761AFAF-66CE-4A5B-83A4-E7ECE21B79EF}"/>
    <hyperlink ref="L219" location="A126067370T" display="A126067370T" xr:uid="{264A9448-F5F8-4EBB-BABC-FE85E6058DB7}"/>
    <hyperlink ref="L241" location="A126036266R" display="A126036266R" xr:uid="{221F956A-3613-4F91-BC88-06EB81C40734}"/>
    <hyperlink ref="M197" location="A126003218J" display="A126003218J" xr:uid="{A30A7414-6F36-477D-82BA-0695403BAE1D}"/>
    <hyperlink ref="M219" location="A126065426F" display="A126065426F" xr:uid="{20166F34-87B6-4B9D-B035-E7A7EDC5FCF4}"/>
    <hyperlink ref="M241" location="A126034322K" display="A126034322K" xr:uid="{285A6DAD-74D1-44B3-A1AB-858680A8BA19}"/>
    <hyperlink ref="N197" location="A126005810F" display="A126005810F" xr:uid="{3AE7DCBB-0F3D-47D9-9FE4-7FE7EB9F7CF2}"/>
    <hyperlink ref="N219" location="A126068018X" display="A126068018X" xr:uid="{462B1E5D-CD9C-41AA-A992-6DD750C5D530}"/>
    <hyperlink ref="N241" location="A126036914A" display="A126036914A" xr:uid="{30AB128A-CC0A-46BE-90D8-94E0368B1E0B}"/>
    <hyperlink ref="R197" location="A126004514V" display="A126004514V" xr:uid="{D73D7DF0-4690-4C32-876A-97C6170D6604}"/>
    <hyperlink ref="R219" location="A126066722T" display="A126066722T" xr:uid="{1121634D-A1A7-4535-B832-634633656EE2}"/>
    <hyperlink ref="R241" location="A126035618R" display="A126035618R" xr:uid="{4ACE8B55-1039-48EB-965A-1D82E711F2C9}"/>
    <hyperlink ref="P197" location="A126003866F" display="A126003866F" xr:uid="{4DFB11B8-2F79-45E1-998D-BAE126E17C13}"/>
    <hyperlink ref="P219" location="A126066074F" display="A126066074F" xr:uid="{02F7033D-6C06-432F-978C-F9E2AE677F7A}"/>
    <hyperlink ref="P241" location="A126034970J" display="A126034970J" xr:uid="{EE103528-4A2C-4F78-A448-43476EBE9309}"/>
    <hyperlink ref="Q197" location="A126002570A" display="A126002570A" xr:uid="{B57105D2-CCB8-4BDB-9E8C-F803F3F95BD3}"/>
    <hyperlink ref="Q219" location="A126064778T" display="A126064778T" xr:uid="{EFEEC765-330D-46A9-B7EA-2F90682EDFC7}"/>
    <hyperlink ref="Q241" location="A126033674W" display="A126033674W" xr:uid="{463A0B25-56FB-4F03-AEBE-493F317B01AF}"/>
    <hyperlink ref="S198" location="A126001898L" display="A126001898L" xr:uid="{39DBF300-7AA2-4354-9EAD-CBF5E0247505}"/>
    <hyperlink ref="S220" location="A126064106A" display="A126064106A" xr:uid="{FBDB6318-A6F7-4815-8FA3-F9612EBA3D9F}"/>
    <hyperlink ref="S242" location="A126033002F" display="A126033002F" xr:uid="{6235FC16-88F1-438B-A90B-925800D175AA}"/>
    <hyperlink ref="O198" location="A126006434F" display="A126006434F" xr:uid="{A2338343-D289-4450-B35B-4D6973B0C893}"/>
    <hyperlink ref="O220" location="A126068642C" display="A126068642C" xr:uid="{289D06FF-90BC-4DB3-9DC2-8EF6FA671DC3}"/>
    <hyperlink ref="O242" location="A126037538A" display="A126037538A" xr:uid="{199A4801-DBF5-4F84-BC6C-831740598769}"/>
    <hyperlink ref="L198" location="A126005138V" display="A126005138V" xr:uid="{CDC47943-FF3B-4ECB-9761-6B84014E64B5}"/>
    <hyperlink ref="L220" location="A126067346T" display="A126067346T" xr:uid="{5609FB0F-215C-4694-B03C-8ACB71C41C61}"/>
    <hyperlink ref="L242" location="A126036242W" display="A126036242W" xr:uid="{39C6357F-B054-42E8-872A-8CAB9D24848B}"/>
    <hyperlink ref="M198" location="A126003194A" display="A126003194A" xr:uid="{94332E46-1B95-46CD-89CB-C8573717CB5E}"/>
    <hyperlink ref="M220" location="A126065402L" display="A126065402L" xr:uid="{FD9BEB2E-8065-4C9F-ADC8-EF78BF3AC114}"/>
    <hyperlink ref="M242" location="A126034298W" display="A126034298W" xr:uid="{F1F68444-A691-4368-8858-5E57E3DFAB76}"/>
    <hyperlink ref="N198" location="A126005786T" display="A126005786T" xr:uid="{2A737B5C-9270-4037-AD82-FCDC057C4FEF}"/>
    <hyperlink ref="N220" location="A126067994R" display="A126067994R" xr:uid="{B46742B3-4441-49E1-B593-975596A0439C}"/>
    <hyperlink ref="N242" location="A126036890V" display="A126036890V" xr:uid="{B161DFC2-2B11-4474-9D10-3DEA8AEF1B5B}"/>
    <hyperlink ref="R198" location="A126004490L" display="A126004490L" xr:uid="{17429C29-D16E-4FDA-82DC-AE958B2EBC73}"/>
    <hyperlink ref="R220" location="A126066698C" display="A126066698C" xr:uid="{AF4EF781-8150-4EA1-AAFA-95804C866D6E}"/>
    <hyperlink ref="R242" location="A126035594J" display="A126035594J" xr:uid="{FD5FBA8D-604B-4297-A278-480537643B35}"/>
    <hyperlink ref="P198" location="A126003842L" display="A126003842L" xr:uid="{6A78B730-1AAC-4623-8536-759C9C24032D}"/>
    <hyperlink ref="P220" location="A126066050L" display="A126066050L" xr:uid="{611753ED-95E0-416D-9C7A-85CDA16CD64B}"/>
    <hyperlink ref="P242" location="A126034946J" display="A126034946J" xr:uid="{CA66F157-DF84-4EFB-9FEF-C361B562967F}"/>
    <hyperlink ref="Q198" location="A126002546A" display="A126002546A" xr:uid="{7CA7B89F-AE6C-4EFD-8D31-60AA49657820}"/>
    <hyperlink ref="Q220" location="A126064754X" display="A126064754X" xr:uid="{47214BE3-CB8F-4A94-BC14-0BA35C70EDDE}"/>
    <hyperlink ref="Q242" location="A126033650C" display="A126033650C" xr:uid="{A65C6B9B-5989-4DEC-8524-1301654B1E6D}"/>
    <hyperlink ref="S199" location="A126001926K" display="A126001926K" xr:uid="{C8C03EBF-130C-4E5B-85F2-F5218F729E2F}"/>
    <hyperlink ref="S221" location="A126064134K" display="A126064134K" xr:uid="{45932B18-4B49-49DB-8072-76CB0A0C8F75}"/>
    <hyperlink ref="S243" location="A126033030R" display="A126033030R" xr:uid="{AA7433F1-08DC-4F80-9E40-25D151C386C9}"/>
    <hyperlink ref="O199" location="A126006462R" display="A126006462R" xr:uid="{58BDC48E-AB38-4356-A900-2B0212C51C5B}"/>
    <hyperlink ref="O221" location="A126068670L" display="A126068670L" xr:uid="{19979EC7-6B6E-45F5-8466-A0E82B1B7334}"/>
    <hyperlink ref="O243" location="A126037566K" display="A126037566K" xr:uid="{9B4CF2A3-F5A5-41A6-A1DF-788F9A9CD6CD}"/>
    <hyperlink ref="L199" location="A126005166C" display="A126005166C" xr:uid="{EC9AA485-6F8C-4109-8F75-E255110C9843}"/>
    <hyperlink ref="L221" location="A126067374A" display="A126067374A" xr:uid="{E3F37EF8-B27C-4556-97F1-B9A8CD558C65}"/>
    <hyperlink ref="L243" location="A126036270F" display="A126036270F" xr:uid="{87FA68EF-7992-4E90-95A6-75CF146FA15F}"/>
    <hyperlink ref="M199" location="A126003222X" display="A126003222X" xr:uid="{0747092E-071E-4087-8157-F7D9169A1286}"/>
    <hyperlink ref="M221" location="A126065430W" display="A126065430W" xr:uid="{9B56FFD2-137A-47EC-BECA-C5F1F0818D34}"/>
    <hyperlink ref="M243" location="A126034326V" display="A126034326V" xr:uid="{B3CAD7A3-D295-4EAB-ABD1-E66F698F67DD}"/>
    <hyperlink ref="N199" location="A126005814R" display="A126005814R" xr:uid="{EDE42DFC-F245-4583-8995-938C01932FF0}"/>
    <hyperlink ref="N221" location="A126068022R" display="A126068022R" xr:uid="{2F3C1C6C-7768-4B41-89A4-E7F508099CBB}"/>
    <hyperlink ref="N243" location="A126036918K" display="A126036918K" xr:uid="{BD05D11E-0BAB-4C6F-AD31-77D41E370F09}"/>
    <hyperlink ref="R199" location="A126004518C" display="A126004518C" xr:uid="{22C9D07A-5ED9-47B9-8912-D98B763B84FE}"/>
    <hyperlink ref="R221" location="A126066726A" display="A126066726A" xr:uid="{93E7A319-0944-408C-8E73-5D49ACA347E7}"/>
    <hyperlink ref="R243" location="A126035622F" display="A126035622F" xr:uid="{D928D10D-5B87-46CA-A795-ABDF1E654A51}"/>
    <hyperlink ref="P199" location="A126003870W" display="A126003870W" xr:uid="{1347CC02-0213-459D-A3B4-C065708308D4}"/>
    <hyperlink ref="P221" location="A126066078R" display="A126066078R" xr:uid="{BE50A8C7-5B43-4F00-B7D6-83F0AFEE77BA}"/>
    <hyperlink ref="P243" location="A126034974T" display="A126034974T" xr:uid="{9B4A11FD-FA8B-484A-AF3A-CB823BBF8A50}"/>
    <hyperlink ref="Q199" location="A126002574K" display="A126002574K" xr:uid="{BA8D02DA-A421-4B46-AAE6-E3E958D92ABE}"/>
    <hyperlink ref="Q221" location="A126064782J" display="A126064782J" xr:uid="{53827265-21F6-45C8-B44D-C828ACCE9F2D}"/>
    <hyperlink ref="Q243" location="A126033678F" display="A126033678F" xr:uid="{8CA99D00-C450-403E-BD62-08D97148BC1A}"/>
    <hyperlink ref="AA200" location="A126001642J" display="A126001642J" xr:uid="{20EB0883-C4E3-4693-AF4E-28356B702141}"/>
    <hyperlink ref="AA222" location="A126063850F" display="A126063850F" xr:uid="{2A60EF29-CE0D-499A-B5D5-18E0BDC898F4}"/>
    <hyperlink ref="AA244" location="A126032746C" display="A126032746C" xr:uid="{90D38E3B-91CE-4C32-9792-F6E8A356EB13}"/>
    <hyperlink ref="W200" location="A126006178F" display="A126006178F" xr:uid="{E3B52512-295F-41D1-B031-547CC4087ABD}"/>
    <hyperlink ref="W222" location="A126068386C" display="A126068386C" xr:uid="{9355F3CB-6A0F-4409-8EE9-93DE1C884981}"/>
    <hyperlink ref="W244" location="A126037282J" display="A126037282J" xr:uid="{2134EE99-E163-4896-9DB7-FC4D9FD673AA}"/>
    <hyperlink ref="T200" location="A126004882X" display="A126004882X" xr:uid="{D414A388-D8CB-4474-859C-9BD34168B151}"/>
    <hyperlink ref="T222" location="A126067090X" display="A126067090X" xr:uid="{1E5FB2C0-1920-4EA5-BA62-3D2F6441554E}"/>
    <hyperlink ref="T244" location="A126035986V" display="A126035986V" xr:uid="{C465506C-4BD4-4F8F-96DD-FEA6643C4FE3}"/>
    <hyperlink ref="U200" location="A126002938L" display="A126002938L" xr:uid="{9C12F358-FB98-4E3E-952A-4299F8FF0517}"/>
    <hyperlink ref="U222" location="A126065146L" display="A126065146L" xr:uid="{BC5DD4B3-C694-48BE-A0DD-70C6F9BF0948}"/>
    <hyperlink ref="U244" location="A126034042T" display="A126034042T" xr:uid="{2915E481-0B97-4995-AE65-D3744B938FFC}"/>
    <hyperlink ref="V200" location="A126005530L" display="A126005530L" xr:uid="{813ABE2A-0CCC-43FF-BEE9-2D81223F0EDF}"/>
    <hyperlink ref="V222" location="A126067738C" display="A126067738C" xr:uid="{CD04355C-9E64-4E12-B8D0-6FC165F1DD63}"/>
    <hyperlink ref="V244" location="A126036634J" display="A126036634J" xr:uid="{67B0E270-7CC2-4FF4-A934-363FCA74055E}"/>
    <hyperlink ref="Z200" location="A126004234A" display="A126004234A" xr:uid="{89DF64DF-8F26-47E2-B1CD-5BB0B9B45B81}"/>
    <hyperlink ref="Z222" location="A126066442X" display="A126066442X" xr:uid="{990EB2E0-E821-40DB-A50A-6F07593C0076}"/>
    <hyperlink ref="Z244" location="A126035338W" display="A126035338W" xr:uid="{23A82022-07C1-468D-9080-4FF2A2152B25}"/>
    <hyperlink ref="X200" location="A126003586L" display="A126003586L" xr:uid="{03233F18-3197-42AF-955F-F77986D1B021}"/>
    <hyperlink ref="X222" location="A126065794K" display="A126065794K" xr:uid="{CC5D7387-4558-4963-BD79-0AB51ABB93B9}"/>
    <hyperlink ref="X244" location="A126034690R" display="A126034690R" xr:uid="{884575D5-941F-4217-ADE6-D1039BB41D40}"/>
    <hyperlink ref="Y200" location="A126002290J" display="A126002290J" xr:uid="{50A4D5B9-32CF-4AE8-BA04-44732A76BEBD}"/>
    <hyperlink ref="Y222" location="A126064498X" display="A126064498X" xr:uid="{5CB85C01-9EEE-4082-8CA8-BA66F7F18D6C}"/>
    <hyperlink ref="Y244" location="A126033394C" display="A126033394C" xr:uid="{27F09583-6BAF-4D5A-8D70-EA62771A7FAB}"/>
    <hyperlink ref="AA181" location="A126001654T" display="A126001654T" xr:uid="{E3274E55-6123-4B30-A807-6F0F9B39038D}"/>
    <hyperlink ref="AA203" location="A126063862R" display="A126063862R" xr:uid="{1B688C1B-CAE1-4D13-83D5-3062C2294C7F}"/>
    <hyperlink ref="AA225" location="A126032758L" display="A126032758L" xr:uid="{3F13762D-3659-4CCF-B863-7D8778225855}"/>
    <hyperlink ref="W181" location="A126006190W" display="A126006190W" xr:uid="{4BDA4546-768D-4AAF-AB29-ECF19C6697E8}"/>
    <hyperlink ref="W203" location="A126068398L" display="A126068398L" xr:uid="{8E8C2D8E-838D-4DC5-BDA0-56442705F560}"/>
    <hyperlink ref="W225" location="A126037294T" display="A126037294T" xr:uid="{F77E3105-A2C6-4BF2-941D-5C00A698D4B9}"/>
    <hyperlink ref="T181" location="A126004894J" display="A126004894J" xr:uid="{554B2146-929B-4E27-AAFF-661CC44813C9}"/>
    <hyperlink ref="T203" location="A126067102W" display="A126067102W" xr:uid="{2453B43A-44DD-497F-B466-48D50A07ACC0}"/>
    <hyperlink ref="T225" location="A126035998C" display="A126035998C" xr:uid="{23C72ED0-4878-4836-9F15-38636192640F}"/>
    <hyperlink ref="U181" location="A126002950C" display="A126002950C" xr:uid="{2387803E-1DA6-43A8-ABF0-C80305FC3FA6}"/>
    <hyperlink ref="U203" location="A126065158W" display="A126065158W" xr:uid="{18F9B3BC-795D-43A2-A599-CACE0E97812E}"/>
    <hyperlink ref="U225" location="A126034054A" display="A126034054A" xr:uid="{3A404701-BCF9-4906-A2AB-F35B6AE7BBC8}"/>
    <hyperlink ref="V181" location="A126005542W" display="A126005542W" xr:uid="{EBB95437-0E79-403A-A430-ABD6E0EA2830}"/>
    <hyperlink ref="V203" location="A126067750V" display="A126067750V" xr:uid="{31BE9868-827E-40C5-A0F8-1DA0E2FF4FCA}"/>
    <hyperlink ref="V225" location="A126036646T" display="A126036646T" xr:uid="{D9A318E9-77CE-4393-9DA4-131181330BB4}"/>
    <hyperlink ref="Z181" location="A126004246K" display="A126004246K" xr:uid="{899ED181-C21B-4775-B617-6D818F3E3F97}"/>
    <hyperlink ref="Z203" location="A126066454J" display="A126066454J" xr:uid="{632EFB75-27F2-4621-957E-6BD811274F1C}"/>
    <hyperlink ref="Z225" location="A126035350L" display="A126035350L" xr:uid="{CB6D0684-1ACC-401C-A21F-5911962F7626}"/>
    <hyperlink ref="X181" location="A126003598W" display="A126003598W" xr:uid="{4E505837-0D67-4906-AEDC-6B00646EA38F}"/>
    <hyperlink ref="X203" location="A126065806J" display="A126065806J" xr:uid="{05558C7F-E3B8-430D-AFC2-D81D689A765F}"/>
    <hyperlink ref="X225" location="A126034702L" display="A126034702L" xr:uid="{457C40A0-E0F9-4544-9DB7-1FB772B6E2DF}"/>
    <hyperlink ref="Y181" location="A126002302F" display="A126002302F" xr:uid="{8F16CA28-21C6-471D-B58D-0BF9FCFE663D}"/>
    <hyperlink ref="Y203" location="A126064510C" display="A126064510C" xr:uid="{B11D5BF6-74BB-4DEB-B051-4BF4B387B043}"/>
    <hyperlink ref="Y225" location="A126033406A" display="A126033406A" xr:uid="{A180F959-2D95-4B86-B8A5-DCFD8EBF6CC6}"/>
    <hyperlink ref="AA182" location="A126001622X" display="A126001622X" xr:uid="{E6545588-3064-415F-98B5-F9D5521D7E1B}"/>
    <hyperlink ref="AA204" location="A126063830W" display="A126063830W" xr:uid="{56FA10A0-7C43-4517-8485-9ACC8238B6BB}"/>
    <hyperlink ref="AA226" location="A126032726V" display="A126032726V" xr:uid="{E8AD8CE5-E765-41C4-AC9F-ED6E6CD824C1}"/>
    <hyperlink ref="W182" location="A126006158W" display="A126006158W" xr:uid="{BF268997-7B6F-4FFA-8F96-8E9851FC5752}"/>
    <hyperlink ref="W204" location="A126068366V" display="A126068366V" xr:uid="{5B485EB9-1F91-4BAB-A427-C1C27D79B3C5}"/>
    <hyperlink ref="W226" location="A126037262X" display="A126037262X" xr:uid="{889835E5-801E-419F-A1F5-12EEB4146D77}"/>
    <hyperlink ref="T182" location="A126004862R" display="A126004862R" xr:uid="{2966E5D4-AC67-4FEC-A9F1-42E394F993A9}"/>
    <hyperlink ref="T204" location="A126067070R" display="A126067070R" xr:uid="{850EA430-C289-48BD-BA4C-A5C812EE5991}"/>
    <hyperlink ref="T226" location="A126035966K" display="A126035966K" xr:uid="{01E7C123-ED4A-427F-B322-8420DFD55A9E}"/>
    <hyperlink ref="U182" location="A126002918C" display="A126002918C" xr:uid="{21DF6EB7-E65E-4908-ABDD-E24C351F5CDA}"/>
    <hyperlink ref="U204" location="A126065126C" display="A126065126C" xr:uid="{C8FE3FBB-6CD5-4E56-919C-92190FFCD4BC}"/>
    <hyperlink ref="U226" location="A126034022J" display="A126034022J" xr:uid="{26B56603-D0F2-4A50-95A9-643231BFDE4F}"/>
    <hyperlink ref="V182" location="A126005510C" display="A126005510C" xr:uid="{8A46FED8-8159-4686-8959-E9E8A42FF838}"/>
    <hyperlink ref="V204" location="A126067718V" display="A126067718V" xr:uid="{13F22156-B13C-4F31-824A-EDA352EBD283}"/>
    <hyperlink ref="V226" location="A126036614X" display="A126036614X" xr:uid="{8F33D057-1B43-4C96-9066-0085C721F89A}"/>
    <hyperlink ref="Z182" location="A126004214T" display="A126004214T" xr:uid="{61449C6C-C7FF-4A38-BEE8-18C09039EEAD}"/>
    <hyperlink ref="Z204" location="A126066422R" display="A126066422R" xr:uid="{C8B075D7-158F-4A5A-A560-A80F6D97F0FA}"/>
    <hyperlink ref="Z226" location="A126035318L" display="A126035318L" xr:uid="{646FC586-17A8-4382-8DD5-CD71126A1C8C}"/>
    <hyperlink ref="X182" location="A126003566C" display="A126003566C" xr:uid="{DB46D863-D633-4E45-B311-0616E17D23E0}"/>
    <hyperlink ref="X204" location="A126065774A" display="A126065774A" xr:uid="{48AD0327-BF85-419A-BCB5-81CAD4523E37}"/>
    <hyperlink ref="X226" location="A126034670F" display="A126034670F" xr:uid="{5991CD9D-2E94-48EC-BA09-5A6D3A39B021}"/>
    <hyperlink ref="Y182" location="A126002270X" display="A126002270X" xr:uid="{A90136E3-7379-41BB-90FA-277C436525CB}"/>
    <hyperlink ref="Y204" location="A126064478R" display="A126064478R" xr:uid="{A771161B-DCA8-4F0E-9B85-D4462A3D00DC}"/>
    <hyperlink ref="Y226" location="A126033374V" display="A126033374V" xr:uid="{F4C2D733-6425-4E5E-ABFC-C038FA0410BE}"/>
    <hyperlink ref="AA183" location="A126001658A" display="A126001658A" xr:uid="{777D62D4-8646-49CF-9A76-DAF07C1B852B}"/>
    <hyperlink ref="AA205" location="A126063866X" display="A126063866X" xr:uid="{1BE800EC-FE9B-4CBB-AFB0-B0686E4AE6B8}"/>
    <hyperlink ref="AA227" location="A126032762C" display="A126032762C" xr:uid="{87656286-FF5F-42EA-BEA0-598D898576FC}"/>
    <hyperlink ref="W183" location="A126006194F" display="A126006194F" xr:uid="{B13DDC93-0B32-4E04-8D42-C0D9FC0D7305}"/>
    <hyperlink ref="W205" location="A126068402T" display="A126068402T" xr:uid="{344540C8-2DCC-4C43-ADDD-52A83D80F040}"/>
    <hyperlink ref="W227" location="A126037298A" display="A126037298A" xr:uid="{F47F1084-3105-42E3-B210-EB6D937AC0F1}"/>
    <hyperlink ref="T183" location="A126004898T" display="A126004898T" xr:uid="{36E2DE85-F1E3-4295-B251-D9FA7CC35273}"/>
    <hyperlink ref="T205" location="A126067106F" display="A126067106F" xr:uid="{42094A5A-3D27-4627-9DF4-279CBC5CF0B8}"/>
    <hyperlink ref="T227" location="A126036002K" display="A126036002K" xr:uid="{540C6D03-3310-4F33-AAA0-72E8AB8702EE}"/>
    <hyperlink ref="U183" location="A126002954L" display="A126002954L" xr:uid="{87CD78BB-6FBB-4E76-9651-D667D6E17802}"/>
    <hyperlink ref="U205" location="A126065162L" display="A126065162L" xr:uid="{87EAC570-EFA3-446A-94ED-6F419E721DCC}"/>
    <hyperlink ref="U227" location="A126034058K" display="A126034058K" xr:uid="{A0006375-6E18-4365-BE74-D4C4A1B6ECCD}"/>
    <hyperlink ref="V183" location="A126005546F" display="A126005546F" xr:uid="{8E8BD448-CA84-4113-A451-2DADF79CAF67}"/>
    <hyperlink ref="V205" location="A126067754C" display="A126067754C" xr:uid="{EAD4E88F-0098-442A-B01B-3FAB34911135}"/>
    <hyperlink ref="V227" location="A126036650J" display="A126036650J" xr:uid="{A3127ED6-4264-4FC9-8D2B-1EB972DC2F80}"/>
    <hyperlink ref="Z183" location="A126004250A" display="A126004250A" xr:uid="{C3691800-11BD-47EE-8D98-1919674A3927}"/>
    <hyperlink ref="Z205" location="A126066458T" display="A126066458T" xr:uid="{0694AD6A-A5E0-4451-952F-968E96585A5A}"/>
    <hyperlink ref="Z227" location="A126035354W" display="A126035354W" xr:uid="{CB80611A-AD54-4339-9B41-02EE7FADD3C8}"/>
    <hyperlink ref="X183" location="A126003602A" display="A126003602A" xr:uid="{3BECB987-06A6-40AB-9319-33D62DD35FE3}"/>
    <hyperlink ref="X205" location="A126065810X" display="A126065810X" xr:uid="{D43D82C1-166B-4B0D-920D-13F98CDE722E}"/>
    <hyperlink ref="X227" location="A126034706W" display="A126034706W" xr:uid="{9C745919-E2F3-4343-BEFA-62161D6F27E0}"/>
    <hyperlink ref="Y183" location="A126002306R" display="A126002306R" xr:uid="{7D0B3E85-F557-4EDA-B7E4-2C61E86B634D}"/>
    <hyperlink ref="Y205" location="A126064514L" display="A126064514L" xr:uid="{887E0576-4943-493F-92C8-73D7FB7881F3}"/>
    <hyperlink ref="Y227" location="A126033410T" display="A126033410T" xr:uid="{F30562FC-D6A8-4525-8EA2-DD979CD7D658}"/>
    <hyperlink ref="AA185" location="A126001662T" display="A126001662T" xr:uid="{6954601F-3E9B-48DA-BB47-CB5BE41EEC5C}"/>
    <hyperlink ref="AA207" location="A126063870R" display="A126063870R" xr:uid="{3A73B53C-46ED-43D5-81A4-63798BC6F6E3}"/>
    <hyperlink ref="AA229" location="A126032766L" display="A126032766L" xr:uid="{C3B6C67D-B172-4C34-90A9-2D5900DEEAD2}"/>
    <hyperlink ref="W185" location="A126006198R" display="A126006198R" xr:uid="{2C06DAC9-F52A-40ED-9CD5-7E92334B8934}"/>
    <hyperlink ref="W207" location="A126068406A" display="A126068406A" xr:uid="{865205EF-910C-4595-BEF4-1FB72A342A7E}"/>
    <hyperlink ref="W229" location="A126037302F" display="A126037302F" xr:uid="{10FECEC2-07CF-4672-BDCF-E2FBF4146427}"/>
    <hyperlink ref="T185" location="A126004902W" display="A126004902W" xr:uid="{1D8C64AF-667C-4729-B665-12691B28C202}"/>
    <hyperlink ref="T207" location="A126067110W" display="A126067110W" xr:uid="{449CAAFE-40D7-4EA3-8683-E8E78377DDE4}"/>
    <hyperlink ref="T229" location="A126036006V" display="A126036006V" xr:uid="{E3B7B922-9DAE-446B-82DB-09727F161178}"/>
    <hyperlink ref="U185" location="A126002958W" display="A126002958W" xr:uid="{1DEF120C-241E-4057-87E7-F891E3A2966D}"/>
    <hyperlink ref="U207" location="A126065166W" display="A126065166W" xr:uid="{917EE3EF-0223-44EB-9AF1-C6C3D04FB36C}"/>
    <hyperlink ref="U229" location="A126034062A" display="A126034062A" xr:uid="{0FC3FED5-CD59-4158-9FC8-D01873154A3D}"/>
    <hyperlink ref="V185" location="A126005550W" display="A126005550W" xr:uid="{B23810C3-E77F-41AC-958D-2DA9157F36AB}"/>
    <hyperlink ref="V207" location="A126067758L" display="A126067758L" xr:uid="{125BEDBB-5181-426D-AF44-F1BCDA0C706B}"/>
    <hyperlink ref="V229" location="A126036654T" display="A126036654T" xr:uid="{839FEA59-0353-41CC-918B-57354128D984}"/>
    <hyperlink ref="Z185" location="A126004254K" display="A126004254K" xr:uid="{B3F5F63B-C8FD-4DCD-9A9F-8F208E0DE534}"/>
    <hyperlink ref="Z207" location="A126066462J" display="A126066462J" xr:uid="{7239D76F-134B-4F2F-829D-A50F4B185D0D}"/>
    <hyperlink ref="Z229" location="A126035358F" display="A126035358F" xr:uid="{9B9E995B-BA49-41C5-B918-8CCC6667EBF0}"/>
    <hyperlink ref="X185" location="A126003606K" display="A126003606K" xr:uid="{7DBB0BCB-1915-43E1-B07A-468868724CEE}"/>
    <hyperlink ref="X207" location="A126065814J" display="A126065814J" xr:uid="{13EB6512-F5A3-4524-913A-CFF9351D9739}"/>
    <hyperlink ref="X229" location="A126034710L" display="A126034710L" xr:uid="{ABC15E67-9CE3-4380-B8C7-CFFE396E6A39}"/>
    <hyperlink ref="Y185" location="A126002310F" display="A126002310F" xr:uid="{2B630FF1-AEA1-4046-83E2-81E65780A25B}"/>
    <hyperlink ref="Y207" location="A126064518W" display="A126064518W" xr:uid="{1A3CFD82-5BDC-423B-833D-01DB73212081}"/>
    <hyperlink ref="Y229" location="A126033414A" display="A126033414A" xr:uid="{E749488D-4C8D-4FBC-BF9E-D1C95845A5EF}"/>
    <hyperlink ref="AA186" location="A126001626J" display="A126001626J" xr:uid="{2A8E3553-B555-4A82-AA44-8786E20AF430}"/>
    <hyperlink ref="AA208" location="A126063834F" display="A126063834F" xr:uid="{882531DA-6531-456D-99E5-36C800ECBB94}"/>
    <hyperlink ref="AA230" location="A126032730K" display="A126032730K" xr:uid="{AAD41493-02BF-42C3-AB6F-13A990556B60}"/>
    <hyperlink ref="W186" location="A126006162L" display="A126006162L" xr:uid="{E02855BE-1A25-48F6-8BAC-D5F8CB2E9999}"/>
    <hyperlink ref="W208" location="A126068370K" display="A126068370K" xr:uid="{F75272FB-D9B7-45D9-86A2-AB45FF049572}"/>
    <hyperlink ref="W230" location="A126037266J" display="A126037266J" xr:uid="{711DC635-2923-47FE-BA05-2993EB02689E}"/>
    <hyperlink ref="T186" location="A126004866X" display="A126004866X" xr:uid="{21C1BFF3-5A5B-4A23-BAC8-3B876AF95B20}"/>
    <hyperlink ref="T208" location="A126067074X" display="A126067074X" xr:uid="{F8998D89-9812-4994-ACAD-43FA01379BAD}"/>
    <hyperlink ref="T230" location="A126035970A" display="A126035970A" xr:uid="{3B85B53C-9B8E-46FF-86C8-7DE0CB86C8B8}"/>
    <hyperlink ref="U186" location="A126002922V" display="A126002922V" xr:uid="{A6E352D5-736F-4533-B198-B36222A2D4EA}"/>
    <hyperlink ref="U208" location="A126065130V" display="A126065130V" xr:uid="{E1170C5A-8E21-4A1E-8815-4D1314B2182F}"/>
    <hyperlink ref="U230" location="A126034026T" display="A126034026T" xr:uid="{705EF0C8-EA87-4C7C-AC4A-1E1302BE58F2}"/>
    <hyperlink ref="V186" location="A126005514L" display="A126005514L" xr:uid="{08A9027E-5F45-4FFE-8DC5-C2462B93E6EF}"/>
    <hyperlink ref="V208" location="A126067722K" display="A126067722K" xr:uid="{F2A870CB-FAB9-4500-ACE9-E94FEE577CA7}"/>
    <hyperlink ref="V230" location="A126036618J" display="A126036618J" xr:uid="{0C63F353-D0FB-4D12-A5C4-4D61484A2C4C}"/>
    <hyperlink ref="Z186" location="A126004218A" display="A126004218A" xr:uid="{6B0D5BBD-315A-4DE0-8AB6-FAF59B773B38}"/>
    <hyperlink ref="Z208" location="A126066426X" display="A126066426X" xr:uid="{E864A1A6-5BBD-49D1-AA7E-B0E7CFEA6C95}"/>
    <hyperlink ref="Z230" location="A126035322C" display="A126035322C" xr:uid="{79A20F96-49A9-4F3C-805F-37772B12D1F6}"/>
    <hyperlink ref="X186" location="A126003570V" display="A126003570V" xr:uid="{11D29FD6-69E7-4EC9-8570-5B15333D0AE3}"/>
    <hyperlink ref="X208" location="A126065778K" display="A126065778K" xr:uid="{BE83F9B9-3A56-405F-9B5C-70FCFF53B0E7}"/>
    <hyperlink ref="X230" location="A126034674R" display="A126034674R" xr:uid="{AEB63093-03DE-40F6-BCE3-18DEA141C738}"/>
    <hyperlink ref="Y186" location="A126002274J" display="A126002274J" xr:uid="{EAB42D91-8A1F-47DF-AA66-56FDAA0A0D1E}"/>
    <hyperlink ref="Y208" location="A126064482F" display="A126064482F" xr:uid="{B5F77CB2-B90B-473E-8AD8-69F1CD3E0152}"/>
    <hyperlink ref="Y230" location="A126033378C" display="A126033378C" xr:uid="{833D16A7-BB9F-40EF-B564-271D38CA0CC1}"/>
    <hyperlink ref="AA187" location="A126001630X" display="A126001630X" xr:uid="{B6A0CFDD-E88F-4B91-A104-1DC7FC8B076B}"/>
    <hyperlink ref="AA209" location="A126063838R" display="A126063838R" xr:uid="{64E8E34D-8B77-442B-B49A-D1A703B62E04}"/>
    <hyperlink ref="AA231" location="A126032734V" display="A126032734V" xr:uid="{B1357913-C613-4E02-879B-9124E89C11D0}"/>
    <hyperlink ref="W187" location="A126006166W" display="A126006166W" xr:uid="{5DEF6337-94A8-4851-B6E8-B496957BFA6D}"/>
    <hyperlink ref="W209" location="A126068374V" display="A126068374V" xr:uid="{481A92D2-5B30-4C4D-8598-C4AE949DD2DE}"/>
    <hyperlink ref="W231" location="A126037270X" display="A126037270X" xr:uid="{9C594226-66B3-4B07-AA2F-71B7FD884427}"/>
    <hyperlink ref="T187" location="A126004870R" display="A126004870R" xr:uid="{0D12DE86-5371-4F21-8CFD-E977FCF5BEB1}"/>
    <hyperlink ref="T209" location="A126067078J" display="A126067078J" xr:uid="{C13658A9-73E4-4A9F-A129-C2EE3D0DA605}"/>
    <hyperlink ref="T231" location="A126035974K" display="A126035974K" xr:uid="{30E59087-3D42-4F71-8831-C874A93CDA36}"/>
    <hyperlink ref="U187" location="A126002926C" display="A126002926C" xr:uid="{2DB5700B-807D-493C-A4F7-D334C35C132F}"/>
    <hyperlink ref="U209" location="A126065134C" display="A126065134C" xr:uid="{E3557903-24D6-4497-A36B-54150062C9E4}"/>
    <hyperlink ref="U231" location="A126034030J" display="A126034030J" xr:uid="{4CEE5434-79E3-432C-938C-B7B31C9A53A1}"/>
    <hyperlink ref="Z187" location="A126004222T" display="A126004222T" xr:uid="{7DFF3690-21C0-4D17-AE87-4A60B394097E}"/>
    <hyperlink ref="Z209" location="A126066430R" display="A126066430R" xr:uid="{DD9354F1-0E68-49E7-BEAB-7481B9E9D986}"/>
    <hyperlink ref="Z231" location="A126035326L" display="A126035326L" xr:uid="{A943A0FD-C565-4A18-97D4-1E3FB8877CBE}"/>
    <hyperlink ref="X187" location="A126003574C" display="A126003574C" xr:uid="{6949EE6F-E7E3-4211-9BBA-091B29284E26}"/>
    <hyperlink ref="X209" location="A126065782A" display="A126065782A" xr:uid="{CA3A04E1-868C-4889-84BF-ED9771A7755C}"/>
    <hyperlink ref="X231" location="A126034678X" display="A126034678X" xr:uid="{DAD9C5B5-B6F1-4615-A487-C23154043EEA}"/>
    <hyperlink ref="AA188" location="A126001646T" display="A126001646T" xr:uid="{F8606CE3-1B14-441F-85BF-5699A8FEFC80}"/>
    <hyperlink ref="AA210" location="A126063854R" display="A126063854R" xr:uid="{3FC178E3-E9F7-4B9F-B8CC-80AAEF5A5AB9}"/>
    <hyperlink ref="AA232" location="A126032750V" display="A126032750V" xr:uid="{9B0C97C3-315F-48FF-BC99-64813BA8C7FD}"/>
    <hyperlink ref="W188" location="A126006182W" display="A126006182W" xr:uid="{4D4E0BEB-B9C4-4B70-A854-8F537C3D03D4}"/>
    <hyperlink ref="W210" location="A126068390V" display="A126068390V" xr:uid="{3869F913-6E21-425D-AA67-DE221B0FDA52}"/>
    <hyperlink ref="W232" location="A126037286T" display="A126037286T" xr:uid="{6B376B4D-E971-42DA-BA4C-76CB16C157BE}"/>
    <hyperlink ref="T188" location="A126004886J" display="A126004886J" xr:uid="{6C5E5DAE-9551-4636-A0DD-20469B8E78E9}"/>
    <hyperlink ref="T210" location="A126067094J" display="A126067094J" xr:uid="{7B2CECD1-4A64-4B6A-AB53-452E6213F3A3}"/>
    <hyperlink ref="T232" location="A126035990K" display="A126035990K" xr:uid="{553EF2C2-680E-46F1-BAAA-C108C424E80A}"/>
    <hyperlink ref="U188" location="A126002942C" display="A126002942C" xr:uid="{87FF5833-FEB9-4940-B9FE-E6456705C176}"/>
    <hyperlink ref="U210" location="A126065150C" display="A126065150C" xr:uid="{31F6BC94-B044-4B97-93D7-AA67874FC0E8}"/>
    <hyperlink ref="U232" location="A126034046A" display="A126034046A" xr:uid="{7CA21433-5978-4618-918C-4D93897F3983}"/>
    <hyperlink ref="Z188" location="A126004238K" display="A126004238K" xr:uid="{59D5CC50-FB57-49A8-AC7D-467F6DA335E7}"/>
    <hyperlink ref="Z210" location="A126066446J" display="A126066446J" xr:uid="{D93556DF-EA59-4BE6-80E6-064B44EC0C84}"/>
    <hyperlink ref="Z232" location="A126035342L" display="A126035342L" xr:uid="{E69B97D1-84E7-4A52-B6B0-054542BF1E85}"/>
    <hyperlink ref="X188" location="A126003590C" display="A126003590C" xr:uid="{E4CD256C-3AAA-4C6D-A8A3-B49727C45775}"/>
    <hyperlink ref="X210" location="A126065798V" display="A126065798V" xr:uid="{A33B0A38-6978-4865-B916-5CB29AAA80A2}"/>
    <hyperlink ref="X232" location="A126034694X" display="A126034694X" xr:uid="{6502ECC1-2DD0-4B1F-AA33-854A589B6BE0}"/>
    <hyperlink ref="AA189" location="A126001614X" display="A126001614X" xr:uid="{4AB0B68F-325D-4294-838F-D5C654534E67}"/>
    <hyperlink ref="AA211" location="A126063822W" display="A126063822W" xr:uid="{F01775A7-8788-46B3-B619-856DA89A5FD2}"/>
    <hyperlink ref="AA233" location="A126032718V" display="A126032718V" xr:uid="{159E3212-A94E-445D-BA49-62BC3FB8C08D}"/>
    <hyperlink ref="W189" location="A126006150C" display="A126006150C" xr:uid="{532C2AAF-6A5F-40FC-A604-3B7FD7190E32}"/>
    <hyperlink ref="W211" location="A126068358V" display="A126068358V" xr:uid="{B19C66EB-DC1D-4DCB-9735-0412399A17C0}"/>
    <hyperlink ref="W233" location="A126037254X" display="A126037254X" xr:uid="{1EDC5E04-D4CA-4DC0-9E6A-61A5ECF8E5D9}"/>
    <hyperlink ref="T189" location="A126004854R" display="A126004854R" xr:uid="{33EB4B07-00FB-4E1B-8A05-B56C64E6B2D6}"/>
    <hyperlink ref="T211" location="A126067062R" display="A126067062R" xr:uid="{478B0915-5643-4EB9-81B9-B69EEF223207}"/>
    <hyperlink ref="T233" location="A126035958K" display="A126035958K" xr:uid="{2280F44F-5390-4F76-A4B8-4141D0E2A253}"/>
    <hyperlink ref="U189" location="A126002910K" display="A126002910K" xr:uid="{001D6FA7-4623-4467-AB29-D9D8FD2A097B}"/>
    <hyperlink ref="U211" location="A126065118C" display="A126065118C" xr:uid="{E97A20AB-6323-464F-ACD7-A799592E1416}"/>
    <hyperlink ref="U233" location="A126034014J" display="A126034014J" xr:uid="{BDCD773E-ED69-4D56-80C7-2A7C2BF4CC89}"/>
    <hyperlink ref="V189" location="A126005502C" display="A126005502C" xr:uid="{12958A9F-394A-4D74-9B1B-A6BD966F4C5B}"/>
    <hyperlink ref="V211" location="A126067710A" display="A126067710A" xr:uid="{4300105A-BF97-4373-9ADE-1B1B3E4A5C89}"/>
    <hyperlink ref="V233" location="A126036606X" display="A126036606X" xr:uid="{F0E4F9CD-E324-4B3E-B90A-2ABFEC967917}"/>
    <hyperlink ref="Z189" location="A126004206T" display="A126004206T" xr:uid="{78238E7B-E874-4E62-BE2E-0DC15F7D3FBB}"/>
    <hyperlink ref="Z211" location="A126066414R" display="A126066414R" xr:uid="{4D4EE1FF-E68F-4FB8-8814-7B494FFABD2A}"/>
    <hyperlink ref="Z233" location="A126035310V" display="A126035310V" xr:uid="{07E19A0C-D751-4BCB-98BB-6E7232A2F113}"/>
    <hyperlink ref="X189" location="A126003558C" display="A126003558C" xr:uid="{63993A19-22F2-41B3-BFBC-366C63167480}"/>
    <hyperlink ref="X211" location="A126065766A" display="A126065766A" xr:uid="{735CDF1E-D34F-4BCF-9826-46E8EA29A65A}"/>
    <hyperlink ref="X233" location="A126034662F" display="A126034662F" xr:uid="{C4512880-A8FC-42F4-B763-1AC9FC513B9E}"/>
    <hyperlink ref="Y189" location="A126002262X" display="A126002262X" xr:uid="{68BE1262-E199-45F4-A16D-29B7C6ADDCD9}"/>
    <hyperlink ref="Y211" location="A126064470W" display="A126064470W" xr:uid="{CB897D55-8BF0-4112-979B-CFCE7AD54728}"/>
    <hyperlink ref="Y233" location="A126033366V" display="A126033366V" xr:uid="{AA1FE601-6F1E-48C9-8716-7169A3F868AF}"/>
    <hyperlink ref="AA190" location="A126001666A" display="A126001666A" xr:uid="{130E3A5C-B2E3-4212-9AEE-B5198146DE69}"/>
    <hyperlink ref="AA212" location="A126063874X" display="A126063874X" xr:uid="{9D5D9285-75EE-4976-AF32-160ED0DEFA58}"/>
    <hyperlink ref="AA234" location="A126032770C" display="A126032770C" xr:uid="{780AE40B-1AA8-46FB-9D8C-F1BB5A2961CC}"/>
    <hyperlink ref="W190" location="A126006202V" display="A126006202V" xr:uid="{D3948887-923C-4E23-8110-81FE438375D7}"/>
    <hyperlink ref="W212" location="A126068410T" display="A126068410T" xr:uid="{B303D1E3-774F-4F25-8F0D-7398C7CEFFD5}"/>
    <hyperlink ref="W234" location="A126037306R" display="A126037306R" xr:uid="{DDD0343C-97E2-4772-A0D3-7C407EC00799}"/>
    <hyperlink ref="T190" location="A126004906F" display="A126004906F" xr:uid="{1F15E2BC-08F0-4500-A957-25FDFBF47962}"/>
    <hyperlink ref="T212" location="A126067114F" display="A126067114F" xr:uid="{30463AF7-7DBB-4EC3-AD76-A93E74B53603}"/>
    <hyperlink ref="T234" location="A126036010K" display="A126036010K" xr:uid="{790A9E35-556C-4F1C-8E07-4057EE206C21}"/>
    <hyperlink ref="U190" location="A126002962L" display="A126002962L" xr:uid="{7FE6A0C9-1B91-4755-9FDB-1705BBF6235B}"/>
    <hyperlink ref="U212" location="A126065170L" display="A126065170L" xr:uid="{BA09880A-CDFE-4A12-AACA-FB516000A9BC}"/>
    <hyperlink ref="U234" location="A126034066K" display="A126034066K" xr:uid="{3554D1E2-4067-4261-9B24-8CB37A68651B}"/>
    <hyperlink ref="V190" location="A126005554F" display="A126005554F" xr:uid="{29773D14-D37E-4494-B273-C88976B36396}"/>
    <hyperlink ref="V212" location="A126067762C" display="A126067762C" xr:uid="{F30360D7-314A-4BA1-9E1C-42D9E1E4C632}"/>
    <hyperlink ref="V234" location="A126036658A" display="A126036658A" xr:uid="{2B12217F-FDB6-4F11-893E-D9021D0A35A3}"/>
    <hyperlink ref="Z190" location="A126004258V" display="A126004258V" xr:uid="{D8E38234-EA69-47F6-8D1A-744C33512B02}"/>
    <hyperlink ref="Z212" location="A126066466T" display="A126066466T" xr:uid="{A3E7AB87-D13D-4DEB-84ED-6EA691ADAB2A}"/>
    <hyperlink ref="Z234" location="A126035362W" display="A126035362W" xr:uid="{CCBE3968-C8FF-4E70-9B17-D583F189D1CB}"/>
    <hyperlink ref="X190" location="A126003610A" display="A126003610A" xr:uid="{27F374C7-23A0-484B-9381-0E9EDBA6C34A}"/>
    <hyperlink ref="X212" location="A126065818T" display="A126065818T" xr:uid="{7DB2CA05-B6D3-49C6-AA46-EEBEF382611F}"/>
    <hyperlink ref="X234" location="A126034714W" display="A126034714W" xr:uid="{9F379A70-D7F9-4FDF-99AA-5BD68EB392A0}"/>
    <hyperlink ref="Y190" location="A126002314R" display="A126002314R" xr:uid="{19CE04AF-6554-4DD1-B842-E1830A816FF4}"/>
    <hyperlink ref="Y212" location="A126064522L" display="A126064522L" xr:uid="{FA5C2F60-288C-4804-82A0-1F0CA9647BE1}"/>
    <hyperlink ref="Y234" location="A126033418K" display="A126033418K" xr:uid="{FC278D5F-2A70-4AF7-9528-7A5DEFBC6174}"/>
    <hyperlink ref="AA191" location="A126001650J" display="A126001650J" xr:uid="{29072ECC-3734-4BEA-8830-D2B05627F421}"/>
    <hyperlink ref="AA213" location="A126063858X" display="A126063858X" xr:uid="{5360B14C-8764-451D-A793-152ED6D0FDE6}"/>
    <hyperlink ref="AA235" location="A126032754C" display="A126032754C" xr:uid="{0CD0C854-4991-4DC3-BCF9-936E0D710111}"/>
    <hyperlink ref="W191" location="A126006186F" display="A126006186F" xr:uid="{52832DCF-C31E-4765-AEF3-5742A86A7076}"/>
    <hyperlink ref="W213" location="A126068394C" display="A126068394C" xr:uid="{9CD8D191-31A7-48CA-A2DD-51E482EF28B0}"/>
    <hyperlink ref="W235" location="A126037290J" display="A126037290J" xr:uid="{06C0B743-D9B5-46CB-9764-F01E25D93AB5}"/>
    <hyperlink ref="T191" location="A126004890X" display="A126004890X" xr:uid="{B85F44C0-C3D3-4357-8403-31EB1AFDC8D7}"/>
    <hyperlink ref="T213" location="A126067098T" display="A126067098T" xr:uid="{5AC8087F-9DE1-4F19-BD0E-99DA0AA94630}"/>
    <hyperlink ref="T235" location="A126035994V" display="A126035994V" xr:uid="{593DE876-4F7E-45C3-A6AF-4BF6A461221C}"/>
    <hyperlink ref="U191" location="A126002946L" display="A126002946L" xr:uid="{AC048380-2E87-4069-9AB9-0865397B9BB2}"/>
    <hyperlink ref="U213" location="A126065154L" display="A126065154L" xr:uid="{01BA440D-D213-4900-A230-377BDECA965E}"/>
    <hyperlink ref="U235" location="A126034050T" display="A126034050T" xr:uid="{9B17523C-DF75-4142-99D2-EC4973D32A10}"/>
    <hyperlink ref="Z191" location="A126004242A" display="A126004242A" xr:uid="{06E36DD7-6888-4017-AECF-3CD00952ECA9}"/>
    <hyperlink ref="Z213" location="A126066450X" display="A126066450X" xr:uid="{539DBEAC-3B69-4BE8-AC7C-CE894881930D}"/>
    <hyperlink ref="Z235" location="A126035346W" display="A126035346W" xr:uid="{50CD68AC-253B-43D7-9970-51E1675142C6}"/>
    <hyperlink ref="X191" location="A126003594L" display="A126003594L" xr:uid="{7EA40389-C144-4C68-BD18-7218AB1062AF}"/>
    <hyperlink ref="X213" location="A126065802X" display="A126065802X" xr:uid="{EF60AF06-ED3D-49DF-A244-BA38B2F2E30A}"/>
    <hyperlink ref="X235" location="A126034698J" display="A126034698J" xr:uid="{98B82148-F908-4A5C-98C8-B7D24F09DFDE}"/>
    <hyperlink ref="AA193" location="A126001670T" display="A126001670T" xr:uid="{9A75F737-5A64-47F0-93D6-719A773802FA}"/>
    <hyperlink ref="AA215" location="A126063878J" display="A126063878J" xr:uid="{52D5AF82-A357-4667-9598-899DF9D7F532}"/>
    <hyperlink ref="AA237" location="A126032774L" display="A126032774L" xr:uid="{DB49293A-0591-4CDC-AD26-7D9DF4A55A4F}"/>
    <hyperlink ref="W193" location="A126006206C" display="A126006206C" xr:uid="{31CAEADF-4523-4168-9472-319544B9861C}"/>
    <hyperlink ref="W215" location="A126068414A" display="A126068414A" xr:uid="{D755706B-AEA3-4FA7-9664-E0A84C9EF74F}"/>
    <hyperlink ref="W237" location="A126037310F" display="A126037310F" xr:uid="{2A46F09E-C29E-4DF5-853D-644A15FD45DA}"/>
    <hyperlink ref="T193" location="A126004910W" display="A126004910W" xr:uid="{752605E3-54D1-4E0E-8B49-CA9576BE15E7}"/>
    <hyperlink ref="T215" location="A126067118R" display="A126067118R" xr:uid="{4B846949-04E0-4BE4-A8CF-5250066485D7}"/>
    <hyperlink ref="T237" location="A126036014V" display="A126036014V" xr:uid="{7F58BCC0-E4E0-48C0-855E-929CFAE29302}"/>
    <hyperlink ref="U193" location="A126002966W" display="A126002966W" xr:uid="{D2127A34-A347-466A-862F-AADA3B7B2735}"/>
    <hyperlink ref="U215" location="A126065174W" display="A126065174W" xr:uid="{F0F852E3-E4B4-4176-85F8-09BA9F87092A}"/>
    <hyperlink ref="U237" location="A126034070A" display="A126034070A" xr:uid="{636C093D-FCEF-4BA5-A685-17F76756A338}"/>
    <hyperlink ref="V193" location="A126005558R" display="A126005558R" xr:uid="{ACD291C1-9AE1-47C8-8AA9-2971B0B20AF1}"/>
    <hyperlink ref="V215" location="A126067766L" display="A126067766L" xr:uid="{15184736-F325-4218-8818-7C263700A667}"/>
    <hyperlink ref="V237" location="A126036662T" display="A126036662T" xr:uid="{0E59CAF2-8C98-4CC8-9246-B1D77DC41158}"/>
    <hyperlink ref="Z193" location="A126004262K" display="A126004262K" xr:uid="{657CB467-1B84-48F4-86FA-B2BD8979B3B1}"/>
    <hyperlink ref="Z215" location="A126066470J" display="A126066470J" xr:uid="{E634B8BB-D6A7-4DE7-A519-483E60B24CAA}"/>
    <hyperlink ref="Z237" location="A126035366F" display="A126035366F" xr:uid="{210FEEB5-9F22-4529-A91C-1C4793637F3E}"/>
    <hyperlink ref="X193" location="A126003614K" display="A126003614K" xr:uid="{A2F4D3DE-F435-484D-97A1-9D115625D90C}"/>
    <hyperlink ref="X215" location="A126065822J" display="A126065822J" xr:uid="{BC841977-DDBF-40C9-9965-39C1868C1485}"/>
    <hyperlink ref="X237" location="A126034718F" display="A126034718F" xr:uid="{5C43EB67-ACC6-4105-97CB-85103C04E6AE}"/>
    <hyperlink ref="Y193" location="A126002318X" display="A126002318X" xr:uid="{9D86B786-735D-4AAB-B28E-1CE3297E9290}"/>
    <hyperlink ref="Y215" location="A126064526W" display="A126064526W" xr:uid="{890DFA82-E595-4732-9CAA-477360BE79C0}"/>
    <hyperlink ref="Y237" location="A126033422A" display="A126033422A" xr:uid="{45BE74E4-5807-428F-B3A5-09BE879C09B5}"/>
    <hyperlink ref="AA194" location="A126001618J" display="A126001618J" xr:uid="{5EC7DBE2-B95F-4503-977B-474B9BE12542}"/>
    <hyperlink ref="AA216" location="A126063826F" display="A126063826F" xr:uid="{BFED080C-8331-464C-B6DE-23590DD06E0E}"/>
    <hyperlink ref="AA238" location="A126032722K" display="A126032722K" xr:uid="{7064BD35-66A2-4AEC-9E2C-4B4ACE081479}"/>
    <hyperlink ref="W194" location="A126006154L" display="A126006154L" xr:uid="{E30674C8-4256-4C05-9737-A9109B965513}"/>
    <hyperlink ref="W216" location="A126068362K" display="A126068362K" xr:uid="{9DBFC5C9-D7BF-43F9-8366-C57668842813}"/>
    <hyperlink ref="W238" location="A126037258J" display="A126037258J" xr:uid="{2DBFF0F3-0B33-4B17-8C65-83FB7E9AE062}"/>
    <hyperlink ref="T194" location="A126004858X" display="A126004858X" xr:uid="{99492CCA-0063-417B-8762-03211C4BA3F6}"/>
    <hyperlink ref="T216" location="A126067066X" display="A126067066X" xr:uid="{1971E355-7488-4872-8765-316C2676DD8F}"/>
    <hyperlink ref="T238" location="A126035962A" display="A126035962A" xr:uid="{55B58CA8-57B8-4DA4-80CC-8789AB19BF5C}"/>
    <hyperlink ref="U194" location="A126002914V" display="A126002914V" xr:uid="{68B8D9F8-1745-44CD-8511-20459AEDFD59}"/>
    <hyperlink ref="U216" location="A126065122V" display="A126065122V" xr:uid="{23EE6F81-CCAD-4917-92B1-3C7E60249C67}"/>
    <hyperlink ref="U238" location="A126034018T" display="A126034018T" xr:uid="{643ABE6E-98DB-436A-981D-20E9F4B1DEF6}"/>
    <hyperlink ref="V194" location="A126005506L" display="A126005506L" xr:uid="{AF13D521-16C9-4DAA-9B80-4B6F7678002F}"/>
    <hyperlink ref="V216" location="A126067714K" display="A126067714K" xr:uid="{E827F55B-8262-41EA-B920-6D26D8FA429F}"/>
    <hyperlink ref="V238" location="A126036610R" display="A126036610R" xr:uid="{202AA67F-0F47-41BA-B5A5-3E7CABB5EBDA}"/>
    <hyperlink ref="Z194" location="A126004210J" display="A126004210J" xr:uid="{0E193F7D-0935-467D-931B-AA019FE6E9AB}"/>
    <hyperlink ref="Z216" location="A126066418X" display="A126066418X" xr:uid="{CBEA52BB-A8A8-4E30-A1C5-7263F6404836}"/>
    <hyperlink ref="Z238" location="A126035314C" display="A126035314C" xr:uid="{7DC09E34-4DEC-4C7C-869D-6CBF007FCC68}"/>
    <hyperlink ref="X194" location="A126003562V" display="A126003562V" xr:uid="{7DAB57FA-2FEC-4A89-A828-AC60E5788801}"/>
    <hyperlink ref="X216" location="A126065770T" display="A126065770T" xr:uid="{81091A1C-7906-4973-88DF-15F669753D6E}"/>
    <hyperlink ref="X238" location="A126034666R" display="A126034666R" xr:uid="{8D078283-DB71-45B9-B08A-24E6EFC1F188}"/>
    <hyperlink ref="Y194" location="A126002266J" display="A126002266J" xr:uid="{94824EB7-F4A4-4619-B17A-F32803648DCA}"/>
    <hyperlink ref="Y216" location="A126064474F" display="A126064474F" xr:uid="{B722DD30-FACD-4241-AC64-6496E9CB0CF0}"/>
    <hyperlink ref="Y238" location="A126033370K" display="A126033370K" xr:uid="{19276742-925C-402A-8658-E8A387AA033A}"/>
    <hyperlink ref="AA195" location="A126001602R" display="A126001602R" xr:uid="{72A45AFB-7224-4F8F-BF97-8F3FA960D747}"/>
    <hyperlink ref="AA217" location="A126063810L" display="A126063810L" xr:uid="{927321E4-C1F4-41F3-B22B-037DD9639A03}"/>
    <hyperlink ref="AA239" location="A126032706K" display="A126032706K" xr:uid="{08108B4C-29A8-4054-B76E-2AE8344FFB9B}"/>
    <hyperlink ref="W195" location="A126006138L" display="A126006138L" xr:uid="{12CDA208-B069-47E8-8B13-837B543ACE07}"/>
    <hyperlink ref="W217" location="A126068346K" display="A126068346K" xr:uid="{083F07DC-FAC7-48F2-A7D6-48E1BEBF1D0F}"/>
    <hyperlink ref="W239" location="A126037242R" display="A126037242R" xr:uid="{E2E3A188-10A3-41BD-8543-9FD2901034F0}"/>
    <hyperlink ref="T195" location="A126004842F" display="A126004842F" xr:uid="{812D40B9-A298-4F6C-8561-BE1EB524177B}"/>
    <hyperlink ref="T217" location="A126067050F" display="A126067050F" xr:uid="{D3A69317-636B-4043-9A57-81D80040343F}"/>
    <hyperlink ref="T239" location="A126035946A" display="A126035946A" xr:uid="{6FA591C4-1B66-4048-AE9C-04744C9DE9E2}"/>
    <hyperlink ref="U195" location="A126002898F" display="A126002898F" xr:uid="{6FC8570A-FEE4-46DE-8FB8-023F1B35FE7F}"/>
    <hyperlink ref="U217" location="A126065106V" display="A126065106V" xr:uid="{548ADEB0-0CDB-4719-814D-3D638ACEEFD0}"/>
    <hyperlink ref="U239" location="A126034002X" display="A126034002X" xr:uid="{AF8F6468-5659-48D0-A158-7B78E1394CFC}"/>
    <hyperlink ref="V195" location="A126005490F" display="A126005490F" xr:uid="{20ADA069-AB6E-4902-B0FE-CBF239AC0D84}"/>
    <hyperlink ref="V217" location="A126067698W" display="A126067698W" xr:uid="{4CF34F48-F97C-48AC-9A02-3422EFC54D9D}"/>
    <hyperlink ref="V239" location="A126036594A" display="A126036594A" xr:uid="{23F2C2A0-BEBD-4206-ACA7-8486BBF1451E}"/>
    <hyperlink ref="Z195" location="A126004194V" display="A126004194V" xr:uid="{9DF8EF7B-860E-4634-ACBB-E6099E3AFAFC}"/>
    <hyperlink ref="Z217" location="A126066402F" display="A126066402F" xr:uid="{5950A428-419F-4FB3-A5D8-08010D50B867}"/>
    <hyperlink ref="Z239" location="A126035298R" display="A126035298R" xr:uid="{0F99E04E-34DF-44ED-A20F-86E359FF14FD}"/>
    <hyperlink ref="X195" location="A126003546V" display="A126003546V" xr:uid="{0EB1B741-8550-4335-B3A0-1805AE525F44}"/>
    <hyperlink ref="X217" location="A126065754T" display="A126065754T" xr:uid="{57F3E26A-188D-4C4E-990E-396AAAEAEBDD}"/>
    <hyperlink ref="X239" location="A126034650W" display="A126034650W" xr:uid="{C525E461-111F-4EF1-B90E-0892B18E02F5}"/>
    <hyperlink ref="Y195" location="A126002250R" display="A126002250R" xr:uid="{31047859-065D-49E0-A688-DCB069C22A23}"/>
    <hyperlink ref="Y217" location="A126064458F" display="A126064458F" xr:uid="{C1E0C985-41DF-45D1-A2CB-5C82F9C8FCD2}"/>
    <hyperlink ref="Y239" location="A126033354K" display="A126033354K" xr:uid="{B6C56DFD-01FA-437E-8F5A-5D54BBEA3B39}"/>
    <hyperlink ref="AA196" location="A126001606X" display="A126001606X" xr:uid="{7BA59E7A-C0AD-429A-979A-E519316F5D9C}"/>
    <hyperlink ref="AA218" location="A126063814W" display="A126063814W" xr:uid="{183D3559-F75F-4701-89AC-0543F6AB8D01}"/>
    <hyperlink ref="AA240" location="A126032710A" display="A126032710A" xr:uid="{7BF9B99B-876C-4AC3-A6E4-957167FD0C9F}"/>
    <hyperlink ref="W196" location="A126006142C" display="A126006142C" xr:uid="{08C99F22-26CF-45F9-BA65-DD7EEC6BC97C}"/>
    <hyperlink ref="W218" location="A126068350A" display="A126068350A" xr:uid="{7604672F-6BA1-4856-9D53-118BA69FE4EC}"/>
    <hyperlink ref="W240" location="A126037246X" display="A126037246X" xr:uid="{BE790B77-02B0-4606-8BEF-E6AC7E1AC5E2}"/>
    <hyperlink ref="T196" location="A126004846R" display="A126004846R" xr:uid="{A0AF495E-0464-4F64-A56D-73A11B73FE4C}"/>
    <hyperlink ref="T218" location="A126067054R" display="A126067054R" xr:uid="{0716A2FD-0234-481A-B35A-1B7F71EDE830}"/>
    <hyperlink ref="T240" location="A126035950T" display="A126035950T" xr:uid="{E700AD59-E64E-4808-B6F4-971BEB3E7C00}"/>
    <hyperlink ref="U196" location="A126002902K" display="A126002902K" xr:uid="{A09C1462-CDC5-4382-9C01-41374DBBB996}"/>
    <hyperlink ref="U218" location="A126065110K" display="A126065110K" xr:uid="{1C97B34A-ED7B-4841-B138-C8A3E1DE9920}"/>
    <hyperlink ref="U240" location="A126034006J" display="A126034006J" xr:uid="{298E9BB7-FB6B-44E0-B487-D1051C349676}"/>
    <hyperlink ref="V196" location="A126005494R" display="A126005494R" xr:uid="{019DBE98-EF0F-4E81-BFD8-CAD184495CB8}"/>
    <hyperlink ref="V218" location="A126067702A" display="A126067702A" xr:uid="{9E394D59-A0C7-4C68-8E1E-F37E890FB44E}"/>
    <hyperlink ref="V240" location="A126036598K" display="A126036598K" xr:uid="{6DB30522-0390-4567-8F20-AEEF2BDED5FB}"/>
    <hyperlink ref="Z196" location="A126004198C" display="A126004198C" xr:uid="{63C53A96-19C9-4CB2-931A-05EA3EA2C22C}"/>
    <hyperlink ref="Z218" location="A126066406R" display="A126066406R" xr:uid="{56B5D154-ABDD-4BE9-8842-17B56ADAA311}"/>
    <hyperlink ref="Z240" location="A126035302V" display="A126035302V" xr:uid="{335B0552-316F-41F6-9658-A9AA1A390F90}"/>
    <hyperlink ref="X196" location="A126003550K" display="A126003550K" xr:uid="{88087B0F-FD50-4453-855D-DE478358FD1B}"/>
    <hyperlink ref="X218" location="A126065758A" display="A126065758A" xr:uid="{F001BCBA-FD35-44CC-8121-5E7C1075FBB6}"/>
    <hyperlink ref="X240" location="A126034654F" display="A126034654F" xr:uid="{AEE474A3-8DE6-4CD0-A6CA-A3E3B24E9DE4}"/>
    <hyperlink ref="Y196" location="A126002254X" display="A126002254X" xr:uid="{8924968C-7AB0-48D0-BDB2-3D25A63D51EC}"/>
    <hyperlink ref="Y218" location="A126064462W" display="A126064462W" xr:uid="{D1091864-82EF-4478-854C-ADB7B4BC929A}"/>
    <hyperlink ref="Y240" location="A126033358V" display="A126033358V" xr:uid="{BA6D545D-0D18-40CC-AE28-2D2B41598FA0}"/>
    <hyperlink ref="AA197" location="A126001634J" display="A126001634J" xr:uid="{647FAEDA-78FD-4944-B2E9-D095C2EE9B92}"/>
    <hyperlink ref="AA219" location="A126063842F" display="A126063842F" xr:uid="{352310C5-4874-4400-929C-3CFF28337374}"/>
    <hyperlink ref="AA241" location="A126032738C" display="A126032738C" xr:uid="{D5851AD8-2F7B-4044-9F58-F06EF1183255}"/>
    <hyperlink ref="W197" location="A126006170L" display="A126006170L" xr:uid="{B69AEFDA-F5F6-4ADB-A457-2A668A76EBDD}"/>
    <hyperlink ref="W219" location="A126068378C" display="A126068378C" xr:uid="{BB337577-E199-46AC-9CA7-1C29D8DB2A33}"/>
    <hyperlink ref="W241" location="A126037274J" display="A126037274J" xr:uid="{26AC85D4-FD3D-47A9-8A41-7303A00A5397}"/>
    <hyperlink ref="T197" location="A126004874X" display="A126004874X" xr:uid="{EBF38F02-1101-4C7B-88B8-D58300AE81A9}"/>
    <hyperlink ref="T219" location="A126067082X" display="A126067082X" xr:uid="{27D2B5CE-7A42-44E3-9E94-635B7EE31466}"/>
    <hyperlink ref="T241" location="A126035978V" display="A126035978V" xr:uid="{F4A4F615-A246-42AE-9BDA-B48A680F0216}"/>
    <hyperlink ref="U197" location="A126002930V" display="A126002930V" xr:uid="{DC150F3B-8FB9-477D-AA86-F9DDB13B1C93}"/>
    <hyperlink ref="U219" location="A126065138L" display="A126065138L" xr:uid="{B643B811-7F15-4092-8DB4-4D262BC5C0BA}"/>
    <hyperlink ref="U241" location="A126034034T" display="A126034034T" xr:uid="{4232E113-C4DC-4BFE-9056-272A6AA16670}"/>
    <hyperlink ref="V197" location="A126005522L" display="A126005522L" xr:uid="{F70036FF-9F53-4D5F-8A4A-E9FD08EDBC51}"/>
    <hyperlink ref="V219" location="A126067730K" display="A126067730K" xr:uid="{56D933FB-39F4-472F-8867-E65F545700DE}"/>
    <hyperlink ref="V241" location="A126036626J" display="A126036626J" xr:uid="{36917916-B8EF-471C-8EDF-121BC052AFD4}"/>
    <hyperlink ref="Z197" location="A126004226A" display="A126004226A" xr:uid="{7F14D39E-25D9-4984-BA2E-6F9CCF7E8760}"/>
    <hyperlink ref="Z219" location="A126066434X" display="A126066434X" xr:uid="{65E3981E-AB3C-4110-B16E-C18E41A9B9D2}"/>
    <hyperlink ref="Z241" location="A126035330C" display="A126035330C" xr:uid="{A5C6DB89-3E52-4BBF-9C8F-C3F15482CE87}"/>
    <hyperlink ref="X197" location="A126003578L" display="A126003578L" xr:uid="{51E0F346-3763-4D17-A152-EB005FCF734F}"/>
    <hyperlink ref="X219" location="A126065786K" display="A126065786K" xr:uid="{FD995BB8-3CF9-4468-A95E-78D787C07BB0}"/>
    <hyperlink ref="X241" location="A126034682R" display="A126034682R" xr:uid="{8E668918-0328-401D-BE07-451B8826055C}"/>
    <hyperlink ref="Y197" location="A126002282J" display="A126002282J" xr:uid="{06436DC4-1CA6-452C-BBB9-4431CF32847B}"/>
    <hyperlink ref="Y219" location="A126064490F" display="A126064490F" xr:uid="{80AEB65F-7DA9-412A-938D-81C3AC648FF2}"/>
    <hyperlink ref="Y241" location="A126033386C" display="A126033386C" xr:uid="{AB68E3EC-05A9-4FCA-AE1B-8A6776DDDC81}"/>
    <hyperlink ref="AA198" location="A126001610R" display="A126001610R" xr:uid="{65628BA5-B943-486B-9D0E-3A5E2C91723E}"/>
    <hyperlink ref="AA220" location="A126063818F" display="A126063818F" xr:uid="{86E9B1A9-1279-4F93-9AAA-E050A3DD018D}"/>
    <hyperlink ref="AA242" location="A126032714K" display="A126032714K" xr:uid="{1CC6794C-1411-4CDA-9646-D11BD48317B4}"/>
    <hyperlink ref="W198" location="A126006146L" display="A126006146L" xr:uid="{987602CE-DDC1-40E3-8322-F6C17847834A}"/>
    <hyperlink ref="W220" location="A126068354K" display="A126068354K" xr:uid="{721FBE36-EB95-4DF1-A259-1533381A39A2}"/>
    <hyperlink ref="W242" location="A126037250R" display="A126037250R" xr:uid="{4FCE7BBF-318B-4183-B157-1F0B6527E1C5}"/>
    <hyperlink ref="T198" location="A126004850F" display="A126004850F" xr:uid="{6F97EBF1-52DD-40A7-A5B6-9890BA9D8D3D}"/>
    <hyperlink ref="T220" location="A126067058X" display="A126067058X" xr:uid="{2207776E-C374-4598-8CBD-2B3A1C69EACE}"/>
    <hyperlink ref="T242" location="A126035954A" display="A126035954A" xr:uid="{7F2B5A4F-D6E5-4C32-8F15-F6717876B833}"/>
    <hyperlink ref="U198" location="A126002906V" display="A126002906V" xr:uid="{8580E2C6-5FF8-426D-8447-A0C76C57D26E}"/>
    <hyperlink ref="U220" location="A126065114V" display="A126065114V" xr:uid="{A6BCA56E-C7E0-4B35-87E5-0669CE8B65B9}"/>
    <hyperlink ref="U242" location="A126034010X" display="A126034010X" xr:uid="{A9004E49-EAB3-44BA-A7E1-780795F1FA8E}"/>
    <hyperlink ref="V198" location="A126005498X" display="A126005498X" xr:uid="{9F2BF8E6-43CA-4B93-9616-B016E1F40BF6}"/>
    <hyperlink ref="V220" location="A126067706K" display="A126067706K" xr:uid="{FB0C4D6E-A612-42B5-AE3B-D415A7190BB1}"/>
    <hyperlink ref="V242" location="A126036602R" display="A126036602R" xr:uid="{97F063BE-2458-4CB3-BF5D-1A000D5EF4FB}"/>
    <hyperlink ref="Z198" location="A126004202J" display="A126004202J" xr:uid="{C8EBB313-3A56-46B7-A2F7-EA360ABCEF11}"/>
    <hyperlink ref="Z220" location="A126066410F" display="A126066410F" xr:uid="{37EB5877-E4CD-4570-8BCE-5D1B4668035A}"/>
    <hyperlink ref="Z242" location="A126035306C" display="A126035306C" xr:uid="{3BD52C10-9DAB-45F0-B496-23ABAE8EDD52}"/>
    <hyperlink ref="X198" location="A126003554V" display="A126003554V" xr:uid="{109745EB-F8B3-4F26-8CD1-8500DC5F17E3}"/>
    <hyperlink ref="X220" location="A126065762T" display="A126065762T" xr:uid="{8AB8EEB6-8A3F-45F1-8199-7BFD3C5EDD23}"/>
    <hyperlink ref="X242" location="A126034658R" display="A126034658R" xr:uid="{5502EE63-8A26-4570-A9CF-E90F2254EA06}"/>
    <hyperlink ref="Y198" location="A126002258J" display="A126002258J" xr:uid="{FD6DA9F1-9917-421D-B88F-BFDDACF8AC9D}"/>
    <hyperlink ref="Y220" location="A126064466F" display="A126064466F" xr:uid="{938C0613-1BA3-4F82-AD29-8C2942D04DD4}"/>
    <hyperlink ref="Y242" location="A126033362K" display="A126033362K" xr:uid="{62494269-2A1E-458E-B218-340E127C2A89}"/>
    <hyperlink ref="AA199" location="A126001638T" display="A126001638T" xr:uid="{AEF6A6B7-D682-49F0-9E56-B5B7FA48F987}"/>
    <hyperlink ref="AA221" location="A126063846R" display="A126063846R" xr:uid="{81489840-B4A1-4758-9248-B9A31DA2DE90}"/>
    <hyperlink ref="AA243" location="A126032742V" display="A126032742V" xr:uid="{69970374-FF34-4E97-BB85-3546F85E34C7}"/>
    <hyperlink ref="W199" location="A126006174W" display="A126006174W" xr:uid="{ABD12F3E-823E-4D0D-84C9-78F76EA67804}"/>
    <hyperlink ref="W221" location="A126068382V" display="A126068382V" xr:uid="{F3E733F7-D8F7-4D0E-BEB2-DE8FAF5754AF}"/>
    <hyperlink ref="W243" location="A126037278T" display="A126037278T" xr:uid="{E3E7CC43-6594-461F-B18E-A0D16123BE12}"/>
    <hyperlink ref="T199" location="A126004878J" display="A126004878J" xr:uid="{0CBCAF12-82D7-46D9-B158-89FB403BDAA2}"/>
    <hyperlink ref="T221" location="A126067086J" display="A126067086J" xr:uid="{5F08AA4A-5D68-4DB5-A737-2BCEFE0F9A4A}"/>
    <hyperlink ref="T243" location="A126035982K" display="A126035982K" xr:uid="{CC4B3506-5E0A-4B8F-A71C-7D683B6AE259}"/>
    <hyperlink ref="U199" location="A126002934C" display="A126002934C" xr:uid="{D3E1874E-38EA-4E7E-94C5-3EEC13114608}"/>
    <hyperlink ref="U221" location="A126065142C" display="A126065142C" xr:uid="{25791407-C362-4E3A-A3FB-70242456A2A4}"/>
    <hyperlink ref="U243" location="A126034038A" display="A126034038A" xr:uid="{79838DB2-242D-40FD-932E-35DAA09FD8E4}"/>
    <hyperlink ref="V199" location="A126005526W" display="A126005526W" xr:uid="{D8B80647-30D2-4A40-9FE5-273E70CC6F39}"/>
    <hyperlink ref="V221" location="A126067734V" display="A126067734V" xr:uid="{A3365DF5-C00C-4F58-B5D4-01D035DEB3A4}"/>
    <hyperlink ref="V243" location="A126036630X" display="A126036630X" xr:uid="{AD20D9EF-D80D-4092-AEBE-8FB777349855}"/>
    <hyperlink ref="Z199" location="A126004230T" display="A126004230T" xr:uid="{18FA661F-CBDB-483C-B3B5-175CB76689E7}"/>
    <hyperlink ref="Z221" location="A126066438J" display="A126066438J" xr:uid="{7F269ACD-ED7B-4EDF-BB6E-7D75B0531A3A}"/>
    <hyperlink ref="Z243" location="A126035334L" display="A126035334L" xr:uid="{E697082C-D5AC-4073-9E5A-AE914BE54C8B}"/>
    <hyperlink ref="X199" location="A126003582C" display="A126003582C" xr:uid="{CA5CEF3E-60C6-44E4-AE9D-CD47F9D0AF1E}"/>
    <hyperlink ref="X221" location="A126065790A" display="A126065790A" xr:uid="{C67A2236-8776-4A3E-A97E-F5A0532DB86A}"/>
    <hyperlink ref="X243" location="A126034686X" display="A126034686X" xr:uid="{950FAD77-E457-4EF7-80D4-9C0B346C791C}"/>
    <hyperlink ref="Y199" location="A126002286T" display="A126002286T" xr:uid="{392F8D0E-5E42-43C8-B4E3-73A2C53C42D9}"/>
    <hyperlink ref="Y221" location="A126064494R" display="A126064494R" xr:uid="{D5F69BDE-CFE3-4BE5-9E4A-367C8161C6CA}"/>
    <hyperlink ref="Y243" location="A126033390V" display="A126033390V" xr:uid="{20916528-7891-4FF2-AAF1-CAD2879D7D5C}"/>
    <hyperlink ref="AI200" location="A126002002C" display="A126002002C" xr:uid="{5841C86E-E90B-4F72-8BA0-4FF27AD84ACD}"/>
    <hyperlink ref="AI222" location="A126064210A" display="A126064210A" xr:uid="{F0DE608A-ECF1-431B-848C-DB8A6C4BC4E6}"/>
    <hyperlink ref="AI244" location="A126033106X" display="A126033106X" xr:uid="{63107B48-A276-45CD-8C1F-6318C64F1140}"/>
    <hyperlink ref="AE200" location="A126006538X" display="A126006538X" xr:uid="{11E916FB-49CC-43E9-A4A2-581247F2836C}"/>
    <hyperlink ref="AE222" location="A126068746W" display="A126068746W" xr:uid="{AE8DD82B-7B70-483B-898F-49E4AC6CF06A}"/>
    <hyperlink ref="AE244" location="A126037642A" display="A126037642A" xr:uid="{858C541A-4D05-4656-AD9C-4443F26E2CC8}"/>
    <hyperlink ref="AB200" location="A126005242V" display="A126005242V" xr:uid="{E8241216-AD74-4FEC-ADB0-EED1DD87C8F6}"/>
    <hyperlink ref="AB222" location="A126067450T" display="A126067450T" xr:uid="{A81DCC3D-62E2-4E72-B505-BD05064BD3B6}"/>
    <hyperlink ref="AB244" location="A126036346R" display="A126036346R" xr:uid="{DE2EB67A-9078-4AFC-8E5F-C7F813911396}"/>
    <hyperlink ref="AC200" location="A126003298V" display="A126003298V" xr:uid="{AF543E9F-F1B0-48F7-9AC7-110145256185}"/>
    <hyperlink ref="AC222" location="A126065506F" display="A126065506F" xr:uid="{DA725497-432D-420D-9872-F714ADF3B2CC}"/>
    <hyperlink ref="AC244" location="A126034402K" display="A126034402K" xr:uid="{E7FAFE68-547B-44B8-A568-A560915F9D56}"/>
    <hyperlink ref="AD200" location="A126005890T" display="A126005890T" xr:uid="{12496CE8-FB58-4205-92A3-E5598D951701}"/>
    <hyperlink ref="AD222" location="A126068098K" display="A126068098K" xr:uid="{5F56E36B-657B-41F8-8BFF-DEBD6B07B2EE}"/>
    <hyperlink ref="AD244" location="A126036994L" display="A126036994L" xr:uid="{A84BECDD-B5F3-4809-9368-506BA7B1CEC8}"/>
    <hyperlink ref="AH200" location="A126004594F" display="A126004594F" xr:uid="{A5852DFC-91B1-427B-9F0D-F044EBE5307B}"/>
    <hyperlink ref="AH222" location="A126066802T" display="A126066802T" xr:uid="{2109E5E8-01BB-45B4-B433-BE698F52FF1D}"/>
    <hyperlink ref="AH244" location="A126035698A" display="A126035698A" xr:uid="{654C8F50-5CE2-44B7-8AB0-AABEFF08253B}"/>
    <hyperlink ref="AF200" location="A126003946F" display="A126003946F" xr:uid="{0D040BF4-1A35-4A8F-B63A-BA89836A0F77}"/>
    <hyperlink ref="AF222" location="A126066154F" display="A126066154F" xr:uid="{DF51DE0C-6F58-400D-A19D-64CF8A9E3944}"/>
    <hyperlink ref="AF244" location="A126035050K" display="A126035050K" xr:uid="{C6879097-A12E-47B1-8216-B1A1D7BECF81}"/>
    <hyperlink ref="AG200" location="A126002650A" display="A126002650A" xr:uid="{91DAB910-57ED-47BF-9E9F-42113FBFA961}"/>
    <hyperlink ref="AG222" location="A126064858T" display="A126064858T" xr:uid="{EEAF7883-D13C-4878-8B7F-81DE9FFE2E03}"/>
    <hyperlink ref="AG244" location="A126033754W" display="A126033754W" xr:uid="{9E659C54-6E71-47BC-818C-64CFCFC0D073}"/>
    <hyperlink ref="AI181" location="A126002014L" display="A126002014L" xr:uid="{2ADC27F3-B1E8-483A-B627-4B73A3C28ADA}"/>
    <hyperlink ref="AI203" location="A126064222K" display="A126064222K" xr:uid="{A44ABBEE-7A50-4F0B-B91F-04A6EAB79758}"/>
    <hyperlink ref="AI225" location="A126033118J" display="A126033118J" xr:uid="{E0E2665E-6839-46E0-B734-A56747C5FD7F}"/>
    <hyperlink ref="AE181" location="A126006550R" display="A126006550R" xr:uid="{48F44229-2CC8-4ED3-9BD5-7EB93A1274BF}"/>
    <hyperlink ref="AE203" location="A126068758F" display="A126068758F" xr:uid="{6BA9D66B-C098-438E-AA16-430D42CB897A}"/>
    <hyperlink ref="AE225" location="A126037654K" display="A126037654K" xr:uid="{C30B8BF6-4F37-4238-AC2E-2655F3DAE8EF}"/>
    <hyperlink ref="AB181" location="A126005254C" display="A126005254C" xr:uid="{E250C008-42AE-4D41-9C7E-8BC1CE777346}"/>
    <hyperlink ref="AB203" location="A126067462A" display="A126067462A" xr:uid="{74CEC203-350C-4ECA-AA41-A68E4921CE96}"/>
    <hyperlink ref="AB225" location="A126036358X" display="A126036358X" xr:uid="{211E9A57-154F-42EF-B0A1-8B1A8B636140}"/>
    <hyperlink ref="AC181" location="A126003310X" display="A126003310X" xr:uid="{5731E259-07C5-4FC9-AFB3-C1B254045B8F}"/>
    <hyperlink ref="AC203" location="A126065518R" display="A126065518R" xr:uid="{96E66A85-E5A4-4E21-84F7-DD7F46E5FF39}"/>
    <hyperlink ref="AC225" location="A126034414V" display="A126034414V" xr:uid="{05B3BC04-DDEB-470D-9825-BF2F3F44DA73}"/>
    <hyperlink ref="AD181" location="A126005902R" display="A126005902R" xr:uid="{26A0D6A1-19B5-4DCE-B943-DB437D018E34}"/>
    <hyperlink ref="AD203" location="A126068110R" display="A126068110R" xr:uid="{8EB0C73F-F55C-4AE3-9BB3-410F08993DD6}"/>
    <hyperlink ref="AD225" location="A126037006L" display="A126037006L" xr:uid="{DB536E59-75E5-42E9-9E91-4F4F238F30F9}"/>
    <hyperlink ref="AH181" location="A126004606C" display="A126004606C" xr:uid="{E5E3C9E1-AF20-4237-AB3F-E763FD6906E2}"/>
    <hyperlink ref="AH203" location="A126066814A" display="A126066814A" xr:uid="{B3F775B6-59E9-4934-BCF6-A34BEC52B161}"/>
    <hyperlink ref="AH225" location="A126035710F" display="A126035710F" xr:uid="{CEF8FD4E-AA45-4FC6-9785-E73276E68956}"/>
    <hyperlink ref="AF181" location="A126003958R" display="A126003958R" xr:uid="{576194A6-0957-47BB-92A8-AC48FF9809B1}"/>
    <hyperlink ref="AF203" location="A126066166R" display="A126066166R" xr:uid="{6944F425-F5BE-41A6-9915-460BC63747EF}"/>
    <hyperlink ref="AF225" location="A126035062V" display="A126035062V" xr:uid="{B1F01E66-7CE5-434C-9247-E2BF5159EE2B}"/>
    <hyperlink ref="AG181" location="A126002662K" display="A126002662K" xr:uid="{07E166CD-E762-4BA1-87B7-73DB9891A50B}"/>
    <hyperlink ref="AG203" location="A126064870J" display="A126064870J" xr:uid="{655CCF23-C9DA-433E-9030-CEBB98FC21F4}"/>
    <hyperlink ref="AG225" location="A126033766F" display="A126033766F" xr:uid="{4E9A9AF6-95DB-45D7-84C1-623B3EBAC8B7}"/>
    <hyperlink ref="AI182" location="A126001982C" display="A126001982C" xr:uid="{B984E0EA-FB59-4DE1-8455-3DE4E8E57939}"/>
    <hyperlink ref="AI204" location="A126064190C" display="A126064190C" xr:uid="{A38C1F7E-21F1-4E42-A1A6-8783A8908F36}"/>
    <hyperlink ref="AI226" location="A126033086A" display="A126033086A" xr:uid="{42393B74-C7A8-47F0-B357-9524CB481F8F}"/>
    <hyperlink ref="AE182" location="A126006518R" display="A126006518R" xr:uid="{E3963C20-A293-4AAF-924E-CDD2D90F4B89}"/>
    <hyperlink ref="AE204" location="A126068726L" display="A126068726L" xr:uid="{031DD73D-B0E3-4FBB-8D0A-B1ABFE0C0994}"/>
    <hyperlink ref="AE226" location="A126037622T" display="A126037622T" xr:uid="{4E297653-9499-4275-BCC7-785F98DD3E63}"/>
    <hyperlink ref="AB182" location="A126005222K" display="A126005222K" xr:uid="{2954ADFC-DAED-437D-B3B1-588FD20395C4}"/>
    <hyperlink ref="AB204" location="A126067430J" display="A126067430J" xr:uid="{0E8B934B-3545-440F-9BEE-1F60853CD485}"/>
    <hyperlink ref="AB226" location="A126036326F" display="A126036326F" xr:uid="{D6DBE8D9-A16B-44C4-83EB-C653AF046452}"/>
    <hyperlink ref="AC182" location="A126003278K" display="A126003278K" xr:uid="{851B41C6-2624-4064-8682-88EA59F54CB4}"/>
    <hyperlink ref="AC204" location="A126065486J" display="A126065486J" xr:uid="{053780C0-4206-49DF-8CB3-832B3B8E632F}"/>
    <hyperlink ref="AC226" location="A126034382L" display="A126034382L" xr:uid="{A8E8A69B-E03B-4145-8A0C-0C81D4AD878E}"/>
    <hyperlink ref="AD182" location="A126005870J" display="A126005870J" xr:uid="{0070FE1B-59DF-4A7E-9E96-69090CAF5466}"/>
    <hyperlink ref="AD204" location="A126068078A" display="A126068078A" xr:uid="{3BB89AE8-1089-4F21-842D-08AF435372F4}"/>
    <hyperlink ref="AD226" location="A126036974C" display="A126036974C" xr:uid="{61D4B2E9-C360-4806-AC67-24E6A5A1CDEF}"/>
    <hyperlink ref="AH182" location="A126004574W" display="A126004574W" xr:uid="{BD382361-F86B-4B80-8C0E-3DE2BD65F5F1}"/>
    <hyperlink ref="AH204" location="A126066782V" display="A126066782V" xr:uid="{F491439C-9EEE-4CBA-B528-9938332F7BFE}"/>
    <hyperlink ref="AH226" location="A126035678T" display="A126035678T" xr:uid="{73EEF559-0274-4B7B-BCE6-29DCDF911CF2}"/>
    <hyperlink ref="AF182" location="A126003926W" display="A126003926W" xr:uid="{4BA71FF3-1EB9-43C3-9BF5-B44A1CA9E626}"/>
    <hyperlink ref="AF204" location="A126066134W" display="A126066134W" xr:uid="{53D62D13-A263-40AB-8E7C-4CADC4C98A06}"/>
    <hyperlink ref="AF226" location="A126035030A" display="A126035030A" xr:uid="{39D014FD-4417-4433-8D91-3D54CA786024}"/>
    <hyperlink ref="AG182" location="A126002630T" display="A126002630T" xr:uid="{F0251D82-D357-4762-AAFD-13E9688E772B}"/>
    <hyperlink ref="AG204" location="A126064838J" display="A126064838J" xr:uid="{18F3CB94-9678-46B3-8259-CCC1D22EFD1F}"/>
    <hyperlink ref="AG226" location="A126033734L" display="A126033734L" xr:uid="{087E9B76-1E40-4204-94F9-7368A3312D65}"/>
    <hyperlink ref="AI183" location="A126002018W" display="A126002018W" xr:uid="{195FFF7A-66E6-4036-BC5A-496AFD960BE7}"/>
    <hyperlink ref="AI205" location="A126064226V" display="A126064226V" xr:uid="{0BA2E6A7-AE74-40DD-A30C-3380F9E89518}"/>
    <hyperlink ref="AI227" location="A126033122X" display="A126033122X" xr:uid="{8FC6F322-832B-4D2B-B709-BA2EF26D513D}"/>
    <hyperlink ref="AE183" location="A126006554X" display="A126006554X" xr:uid="{A9921859-5E4C-4C4A-A7E3-D95129E4FEDC}"/>
    <hyperlink ref="AE205" location="A126068762W" display="A126068762W" xr:uid="{2712A391-ED50-419C-A282-53316F15D903}"/>
    <hyperlink ref="AE227" location="A126037658V" display="A126037658V" xr:uid="{5117DA46-5954-4EAC-8033-1621822086C0}"/>
    <hyperlink ref="AB183" location="A126005258L" display="A126005258L" xr:uid="{438ADA50-CD95-4A61-8F24-0D1E6DC1255E}"/>
    <hyperlink ref="AB205" location="A126067466K" display="A126067466K" xr:uid="{BB199464-7388-44A7-A12D-B816CC1D8BAA}"/>
    <hyperlink ref="AB227" location="A126036362R" display="A126036362R" xr:uid="{8A9527BC-6C47-45E6-BC34-8FD32EB814CF}"/>
    <hyperlink ref="AC183" location="A126003314J" display="A126003314J" xr:uid="{D7052F42-FAB8-41CF-8DF4-0807A8A1A68D}"/>
    <hyperlink ref="AC205" location="A126065522F" display="A126065522F" xr:uid="{831D586A-A7B2-431E-8DD6-A53749E430BF}"/>
    <hyperlink ref="AC227" location="A126034418C" display="A126034418C" xr:uid="{C7CB1FD0-C2ED-47E5-B237-12BA478BFF37}"/>
    <hyperlink ref="AD183" location="A126005906X" display="A126005906X" xr:uid="{87E767BA-0491-4E1E-8B7F-8995D0FA59A1}"/>
    <hyperlink ref="AD205" location="A126068114X" display="A126068114X" xr:uid="{CEAEA427-EB02-47A6-9085-21B61452E6B1}"/>
    <hyperlink ref="AD227" location="A126037010C" display="A126037010C" xr:uid="{303D56C9-52D7-4C9A-998F-D882E7F53B63}"/>
    <hyperlink ref="AH183" location="A126004610V" display="A126004610V" xr:uid="{D3A14876-E500-4477-B29B-DAFA9431B1F3}"/>
    <hyperlink ref="AH205" location="A126066818K" display="A126066818K" xr:uid="{5FEF8E63-2110-46BC-B687-B84687A5D270}"/>
    <hyperlink ref="AH227" location="A126035714R" display="A126035714R" xr:uid="{6AC52F64-A241-4252-98F1-73EFA23F6451}"/>
    <hyperlink ref="AF183" location="A126003962F" display="A126003962F" xr:uid="{821C653D-F83E-4DFC-907A-3E7921A51DB7}"/>
    <hyperlink ref="AF205" location="A126066170F" display="A126066170F" xr:uid="{0AAC35FC-86CE-49F1-9A60-812DC147D65D}"/>
    <hyperlink ref="AF227" location="A126035066C" display="A126035066C" xr:uid="{7F4C1F25-DF3F-4A52-84BB-D19E5113545F}"/>
    <hyperlink ref="AG183" location="A126002666V" display="A126002666V" xr:uid="{C1A0769E-56E9-47C7-BDC0-6E329D238D66}"/>
    <hyperlink ref="AG205" location="A126064874T" display="A126064874T" xr:uid="{639A79E0-1DBE-4D01-81D9-F4A074E7A7CA}"/>
    <hyperlink ref="AG227" location="A126033770W" display="A126033770W" xr:uid="{F3AC477C-EEA1-4CCB-8500-0F2B13DD7B56}"/>
    <hyperlink ref="AI185" location="A126002022L" display="A126002022L" xr:uid="{5460BB98-898F-4047-8387-99A276E894A7}"/>
    <hyperlink ref="AI207" location="A126064230K" display="A126064230K" xr:uid="{EA3847FD-BAD3-46F7-80F9-C3E4856E3A39}"/>
    <hyperlink ref="AI229" location="A126033126J" display="A126033126J" xr:uid="{8BC55E55-70C7-4214-97DD-101C76DB7203}"/>
    <hyperlink ref="AE185" location="A126006558J" display="A126006558J" xr:uid="{6912F0A0-8561-44FE-8D88-4D1BAD987786}"/>
    <hyperlink ref="AE207" location="A126068766F" display="A126068766F" xr:uid="{ED5C414A-2350-4029-A6A9-7C344637E3AE}"/>
    <hyperlink ref="AE229" location="A126037662K" display="A126037662K" xr:uid="{FF7C1764-484D-4B8A-A051-B5117BBBBCE3}"/>
    <hyperlink ref="AB185" location="A126005262C" display="A126005262C" xr:uid="{94259746-BCC2-466D-935B-4151A53BBF06}"/>
    <hyperlink ref="AB207" location="A126067470A" display="A126067470A" xr:uid="{77638928-E30F-4ED2-BB31-89D353699F92}"/>
    <hyperlink ref="AB229" location="A126036366X" display="A126036366X" xr:uid="{7EBC37C9-3602-468F-A398-94C31D5E9D0F}"/>
    <hyperlink ref="AC185" location="A126003318T" display="A126003318T" xr:uid="{CCE6DDC1-C5D5-4F49-B0F7-DCB42EE4ABC3}"/>
    <hyperlink ref="AC207" location="A126065526R" display="A126065526R" xr:uid="{12FCB981-281E-413B-8597-CC2732112C64}"/>
    <hyperlink ref="AC229" location="A126034422V" display="A126034422V" xr:uid="{CE687FCC-6391-4BD3-886E-3663A1B1A37A}"/>
    <hyperlink ref="AD185" location="A126005910R" display="A126005910R" xr:uid="{9111C749-585B-4344-969F-678730E5F6F3}"/>
    <hyperlink ref="AD207" location="A126068118J" display="A126068118J" xr:uid="{0866465E-A427-427C-B6E4-4DF91DA19613}"/>
    <hyperlink ref="AD229" location="A126037014L" display="A126037014L" xr:uid="{2D038C3C-B9A4-4970-B12D-1CFC58F600CC}"/>
    <hyperlink ref="AH185" location="A126004614C" display="A126004614C" xr:uid="{44F4C5A8-54FB-4685-BF69-03D1BC953618}"/>
    <hyperlink ref="AH207" location="A126066822A" display="A126066822A" xr:uid="{4447D485-1B21-4F26-9FA2-AD299B635026}"/>
    <hyperlink ref="AH229" location="A126035718X" display="A126035718X" xr:uid="{EE0B1A92-F36F-4C44-AE3C-52C0BBC3652E}"/>
    <hyperlink ref="AF185" location="A126003966R" display="A126003966R" xr:uid="{41BB76C5-FD40-4090-94E5-9A4D5E4C92B0}"/>
    <hyperlink ref="AF207" location="A126066174R" display="A126066174R" xr:uid="{0634639B-3A40-40BD-84EF-9A126CAC0944}"/>
    <hyperlink ref="AF229" location="A126035070V" display="A126035070V" xr:uid="{6C89FF65-F447-4B7C-B8CC-63ADC97B950B}"/>
    <hyperlink ref="AG185" location="A126002670K" display="A126002670K" xr:uid="{3905EA0A-9C23-4132-9D8A-C9A4C48ACC5E}"/>
    <hyperlink ref="AG207" location="A126064878A" display="A126064878A" xr:uid="{218E4C47-31FC-441C-A6C7-E8E669E253FD}"/>
    <hyperlink ref="AG229" location="A126033774F" display="A126033774F" xr:uid="{8E5062F5-BEEB-405B-96E7-8330473E25E1}"/>
    <hyperlink ref="AI186" location="A126001986L" display="A126001986L" xr:uid="{AE91446D-0428-4CE0-ABD3-B330D4DC4288}"/>
    <hyperlink ref="AI208" location="A126064194L" display="A126064194L" xr:uid="{89809DA4-0ABB-4812-9125-6FF317F38FF7}"/>
    <hyperlink ref="AI230" location="A126033090T" display="A126033090T" xr:uid="{5981B818-6C2B-4752-B8CB-769C2E682DA1}"/>
    <hyperlink ref="AE186" location="A126006522F" display="A126006522F" xr:uid="{2FBCC852-3FCB-479F-BE00-B96817E5F14E}"/>
    <hyperlink ref="AE208" location="A126068730C" display="A126068730C" xr:uid="{2E9EDC39-9CF8-4890-9F3B-263EADF83EAD}"/>
    <hyperlink ref="AE230" location="A126037626A" display="A126037626A" xr:uid="{F70C373D-D07A-4C73-9D6F-97B780E5AAB1}"/>
    <hyperlink ref="AB186" location="A126005226V" display="A126005226V" xr:uid="{F72BBF1C-F6F0-4BC1-B35A-484C2A0D96B3}"/>
    <hyperlink ref="AB208" location="A126067434T" display="A126067434T" xr:uid="{4B90DD7D-5825-41FC-93EF-22611E766796}"/>
    <hyperlink ref="AB230" location="A126036330W" display="A126036330W" xr:uid="{F528AE63-732F-4196-BEB0-F7B8C82A7609}"/>
    <hyperlink ref="AC186" location="A126003282A" display="A126003282A" xr:uid="{B608FFED-4952-4D97-91C6-91F38759CFF7}"/>
    <hyperlink ref="AC208" location="A126065490X" display="A126065490X" xr:uid="{0092184C-2551-4DB1-BC51-7A3F71C9E5F5}"/>
    <hyperlink ref="AC230" location="A126034386W" display="A126034386W" xr:uid="{14423C54-3810-4FD8-90EB-95B04B9ED98A}"/>
    <hyperlink ref="AD186" location="A126005874T" display="A126005874T" xr:uid="{A566A3D5-8AC8-45C1-AADA-E8E54AF2955B}"/>
    <hyperlink ref="AD208" location="A126068082T" display="A126068082T" xr:uid="{90C2405E-6389-46CE-8AAC-2FF00C6D15FE}"/>
    <hyperlink ref="AD230" location="A126036978L" display="A126036978L" xr:uid="{98CD5F84-286E-46A3-ABB5-8997DB4C73CF}"/>
    <hyperlink ref="AH186" location="A126004578F" display="A126004578F" xr:uid="{21E628EA-0118-4909-BB49-83746A8227C4}"/>
    <hyperlink ref="AH208" location="A126066786C" display="A126066786C" xr:uid="{B89B6970-50EB-4A19-BF4D-0E2A8E2EF563}"/>
    <hyperlink ref="AH230" location="A126035682J" display="A126035682J" xr:uid="{4501CA7B-485B-4CA8-AF10-C9F28F7EFEAB}"/>
    <hyperlink ref="AF186" location="A126003930L" display="A126003930L" xr:uid="{D4AA09B5-B79C-4FE1-B3A2-52EAF0088FCC}"/>
    <hyperlink ref="AF208" location="A126066138F" display="A126066138F" xr:uid="{86C90F35-FA68-4855-9A96-B326A1C7FA3C}"/>
    <hyperlink ref="AF230" location="A126035034K" display="A126035034K" xr:uid="{F242A6E8-59B2-4DB1-ACBA-D3872FF17AF6}"/>
    <hyperlink ref="AG186" location="A126002634A" display="A126002634A" xr:uid="{28F39129-B354-410B-BB93-8924699398AB}"/>
    <hyperlink ref="AG208" location="A126064842X" display="A126064842X" xr:uid="{54DF158F-15B9-4125-AA0B-129A14866AA2}"/>
    <hyperlink ref="AG230" location="A126033738W" display="A126033738W" xr:uid="{D502434C-0A36-42A3-918F-EE806761EA8F}"/>
    <hyperlink ref="AI187" location="A126001990C" display="A126001990C" xr:uid="{8EEDE041-0C2F-44E6-BDE7-1F417399D3C3}"/>
    <hyperlink ref="AI209" location="A126064198W" display="A126064198W" xr:uid="{E8B1AE38-985B-42CB-8969-42DDD9170219}"/>
    <hyperlink ref="AI231" location="A126033094A" display="A126033094A" xr:uid="{20FCA82A-AE95-4AAA-9C39-B4CC6E911B9D}"/>
    <hyperlink ref="AE187" location="A126006526R" display="A126006526R" xr:uid="{483659A6-399D-447B-9C8A-A3AE71C280FC}"/>
    <hyperlink ref="AE209" location="A126068734L" display="A126068734L" xr:uid="{71FE5A0F-150F-43DF-AD78-373C0FA5C2AC}"/>
    <hyperlink ref="AE231" location="A126037630T" display="A126037630T" xr:uid="{28773BBA-7F29-4514-813B-32145EE064B4}"/>
    <hyperlink ref="AB187" location="A126005230K" display="A126005230K" xr:uid="{6236C65A-624F-4BCE-A367-C3BB8915770A}"/>
    <hyperlink ref="AB209" location="A126067438A" display="A126067438A" xr:uid="{0C53F33C-6E57-4A80-9C09-7ADF4D157982}"/>
    <hyperlink ref="AB231" location="A126036334F" display="A126036334F" xr:uid="{B0A276F7-FF8F-4D85-BDF9-285706CC4906}"/>
    <hyperlink ref="AC187" location="A126003286K" display="A126003286K" xr:uid="{1E1AFF78-076E-4EEB-9EBC-AC752DB2D7A8}"/>
    <hyperlink ref="AC209" location="A126065494J" display="A126065494J" xr:uid="{1D970075-013D-41B9-82BA-1F53FA6F0578}"/>
    <hyperlink ref="AC231" location="A126034390L" display="A126034390L" xr:uid="{84CC5931-3EEB-4FF6-824E-F6623120DAA4}"/>
    <hyperlink ref="AH187" location="A126004582W" display="A126004582W" xr:uid="{6C54D4EC-2C74-4C73-A115-AA952E2E9D3B}"/>
    <hyperlink ref="AH209" location="A126066790V" display="A126066790V" xr:uid="{D369886B-86EA-438A-95F9-B4FD71F251B1}"/>
    <hyperlink ref="AH231" location="A126035686T" display="A126035686T" xr:uid="{6D375042-187D-4AFA-A7C6-AA81F7DA0145}"/>
    <hyperlink ref="AF187" location="A126003934W" display="A126003934W" xr:uid="{06909E4C-54AC-417C-AA27-036184E3C345}"/>
    <hyperlink ref="AF209" location="A126066142W" display="A126066142W" xr:uid="{ADC0401A-08D3-4D42-BE96-5DE71E7AFCC3}"/>
    <hyperlink ref="AF231" location="A126035038V" display="A126035038V" xr:uid="{2C4D7028-26A0-4695-B070-B5E784BAC48D}"/>
    <hyperlink ref="AI188" location="A126002006L" display="A126002006L" xr:uid="{87468A9C-0578-4DE2-A60D-C407F879FDB6}"/>
    <hyperlink ref="AI210" location="A126064214K" display="A126064214K" xr:uid="{EC404514-CA0E-434A-82FA-236C9C2F4D64}"/>
    <hyperlink ref="AI232" location="A126033110R" display="A126033110R" xr:uid="{61A42587-32E3-4A98-A144-E42974553D2D}"/>
    <hyperlink ref="AE188" location="A126006542R" display="A126006542R" xr:uid="{5F5B0E75-BDDC-4236-8660-6D198C800A10}"/>
    <hyperlink ref="AE210" location="A126068750L" display="A126068750L" xr:uid="{D7108731-D31E-43EE-B55B-16210AACC5ED}"/>
    <hyperlink ref="AE232" location="A126037646K" display="A126037646K" xr:uid="{9A990BA1-3666-4A26-813F-3610C911D72A}"/>
    <hyperlink ref="AB188" location="A126005246C" display="A126005246C" xr:uid="{E93D62EE-4C5F-42C1-9C7A-BF557AA8A51D}"/>
    <hyperlink ref="AB210" location="A126067454A" display="A126067454A" xr:uid="{BE074DF2-17CE-4621-A85F-C9CDF1A56E31}"/>
    <hyperlink ref="AB232" location="A126036350F" display="A126036350F" xr:uid="{F510C620-00EA-4977-BBF0-D9E13F7D1097}"/>
    <hyperlink ref="AC188" location="A126003302X" display="A126003302X" xr:uid="{44DE9493-D86A-4596-BC1C-3934C593DCF5}"/>
    <hyperlink ref="AC210" location="A126065510W" display="A126065510W" xr:uid="{E308CC66-E718-4CF7-ADBF-A2081CA71040}"/>
    <hyperlink ref="AC232" location="A126034406V" display="A126034406V" xr:uid="{D7CE0A63-B859-44BC-9F27-64B0DEDA9622}"/>
    <hyperlink ref="AH188" location="A126004598R" display="A126004598R" xr:uid="{C93828F9-BAD8-4134-A1C4-C181678EDC04}"/>
    <hyperlink ref="AH210" location="A126066806A" display="A126066806A" xr:uid="{771504F2-DAE0-4F13-9631-DEECFF9C80CF}"/>
    <hyperlink ref="AH232" location="A126035702F" display="A126035702F" xr:uid="{4E635C14-DECB-412E-B093-262388269C24}"/>
    <hyperlink ref="AF188" location="A126003950W" display="A126003950W" xr:uid="{38A15794-13B9-4021-B7E3-B7C90CB14221}"/>
    <hyperlink ref="AF210" location="A126066158R" display="A126066158R" xr:uid="{A35B524D-F045-4302-A413-BD3478B8463A}"/>
    <hyperlink ref="AF232" location="A126035054V" display="A126035054V" xr:uid="{6C5931AE-DD1D-406F-BA7F-1365B49913C3}"/>
    <hyperlink ref="AI189" location="A126001974C" display="A126001974C" xr:uid="{4CE74C2D-CDDE-4423-AC58-4F3C877B694F}"/>
    <hyperlink ref="AI211" location="A126064182C" display="A126064182C" xr:uid="{2439B692-25EE-4A19-A3BB-4315160256DC}"/>
    <hyperlink ref="AI233" location="A126033078A" display="A126033078A" xr:uid="{3A4CD6A1-3298-4627-AE93-F02EEEEF5ACE}"/>
    <hyperlink ref="AE189" location="A126006510W" display="A126006510W" xr:uid="{04C38AEF-FFCF-4BDA-A897-82F17E41C2E5}"/>
    <hyperlink ref="AE211" location="A126068718L" display="A126068718L" xr:uid="{B75EE660-435B-45D3-AB66-7E229328CC3A}"/>
    <hyperlink ref="AE233" location="A126037614T" display="A126037614T" xr:uid="{00C034E0-BA81-49A2-B87A-4A066BC7A400}"/>
    <hyperlink ref="AB189" location="A126005214K" display="A126005214K" xr:uid="{FD36A01B-87B3-412A-B5C3-4DD7064A1514}"/>
    <hyperlink ref="AB211" location="A126067422J" display="A126067422J" xr:uid="{8D973630-6197-4C91-8E47-EB5CE1B7C4B3}"/>
    <hyperlink ref="AB233" location="A126036318F" display="A126036318F" xr:uid="{3BACCE15-97B5-44DE-B466-E65670B1D207}"/>
    <hyperlink ref="AC189" location="A126003270T" display="A126003270T" xr:uid="{A332E42A-36B8-400D-A3CF-97A6848DF58C}"/>
    <hyperlink ref="AC211" location="A126065478J" display="A126065478J" xr:uid="{38504520-A03C-4029-B10E-EE692ABEDE4B}"/>
    <hyperlink ref="AC233" location="A126034374L" display="A126034374L" xr:uid="{8052CD99-F9D4-422F-9531-EC7944C1ACD2}"/>
    <hyperlink ref="AD189" location="A126005862J" display="A126005862J" xr:uid="{1F2926AC-4316-4346-A465-C727636D798D}"/>
    <hyperlink ref="AD211" location="A126068070J" display="A126068070J" xr:uid="{36BB0F06-B54B-4BD7-AFA9-AED718B1FB16}"/>
    <hyperlink ref="AD233" location="A126036966C" display="A126036966C" xr:uid="{E3F80E7F-CC2F-436B-9D56-9C7D9243A46C}"/>
    <hyperlink ref="AH189" location="A126004566W" display="A126004566W" xr:uid="{DEAD96BD-2EFA-42BE-944B-94E2F20CF20A}"/>
    <hyperlink ref="AH211" location="A126066774V" display="A126066774V" xr:uid="{30F2F603-9324-47DD-9E60-118745338B11}"/>
    <hyperlink ref="AH233" location="A126035670X" display="A126035670X" xr:uid="{E6E17CB7-50D0-4A24-9004-FE0CD7C7B570}"/>
    <hyperlink ref="AF189" location="A126003918W" display="A126003918W" xr:uid="{2A12E2AC-7B8C-4F52-9CF2-EA0B0BF9690A}"/>
    <hyperlink ref="AF211" location="A126066126W" display="A126066126W" xr:uid="{B003469E-0534-4F62-9843-375F9E8C1181}"/>
    <hyperlink ref="AF233" location="A126035022A" display="A126035022A" xr:uid="{9A1253C4-1077-457B-845D-017DE1AEA60B}"/>
    <hyperlink ref="AG189" location="A126002622T" display="A126002622T" xr:uid="{FAA33954-E713-46AC-B6B9-5AF551B59558}"/>
    <hyperlink ref="AG211" location="A126064830R" display="A126064830R" xr:uid="{5AAA7F71-27F5-4B34-AEC0-6F5C899A557E}"/>
    <hyperlink ref="AG233" location="A126033726L" display="A126033726L" xr:uid="{E2FD669A-B5A1-4898-882C-50B72F0070AF}"/>
    <hyperlink ref="AI190" location="A126002026W" display="A126002026W" xr:uid="{F00683B9-87E6-45E1-8B8E-6A2C4B30B278}"/>
    <hyperlink ref="AI212" location="A126064234V" display="A126064234V" xr:uid="{86C69C6C-64B9-4618-9C48-B49BBCD40227}"/>
    <hyperlink ref="AI234" location="A126033130X" display="A126033130X" xr:uid="{4D5D9ABF-E861-461B-AE67-543BBE97B680}"/>
    <hyperlink ref="AE190" location="A126006562X" display="A126006562X" xr:uid="{98E1CF15-041F-48BC-BB7F-BC3BA410FCF0}"/>
    <hyperlink ref="AE212" location="A126068770W" display="A126068770W" xr:uid="{19D31027-8D11-48B8-92F5-9E7AA8C4EDB7}"/>
    <hyperlink ref="AE234" location="A126037666V" display="A126037666V" xr:uid="{86B56B51-1BBD-482E-B25E-7012734BAD14}"/>
    <hyperlink ref="AB190" location="A126005266L" display="A126005266L" xr:uid="{40893C63-392F-4720-8C7E-42E9CE6B72A5}"/>
    <hyperlink ref="AB212" location="A126067474K" display="A126067474K" xr:uid="{F5440E84-1EA7-4503-99E3-AF92E6FEEC6B}"/>
    <hyperlink ref="AB234" location="A126036370R" display="A126036370R" xr:uid="{DE029B83-44CA-4CC5-BE77-CA878B625270}"/>
    <hyperlink ref="AC190" location="A126003322J" display="A126003322J" xr:uid="{348766D0-8022-4559-B535-FEEF2C7FECCF}"/>
    <hyperlink ref="AC212" location="A126065530F" display="A126065530F" xr:uid="{A3C351C1-DDA5-4D27-95F9-F62463308C3E}"/>
    <hyperlink ref="AC234" location="A126034426C" display="A126034426C" xr:uid="{AEEA8DA2-EC10-4ED2-8850-F7E6C93AFE9B}"/>
    <hyperlink ref="AD190" location="A126005914X" display="A126005914X" xr:uid="{ADB2A8E8-D597-47B5-8AA1-7CE7D43FA191}"/>
    <hyperlink ref="AD212" location="A126068122X" display="A126068122X" xr:uid="{A3CFD9F7-08B4-4203-A400-CD225FBC88B2}"/>
    <hyperlink ref="AD234" location="A126037018W" display="A126037018W" xr:uid="{6A50B02A-0367-4656-9AF3-C8C3E3772398}"/>
    <hyperlink ref="AH190" location="A126004618L" display="A126004618L" xr:uid="{D4350A32-E8AB-4B7C-8F9C-7595E65071CC}"/>
    <hyperlink ref="AH212" location="A126066826K" display="A126066826K" xr:uid="{6183A752-9780-499B-B672-3B928E1FCD31}"/>
    <hyperlink ref="AH234" location="A126035722R" display="A126035722R" xr:uid="{DBF6AA22-34E4-4103-A771-C459EDB4401A}"/>
    <hyperlink ref="AF190" location="A126003970F" display="A126003970F" xr:uid="{BCEE0309-7F2C-40C7-B63E-BA1B6AB7CB2D}"/>
    <hyperlink ref="AF212" location="A126066178X" display="A126066178X" xr:uid="{7467EBB0-7433-4AFE-AA29-4904B6CB6691}"/>
    <hyperlink ref="AF234" location="A126035074C" display="A126035074C" xr:uid="{78A2DBE6-FE31-4C85-94E7-88D503AD7AB4}"/>
    <hyperlink ref="AG190" location="A126002674V" display="A126002674V" xr:uid="{52E5B26B-6377-4828-AADA-84BB51D6F695}"/>
    <hyperlink ref="AG212" location="A126064882T" display="A126064882T" xr:uid="{1D6DF319-FB99-479D-B502-D2BC1A2CB9F4}"/>
    <hyperlink ref="AG234" location="A126033778R" display="A126033778R" xr:uid="{3ABFE9A1-D0E6-4FFB-BAF2-8D55624650E6}"/>
    <hyperlink ref="AI191" location="A126002010C" display="A126002010C" xr:uid="{C72096E4-9AEA-4032-8F36-2BBE94837C48}"/>
    <hyperlink ref="AI213" location="A126064218V" display="A126064218V" xr:uid="{DC5105B8-A60B-46A5-8AC2-EEEAC342D0DC}"/>
    <hyperlink ref="AI235" location="A126033114X" display="A126033114X" xr:uid="{432E0F78-EF7B-45B6-A67B-7B0D8964F881}"/>
    <hyperlink ref="AE191" location="A126006546X" display="A126006546X" xr:uid="{BD21D4EC-71A6-4DDE-A236-A75CE9B3321A}"/>
    <hyperlink ref="AE213" location="A126068754W" display="A126068754W" xr:uid="{A65717AF-AA3E-4F6E-986D-E3C071055708}"/>
    <hyperlink ref="AE235" location="A126037650A" display="A126037650A" xr:uid="{9ABFF7DE-6135-4056-831A-F79FE85BB0D8}"/>
    <hyperlink ref="AB191" location="A126005250V" display="A126005250V" xr:uid="{3B24803F-3ECF-4D97-8157-70229B1046DD}"/>
    <hyperlink ref="AB213" location="A126067458K" display="A126067458K" xr:uid="{6D95CC14-9A7E-42BB-9191-F252EDB3743E}"/>
    <hyperlink ref="AB235" location="A126036354R" display="A126036354R" xr:uid="{A8D2445E-9A04-4D4B-A895-6059146E436C}"/>
    <hyperlink ref="AC191" location="A126003306J" display="A126003306J" xr:uid="{630B4E2B-BECA-45EF-9D8C-5F999E479B16}"/>
    <hyperlink ref="AC213" location="A126065514F" display="A126065514F" xr:uid="{21CECB98-62F3-492C-8782-E66367D467EB}"/>
    <hyperlink ref="AC235" location="A126034410K" display="A126034410K" xr:uid="{28568864-A540-4505-A750-0D748A360BF2}"/>
    <hyperlink ref="AH191" location="A126004602V" display="A126004602V" xr:uid="{F85FEFC3-308A-4AAD-8D65-3043D1DE35C4}"/>
    <hyperlink ref="AH213" location="A126066810T" display="A126066810T" xr:uid="{DD9AFAB4-2360-4766-A0E0-5DBFD6F6F49A}"/>
    <hyperlink ref="AH235" location="A126035706R" display="A126035706R" xr:uid="{E69E03F1-19F4-4EB0-BD62-D3FCFDE58573}"/>
    <hyperlink ref="AF191" location="A126003954F" display="A126003954F" xr:uid="{54FB431D-FA62-4766-B18C-C4AEA03DB767}"/>
    <hyperlink ref="AF213" location="A126066162F" display="A126066162F" xr:uid="{64915C2B-E1D3-4F69-9783-E2A6839B897D}"/>
    <hyperlink ref="AF235" location="A126035058C" display="A126035058C" xr:uid="{97AAAA9D-893D-4496-8963-63BEFC08EBB7}"/>
    <hyperlink ref="AI193" location="A126002030L" display="A126002030L" xr:uid="{CB853209-D7B0-4CCC-99E6-6FC9A5E77E4A}"/>
    <hyperlink ref="AI215" location="A126064238C" display="A126064238C" xr:uid="{37E33642-F1FE-49A3-8EF9-0689AC6CFDDB}"/>
    <hyperlink ref="AI237" location="A126033134J" display="A126033134J" xr:uid="{3F961770-945D-402C-B237-6241C7F6B942}"/>
    <hyperlink ref="AE193" location="A126006566J" display="A126006566J" xr:uid="{BEA7E883-FCBF-4D8A-9FEA-4C015BFC248F}"/>
    <hyperlink ref="AE215" location="A126068774F" display="A126068774F" xr:uid="{9E6D0132-308B-4758-99CC-85D925D10A1E}"/>
    <hyperlink ref="AE237" location="A126037670K" display="A126037670K" xr:uid="{DED99E1D-8994-4AFE-8185-B6696BA9721C}"/>
    <hyperlink ref="AB193" location="A126005270C" display="A126005270C" xr:uid="{4D08F808-DDC9-4E7A-A845-C3440E73D309}"/>
    <hyperlink ref="AB215" location="A126067478V" display="A126067478V" xr:uid="{5416C0E4-A14E-4D3E-B643-B9B0595879C0}"/>
    <hyperlink ref="AB237" location="A126036374X" display="A126036374X" xr:uid="{B5AB96B5-ECAF-47F3-874C-C2C17B189283}"/>
    <hyperlink ref="AC193" location="A126003326T" display="A126003326T" xr:uid="{59CD247B-4307-48E0-B18F-F829D580E71A}"/>
    <hyperlink ref="AC215" location="A126065534R" display="A126065534R" xr:uid="{6F7482DA-A9D6-4533-AFEC-13BE778E2085}"/>
    <hyperlink ref="AC237" location="A126034430V" display="A126034430V" xr:uid="{390F1AB8-8010-48A6-A4E3-12AF3B7EB160}"/>
    <hyperlink ref="AD193" location="A126005918J" display="A126005918J" xr:uid="{0213FA9E-177E-45C2-B36A-C21512A3B39E}"/>
    <hyperlink ref="AD215" location="A126068126J" display="A126068126J" xr:uid="{E0980566-2A84-4BCB-A682-11005F444490}"/>
    <hyperlink ref="AD237" location="A126037022L" display="A126037022L" xr:uid="{E3E09DE6-B88F-43EF-B508-A167B397F5B4}"/>
    <hyperlink ref="AH193" location="A126004622C" display="A126004622C" xr:uid="{53E4074A-2D70-473C-BBAD-B58F1B8CB81C}"/>
    <hyperlink ref="AH215" location="A126066830A" display="A126066830A" xr:uid="{AE25AE9A-2D8B-476E-9974-D2DB92DDB7E3}"/>
    <hyperlink ref="AH237" location="A126035726X" display="A126035726X" xr:uid="{314CC67D-379E-4F75-9693-8E37CF8B764A}"/>
    <hyperlink ref="AF193" location="A126003974R" display="A126003974R" xr:uid="{FD739041-7A80-4E67-B183-EBCEE52C86BB}"/>
    <hyperlink ref="AF215" location="A126066182R" display="A126066182R" xr:uid="{FB4129FA-BE22-4F3D-8C61-B4D679235CB7}"/>
    <hyperlink ref="AF237" location="A126035078L" display="A126035078L" xr:uid="{3DB3707A-C283-4420-BF84-53C25C3154CC}"/>
    <hyperlink ref="AG193" location="A126002678C" display="A126002678C" xr:uid="{47905C05-DABE-4ADC-8685-EEBE07A7C222}"/>
    <hyperlink ref="AG215" location="A126064886A" display="A126064886A" xr:uid="{C1D8422C-2CA2-4E46-9230-D6993DFC2BA4}"/>
    <hyperlink ref="AG237" location="A126033782F" display="A126033782F" xr:uid="{98C19A3C-9945-44B2-9464-A59CCDC76E4C}"/>
    <hyperlink ref="AI194" location="A126001978L" display="A126001978L" xr:uid="{FFC6F5BB-E8C8-4ACA-8D5D-7629C66EC2AD}"/>
    <hyperlink ref="AI216" location="A126064186L" display="A126064186L" xr:uid="{8CC5BE16-771F-4243-9061-682169595D53}"/>
    <hyperlink ref="AI238" location="A126033082T" display="A126033082T" xr:uid="{4C81CC11-1024-4A81-87FE-49D06D45FE4A}"/>
    <hyperlink ref="AE194" location="A126006514F" display="A126006514F" xr:uid="{1AFB0D64-AE24-46B3-A464-B1112451EA75}"/>
    <hyperlink ref="AE216" location="A126068722C" display="A126068722C" xr:uid="{240C3108-6595-4351-8A4E-C5F3238B0FB0}"/>
    <hyperlink ref="AE238" location="A126037618A" display="A126037618A" xr:uid="{15C9E9AF-E3BE-473D-A0C7-ABAB23451316}"/>
    <hyperlink ref="AB194" location="A126005218V" display="A126005218V" xr:uid="{AE0E0056-0DB5-4A9A-9D0A-9996AAA11A32}"/>
    <hyperlink ref="AB216" location="A126067426T" display="A126067426T" xr:uid="{B9D49AE3-B01F-4A87-8DB5-A36D43927434}"/>
    <hyperlink ref="AB238" location="A126036322W" display="A126036322W" xr:uid="{E337FFE0-13D1-46F1-8D4E-BEB9E78C6B5A}"/>
    <hyperlink ref="AC194" location="A126003274A" display="A126003274A" xr:uid="{CA28F0FE-E0B8-4348-A756-89E7C1924CA3}"/>
    <hyperlink ref="AC216" location="A126065482X" display="A126065482X" xr:uid="{AFA98001-365B-4883-95EB-FE37F39987E3}"/>
    <hyperlink ref="AC238" location="A126034378W" display="A126034378W" xr:uid="{17115491-A490-46BF-A7B9-E2D876B81B2D}"/>
    <hyperlink ref="AD194" location="A126005866T" display="A126005866T" xr:uid="{E3A8BCD0-DDDF-4BDC-988C-6B60B2EFE0A5}"/>
    <hyperlink ref="AD216" location="A126068074T" display="A126068074T" xr:uid="{6B7BD566-6675-46DB-B298-892D888845AE}"/>
    <hyperlink ref="AD238" location="A126036970V" display="A126036970V" xr:uid="{077EA06B-DCBE-4CD4-9B81-15543278014F}"/>
    <hyperlink ref="AH194" location="A126004570L" display="A126004570L" xr:uid="{9BAB373E-9FD2-43A9-994C-13495CF54D61}"/>
    <hyperlink ref="AH216" location="A126066778C" display="A126066778C" xr:uid="{484A2D19-829F-483C-B4FD-40025A81132F}"/>
    <hyperlink ref="AH238" location="A126035674J" display="A126035674J" xr:uid="{A01AABC2-275E-4E6D-B25D-3E06D3EC1146}"/>
    <hyperlink ref="AF194" location="A126003922L" display="A126003922L" xr:uid="{14757AC4-CEB1-4156-AF6D-6001F9827CF1}"/>
    <hyperlink ref="AF216" location="A126066130L" display="A126066130L" xr:uid="{4FDAADA0-D811-4661-BDE2-23BC71DF7625}"/>
    <hyperlink ref="AF238" location="A126035026K" display="A126035026K" xr:uid="{8DA8A157-F373-4A4C-B2C0-C232B3947582}"/>
    <hyperlink ref="AG194" location="A126002626A" display="A126002626A" xr:uid="{B43FF14F-6AB4-49E7-904B-AED466AAE6D8}"/>
    <hyperlink ref="AG216" location="A126064834X" display="A126064834X" xr:uid="{F5F4DE3F-BF52-408E-B9CB-4542D56EA79F}"/>
    <hyperlink ref="AG238" location="A126033730C" display="A126033730C" xr:uid="{F1C5B484-6F63-4DD7-B8A9-C56ED23C66AC}"/>
    <hyperlink ref="AI195" location="A126001962V" display="A126001962V" xr:uid="{6E02EDE2-9F3A-49B7-82EC-67BEE3467D0A}"/>
    <hyperlink ref="AI217" location="A126064170V" display="A126064170V" xr:uid="{803A1861-1126-4A42-9895-78C9984F11DB}"/>
    <hyperlink ref="AI239" location="A126033066T" display="A126033066T" xr:uid="{F003E46B-7080-4674-B239-F5FC96ED0CD7}"/>
    <hyperlink ref="AE195" location="A126006498T" display="A126006498T" xr:uid="{92E4E91C-985F-40BF-B927-DF81CEC7E5C2}"/>
    <hyperlink ref="AE217" location="A126068706C" display="A126068706C" xr:uid="{111B8DA6-C7DA-4D52-A1EA-09990452160F}"/>
    <hyperlink ref="AE239" location="A126037602J" display="A126037602J" xr:uid="{F16D4805-0851-476F-85D9-D192CF03E63A}"/>
    <hyperlink ref="AB195" location="A126005202A" display="A126005202A" xr:uid="{4297C1FB-60E3-4772-B6E6-8D4E3E6F0FD6}"/>
    <hyperlink ref="AB217" location="A126067410X" display="A126067410X" xr:uid="{ABEB75DB-82E1-4068-9C06-CB80304DC29B}"/>
    <hyperlink ref="AB239" location="A126036306W" display="A126036306W" xr:uid="{D6FB0481-50A4-41D9-8D72-3E3E28A3107F}"/>
    <hyperlink ref="AC195" location="A126003258A" display="A126003258A" xr:uid="{CF79BAC7-A831-46DD-BC56-7CFFA42FF03B}"/>
    <hyperlink ref="AC217" location="A126065466X" display="A126065466X" xr:uid="{0BDE2DD5-81A0-413F-8AF3-73A71AC7FF25}"/>
    <hyperlink ref="AC239" location="A126034362C" display="A126034362C" xr:uid="{10EBE75E-BC09-495D-8F95-7EA5E1220EFA}"/>
    <hyperlink ref="AD195" location="A126005850X" display="A126005850X" xr:uid="{2A4FCF33-7C26-4F7F-9CE2-A8BE7D7C00AA}"/>
    <hyperlink ref="AD217" location="A126068058T" display="A126068058T" xr:uid="{1194D258-8F6A-4F59-B447-A0321EE97F6A}"/>
    <hyperlink ref="AD239" location="A126036954V" display="A126036954V" xr:uid="{284307B9-322B-43B0-A8ED-32515D919001}"/>
    <hyperlink ref="AH195" location="A126004554L" display="A126004554L" xr:uid="{693DFBD5-85C8-4E4C-A62A-4AA08B713D71}"/>
    <hyperlink ref="AH217" location="A126066762K" display="A126066762K" xr:uid="{1C2F22E2-4E53-4FE7-B4C9-97EB8C247426}"/>
    <hyperlink ref="AH239" location="A126035658J" display="A126035658J" xr:uid="{23F515DB-927B-4E4E-82AC-F16982EAB9C3}"/>
    <hyperlink ref="AF195" location="A126003906L" display="A126003906L" xr:uid="{6DC57CB4-F9B1-41D0-A190-5D59E68D5954}"/>
    <hyperlink ref="AF217" location="A126066114L" display="A126066114L" xr:uid="{814A6D90-7991-4A8B-9754-24E85B4B2938}"/>
    <hyperlink ref="AF239" location="A126035010T" display="A126035010T" xr:uid="{B713B88B-CA17-4B6B-A531-DE1ACB85DAE2}"/>
    <hyperlink ref="AG195" location="A126002610J" display="A126002610J" xr:uid="{40F567BC-614E-4C64-B3F4-0E773205EAD0}"/>
    <hyperlink ref="AG217" location="A126064818X" display="A126064818X" xr:uid="{61CF111A-E928-4FE0-88BD-8E2E9D85EE47}"/>
    <hyperlink ref="AG239" location="A126033714C" display="A126033714C" xr:uid="{FCF265B6-EB3F-4D3A-A1DB-232BDD7CBB3E}"/>
    <hyperlink ref="AI196" location="A126001966C" display="A126001966C" xr:uid="{6934D7A7-C0DD-4D8C-B22C-6641AA05B647}"/>
    <hyperlink ref="AI218" location="A126064174C" display="A126064174C" xr:uid="{C10E6471-E2EC-45B2-A6DD-E944EAFF34D9}"/>
    <hyperlink ref="AI240" location="A126033070J" display="A126033070J" xr:uid="{86022D8A-6C90-4245-B701-594B96012E5C}"/>
    <hyperlink ref="AE196" location="A126006502W" display="A126006502W" xr:uid="{316E5859-5A8B-4CA6-B5F5-3E6FFBF43B91}"/>
    <hyperlink ref="AE218" location="A126068710V" display="A126068710V" xr:uid="{29C631FA-C20A-4725-AE41-CEA822B45578}"/>
    <hyperlink ref="AE240" location="A126037606T" display="A126037606T" xr:uid="{D70DFD89-AE3E-4686-BE4B-0804BD5CA077}"/>
    <hyperlink ref="AB196" location="A126005206K" display="A126005206K" xr:uid="{B9F43BC1-556F-4C66-85B4-4D6C8B097747}"/>
    <hyperlink ref="AB218" location="A126067414J" display="A126067414J" xr:uid="{96FBC22C-0898-463C-A6B3-1739D77000B2}"/>
    <hyperlink ref="AB240" location="A126036310L" display="A126036310L" xr:uid="{EC2E715C-0D75-4A35-9E5D-B9E86CB9AA78}"/>
    <hyperlink ref="AC196" location="A126003262T" display="A126003262T" xr:uid="{09B37892-1C57-4C54-8B49-C0AE9B0891B9}"/>
    <hyperlink ref="AC218" location="A126065470R" display="A126065470R" xr:uid="{CAD026D5-B76F-46CB-BD3E-E11F4C06EA01}"/>
    <hyperlink ref="AC240" location="A126034366L" display="A126034366L" xr:uid="{4BFA6843-AFC5-46A4-900E-4CEA0A557E55}"/>
    <hyperlink ref="AD196" location="A126005854J" display="A126005854J" xr:uid="{F327EB98-96B3-4249-9E83-BA7F9FB3B0D4}"/>
    <hyperlink ref="AD218" location="A126068062J" display="A126068062J" xr:uid="{C55ED142-8E85-4B5F-ACE3-7C0C8FF66D39}"/>
    <hyperlink ref="AD240" location="A126036958C" display="A126036958C" xr:uid="{F67A3873-20DF-48AA-B34A-D53BB980AA95}"/>
    <hyperlink ref="AH196" location="A126004558W" display="A126004558W" xr:uid="{DEDFEC7F-3544-4C30-B5EF-25D5D5D8AC98}"/>
    <hyperlink ref="AH218" location="A126066766V" display="A126066766V" xr:uid="{38AB39BC-A9C7-4207-B3C4-C6B5D76AC4E9}"/>
    <hyperlink ref="AH240" location="A126035662X" display="A126035662X" xr:uid="{D7915BDA-1FAE-4BE8-AF7E-B87511A1DB06}"/>
    <hyperlink ref="AF196" location="A126003910C" display="A126003910C" xr:uid="{F7DCD293-EB9F-44EA-BD50-A24EBA562D33}"/>
    <hyperlink ref="AF218" location="A126066118W" display="A126066118W" xr:uid="{4252D973-ADFE-43C7-BB9C-364BEAC56832}"/>
    <hyperlink ref="AF240" location="A126035014A" display="A126035014A" xr:uid="{A7D72A06-6126-4BAE-9CC6-B5658DD25644}"/>
    <hyperlink ref="AG196" location="A126002614T" display="A126002614T" xr:uid="{09FA8773-0AA1-43A9-8D36-D0011439B26E}"/>
    <hyperlink ref="AG218" location="A126064822R" display="A126064822R" xr:uid="{BAFD633A-693E-4179-A770-B188EB4EB103}"/>
    <hyperlink ref="AG240" location="A126033718L" display="A126033718L" xr:uid="{1DDBE2F6-5450-498D-886A-FD6444E9A2BC}"/>
    <hyperlink ref="AI197" location="A126001994L" display="A126001994L" xr:uid="{07AC2939-AE27-43BA-8588-38C9DD746646}"/>
    <hyperlink ref="AI219" location="A126064202A" display="A126064202A" xr:uid="{3F81E10A-FA99-4FAB-9111-9C5367842281}"/>
    <hyperlink ref="AI241" location="A126033098K" display="A126033098K" xr:uid="{C3DBF53A-6B4C-4CF7-BE64-FEE9B19F233C}"/>
    <hyperlink ref="AE197" location="A126006530F" display="A126006530F" xr:uid="{51C92C12-2621-4758-AFB0-9B9A1844477D}"/>
    <hyperlink ref="AE219" location="A126068738W" display="A126068738W" xr:uid="{1FE3DA64-6DC0-4991-8F1A-B52A0DFC711D}"/>
    <hyperlink ref="AE241" location="A126037634A" display="A126037634A" xr:uid="{74E62D08-AAC6-45B2-9907-B6E415AED9BA}"/>
    <hyperlink ref="AB197" location="A126005234V" display="A126005234V" xr:uid="{2A2D2A21-ADA7-49F0-9D7F-BDF76531CA57}"/>
    <hyperlink ref="AB219" location="A126067442T" display="A126067442T" xr:uid="{AC363D78-3F74-4435-B19B-15263391C9A2}"/>
    <hyperlink ref="AB241" location="A126036338R" display="A126036338R" xr:uid="{5C6C2A44-ABF1-434B-92E0-C486F2A63AF2}"/>
    <hyperlink ref="AC197" location="A126003290A" display="A126003290A" xr:uid="{C853D423-F4B5-4323-BDD0-08D69E480045}"/>
    <hyperlink ref="AC219" location="A126065498T" display="A126065498T" xr:uid="{70758006-5AE0-40AD-845A-B5BE203DA6FB}"/>
    <hyperlink ref="AC241" location="A126034394W" display="A126034394W" xr:uid="{23982302-57A7-431B-ADC9-A6C712C2E52B}"/>
    <hyperlink ref="AD197" location="A126005882T" display="A126005882T" xr:uid="{4FBB904C-92B8-4E01-BCE2-AA1E68360B1C}"/>
    <hyperlink ref="AD219" location="A126068090T" display="A126068090T" xr:uid="{63E35B8A-5576-4DB6-A46E-F21F2437A33F}"/>
    <hyperlink ref="AD241" location="A126036986L" display="A126036986L" xr:uid="{107EC600-50EF-42DC-9B2C-6FE6B0A32341}"/>
    <hyperlink ref="AH197" location="A126004586F" display="A126004586F" xr:uid="{77189AED-40D4-4D61-9943-7D0EB6D61D7C}"/>
    <hyperlink ref="AH219" location="A126066794C" display="A126066794C" xr:uid="{2638B25F-C2A5-4AC5-8579-9DB226330DE5}"/>
    <hyperlink ref="AH241" location="A126035690J" display="A126035690J" xr:uid="{3D104A50-6D0A-46EE-9689-1463A616E029}"/>
    <hyperlink ref="AF197" location="A126003938F" display="A126003938F" xr:uid="{64BEC490-4575-479A-A3E1-7048A6AC104E}"/>
    <hyperlink ref="AF219" location="A126066146F" display="A126066146F" xr:uid="{72EF7F59-B8E2-4B89-B3F5-00D135ACDF33}"/>
    <hyperlink ref="AF241" location="A126035042K" display="A126035042K" xr:uid="{528E5451-2C6C-449F-A7E5-B3AC15353CA5}"/>
    <hyperlink ref="AG197" location="A126002642A" display="A126002642A" xr:uid="{9CF723B1-C34A-4D9E-A870-7B84EA40B091}"/>
    <hyperlink ref="AG219" location="A126064850X" display="A126064850X" xr:uid="{5FFB5EA9-7E9D-4951-98EA-596C5FAD7807}"/>
    <hyperlink ref="AG241" location="A126033746W" display="A126033746W" xr:uid="{006E7121-88E5-4BBC-B3B1-4F1900C60002}"/>
    <hyperlink ref="AI198" location="A126001970V" display="A126001970V" xr:uid="{CB5BA41A-0A5D-41E4-B241-EAA26C94EE03}"/>
    <hyperlink ref="AI220" location="A126064178L" display="A126064178L" xr:uid="{AF87C9F4-1893-4CCE-85EE-0761DE51A578}"/>
    <hyperlink ref="AI242" location="A126033074T" display="A126033074T" xr:uid="{BA2024D6-0A56-4FB9-9ED4-6273F100336C}"/>
    <hyperlink ref="AE198" location="A126006506F" display="A126006506F" xr:uid="{883B414F-27B3-41EC-85F6-25F4CD5EE4A2}"/>
    <hyperlink ref="AE220" location="A126068714C" display="A126068714C" xr:uid="{3B2C3964-AC93-404E-B94A-AD33C2E397DD}"/>
    <hyperlink ref="AE242" location="A126037610J" display="A126037610J" xr:uid="{0CDEDA02-CCC9-41DE-92E4-930D2D635ADD}"/>
    <hyperlink ref="AB198" location="A126005210A" display="A126005210A" xr:uid="{3765431C-584E-4159-85A3-979ADF363DCF}"/>
    <hyperlink ref="AB220" location="A126067418T" display="A126067418T" xr:uid="{CE67ED72-2B11-45AE-9720-9442B6CE098A}"/>
    <hyperlink ref="AB242" location="A126036314W" display="A126036314W" xr:uid="{FC4A3DE2-8098-465C-8F16-897D562C6CD1}"/>
    <hyperlink ref="AC198" location="A126003266A" display="A126003266A" xr:uid="{AE0B7150-68D1-4469-8125-809BBB40F95E}"/>
    <hyperlink ref="AC220" location="A126065474X" display="A126065474X" xr:uid="{FC4F4BC5-94BF-4FC3-B3B0-FD78C35504C4}"/>
    <hyperlink ref="AC242" location="A126034370C" display="A126034370C" xr:uid="{993C657A-7EE8-43A6-9890-82CCC08F7016}"/>
    <hyperlink ref="AD198" location="A126005858T" display="A126005858T" xr:uid="{878E3F3F-C3D0-42AA-A783-22F97C1AD6CA}"/>
    <hyperlink ref="AD220" location="A126068066T" display="A126068066T" xr:uid="{93958D0A-823D-4CEC-A62D-E0FBFC2DA68A}"/>
    <hyperlink ref="AD242" location="A126036962V" display="A126036962V" xr:uid="{94A1E23D-2153-4AA5-9B94-82DDC5163BF2}"/>
    <hyperlink ref="AH198" location="A126004562L" display="A126004562L" xr:uid="{B5EF21EE-BB95-4632-A435-90FC78873AF9}"/>
    <hyperlink ref="AH220" location="A126066770K" display="A126066770K" xr:uid="{1DA26CAA-426F-47E3-9454-86523CB075FC}"/>
    <hyperlink ref="AH242" location="A126035666J" display="A126035666J" xr:uid="{593AA3A0-146E-480F-A756-BC38D17859AB}"/>
    <hyperlink ref="AF198" location="A126003914L" display="A126003914L" xr:uid="{1A3C2B55-46E1-41F3-BF32-E1CE9E4752B9}"/>
    <hyperlink ref="AF220" location="A126066122L" display="A126066122L" xr:uid="{FA8CC877-D4AD-4575-B27F-6F76943F686A}"/>
    <hyperlink ref="AF242" location="A126035018K" display="A126035018K" xr:uid="{0486B828-91FE-4EE8-ABDD-8D58BE09C644}"/>
    <hyperlink ref="AG198" location="A126002618A" display="A126002618A" xr:uid="{868B2C52-C52D-403E-9353-24EEE33878EF}"/>
    <hyperlink ref="AG220" location="A126064826X" display="A126064826X" xr:uid="{65EAE69B-D6D1-4688-BAB2-9DE117FD6AD7}"/>
    <hyperlink ref="AG242" location="A126033722C" display="A126033722C" xr:uid="{7498824D-1B02-4DBC-982E-355F16105C67}"/>
    <hyperlink ref="AI199" location="A126001998W" display="A126001998W" xr:uid="{A935A362-0A09-4320-8935-A56F39D7BDD7}"/>
    <hyperlink ref="AI221" location="A126064206K" display="A126064206K" xr:uid="{872117CE-1749-49E9-8733-341B3CE9E837}"/>
    <hyperlink ref="AI243" location="A126033102R" display="A126033102R" xr:uid="{26C682E3-4E48-4A51-92E8-B0A763A93D4D}"/>
    <hyperlink ref="AE199" location="A126006534R" display="A126006534R" xr:uid="{7B6DDB23-70BB-43B8-8684-D9DBFDC086F6}"/>
    <hyperlink ref="AE221" location="A126068742L" display="A126068742L" xr:uid="{0A805481-8F36-4682-A31C-35BE3DD4A9C8}"/>
    <hyperlink ref="AE243" location="A126037638K" display="A126037638K" xr:uid="{2BB73921-A2D0-45A1-9161-F5E043610797}"/>
    <hyperlink ref="AB199" location="A126005238C" display="A126005238C" xr:uid="{9E29DD28-C2DC-40E3-B6B6-8767B4E0A5F9}"/>
    <hyperlink ref="AB221" location="A126067446A" display="A126067446A" xr:uid="{8E2EB49B-3418-44C0-B930-46F88AD2B37B}"/>
    <hyperlink ref="AB243" location="A126036342F" display="A126036342F" xr:uid="{4F7E317F-D6A1-42E6-B4CE-3845094F4F57}"/>
    <hyperlink ref="AC199" location="A126003294K" display="A126003294K" xr:uid="{C6D3C201-9659-4001-B4FE-0C2E92936466}"/>
    <hyperlink ref="AC221" location="A126065502W" display="A126065502W" xr:uid="{6FFD316E-C012-46D4-A1B5-93D1BB4BCE48}"/>
    <hyperlink ref="AC243" location="A126034398F" display="A126034398F" xr:uid="{9593FE54-FA1E-4F48-A57D-C7987EABCFED}"/>
    <hyperlink ref="AD199" location="A126005886A" display="A126005886A" xr:uid="{9B5719AA-58EE-4F46-9974-98910FBFDEA0}"/>
    <hyperlink ref="AD221" location="A126068094A" display="A126068094A" xr:uid="{36632783-3D88-43E7-B973-3EB2BC5754C7}"/>
    <hyperlink ref="AD243" location="A126036990C" display="A126036990C" xr:uid="{72F86E45-4EC4-4855-AD4E-942C8A64F263}"/>
    <hyperlink ref="AH199" location="A126004590W" display="A126004590W" xr:uid="{F121D1D1-5D0F-4C8D-9554-842F05461F47}"/>
    <hyperlink ref="AH221" location="A126066798L" display="A126066798L" xr:uid="{375A42CE-3B8A-4670-9BCC-CFAFAC46BC5E}"/>
    <hyperlink ref="AH243" location="A126035694T" display="A126035694T" xr:uid="{8B2629C3-D6FC-42E9-B7C0-07332FB3D571}"/>
    <hyperlink ref="AF199" location="A126003942W" display="A126003942W" xr:uid="{EED9D098-D4EA-4251-94F3-A2F3577EEF68}"/>
    <hyperlink ref="AF221" location="A126066150W" display="A126066150W" xr:uid="{F99259F4-EB89-4154-BBB1-483A2B0086D3}"/>
    <hyperlink ref="AF243" location="A126035046V" display="A126035046V" xr:uid="{1407CD87-6BE3-4C37-92B2-03BE2FE9DBF3}"/>
    <hyperlink ref="AG199" location="A126002646K" display="A126002646K" xr:uid="{E49BB561-9484-408D-B047-59825C7F79CF}"/>
    <hyperlink ref="AG221" location="A126064854J" display="A126064854J" xr:uid="{BAF8A22F-C46D-48A6-B752-0B709F14B9B7}"/>
    <hyperlink ref="AG243" location="A126033750L" display="A126033750L" xr:uid="{33AE884B-DAC6-4383-BFD7-5375D5431879}"/>
    <hyperlink ref="AQ200" location="A126002074R" display="A126002074R" xr:uid="{7FC93DFC-046C-4C74-9AF6-E4CEF1587062}"/>
    <hyperlink ref="AQ222" location="A126064282L" display="A126064282L" xr:uid="{E59BA0CC-1339-45A4-AF0B-B78E6B9C2A95}"/>
    <hyperlink ref="AQ244" location="A126033178K" display="A126033178K" xr:uid="{CEFD3A0B-9CEF-4269-A0E3-4AB7E8F096FB}"/>
    <hyperlink ref="AM200" location="A126006610F" display="A126006610F" xr:uid="{22266B8B-ECF4-40E8-B1ED-E61190D3BECA}"/>
    <hyperlink ref="AM222" location="A126068818W" display="A126068818W" xr:uid="{9F79C1D9-3F3E-44BD-8FDE-A51F54F494F2}"/>
    <hyperlink ref="AM244" location="A126037714A" display="A126037714A" xr:uid="{29798141-327F-433C-9F41-1CC100444173}"/>
    <hyperlink ref="AJ200" location="A126005314V" display="A126005314V" xr:uid="{8877EAFE-247E-475F-9C51-A3CD2E132494}"/>
    <hyperlink ref="AJ222" location="A126067522T" display="A126067522T" xr:uid="{4DCA4E25-2592-4B6B-A18D-77E88520B9A9}"/>
    <hyperlink ref="AJ244" location="A126036418R" display="A126036418R" xr:uid="{E4A3072E-E3AB-4A30-B59F-5AFEE99CE742}"/>
    <hyperlink ref="AK200" location="A126003370A" display="A126003370A" xr:uid="{58D6D2AB-701C-4EE5-989F-769D6E5121AB}"/>
    <hyperlink ref="AK222" location="A126065578T" display="A126065578T" xr:uid="{2B3ABFC9-F500-4F97-8CF1-7BD399CFD5A4}"/>
    <hyperlink ref="AK244" location="A126034474W" display="A126034474W" xr:uid="{99F86A7F-E2E5-455A-B9EE-C110E7D448C3}"/>
    <hyperlink ref="AL200" location="A126005962T" display="A126005962T" xr:uid="{618B172C-9B34-4197-9898-29F07976853E}"/>
    <hyperlink ref="AL222" location="A126068170T" display="A126068170T" xr:uid="{2186D26C-15C7-4CCA-B1C0-5883CFFFC8B6}"/>
    <hyperlink ref="AL244" location="A126037066R" display="A126037066R" xr:uid="{14A320C5-F8C8-4F6E-BD7B-11E2A0E8C3BD}"/>
    <hyperlink ref="AP200" location="A126004666F" display="A126004666F" xr:uid="{CC618075-E2A5-4535-8FD7-174EB266126C}"/>
    <hyperlink ref="AP222" location="A126066874C" display="A126066874C" xr:uid="{370EFA68-F296-4DE3-B636-EFA7F172BE19}"/>
    <hyperlink ref="AP244" location="A126035770J" display="A126035770J" xr:uid="{DE372992-C073-4C7A-BB70-5549B5F6EFA7}"/>
    <hyperlink ref="AN200" location="A126004018J" display="A126004018J" xr:uid="{FB0EF956-90B2-4DE9-BD6A-FD3B1BE32A28}"/>
    <hyperlink ref="AN222" location="A126066226F" display="A126066226F" xr:uid="{B4B01D9A-F1B9-4D59-90A6-B8B5BA217F13}"/>
    <hyperlink ref="AN244" location="A126035122K" display="A126035122K" xr:uid="{C17F730C-D3C2-427B-AA0C-0988DCB25D1E}"/>
    <hyperlink ref="AO200" location="A126002722A" display="A126002722A" xr:uid="{B64C2AC1-FE94-4C82-9F1A-30B041BA8E2B}"/>
    <hyperlink ref="AO222" location="A126064930X" display="A126064930X" xr:uid="{357AA5B0-DF70-402B-B777-5A14F4F4385E}"/>
    <hyperlink ref="AO244" location="A126033826W" display="A126033826W" xr:uid="{33BB3F60-F1D2-4180-9A78-27AAFD07C5A1}"/>
    <hyperlink ref="AQ181" location="A126002086X" display="A126002086X" xr:uid="{3257CF59-7209-4021-821D-3116D8FD0ECC}"/>
    <hyperlink ref="AQ203" location="A126064294W" display="A126064294W" xr:uid="{BA2E3E2E-1048-4B32-89B7-8A53B36EDD33}"/>
    <hyperlink ref="AQ225" location="A126033190A" display="A126033190A" xr:uid="{0BEA0C8C-66D4-42A6-86F9-2F1D8F4B7CEA}"/>
    <hyperlink ref="AM181" location="A126006622R" display="A126006622R" xr:uid="{E9B4E8F6-050D-49E6-8EE0-6BC9209BCD7A}"/>
    <hyperlink ref="AM203" location="A126068830L" display="A126068830L" xr:uid="{777ABC3E-7C12-467F-9F91-AC52313B6BDD}"/>
    <hyperlink ref="AM225" location="A126037726K" display="A126037726K" xr:uid="{80460D22-E045-421B-BE03-8852D410D6B8}"/>
    <hyperlink ref="AJ181" location="A126005326C" display="A126005326C" xr:uid="{31E1FF53-AB1B-4005-BB44-6CD69655847B}"/>
    <hyperlink ref="AJ203" location="A126067534A" display="A126067534A" xr:uid="{B0E14352-B25B-47A9-9D95-4A3D0C763C17}"/>
    <hyperlink ref="AJ225" location="A126036430F" display="A126036430F" xr:uid="{62EE6601-B240-4A99-A25C-15A8BDEA123D}"/>
    <hyperlink ref="AK181" location="A126003382K" display="A126003382K" xr:uid="{139BA59E-9D0D-413D-BA3A-7D186BE1FCC7}"/>
    <hyperlink ref="AK203" location="A126065590J" display="A126065590J" xr:uid="{29A298A9-118C-41EB-9CF8-87AF48ECFCF2}"/>
    <hyperlink ref="AK225" location="A126034486F" display="A126034486F" xr:uid="{7BD6F710-0C50-4379-B5EF-B205CBBEB70A}"/>
    <hyperlink ref="AL181" location="A126005974A" display="A126005974A" xr:uid="{51A554A5-47C7-48AD-BBA8-DFCA6B1FA947}"/>
    <hyperlink ref="AL203" location="A126068182A" display="A126068182A" xr:uid="{4D7721BE-4A25-4CC2-A44D-EE1F2A89412A}"/>
    <hyperlink ref="AL225" location="A126037078X" display="A126037078X" xr:uid="{A3D911E7-6BC8-4E0B-A3CC-23951E9D4634}"/>
    <hyperlink ref="AP181" location="A126004678R" display="A126004678R" xr:uid="{28A01FBD-0AFE-4376-9ACF-BD9B88E9927E}"/>
    <hyperlink ref="AP203" location="A126066886L" display="A126066886L" xr:uid="{DE43C873-8ED4-47E0-8EA1-2BABC2B86652}"/>
    <hyperlink ref="AP225" location="A126035782T" display="A126035782T" xr:uid="{EBBCF84E-02C5-4B1F-8A7B-874AC6591E65}"/>
    <hyperlink ref="AN181" location="A126004030X" display="A126004030X" xr:uid="{AAFFC2D2-97ED-4495-8460-5CD12E7F58B0}"/>
    <hyperlink ref="AN203" location="A126066238R" display="A126066238R" xr:uid="{7F36D728-D186-4D26-9FD8-41C7E76883CE}"/>
    <hyperlink ref="AN225" location="A126035134V" display="A126035134V" xr:uid="{861B2C7D-FFEE-4ED3-9F3A-1911218F421F}"/>
    <hyperlink ref="AO181" location="A126002734K" display="A126002734K" xr:uid="{319EB5F7-FA02-4DEA-B16E-C445BCD83967}"/>
    <hyperlink ref="AO203" location="A126064942J" display="A126064942J" xr:uid="{2F4C8E41-D991-4BEA-A638-CF87CC915912}"/>
    <hyperlink ref="AO225" location="A126033838F" display="A126033838F" xr:uid="{86BFE4A2-4E4E-42E9-94DE-743099980FB2}"/>
    <hyperlink ref="AQ182" location="A126002054F" display="A126002054F" xr:uid="{0419EB60-421D-4392-9A47-093B28686188}"/>
    <hyperlink ref="AQ204" location="A126064262C" display="A126064262C" xr:uid="{6EB121E9-106A-4810-90ED-8E9FA2B7AD78}"/>
    <hyperlink ref="AQ226" location="A126033158A" display="A126033158A" xr:uid="{0D554717-5CFF-495C-844A-BC5E7BFB217F}"/>
    <hyperlink ref="AM182" location="A126006590J" display="A126006590J" xr:uid="{21E919E1-FCA0-4DDA-8660-004741A63093}"/>
    <hyperlink ref="AM204" location="A126068798X" display="A126068798X" xr:uid="{4B1F8DD2-3DFE-4397-AD4F-1905E65D851F}"/>
    <hyperlink ref="AM226" location="A126037694C" display="A126037694C" xr:uid="{6F35C8E8-B7F3-4E96-8EA9-F78E19432110}"/>
    <hyperlink ref="AJ182" location="A126005294W" display="A126005294W" xr:uid="{10E59A14-145E-43DD-9635-A706B3902333}"/>
    <hyperlink ref="AJ204" location="A126067502J" display="A126067502J" xr:uid="{AE941D39-D356-485E-A2D0-269AA5475095}"/>
    <hyperlink ref="AJ226" location="A126036398T" display="A126036398T" xr:uid="{829BBDC3-476D-4FE2-8C74-A441351A08EF}"/>
    <hyperlink ref="AK182" location="A126003350T" display="A126003350T" xr:uid="{6D3DD57C-52FA-4A72-B4FB-3C1C3671B670}"/>
    <hyperlink ref="AK204" location="A126065558J" display="A126065558J" xr:uid="{FD3174DC-1FD1-45B9-90C2-0D9BE35A6682}"/>
    <hyperlink ref="AK226" location="A126034454L" display="A126034454L" xr:uid="{AEAB76A2-2211-404D-98EA-242EB72BE36B}"/>
    <hyperlink ref="AL182" location="A126005942J" display="A126005942J" xr:uid="{72E216C3-70DE-45C9-AD7A-18F6ADA6A343}"/>
    <hyperlink ref="AL204" location="A126068150J" display="A126068150J" xr:uid="{F0FA0F5E-9437-4C5F-B927-DB5BD417FF42}"/>
    <hyperlink ref="AL226" location="A126037046F" display="A126037046F" xr:uid="{66CEA015-5B43-4407-A4D9-85F778ACF1A4}"/>
    <hyperlink ref="AP182" location="A126004646W" display="A126004646W" xr:uid="{ACA33516-B75A-4E56-9900-6647ADDC302F}"/>
    <hyperlink ref="AP204" location="A126066854V" display="A126066854V" xr:uid="{99503170-A945-4D8C-A1D6-D13FC8715649}"/>
    <hyperlink ref="AP226" location="A126035750X" display="A126035750X" xr:uid="{2968172C-71A3-4612-85AD-F44BD9AD1177}"/>
    <hyperlink ref="AN182" location="A126003998J" display="A126003998J" xr:uid="{DDB0B6C0-A440-425C-B84E-1DF744A1A649}"/>
    <hyperlink ref="AN204" location="A126066206W" display="A126066206W" xr:uid="{81FEB78D-0E03-4547-868A-B3AD06BC3439}"/>
    <hyperlink ref="AN226" location="A126035102A" display="A126035102A" xr:uid="{178B2121-C7C0-4B82-B1B9-824AAFD6FC98}"/>
    <hyperlink ref="AO182" location="A126002702T" display="A126002702T" xr:uid="{1C6D9360-9E1E-4C34-8D1F-149D5DA71830}"/>
    <hyperlink ref="AO204" location="A126064910R" display="A126064910R" xr:uid="{F827E445-75D1-4A78-AFC7-0B70E72F9361}"/>
    <hyperlink ref="AO226" location="A126033806L" display="A126033806L" xr:uid="{FF1F2ED4-C9E2-4BBB-A951-782DC09E73DF}"/>
    <hyperlink ref="AQ183" location="A126002090R" display="A126002090R" xr:uid="{2EB83774-B96A-4BF3-8C84-6E3DB882AB29}"/>
    <hyperlink ref="AQ205" location="A126064298F" display="A126064298F" xr:uid="{CCE0AB84-2B7D-4AF3-9B15-1A25B55683E0}"/>
    <hyperlink ref="AQ227" location="A126033194K" display="A126033194K" xr:uid="{7BA49758-0A06-4452-A1A6-B344EE2E585D}"/>
    <hyperlink ref="AM183" location="A126006626X" display="A126006626X" xr:uid="{302690F6-4F85-4613-8083-443DE992E86E}"/>
    <hyperlink ref="AM205" location="A126068834W" display="A126068834W" xr:uid="{1B165F22-AB1D-4F83-ACD6-20F10C3ED523}"/>
    <hyperlink ref="AM227" location="A126037730A" display="A126037730A" xr:uid="{EBF6372C-F471-4791-8C97-3B6EA0FE801F}"/>
    <hyperlink ref="AJ183" location="A126005330V" display="A126005330V" xr:uid="{8EE093E7-7F67-481F-80AE-3DE2B2B79BE5}"/>
    <hyperlink ref="AJ205" location="A126067538K" display="A126067538K" xr:uid="{55046B1A-B49D-4985-98CE-87B3BEDB0AFB}"/>
    <hyperlink ref="AJ227" location="A126036434R" display="A126036434R" xr:uid="{64B9AC0A-13C6-4E09-9412-AA3507994144}"/>
    <hyperlink ref="AK183" location="A126003386V" display="A126003386V" xr:uid="{484BC791-04B3-467C-84CD-0A9506BD66B5}"/>
    <hyperlink ref="AK205" location="A126065594T" display="A126065594T" xr:uid="{1CB4B701-0CE4-402C-AED8-889176C688D5}"/>
    <hyperlink ref="AK227" location="A126034490W" display="A126034490W" xr:uid="{DAEED152-BD2F-4D00-B8C9-B3A37E056B56}"/>
    <hyperlink ref="AL183" location="A126005978K" display="A126005978K" xr:uid="{05F51674-E0BC-4907-852F-2E823B5FDAE3}"/>
    <hyperlink ref="AL205" location="A126068186K" display="A126068186K" xr:uid="{C0F2328B-4858-4CDC-A0E8-85E28E22CE14}"/>
    <hyperlink ref="AL227" location="A126037082R" display="A126037082R" xr:uid="{6C7B5FEF-0551-4152-9913-3857EAC2A848}"/>
    <hyperlink ref="AP183" location="A126004682F" display="A126004682F" xr:uid="{F8A9D3B4-8DA0-48AD-B650-441907FE0B81}"/>
    <hyperlink ref="AP205" location="A126066890C" display="A126066890C" xr:uid="{BCAB4AF5-145A-4E4A-B162-522B2058755F}"/>
    <hyperlink ref="AP227" location="A126035786A" display="A126035786A" xr:uid="{01ABD63D-4F0C-4AA6-9331-BFD49166B151}"/>
    <hyperlink ref="AN183" location="A126004034J" display="A126004034J" xr:uid="{BBCD44C1-82F1-418F-A5B0-EC9684A5EEF8}"/>
    <hyperlink ref="AN205" location="A126066242F" display="A126066242F" xr:uid="{C0F85F5B-23EB-4612-9C30-B0971685D63F}"/>
    <hyperlink ref="AN227" location="A126035138C" display="A126035138C" xr:uid="{2536BC60-1283-4597-B39A-D56BE88D4848}"/>
    <hyperlink ref="AO183" location="A126002738V" display="A126002738V" xr:uid="{CF45E290-F08D-4949-AF25-54BBD7EEC9DF}"/>
    <hyperlink ref="AO205" location="A126064946T" display="A126064946T" xr:uid="{8BF75608-8EFD-47FF-9245-6D23EA72C357}"/>
    <hyperlink ref="AO227" location="A126033842W" display="A126033842W" xr:uid="{6B1B19BE-B25B-41ED-B1A5-D09B7E1B931E}"/>
    <hyperlink ref="AQ185" location="A126002094X" display="A126002094X" xr:uid="{AE30608D-A021-4978-9BB1-40F16223D091}"/>
    <hyperlink ref="AQ207" location="A126064302K" display="A126064302K" xr:uid="{D45B1637-0E2B-482D-913E-EEE3E8C84352}"/>
    <hyperlink ref="AQ229" location="A126033198V" display="A126033198V" xr:uid="{D8D70A75-FC68-4CC6-BBB5-368DB9CC62AD}"/>
    <hyperlink ref="AM185" location="A126006630R" display="A126006630R" xr:uid="{F471E77B-C7AE-413C-858E-4BB7C968B99D}"/>
    <hyperlink ref="AM207" location="A126068838F" display="A126068838F" xr:uid="{B6F90C15-D699-40EA-84BB-E3C93779A2B9}"/>
    <hyperlink ref="AM229" location="A126037734K" display="A126037734K" xr:uid="{47905924-1DA2-491E-8D58-E50AD59830CF}"/>
    <hyperlink ref="AJ185" location="A126005334C" display="A126005334C" xr:uid="{CA776A04-1006-49DE-A7FD-76541C1E74FE}"/>
    <hyperlink ref="AJ207" location="A126067542A" display="A126067542A" xr:uid="{E1A53332-869B-4603-8B48-795F36707F6C}"/>
    <hyperlink ref="AJ229" location="A126036438X" display="A126036438X" xr:uid="{092A7A38-4186-4FBF-BE56-12443A454995}"/>
    <hyperlink ref="AK185" location="A126003390K" display="A126003390K" xr:uid="{31373923-6A9F-44EE-AAF9-3CD7CB7AE910}"/>
    <hyperlink ref="AK207" location="A126065598A" display="A126065598A" xr:uid="{7635521C-53EB-4CAA-8732-9294C3040741}"/>
    <hyperlink ref="AK229" location="A126034494F" display="A126034494F" xr:uid="{53680BC9-E9AE-42D2-BDA0-85F877EF1F5A}"/>
    <hyperlink ref="AL185" location="A126005982A" display="A126005982A" xr:uid="{FA235F86-3CF8-468E-91DC-9DBFF45DDC39}"/>
    <hyperlink ref="AL207" location="A126068190A" display="A126068190A" xr:uid="{97F1FFBB-7113-4272-9071-436EDC65276A}"/>
    <hyperlink ref="AL229" location="A126037086X" display="A126037086X" xr:uid="{33D1ECE0-1699-405E-97CD-E415949700B8}"/>
    <hyperlink ref="AP185" location="A126004686R" display="A126004686R" xr:uid="{4C0E4338-FE10-4591-831A-43C5C903E5C9}"/>
    <hyperlink ref="AP207" location="A126066894L" display="A126066894L" xr:uid="{62FAF493-54BA-4A42-8160-01302280467C}"/>
    <hyperlink ref="AP229" location="A126035790T" display="A126035790T" xr:uid="{4C1814F8-7597-4C4B-84FF-763105DAEC6C}"/>
    <hyperlink ref="AN185" location="A126004038T" display="A126004038T" xr:uid="{D1412723-DF4C-43C8-9B9B-C57F75309A81}"/>
    <hyperlink ref="AN207" location="A126066246R" display="A126066246R" xr:uid="{B4AC300E-9967-4A17-BDB2-3F72232AA05F}"/>
    <hyperlink ref="AN229" location="A126035142V" display="A126035142V" xr:uid="{725DC5FF-8FAE-4F67-A734-09121BEE1B42}"/>
    <hyperlink ref="AO185" location="A126002742K" display="A126002742K" xr:uid="{4C88F7CE-94BB-4DCE-8A42-9A606CF7074A}"/>
    <hyperlink ref="AO207" location="A126064950J" display="A126064950J" xr:uid="{0849C66D-404C-4437-AAA5-1F8A9896C909}"/>
    <hyperlink ref="AO229" location="A126033846F" display="A126033846F" xr:uid="{E53EECEF-E30F-4282-AFE9-64FC4740D486}"/>
    <hyperlink ref="AQ186" location="A126002058R" display="A126002058R" xr:uid="{F4C387F0-736F-486C-AB45-5CF857522451}"/>
    <hyperlink ref="AQ208" location="A126064266L" display="A126064266L" xr:uid="{BCD5DEBC-C62F-454D-8260-20FDE015ED86}"/>
    <hyperlink ref="AQ230" location="A126033162T" display="A126033162T" xr:uid="{D727F3AE-FEA3-42C1-B8E5-99B195B5FEAD}"/>
    <hyperlink ref="AM186" location="A126006594T" display="A126006594T" xr:uid="{6805AB3C-F0E3-4D89-B5FC-B4963C7792C3}"/>
    <hyperlink ref="AM208" location="A126068802C" display="A126068802C" xr:uid="{F0F8381A-80B7-4584-BB16-D8B363017490}"/>
    <hyperlink ref="AM230" location="A126037698L" display="A126037698L" xr:uid="{9327BD3C-9658-4EAC-AECD-01ECDEA4A967}"/>
    <hyperlink ref="AJ186" location="A126005298F" display="A126005298F" xr:uid="{A9A1DABD-451C-40DB-85EC-17BB6DFC9724}"/>
    <hyperlink ref="AJ208" location="A126067506T" display="A126067506T" xr:uid="{41BF7332-3067-417F-9D34-4BD54548F95C}"/>
    <hyperlink ref="AJ230" location="A126036402W" display="A126036402W" xr:uid="{33911FE5-D667-452D-8DEF-176367CA0B4D}"/>
    <hyperlink ref="AK186" location="A126003354A" display="A126003354A" xr:uid="{03C29E40-D6F6-4CC9-9667-70E035A22943}"/>
    <hyperlink ref="AK208" location="A126065562X" display="A126065562X" xr:uid="{8926EC53-CFA7-4E73-86FD-CE3583DBA92D}"/>
    <hyperlink ref="AK230" location="A126034458W" display="A126034458W" xr:uid="{743023A9-86D2-4704-80CE-88440C229435}"/>
    <hyperlink ref="AL186" location="A126005946T" display="A126005946T" xr:uid="{3401F6E9-64D0-432C-8BF0-EB62C4C5EA92}"/>
    <hyperlink ref="AL208" location="A126068154T" display="A126068154T" xr:uid="{FEC6F6B7-AF17-41BB-9D93-270E0A5CF1BF}"/>
    <hyperlink ref="AL230" location="A126037050W" display="A126037050W" xr:uid="{EB376941-3E73-4CF8-9AE2-C414694595D5}"/>
    <hyperlink ref="AP186" location="A126004650L" display="A126004650L" xr:uid="{CAB85DCF-2A49-4EF7-B92C-06E1E71D11E3}"/>
    <hyperlink ref="AP208" location="A126066858C" display="A126066858C" xr:uid="{811B2CF0-60CF-418C-A112-7981FF4FBDC8}"/>
    <hyperlink ref="AP230" location="A126035754J" display="A126035754J" xr:uid="{6C536525-AC96-419A-BE31-DD0CFBF81487}"/>
    <hyperlink ref="AN186" location="A126004002R" display="A126004002R" xr:uid="{3F7C8E47-0E42-4A17-BD55-C6A4962180EB}"/>
    <hyperlink ref="AN208" location="A126066210L" display="A126066210L" xr:uid="{FE44C508-A687-43E4-9499-1A30A51141D7}"/>
    <hyperlink ref="AN230" location="A126035106K" display="A126035106K" xr:uid="{493C58D0-CDD5-4514-8178-7B2A2F5B2EA5}"/>
    <hyperlink ref="AO186" location="A126002706A" display="A126002706A" xr:uid="{D5B23D95-4300-4821-B71B-95AE785A1877}"/>
    <hyperlink ref="AO208" location="A126064914X" display="A126064914X" xr:uid="{28F0AE34-E98D-4AE1-AF54-9E6764C4FA14}"/>
    <hyperlink ref="AO230" location="A126033810C" display="A126033810C" xr:uid="{C8FAC026-837C-4A9B-A898-72B7CA1DEC81}"/>
    <hyperlink ref="AQ187" location="A126002062F" display="A126002062F" xr:uid="{24CED1A0-6018-4238-935B-BC76921FF193}"/>
    <hyperlink ref="AQ209" location="A126064270C" display="A126064270C" xr:uid="{6F4CBC41-7383-40D9-8419-5961D4744C32}"/>
    <hyperlink ref="AQ231" location="A126033166A" display="A126033166A" xr:uid="{B99F5135-9571-450B-A038-61940D829C1C}"/>
    <hyperlink ref="AM187" location="A126006598A" display="A126006598A" xr:uid="{4271367E-2522-457F-BF2C-EE62564A1105}"/>
    <hyperlink ref="AM209" location="A126068806L" display="A126068806L" xr:uid="{26672C82-7E50-4935-BAF3-1679C14043A3}"/>
    <hyperlink ref="AM231" location="A126037702T" display="A126037702T" xr:uid="{0530BA5C-8605-4157-ABEB-C6AF7E172D61}"/>
    <hyperlink ref="AJ187" location="A126005302K" display="A126005302K" xr:uid="{21CBF55F-4D1B-4BC0-B86E-C1AA8AC94C1C}"/>
    <hyperlink ref="AJ209" location="A126067510J" display="A126067510J" xr:uid="{BBAB044C-4497-4F7C-80F8-9753A4B61BC9}"/>
    <hyperlink ref="AJ231" location="A126036406F" display="A126036406F" xr:uid="{F348AD1A-77F6-4B7C-A5F4-E152E33870CF}"/>
    <hyperlink ref="AK187" location="A126003358K" display="A126003358K" xr:uid="{F271D310-58B5-4F7F-85E5-9841E75B7F31}"/>
    <hyperlink ref="AK209" location="A126065566J" display="A126065566J" xr:uid="{10B4EC3D-36D7-45E3-B49A-A4FD00AB66C1}"/>
    <hyperlink ref="AK231" location="A126034462L" display="A126034462L" xr:uid="{E2D09030-931D-474B-8B15-D54EA45583F2}"/>
    <hyperlink ref="AP187" location="A126004654W" display="A126004654W" xr:uid="{39A51A56-C22F-45B8-A000-83B6B3052EB2}"/>
    <hyperlink ref="AP209" location="A126066862V" display="A126066862V" xr:uid="{14E16D27-2256-46FF-9167-26D278D25057}"/>
    <hyperlink ref="AP231" location="A126035758T" display="A126035758T" xr:uid="{8CA270C8-6EE9-422C-AB2D-364796743334}"/>
    <hyperlink ref="AN187" location="A126004006X" display="A126004006X" xr:uid="{4FC1ED47-14F8-441F-86A2-C5FBB3A2DBDD}"/>
    <hyperlink ref="AN209" location="A126066214W" display="A126066214W" xr:uid="{3205DB5D-D2CF-474E-B0B6-0D341D9C7015}"/>
    <hyperlink ref="AN231" location="A126035110A" display="A126035110A" xr:uid="{7B9C5324-6461-40DD-B109-BEB45ACAADF8}"/>
    <hyperlink ref="AQ188" location="A126002078X" display="A126002078X" xr:uid="{C3F74985-055D-4EEE-AD3A-E8C4147F0384}"/>
    <hyperlink ref="AQ210" location="A126064286W" display="A126064286W" xr:uid="{89A8FB36-3C01-4B5C-97CE-AFDE70697252}"/>
    <hyperlink ref="AQ232" location="A126033182A" display="A126033182A" xr:uid="{CE919EBE-3099-4F41-A706-494BED681083}"/>
    <hyperlink ref="AM188" location="A126006614R" display="A126006614R" xr:uid="{A847BE2B-2EEB-494A-A78F-C2102EF20AF7}"/>
    <hyperlink ref="AM210" location="A126068822L" display="A126068822L" xr:uid="{E1843C85-4187-435B-BE18-EC6EBBCDE683}"/>
    <hyperlink ref="AM232" location="A126037718K" display="A126037718K" xr:uid="{FD3CAC2C-598B-43D7-8A4C-FA92E3D4C9C3}"/>
    <hyperlink ref="AJ188" location="A126005318C" display="A126005318C" xr:uid="{7A8616A7-F225-4916-8047-E06D930F88D5}"/>
    <hyperlink ref="AJ210" location="A126067526A" display="A126067526A" xr:uid="{6D65E786-7F49-4395-93DC-FF7E078A8C21}"/>
    <hyperlink ref="AJ232" location="A126036422F" display="A126036422F" xr:uid="{2C1F1332-EE21-4C82-B780-4A52542B59E2}"/>
    <hyperlink ref="AK188" location="A126003374K" display="A126003374K" xr:uid="{C6423B6C-83CE-4CF2-9D77-E7B5A7178D16}"/>
    <hyperlink ref="AK210" location="A126065582J" display="A126065582J" xr:uid="{854E7F90-06B4-419C-BA75-0772B03C9214}"/>
    <hyperlink ref="AK232" location="A126034478F" display="A126034478F" xr:uid="{138D87D1-10EB-479B-927B-30A5B8F46B82}"/>
    <hyperlink ref="AP188" location="A126004670W" display="A126004670W" xr:uid="{2DE8480F-B719-4364-AB74-F8D63D4EEBEE}"/>
    <hyperlink ref="AP210" location="A126066878L" display="A126066878L" xr:uid="{8F862EF0-857F-4FC5-AC37-B0EED763BAA7}"/>
    <hyperlink ref="AP232" location="A126035774T" display="A126035774T" xr:uid="{4B11116B-6433-41A5-8AA8-AD44C33F908F}"/>
    <hyperlink ref="AN188" location="A126004022X" display="A126004022X" xr:uid="{9689618B-20C8-44DC-8730-2C56167ABDAA}"/>
    <hyperlink ref="AN210" location="A126066230W" display="A126066230W" xr:uid="{C3B91133-4011-4EF4-842D-2C811F6A664D}"/>
    <hyperlink ref="AN232" location="A126035126V" display="A126035126V" xr:uid="{D32AF1DB-1B5E-4B1D-A1B3-D8247B4FD1EC}"/>
    <hyperlink ref="AQ189" location="A126002046F" display="A126002046F" xr:uid="{B44663A1-905A-42A3-A060-2EF17858382B}"/>
    <hyperlink ref="AQ211" location="A126064254C" display="A126064254C" xr:uid="{93CAE01C-AD0F-48B2-BECD-2D7CDFE2D184}"/>
    <hyperlink ref="AQ233" location="A126033150J" display="A126033150J" xr:uid="{BA9BC1B3-953C-4691-B08A-E0A3C0C0CEB3}"/>
    <hyperlink ref="AM189" location="A126006582J" display="A126006582J" xr:uid="{3576F336-95C8-4C14-9831-4C773C19CEB5}"/>
    <hyperlink ref="AM211" location="A126068790F" display="A126068790F" xr:uid="{A260F13F-8566-441A-A98C-D2A7506E888C}"/>
    <hyperlink ref="AM233" location="A126037686C" display="A126037686C" xr:uid="{F4816D00-F480-4FD8-985B-8B051A9399BC}"/>
    <hyperlink ref="AJ189" location="A126005286W" display="A126005286W" xr:uid="{8ED5303B-0928-4814-A179-07519535A9C5}"/>
    <hyperlink ref="AJ211" location="A126067494V" display="A126067494V" xr:uid="{3F352FB7-FA57-44DE-B70B-7DE32F4323FF}"/>
    <hyperlink ref="AJ233" location="A126036390X" display="A126036390X" xr:uid="{0B257FC5-53D9-4D20-B648-AD53CD8391A1}"/>
    <hyperlink ref="AK189" location="A126003342T" display="A126003342T" xr:uid="{AD5DD7A6-10D2-4F19-A3C1-275D9D9A0ED0}"/>
    <hyperlink ref="AK211" location="A126065550R" display="A126065550R" xr:uid="{B2DF7285-4F58-425E-87DB-864656FE9717}"/>
    <hyperlink ref="AK233" location="A126034446L" display="A126034446L" xr:uid="{69893AE7-BCC9-42FD-8209-F26AAF037D46}"/>
    <hyperlink ref="AL189" location="A126005934J" display="A126005934J" xr:uid="{B76DDB74-EECC-4098-B2BB-EDB005DB2245}"/>
    <hyperlink ref="AL211" location="A126068142J" display="A126068142J" xr:uid="{C91E3F31-C434-4718-ACBB-1E4DAE0F4ECD}"/>
    <hyperlink ref="AL233" location="A126037038F" display="A126037038F" xr:uid="{FF4FBCA0-CFE8-4F04-90FA-033D6887A744}"/>
    <hyperlink ref="AP189" location="A126004638W" display="A126004638W" xr:uid="{6DFD0B0E-D0E5-47F3-921A-72BAC6F2AE79}"/>
    <hyperlink ref="AP211" location="A126066846V" display="A126066846V" xr:uid="{27B3F087-926F-4618-B5EA-37773CEDA7D9}"/>
    <hyperlink ref="AP233" location="A126035742X" display="A126035742X" xr:uid="{59C6D056-26FB-43DB-9E1A-B1DEDF641073}"/>
    <hyperlink ref="AN189" location="A126003990R" display="A126003990R" xr:uid="{07EF523A-BC1F-4430-98B0-D7EA51FC62E5}"/>
    <hyperlink ref="AN211" location="A126066198J" display="A126066198J" xr:uid="{F7910A02-3DB2-48FA-88D2-D253AF4570A5}"/>
    <hyperlink ref="AN233" location="A126035094L" display="A126035094L" xr:uid="{6108DF3C-8C8C-4531-9761-CF2C54206EAA}"/>
    <hyperlink ref="AO189" location="A126002694C" display="A126002694C" xr:uid="{F481B2F2-BAFE-4D19-A073-6CE0BAA92C33}"/>
    <hyperlink ref="AO211" location="A126064902R" display="A126064902R" xr:uid="{CA7F3A17-C636-4BF7-8C2B-A19E7690C148}"/>
    <hyperlink ref="AO233" location="A126033798X" display="A126033798X" xr:uid="{DE84BF08-D8A6-44B7-9DAC-C84A9C167174}"/>
    <hyperlink ref="AQ190" location="A126002098J" display="A126002098J" xr:uid="{CC3F6800-8296-4C67-A166-29CD79AEEA44}"/>
    <hyperlink ref="AQ212" location="A126064306V" display="A126064306V" xr:uid="{524EF47A-C128-4B05-94AB-14358A20AD4C}"/>
    <hyperlink ref="AQ234" location="A126033202X" display="A126033202X" xr:uid="{E1D58C46-C5F0-4A14-B6DA-F6E6EB5A22F9}"/>
    <hyperlink ref="AM190" location="A126006634X" display="A126006634X" xr:uid="{0A51F4C7-0A56-444D-9EE2-60D83DFD1069}"/>
    <hyperlink ref="AM212" location="A126068842W" display="A126068842W" xr:uid="{6B67A198-4878-4DDB-AF22-8C4894E024F3}"/>
    <hyperlink ref="AM234" location="A126037738V" display="A126037738V" xr:uid="{99A1C42B-FF55-40A3-B37F-B8F877D6DB58}"/>
    <hyperlink ref="AJ190" location="A126005338L" display="A126005338L" xr:uid="{3D97B4EC-AE30-43BA-9F30-445641EB963E}"/>
    <hyperlink ref="AJ212" location="A126067546K" display="A126067546K" xr:uid="{2CC6783D-874A-40FF-BD79-FD2D9A306055}"/>
    <hyperlink ref="AJ234" location="A126036442R" display="A126036442R" xr:uid="{144AEFA7-BC37-4EA1-B953-1646B00227C5}"/>
    <hyperlink ref="AK190" location="A126003394V" display="A126003394V" xr:uid="{0E2C5D01-45F6-44CB-A79E-5F3B50263AA5}"/>
    <hyperlink ref="AK212" location="A126065602F" display="A126065602F" xr:uid="{3EC36EF6-7D43-4D15-87FE-F888E68ED17A}"/>
    <hyperlink ref="AK234" location="A126034498R" display="A126034498R" xr:uid="{4B2E9B81-9350-49FE-857E-CC5874024AB1}"/>
    <hyperlink ref="AL190" location="A126005986K" display="A126005986K" xr:uid="{D0021F4D-8C24-4FC9-8674-C6B07F7135F0}"/>
    <hyperlink ref="AL212" location="A126068194K" display="A126068194K" xr:uid="{9CCB9206-8B1B-4651-8E68-0247850DD651}"/>
    <hyperlink ref="AL234" location="A126037090R" display="A126037090R" xr:uid="{91F64986-F64A-49DF-A0B7-DC3C9B379680}"/>
    <hyperlink ref="AP190" location="A126004690F" display="A126004690F" xr:uid="{BDC9CF6C-B7A0-4FEE-92F5-5C641CE7A828}"/>
    <hyperlink ref="AP212" location="A126066898W" display="A126066898W" xr:uid="{7219654D-E9E2-47C5-9908-8F43A138B87D}"/>
    <hyperlink ref="AP234" location="A126035794A" display="A126035794A" xr:uid="{9E2BDFEA-486C-4B4B-BE79-CEBBEEFC257B}"/>
    <hyperlink ref="AN190" location="A126004042J" display="A126004042J" xr:uid="{0A46B47E-48B6-4BDD-9696-A609FABFB760}"/>
    <hyperlink ref="AN212" location="A126066250F" display="A126066250F" xr:uid="{EF9B5956-4403-42F9-8628-CB76D883572F}"/>
    <hyperlink ref="AN234" location="A126035146C" display="A126035146C" xr:uid="{E9C538B6-CF21-49EF-AC18-D6155D18456D}"/>
    <hyperlink ref="AO190" location="A126002746V" display="A126002746V" xr:uid="{0C43286C-3BBA-4EA9-8B44-7DE997362EF8}"/>
    <hyperlink ref="AO212" location="A126064954T" display="A126064954T" xr:uid="{F077ACD8-E20F-4629-99D3-A205BE591FEC}"/>
    <hyperlink ref="AO234" location="A126033850W" display="A126033850W" xr:uid="{589CF553-1B53-4FF1-9DAF-93AB2BCB7814}"/>
    <hyperlink ref="AQ191" location="A126002082R" display="A126002082R" xr:uid="{2E0A0392-8039-4DF7-97B6-08F6610A49C9}"/>
    <hyperlink ref="AQ213" location="A126064290L" display="A126064290L" xr:uid="{531499D0-BA71-48A5-8109-BD67F31B3ABD}"/>
    <hyperlink ref="AQ235" location="A126033186K" display="A126033186K" xr:uid="{297B3082-A107-4A20-A58F-4AD598758756}"/>
    <hyperlink ref="AM191" location="A126006618X" display="A126006618X" xr:uid="{7BD2C694-9E2E-4D81-8B54-2902F37F706D}"/>
    <hyperlink ref="AM213" location="A126068826W" display="A126068826W" xr:uid="{C87E3D7D-DCC5-46FA-829F-906ACB15A7C3}"/>
    <hyperlink ref="AM235" location="A126037722A" display="A126037722A" xr:uid="{F7F38796-1F4D-449F-A587-A70F5B9C3040}"/>
    <hyperlink ref="AJ191" location="A126005322V" display="A126005322V" xr:uid="{177BC59E-A1EE-4E92-A5FA-571E24907FEE}"/>
    <hyperlink ref="AJ213" location="A126067530T" display="A126067530T" xr:uid="{103AF4BA-A673-4B15-BB05-6AA5544A6400}"/>
    <hyperlink ref="AJ235" location="A126036426R" display="A126036426R" xr:uid="{DBA20E5E-A59E-4FD6-8FEA-053E552BAC9C}"/>
    <hyperlink ref="AK191" location="A126003378V" display="A126003378V" xr:uid="{466D9269-553E-441E-B3CC-12D63B169B17}"/>
    <hyperlink ref="AK213" location="A126065586T" display="A126065586T" xr:uid="{20FB7104-DE53-49AF-9A61-E0E1D2313D01}"/>
    <hyperlink ref="AK235" location="A126034482W" display="A126034482W" xr:uid="{1CBCD78F-31AB-4713-9696-DD14DBFBECCF}"/>
    <hyperlink ref="AP191" location="A126004674F" display="A126004674F" xr:uid="{F11B459C-5FB9-4C39-BF17-E8A91CDF7B1D}"/>
    <hyperlink ref="AP213" location="A126066882C" display="A126066882C" xr:uid="{2DDB9744-0BFD-4724-BA53-38F75A25E32B}"/>
    <hyperlink ref="AP235" location="A126035778A" display="A126035778A" xr:uid="{4D62E796-9A15-4B1E-A929-9572C00B6886}"/>
    <hyperlink ref="AN191" location="A126004026J" display="A126004026J" xr:uid="{E806342E-2924-4690-AE9E-1FFE376A2A89}"/>
    <hyperlink ref="AN213" location="A126066234F" display="A126066234F" xr:uid="{9CD9D404-B9B6-4625-A1BF-73792FA08E43}"/>
    <hyperlink ref="AN235" location="A126035130K" display="A126035130K" xr:uid="{0324C55C-9100-4A53-84F9-76DA8E4A453D}"/>
    <hyperlink ref="AQ193" location="A126002102L" display="A126002102L" xr:uid="{418E77D4-6CAB-4D6C-991A-2595DD77AD58}"/>
    <hyperlink ref="AQ215" location="A126064310K" display="A126064310K" xr:uid="{D77F4C01-448C-42CC-802C-F3A7873BF822}"/>
    <hyperlink ref="AQ237" location="A126033206J" display="A126033206J" xr:uid="{73F31D5C-121D-42DB-B509-9925D92B83DC}"/>
    <hyperlink ref="AM193" location="A126006638J" display="A126006638J" xr:uid="{3F381AD8-4CCC-4888-84EA-B071721F6366}"/>
    <hyperlink ref="AM215" location="A126068846F" display="A126068846F" xr:uid="{F460AAF8-BEFA-44CF-ADD3-610FBBD457F2}"/>
    <hyperlink ref="AM237" location="A126037742K" display="A126037742K" xr:uid="{291E5CED-58F7-490F-B4DC-97112DE81690}"/>
    <hyperlink ref="AJ193" location="A126005342C" display="A126005342C" xr:uid="{9151B1C8-E3E1-4D87-BF73-8A6FC54B3AC6}"/>
    <hyperlink ref="AJ215" location="A126067550A" display="A126067550A" xr:uid="{48006C89-66E0-43C7-898D-7326075AF447}"/>
    <hyperlink ref="AJ237" location="A126036446X" display="A126036446X" xr:uid="{86FBA539-03C8-414D-B9E2-8B682EBF9378}"/>
    <hyperlink ref="AK193" location="A126003398C" display="A126003398C" xr:uid="{7EEEFC96-C532-45D1-9F84-AFC5D2728DB5}"/>
    <hyperlink ref="AK215" location="A126065606R" display="A126065606R" xr:uid="{EE01B6C8-AFA4-4E8D-84C9-A78520CB110E}"/>
    <hyperlink ref="AK237" location="A126034502V" display="A126034502V" xr:uid="{A91164AC-C517-492A-AC72-B5D9FB87A8F1}"/>
    <hyperlink ref="AL193" location="A126005990A" display="A126005990A" xr:uid="{7522A448-A71A-4BAC-B831-2E650562CF63}"/>
    <hyperlink ref="AL215" location="A126068198V" display="A126068198V" xr:uid="{6404B7CE-CB70-4137-B0E2-11FD6C62D57F}"/>
    <hyperlink ref="AL237" location="A126037094X" display="A126037094X" xr:uid="{222E7C79-60B4-46D9-9E4E-728058B7EAF5}"/>
    <hyperlink ref="AP193" location="A126004694R" display="A126004694R" xr:uid="{ACBCF77E-00F8-4D32-8B18-B5E65A84C32C}"/>
    <hyperlink ref="AP215" location="A126066902A" display="A126066902A" xr:uid="{2B148A5B-4AB0-4894-B023-6E375D9CE260}"/>
    <hyperlink ref="AP237" location="A126035798K" display="A126035798K" xr:uid="{75D5C271-EE7B-429F-A1B3-981D1451D4A4}"/>
    <hyperlink ref="AN193" location="A126004046T" display="A126004046T" xr:uid="{97D638F8-B31A-46EE-A677-90988DA41E05}"/>
    <hyperlink ref="AN215" location="A126066254R" display="A126066254R" xr:uid="{14F0DCA4-B504-441E-948C-E2A11939AF3A}"/>
    <hyperlink ref="AN237" location="A126035150V" display="A126035150V" xr:uid="{13B50177-147D-48FB-B846-CDC6E3EDF035}"/>
    <hyperlink ref="AO193" location="A126002750K" display="A126002750K" xr:uid="{502BAE44-8D71-4C38-83DC-2213D6C16C14}"/>
    <hyperlink ref="AO215" location="A126064958A" display="A126064958A" xr:uid="{45E718DF-A879-42B7-A260-231752AB75A4}"/>
    <hyperlink ref="AO237" location="A126033854F" display="A126033854F" xr:uid="{3D546AEA-4BCC-4E7F-A0A9-09FC83100C70}"/>
    <hyperlink ref="AQ194" location="A126002050W" display="A126002050W" xr:uid="{6B8C5C9C-7C56-4F63-8C42-CF01007900F2}"/>
    <hyperlink ref="AQ216" location="A126064258L" display="A126064258L" xr:uid="{6962405B-F0D1-46E3-BB88-1F92B4239248}"/>
    <hyperlink ref="AQ238" location="A126033154T" display="A126033154T" xr:uid="{87689A8B-D419-4B78-ACFE-B53B085248B6}"/>
    <hyperlink ref="AM194" location="A126006586T" display="A126006586T" xr:uid="{B5C1F441-EC0F-4E6C-9727-53D585E85686}"/>
    <hyperlink ref="AM216" location="A126068794R" display="A126068794R" xr:uid="{9F8E59CB-A371-407D-B7B6-AE7CC0401AFE}"/>
    <hyperlink ref="AM238" location="A126037690V" display="A126037690V" xr:uid="{56BD68C2-79B7-40D0-B3B8-8622006AB691}"/>
    <hyperlink ref="AJ194" location="A126005290L" display="A126005290L" xr:uid="{011B0FD5-5FCA-4EC7-868E-8D785675A1CA}"/>
    <hyperlink ref="AJ216" location="A126067498C" display="A126067498C" xr:uid="{48ADF016-D204-4284-BB2D-2540D632151D}"/>
    <hyperlink ref="AJ238" location="A126036394J" display="A126036394J" xr:uid="{564CCF3A-D574-4B01-9B98-0E07EDD11025}"/>
    <hyperlink ref="AK194" location="A126003346A" display="A126003346A" xr:uid="{2A91368D-7D34-4860-89FC-D889174831CD}"/>
    <hyperlink ref="AK216" location="A126065554X" display="A126065554X" xr:uid="{0AA61B0C-3B25-460B-9DB3-3C3ABE9AAB41}"/>
    <hyperlink ref="AK238" location="A126034450C" display="A126034450C" xr:uid="{68872494-83DE-4AFF-BAFC-4E7C708549BB}"/>
    <hyperlink ref="AL194" location="A126005938T" display="A126005938T" xr:uid="{CD89ABA8-765F-4C2C-A892-ABF1405F923A}"/>
    <hyperlink ref="AL216" location="A126068146T" display="A126068146T" xr:uid="{5B2A3241-949B-49FF-BC8D-583BA4E2C50C}"/>
    <hyperlink ref="AL238" location="A126037042W" display="A126037042W" xr:uid="{BE4104D4-E2B7-4CCF-B388-8FDCF0F66977}"/>
    <hyperlink ref="AP194" location="A126004642L" display="A126004642L" xr:uid="{5CD68543-5734-4C79-9307-74367F5EB2E0}"/>
    <hyperlink ref="AP216" location="A126066850K" display="A126066850K" xr:uid="{DA7D0CB0-3DA0-44DB-90E5-B3E1B3EDF8F1}"/>
    <hyperlink ref="AP238" location="A126035746J" display="A126035746J" xr:uid="{C12FD524-4C13-43A3-9A43-2BA3CA5DF191}"/>
    <hyperlink ref="AN194" location="A126003994X" display="A126003994X" xr:uid="{B69D0EC6-9EC1-4F81-9EDA-841C36AA43C4}"/>
    <hyperlink ref="AN216" location="A126066202L" display="A126066202L" xr:uid="{11552B1C-5F1C-4B83-8315-55990443F0E5}"/>
    <hyperlink ref="AN238" location="A126035098W" display="A126035098W" xr:uid="{91C34AE7-712F-4399-8345-C7E5174ABDC6}"/>
    <hyperlink ref="AO194" location="A126002698L" display="A126002698L" xr:uid="{0BC2399A-FD29-4ED9-89B4-CEF5AE5BD8BD}"/>
    <hyperlink ref="AO216" location="A126064906X" display="A126064906X" xr:uid="{598794B6-13AD-42B6-9199-217820B411AB}"/>
    <hyperlink ref="AO238" location="A126033802C" display="A126033802C" xr:uid="{93406E4E-D29C-406A-B7E5-8E4228546AAE}"/>
    <hyperlink ref="AQ195" location="A126002034W" display="A126002034W" xr:uid="{F5EAD139-C642-4457-A596-FB19489D7001}"/>
    <hyperlink ref="AQ217" location="A126064242V" display="A126064242V" xr:uid="{966A5CB6-AA0C-4E01-A3AD-205E20E87A43}"/>
    <hyperlink ref="AQ239" location="A126033138T" display="A126033138T" xr:uid="{C10A9061-2670-414B-BE19-D84F526114BF}"/>
    <hyperlink ref="AM195" location="A126006570X" display="A126006570X" xr:uid="{EB47CE25-F37A-434F-B003-B6C532365B01}"/>
    <hyperlink ref="AM217" location="A126068778R" display="A126068778R" xr:uid="{60EE8B77-C5D2-42D1-B627-853C324EF958}"/>
    <hyperlink ref="AM239" location="A126037674V" display="A126037674V" xr:uid="{8508B855-64FA-4297-83C6-C9C403C30493}"/>
    <hyperlink ref="AJ195" location="A126005274L" display="A126005274L" xr:uid="{ECFADE40-5D01-445A-B68D-2E4B026FF40E}"/>
    <hyperlink ref="AJ217" location="A126067482K" display="A126067482K" xr:uid="{CFD24985-D1A5-4A46-98AC-AC641B5BE4C5}"/>
    <hyperlink ref="AJ239" location="A126036378J" display="A126036378J" xr:uid="{1DBD5A20-E31B-47CA-B0EE-389EB4BA9C2F}"/>
    <hyperlink ref="AK195" location="A126003330J" display="A126003330J" xr:uid="{F2D15DEE-C397-4D8E-A494-4115512104E8}"/>
    <hyperlink ref="AK217" location="A126065538X" display="A126065538X" xr:uid="{C0809FF0-C057-47F1-B36E-528507F9F8CA}"/>
    <hyperlink ref="AK239" location="A126034434C" display="A126034434C" xr:uid="{164D9388-5E3F-4B9F-ADB3-743ED6EF894F}"/>
    <hyperlink ref="AL195" location="A126005922X" display="A126005922X" xr:uid="{0F0EDF36-DBB5-4585-B377-FD7B1CA02046}"/>
    <hyperlink ref="AL217" location="A126068130X" display="A126068130X" xr:uid="{A6C815C7-8A56-4BA8-86EB-A9349B1308F6}"/>
    <hyperlink ref="AL239" location="A126037026W" display="A126037026W" xr:uid="{8A4C5058-8162-4834-8EAA-FE043A7AC49E}"/>
    <hyperlink ref="AP195" location="A126004626L" display="A126004626L" xr:uid="{4101CDFD-3530-4578-8A4A-B75490180459}"/>
    <hyperlink ref="AP217" location="A126066834K" display="A126066834K" xr:uid="{D76ABD8E-1FC6-4363-8F18-ABE309D4D2D8}"/>
    <hyperlink ref="AP239" location="A126035730R" display="A126035730R" xr:uid="{9C02733F-911D-429D-AC11-F9EEE6D1CA64}"/>
    <hyperlink ref="AN195" location="A126003978X" display="A126003978X" xr:uid="{2BF683B4-B907-4AED-8D72-D9D0E0C837BA}"/>
    <hyperlink ref="AN217" location="A126066186X" display="A126066186X" xr:uid="{D7BFC67A-5994-4D5B-ACC7-8CF09BAD6BE4}"/>
    <hyperlink ref="AN239" location="A126035082C" display="A126035082C" xr:uid="{2E7EFE44-AB23-4BAD-B90D-F6644648A2A3}"/>
    <hyperlink ref="AO195" location="A126002682V" display="A126002682V" xr:uid="{7A5551F0-8F8D-4486-8BDA-77F7C06E1D61}"/>
    <hyperlink ref="AO217" location="A126064890T" display="A126064890T" xr:uid="{B35DFB39-7F91-4D55-9602-DC83F0AF86A9}"/>
    <hyperlink ref="AO239" location="A126033786R" display="A126033786R" xr:uid="{EC275635-15A2-4DFB-9465-CB91B8E6D66B}"/>
    <hyperlink ref="AQ196" location="A126002038F" display="A126002038F" xr:uid="{1E224410-99F5-4E28-9395-EBD00A28210B}"/>
    <hyperlink ref="AQ218" location="A126064246C" display="A126064246C" xr:uid="{66507FB9-69B0-4A19-8A53-2C27F1818301}"/>
    <hyperlink ref="AQ240" location="A126033142J" display="A126033142J" xr:uid="{EEBF16C7-1999-43B7-AF14-77DB2F5BAB72}"/>
    <hyperlink ref="AM196" location="A126006574J" display="A126006574J" xr:uid="{92046352-6C43-44A9-9134-67323012B069}"/>
    <hyperlink ref="AM218" location="A126068782F" display="A126068782F" xr:uid="{B240A724-FA06-4D4B-9B2B-1EDEDAC573F8}"/>
    <hyperlink ref="AM240" location="A126037678C" display="A126037678C" xr:uid="{D1C055D2-7005-4953-A453-B275EC956D86}"/>
    <hyperlink ref="AJ196" location="A126005278W" display="A126005278W" xr:uid="{5A873E28-293D-4AB6-B640-C4B4F2F0355D}"/>
    <hyperlink ref="AJ218" location="A126067486V" display="A126067486V" xr:uid="{605E82B9-BE52-4AE3-BF98-CDCDB4D9AD9C}"/>
    <hyperlink ref="AJ240" location="A126036382X" display="A126036382X" xr:uid="{5D68DC6E-D04C-48D5-9158-92DEE6CFCC90}"/>
    <hyperlink ref="AK196" location="A126003334T" display="A126003334T" xr:uid="{54DCE156-8AE0-4258-950D-D1939AA6D898}"/>
    <hyperlink ref="AK218" location="A126065542R" display="A126065542R" xr:uid="{ABD0E6B5-27F6-4E6D-A586-414243EDB7E4}"/>
    <hyperlink ref="AK240" location="A126034438L" display="A126034438L" xr:uid="{230D46D1-B95B-43B6-BF49-5B0EBC9C269E}"/>
    <hyperlink ref="AL196" location="A126005926J" display="A126005926J" xr:uid="{F63BD4C4-C8F3-4CF6-B498-43122627A84B}"/>
    <hyperlink ref="AL218" location="A126068134J" display="A126068134J" xr:uid="{71375AA6-468B-4AFC-9BBB-A1A8485A0EFD}"/>
    <hyperlink ref="AL240" location="A126037030L" display="A126037030L" xr:uid="{B7E1E9DD-4A61-408E-8314-DEBEFECD1DC6}"/>
    <hyperlink ref="AP196" location="A126004630C" display="A126004630C" xr:uid="{C261A37B-EBB2-43DA-B5AC-A1E8AFA963EC}"/>
    <hyperlink ref="AP218" location="A126066838V" display="A126066838V" xr:uid="{19B88C8C-1AF0-420F-87AA-D4B465558892}"/>
    <hyperlink ref="AP240" location="A126035734X" display="A126035734X" xr:uid="{3F2F41A3-A50A-45AB-AED1-56AB793141D9}"/>
    <hyperlink ref="AN196" location="A126003982R" display="A126003982R" xr:uid="{F27AABD6-827D-44C5-B327-C5F203D76E31}"/>
    <hyperlink ref="AN218" location="A126066190R" display="A126066190R" xr:uid="{228E1E60-B600-461F-A3A4-0DA5408A41B1}"/>
    <hyperlink ref="AN240" location="A126035086L" display="A126035086L" xr:uid="{F5784BFA-17B0-4E80-B5FE-5999200EFF1D}"/>
    <hyperlink ref="AO196" location="A126002686C" display="A126002686C" xr:uid="{5D17281C-37B9-4813-8D14-A79CC871B23D}"/>
    <hyperlink ref="AO218" location="A126064894A" display="A126064894A" xr:uid="{1EF2D4BF-02EC-4D37-9BCA-93819D32A5FB}"/>
    <hyperlink ref="AO240" location="A126033790F" display="A126033790F" xr:uid="{13A0DA64-1120-496F-AA1C-869119F6FA60}"/>
    <hyperlink ref="AQ197" location="A126002066R" display="A126002066R" xr:uid="{9795691D-703C-4AEA-B4D7-4D43BD402DF0}"/>
    <hyperlink ref="AQ219" location="A126064274L" display="A126064274L" xr:uid="{F12B8396-7097-43ED-BFB9-919B0B908372}"/>
    <hyperlink ref="AQ241" location="A126033170T" display="A126033170T" xr:uid="{64A04DB1-543B-44C5-A3B3-90DFA7316C79}"/>
    <hyperlink ref="AM197" location="A126006602F" display="A126006602F" xr:uid="{87D30E01-126F-4AB4-AEBD-0CAD135F9309}"/>
    <hyperlink ref="AM219" location="A126068810C" display="A126068810C" xr:uid="{F91F14DD-DD50-40DA-BD33-7CB0FB101579}"/>
    <hyperlink ref="AM241" location="A126037706A" display="A126037706A" xr:uid="{FD71926D-9E38-498D-A772-BFB34078FF64}"/>
    <hyperlink ref="AJ197" location="A126005306V" display="A126005306V" xr:uid="{DBA36A9F-14DF-4F9D-A893-63D02920DE7C}"/>
    <hyperlink ref="AJ219" location="A126067514T" display="A126067514T" xr:uid="{16A0D543-4EA0-4542-B913-902A017679EB}"/>
    <hyperlink ref="AJ241" location="A126036410W" display="A126036410W" xr:uid="{B48A5F0B-A17A-4C90-B066-A9A2F3FAF1C3}"/>
    <hyperlink ref="AK197" location="A126003362A" display="A126003362A" xr:uid="{8574F250-17E3-4A93-9849-40AEDCA26122}"/>
    <hyperlink ref="AK219" location="A126065570X" display="A126065570X" xr:uid="{6AEAE3A3-8BDA-4DFA-A454-EB13571D34CD}"/>
    <hyperlink ref="AK241" location="A126034466W" display="A126034466W" xr:uid="{1CFD77FE-8D83-475C-A7B6-CB16ACFFC66B}"/>
    <hyperlink ref="AL197" location="A126005954T" display="A126005954T" xr:uid="{EA59F2DA-4782-4167-9E69-35D53462743E}"/>
    <hyperlink ref="AL219" location="A126068162T" display="A126068162T" xr:uid="{A2DCBAC2-F078-44B5-9E0E-ADFDFBBCE34E}"/>
    <hyperlink ref="AL241" location="A126037058R" display="A126037058R" xr:uid="{28516494-BFDC-4127-A1B2-4DFC53116574}"/>
    <hyperlink ref="AP197" location="A126004658F" display="A126004658F" xr:uid="{3F37066F-56F4-4F36-8827-6CA1BA8311CD}"/>
    <hyperlink ref="AP219" location="A126066866C" display="A126066866C" xr:uid="{85D45779-743E-4E1A-B11D-DC221318768F}"/>
    <hyperlink ref="AP241" location="A126035762J" display="A126035762J" xr:uid="{1C821816-C516-4DE6-933E-E207E18954B5}"/>
    <hyperlink ref="AN197" location="A126004010R" display="A126004010R" xr:uid="{45FACC8F-12AF-4463-98D7-0B3F860FE93C}"/>
    <hyperlink ref="AN219" location="A126066218F" display="A126066218F" xr:uid="{FE380305-B324-4453-9B74-BAC8A1D73F3A}"/>
    <hyperlink ref="AN241" location="A126035114K" display="A126035114K" xr:uid="{BF6B8AC3-00B2-4B6E-A2DF-6E3A69945612}"/>
    <hyperlink ref="AO197" location="A126002714A" display="A126002714A" xr:uid="{B7919F03-D0EB-4A8C-8289-0F56D24C9D70}"/>
    <hyperlink ref="AO219" location="A126064922X" display="A126064922X" xr:uid="{72352D99-CA3A-4066-A821-688D07938283}"/>
    <hyperlink ref="AO241" location="A126033818W" display="A126033818W" xr:uid="{28F5C3A9-BAD3-4C93-917E-406DEB6765CA}"/>
    <hyperlink ref="AQ198" location="A126002042W" display="A126002042W" xr:uid="{1981E7C6-8BA7-4779-96B2-A65DB79C106B}"/>
    <hyperlink ref="AQ220" location="A126064250V" display="A126064250V" xr:uid="{5BAFF28B-F708-42E0-98DA-0E3E6BC56F4D}"/>
    <hyperlink ref="AQ242" location="A126033146T" display="A126033146T" xr:uid="{15FF825D-9A51-4A36-A13C-29644075ADF3}"/>
    <hyperlink ref="AM198" location="A126006578T" display="A126006578T" xr:uid="{2D895223-D776-442B-9F4B-EF0F9BB0140B}"/>
    <hyperlink ref="AM220" location="A126068786R" display="A126068786R" xr:uid="{0238D82C-9571-4A8A-B878-7CA1CD55F62F}"/>
    <hyperlink ref="AM242" location="A126037682V" display="A126037682V" xr:uid="{E7AE8F9B-BEFA-4F74-8F17-C4DDB400D167}"/>
    <hyperlink ref="AJ198" location="A126005282L" display="A126005282L" xr:uid="{4A867E2E-9BC1-4F8D-A798-B010FA738C37}"/>
    <hyperlink ref="AJ220" location="A126067490K" display="A126067490K" xr:uid="{453B5EB4-8B5B-48EE-AD40-7FE46B1F11BA}"/>
    <hyperlink ref="AJ242" location="A126036386J" display="A126036386J" xr:uid="{917CC8A2-AA3E-4565-B85B-A93947C1E476}"/>
    <hyperlink ref="AK198" location="A126003338A" display="A126003338A" xr:uid="{ADC78B9D-FF9A-4641-A58A-D8BB2B26619E}"/>
    <hyperlink ref="AK220" location="A126065546X" display="A126065546X" xr:uid="{6BC74A98-37D0-4FF6-BFF2-1E75A20A5653}"/>
    <hyperlink ref="AK242" location="A126034442C" display="A126034442C" xr:uid="{0133D321-0264-4B7E-9328-1B637EC5875A}"/>
    <hyperlink ref="AL198" location="A126005930X" display="A126005930X" xr:uid="{433E2106-6B63-4452-8609-6262F8F52279}"/>
    <hyperlink ref="AL220" location="A126068138T" display="A126068138T" xr:uid="{0ED268B7-7988-439A-A19E-28CE4C8D2A08}"/>
    <hyperlink ref="AL242" location="A126037034W" display="A126037034W" xr:uid="{54CF0FEE-BFD9-4EEE-8DFF-3FA13384353A}"/>
    <hyperlink ref="AP198" location="A126004634L" display="A126004634L" xr:uid="{28C0D875-4A17-41C7-A6D9-E31B692572CD}"/>
    <hyperlink ref="AP220" location="A126066842K" display="A126066842K" xr:uid="{9A2A2369-FC62-496D-8066-16655591D96A}"/>
    <hyperlink ref="AP242" location="A126035738J" display="A126035738J" xr:uid="{2D99BB50-28F2-4F0B-BC3D-5DC9D62EAE81}"/>
    <hyperlink ref="AN198" location="A126003986X" display="A126003986X" xr:uid="{24D6052E-205C-4B47-8A18-DA14D7688A26}"/>
    <hyperlink ref="AN220" location="A126066194X" display="A126066194X" xr:uid="{932ED36C-D86F-419F-9FFA-2D0028B0EE58}"/>
    <hyperlink ref="AN242" location="A126035090C" display="A126035090C" xr:uid="{A5A25E33-894F-401A-B29B-C2658BD4AB82}"/>
    <hyperlink ref="AO198" location="A126002690V" display="A126002690V" xr:uid="{2913EAB4-443D-4DE0-A186-3680D1931AF6}"/>
    <hyperlink ref="AO220" location="A126064898K" display="A126064898K" xr:uid="{1DF10189-FB41-434A-ADF0-FE09A893F288}"/>
    <hyperlink ref="AO242" location="A126033794R" display="A126033794R" xr:uid="{0DCDC7A9-5125-4EB5-A953-18B31B7A72B0}"/>
    <hyperlink ref="AQ199" location="A126002070F" display="A126002070F" xr:uid="{4630DBF0-B42F-495C-9563-ED4598760E5D}"/>
    <hyperlink ref="AQ221" location="A126064278W" display="A126064278W" xr:uid="{5287D227-2AA3-48B0-AFB7-773ED1A2298F}"/>
    <hyperlink ref="AQ243" location="A126033174A" display="A126033174A" xr:uid="{0CD61CCF-7CF1-44C9-90D2-7083B5F845D6}"/>
    <hyperlink ref="AM199" location="A126006606R" display="A126006606R" xr:uid="{65EE0CE3-069E-46F2-96CB-6598C4C31849}"/>
    <hyperlink ref="AM221" location="A126068814L" display="A126068814L" xr:uid="{B3CA1A20-C10C-4261-8732-DA29EA2E98A3}"/>
    <hyperlink ref="AM243" location="A126037710T" display="A126037710T" xr:uid="{824EDA3C-58FE-4D4D-91D4-2CCDA5F9C773}"/>
    <hyperlink ref="AJ199" location="A126005310K" display="A126005310K" xr:uid="{18980B20-EE07-490D-9B57-E4887560EF66}"/>
    <hyperlink ref="AJ221" location="A126067518A" display="A126067518A" xr:uid="{B13C2CC9-2013-492D-AB61-7AFF66092876}"/>
    <hyperlink ref="AJ243" location="A126036414F" display="A126036414F" xr:uid="{490FE48E-865C-4190-9069-BCCF93DABE83}"/>
    <hyperlink ref="AK199" location="A126003366K" display="A126003366K" xr:uid="{539558B6-8CC8-410A-B01A-8B1ED2539E96}"/>
    <hyperlink ref="AK221" location="A126065574J" display="A126065574J" xr:uid="{00B6C994-5532-471F-863E-3D76DB5E19A7}"/>
    <hyperlink ref="AK243" location="A126034470L" display="A126034470L" xr:uid="{FEEBD9A1-B111-440E-8317-5C600AEDD5E2}"/>
    <hyperlink ref="AL199" location="A126005958A" display="A126005958A" xr:uid="{AEDD80ED-EDFB-4E87-A030-DF0AF2CA6916}"/>
    <hyperlink ref="AL221" location="A126068166A" display="A126068166A" xr:uid="{A4F28885-3331-490C-868F-295BD6ACBD29}"/>
    <hyperlink ref="AL243" location="A126037062F" display="A126037062F" xr:uid="{4ED9D9CB-FF7E-476A-9026-1E483E22D436}"/>
    <hyperlink ref="AP199" location="A126004662W" display="A126004662W" xr:uid="{C5E0E3DE-A00B-40BD-AAFD-6E95CD669CC3}"/>
    <hyperlink ref="AP221" location="A126066870V" display="A126066870V" xr:uid="{1793EA2D-379C-4719-847B-E4500A60B757}"/>
    <hyperlink ref="AP243" location="A126035766T" display="A126035766T" xr:uid="{E9A5B713-0263-4118-A581-EA60E1352B6B}"/>
    <hyperlink ref="AN199" location="A126004014X" display="A126004014X" xr:uid="{9FB78A36-4F51-4C11-A94D-2132DC95AC07}"/>
    <hyperlink ref="AN221" location="A126066222W" display="A126066222W" xr:uid="{7271C6EF-6F19-4307-910F-D3EEB5356BCF}"/>
    <hyperlink ref="AN243" location="A126035118V" display="A126035118V" xr:uid="{D06174F1-F803-4215-B306-328441043726}"/>
    <hyperlink ref="AO199" location="A126002718K" display="A126002718K" xr:uid="{1C769139-E5BB-40A5-BD49-7E3591237E75}"/>
    <hyperlink ref="AO221" location="A126064926J" display="A126064926J" xr:uid="{6CE7296D-9FC3-4B87-A188-10C8B9046FD2}"/>
    <hyperlink ref="AO243" location="A126033822L" display="A126033822L" xr:uid="{36C9A9E1-DF13-40D9-9297-0539AE327B1D}"/>
    <hyperlink ref="AY200" location="A126001714J" display="A126001714J" xr:uid="{E4BD0211-3A60-4C1A-A606-25496A923807}"/>
    <hyperlink ref="AY222" location="A126063922F" display="A126063922F" xr:uid="{08C0E67F-1DDC-4BE2-B5BC-CAD3E84D64F2}"/>
    <hyperlink ref="AY244" location="A126032818C" display="A126032818C" xr:uid="{51222C8F-70A3-4CF6-8664-C21E81A5FB97}"/>
    <hyperlink ref="AU200" location="A126006250L" display="A126006250L" xr:uid="{54B5823C-1150-4B9C-B197-1DACB5091107}"/>
    <hyperlink ref="AU222" location="A126068458C" display="A126068458C" xr:uid="{CBA1AC82-4232-4CFA-A9FD-AACC4718D145}"/>
    <hyperlink ref="AU244" location="A126037354J" display="A126037354J" xr:uid="{5B966349-3AA8-4FF0-9312-96C5F82FC399}"/>
    <hyperlink ref="AR200" location="A126004954X" display="A126004954X" xr:uid="{65F96247-91BE-4770-9755-64A809F60372}"/>
    <hyperlink ref="AR222" location="A126067162X" display="A126067162X" xr:uid="{234367A9-F02F-45A1-AF53-F578A9946F75}"/>
    <hyperlink ref="AR244" location="A126036058W" display="A126036058W" xr:uid="{974A5602-A0E8-46BF-A2EF-900EE167B491}"/>
    <hyperlink ref="AS200" location="A126003010W" display="A126003010W" xr:uid="{954AAC9D-FB9B-4065-80AD-73BE3434EED7}"/>
    <hyperlink ref="AS222" location="A126065218L" display="A126065218L" xr:uid="{1323B326-EE2F-4A7E-AA8C-9D763527CB44}"/>
    <hyperlink ref="AS244" location="A126034114T" display="A126034114T" xr:uid="{9F0A8F7B-68CD-428B-9D95-672E01DE4065}"/>
    <hyperlink ref="AT200" location="A126005602L" display="A126005602L" xr:uid="{412883F4-7F71-4FC1-8761-A5C560FA1C17}"/>
    <hyperlink ref="AT222" location="A126067810K" display="A126067810K" xr:uid="{608FFD72-8292-43C7-B94A-CB4B07763A7F}"/>
    <hyperlink ref="AT244" location="A126036706J" display="A126036706J" xr:uid="{BB28198E-1EBA-4CA6-8E26-D0C40D850126}"/>
    <hyperlink ref="AX200" location="A126004306A" display="A126004306A" xr:uid="{AF1CD4AE-F91E-4849-9007-495C505E070F}"/>
    <hyperlink ref="AX222" location="A126066514X" display="A126066514X" xr:uid="{D834156D-7D5D-41B3-B186-170D22FBA864}"/>
    <hyperlink ref="AX244" location="A126035410C" display="A126035410C" xr:uid="{F73BABC1-F18C-4D73-9AD2-A65871A0D448}"/>
    <hyperlink ref="AV200" location="A126003658L" display="A126003658L" xr:uid="{3C811F98-3F21-4A93-8E12-1BE0A07ACADF}"/>
    <hyperlink ref="AV222" location="A126065866K" display="A126065866K" xr:uid="{F41294B5-F201-4A0F-9222-B3D93D665B03}"/>
    <hyperlink ref="AV244" location="A126034762R" display="A126034762R" xr:uid="{B99A45D0-9054-4B06-96C6-ECB3D5AF46F5}"/>
    <hyperlink ref="AW200" location="A126002362J" display="A126002362J" xr:uid="{5D6E0062-74B2-41E6-8FF4-896A1C7E2C01}"/>
    <hyperlink ref="AW222" location="A126064570F" display="A126064570F" xr:uid="{EEBDBB77-1C12-4AE8-95F6-7484D0AA1069}"/>
    <hyperlink ref="AW244" location="A126033466C" display="A126033466C" xr:uid="{BF717352-7B75-4DDF-AF9D-46BDAA3A5179}"/>
    <hyperlink ref="AY181" location="A126001726T" display="A126001726T" xr:uid="{E7DF0398-0B3B-4468-BF54-EA8AA2DCC744}"/>
    <hyperlink ref="AY203" location="A126063934R" display="A126063934R" xr:uid="{DEA1B37C-7D84-4B49-8DAB-86E224806FF5}"/>
    <hyperlink ref="AY225" location="A126032830V" display="A126032830V" xr:uid="{87FBE23C-86F5-464A-9AA6-06477FDFC2C1}"/>
    <hyperlink ref="AU181" location="A126006262W" display="A126006262W" xr:uid="{091D4DA1-45F0-4BDD-A493-5C54DFF374A2}"/>
    <hyperlink ref="AU203" location="A126068470V" display="A126068470V" xr:uid="{D68D1565-55AD-4465-AB11-DCC8FD9215C7}"/>
    <hyperlink ref="AU225" location="A126037366T" display="A126037366T" xr:uid="{B827E8B3-F677-441D-81B0-538597F0E1D7}"/>
    <hyperlink ref="AR181" location="A126004966J" display="A126004966J" xr:uid="{E56FB568-FC30-4E44-BB69-3B31AFDE163C}"/>
    <hyperlink ref="AR203" location="A126067174J" display="A126067174J" xr:uid="{EEDD1E00-3FBA-47DE-89D4-E6E2027FAA7E}"/>
    <hyperlink ref="AR225" location="A126036070L" display="A126036070L" xr:uid="{A276BC08-B33C-4ABF-8EAE-1F9043349B0D}"/>
    <hyperlink ref="AS181" location="A126003022F" display="A126003022F" xr:uid="{402ED49F-ABAC-41D3-AC1C-765567A17BB4}"/>
    <hyperlink ref="AS203" location="A126065230C" display="A126065230C" xr:uid="{B4680065-C012-42C4-8EA0-7A32BD11ABC7}"/>
    <hyperlink ref="AS225" location="A126034126A" display="A126034126A" xr:uid="{708003C8-338B-47F7-BF08-5A2D3007252A}"/>
    <hyperlink ref="AT181" location="A126005614W" display="A126005614W" xr:uid="{4F08B337-5946-487D-8FC6-DD01707D8FAD}"/>
    <hyperlink ref="AT203" location="A126067822V" display="A126067822V" xr:uid="{5A6CD64C-6A13-48CF-B8F7-DA290CD844EC}"/>
    <hyperlink ref="AT225" location="A126036718T" display="A126036718T" xr:uid="{64DA46D3-3EE5-4239-BE47-F0934B7B3FB8}"/>
    <hyperlink ref="AX181" location="A126004318K" display="A126004318K" xr:uid="{CED7558C-8F23-4542-A630-43D07F48414C}"/>
    <hyperlink ref="AX203" location="A126066526J" display="A126066526J" xr:uid="{CD5F60E4-4F9B-42F4-9CBB-067C62D69630}"/>
    <hyperlink ref="AX225" location="A126035422L" display="A126035422L" xr:uid="{5E2D2849-AD44-4E98-8A5B-D97AC6B7D38B}"/>
    <hyperlink ref="AV181" location="A126003670C" display="A126003670C" xr:uid="{4F8C9FB8-A6FE-4D76-9412-B7A014C28BFE}"/>
    <hyperlink ref="AV203" location="A126065878V" display="A126065878V" xr:uid="{75A1DCD8-F5EC-4AF0-A50B-AA94CB8C21FF}"/>
    <hyperlink ref="AV225" location="A126034774X" display="A126034774X" xr:uid="{3A830231-D732-43E8-B497-C237375188ED}"/>
    <hyperlink ref="AW181" location="A126002374T" display="A126002374T" xr:uid="{38FBEE26-4A59-47B7-B9F8-1B5DD134585E}"/>
    <hyperlink ref="AW203" location="A126064582R" display="A126064582R" xr:uid="{F1B7F26E-52D7-4FE5-BEE4-0FFAB961BF5B}"/>
    <hyperlink ref="AW225" location="A126033478L" display="A126033478L" xr:uid="{EC875017-90EE-4CB1-A668-222A538B8A67}"/>
    <hyperlink ref="AY182" location="A126001694K" display="A126001694K" xr:uid="{983261DF-6CB0-4D63-8750-5488AA2AE0CE}"/>
    <hyperlink ref="AY204" location="A126063902W" display="A126063902W" xr:uid="{84D22369-0AC2-4078-80F0-F27E85FA0DBA}"/>
    <hyperlink ref="AY226" location="A126032798F" display="A126032798F" xr:uid="{10A5B74F-7BEB-4F23-93E9-FA67D6460156}"/>
    <hyperlink ref="AU182" location="A126006230C" display="A126006230C" xr:uid="{E9416941-4F23-494C-9761-B470490F51CF}"/>
    <hyperlink ref="AU204" location="A126068438V" display="A126068438V" xr:uid="{E1482047-C1C4-45A8-AA48-B450673841EA}"/>
    <hyperlink ref="AU226" location="A126037334X" display="A126037334X" xr:uid="{D6B7E082-D587-4076-947D-3B53360FEE58}"/>
    <hyperlink ref="AR182" location="A126004934R" display="A126004934R" xr:uid="{0F6127D0-0724-4766-ACC1-C784B4F6AEE9}"/>
    <hyperlink ref="AR204" location="A126067142R" display="A126067142R" xr:uid="{50CBD165-AE71-4CF7-91F4-92FF1DC94034}"/>
    <hyperlink ref="AR226" location="A126036038L" display="A126036038L" xr:uid="{FD3633D7-B1D1-4EE7-80CC-57CFFA3A0572}"/>
    <hyperlink ref="AS182" location="A126002990W" display="A126002990W" xr:uid="{FF56FD59-FB0D-456A-934D-6D1E824115C1}"/>
    <hyperlink ref="AS204" location="A126065198R" display="A126065198R" xr:uid="{AA55858A-A913-4519-8D75-145BD584BC2D}"/>
    <hyperlink ref="AS226" location="A126034094V" display="A126034094V" xr:uid="{313CBD6D-D3B9-4255-89D0-E274EF3C9624}"/>
    <hyperlink ref="AT182" location="A126005582R" display="A126005582R" xr:uid="{733F91B5-13C6-4A49-B803-F670C6B14092}"/>
    <hyperlink ref="AT204" location="A126067790L" display="A126067790L" xr:uid="{C70027E4-BA7A-4287-92C1-19FDA19DC6CF}"/>
    <hyperlink ref="AT226" location="A126036686K" display="A126036686K" xr:uid="{A9DBA835-AEB3-417E-976A-6B03ADB1E84D}"/>
    <hyperlink ref="AX182" location="A126004286C" display="A126004286C" xr:uid="{C94B9E80-E648-4F8C-8ED9-4CBE6F54F4EF}"/>
    <hyperlink ref="AX204" location="A126066494A" display="A126066494A" xr:uid="{357E1730-3851-4711-981D-B1334680A8A6}"/>
    <hyperlink ref="AX226" location="A126035390F" display="A126035390F" xr:uid="{560E5DF0-A1A4-4109-A334-1291663B0DE1}"/>
    <hyperlink ref="AV182" location="A126003638C" display="A126003638C" xr:uid="{CD4EB547-A16F-4AF8-A451-8D448E3A8097}"/>
    <hyperlink ref="AV204" location="A126065846A" display="A126065846A" xr:uid="{2962C7ED-2E99-4567-B81F-5350250CEEA9}"/>
    <hyperlink ref="AV226" location="A126034742F" display="A126034742F" xr:uid="{EBF75743-2BB1-4F49-AB5A-1773A2B43F60}"/>
    <hyperlink ref="AW182" location="A126002342X" display="A126002342X" xr:uid="{1AFF1B4E-BC8F-484E-8A09-5F971DA6C394}"/>
    <hyperlink ref="AW204" location="A126064550W" display="A126064550W" xr:uid="{DA56F7BE-0455-4DEE-AEC4-CBD9BE37D69E}"/>
    <hyperlink ref="AW226" location="A126033446V" display="A126033446V" xr:uid="{2242E242-2591-4FC9-9068-DF4ECA63CFBB}"/>
    <hyperlink ref="AY183" location="A126001730J" display="A126001730J" xr:uid="{8D9C978D-C89D-4352-A9AC-EFC5B9CC67FF}"/>
    <hyperlink ref="AY205" location="A126063938X" display="A126063938X" xr:uid="{69BA2AE9-0BDC-4AD4-ABA1-67DFEA19AFE8}"/>
    <hyperlink ref="AY227" location="A126032834C" display="A126032834C" xr:uid="{C9572D37-1B00-4801-B8AA-D26441473CBF}"/>
    <hyperlink ref="AU183" location="A126006266F" display="A126006266F" xr:uid="{06C6D7C0-7238-48FF-896A-F2294B3FC3D7}"/>
    <hyperlink ref="AU205" location="A126068474C" display="A126068474C" xr:uid="{C9AA4021-92F8-4369-AC49-EEFD65856B4C}"/>
    <hyperlink ref="AU227" location="A126037370J" display="A126037370J" xr:uid="{E503EE63-5FC4-4824-9658-3CAD4C0F316C}"/>
    <hyperlink ref="AR183" location="A126004970X" display="A126004970X" xr:uid="{566E80EE-0B4E-46E4-9C73-B9829B446B98}"/>
    <hyperlink ref="AR205" location="A126067178T" display="A126067178T" xr:uid="{31FAC8A8-09E9-4496-8823-AB9DAC3644B7}"/>
    <hyperlink ref="AR227" location="A126036074W" display="A126036074W" xr:uid="{15E8AD28-C4CE-4B80-B9D6-EDD0956222BF}"/>
    <hyperlink ref="AS183" location="A126003026R" display="A126003026R" xr:uid="{610100E9-4049-4C79-949A-842CB234DFBC}"/>
    <hyperlink ref="AS205" location="A126065234L" display="A126065234L" xr:uid="{2645AD89-9EEA-439A-B481-9E8EAA3CAFB3}"/>
    <hyperlink ref="AS227" location="A126034130T" display="A126034130T" xr:uid="{2C51B37B-3937-4193-B57D-A4F753050433}"/>
    <hyperlink ref="AT183" location="A126005618F" display="A126005618F" xr:uid="{FC2B6DCB-C4A6-4EA2-A70F-D4CB5F9649F0}"/>
    <hyperlink ref="AT205" location="A126067826C" display="A126067826C" xr:uid="{E75B3BDE-9BA3-49BB-8790-392C8662DEDF}"/>
    <hyperlink ref="AT227" location="A126036722J" display="A126036722J" xr:uid="{2BE16E69-D572-4544-B95D-26D1AEF761D2}"/>
    <hyperlink ref="AX183" location="A126004322A" display="A126004322A" xr:uid="{5FB341FA-261F-41F9-87C5-A468F58980DA}"/>
    <hyperlink ref="AX205" location="A126066530X" display="A126066530X" xr:uid="{DA41DE0C-B81F-4624-9B40-4F2B9F5A8A40}"/>
    <hyperlink ref="AX227" location="A126035426W" display="A126035426W" xr:uid="{603D2623-57AD-414E-831E-66B20C3BD098}"/>
    <hyperlink ref="AV183" location="A126003674L" display="A126003674L" xr:uid="{8A437706-D73A-4979-8669-463363136C0F}"/>
    <hyperlink ref="AV205" location="A126065882K" display="A126065882K" xr:uid="{185DA088-B526-45B9-BBF2-B6CFEF3F5E29}"/>
    <hyperlink ref="AV227" location="A126034778J" display="A126034778J" xr:uid="{F9CC9F73-E300-4BB8-B302-2335405E0185}"/>
    <hyperlink ref="AW183" location="A126002378A" display="A126002378A" xr:uid="{7A84DCDE-F633-46EA-9991-5D170181A3EA}"/>
    <hyperlink ref="AW205" location="A126064586X" display="A126064586X" xr:uid="{0C1A8C18-4109-44F0-887A-CBB5E34ADEB4}"/>
    <hyperlink ref="AW227" location="A126033482C" display="A126033482C" xr:uid="{024B6D2C-FFFB-42A9-9126-C32E976EDED2}"/>
    <hyperlink ref="AY185" location="A126001734T" display="A126001734T" xr:uid="{2114C29A-F6D7-44C2-84B7-FC32533CFDAB}"/>
    <hyperlink ref="AY207" location="A126063942R" display="A126063942R" xr:uid="{D7D82738-8F70-485C-982D-E7A8AFFE89F9}"/>
    <hyperlink ref="AY229" location="A126032838L" display="A126032838L" xr:uid="{55AD1F2A-DF41-40FD-92B7-5B4E8E0EE2EC}"/>
    <hyperlink ref="AU185" location="A126006270W" display="A126006270W" xr:uid="{7FC0C709-242F-4B27-88C3-6DE7DC2F4AD4}"/>
    <hyperlink ref="AU207" location="A126068478L" display="A126068478L" xr:uid="{41C8E718-3179-4987-9123-2A22BF193F95}"/>
    <hyperlink ref="AU229" location="A126037374T" display="A126037374T" xr:uid="{4BA99C96-CDF1-491D-B4F5-03E940A9431D}"/>
    <hyperlink ref="AR185" location="A126004974J" display="A126004974J" xr:uid="{6237A5B0-AB2A-45CF-BB43-ADFFF36101A6}"/>
    <hyperlink ref="AR207" location="A126067182J" display="A126067182J" xr:uid="{E9978EB5-144B-4FAB-9452-8FB260E08827}"/>
    <hyperlink ref="AR229" location="A126036078F" display="A126036078F" xr:uid="{A6D40FE2-F67E-4B9E-A4A1-B2B6E298A5FC}"/>
    <hyperlink ref="AS185" location="A126003030F" display="A126003030F" xr:uid="{931FD3FE-3E1C-42B4-A86E-31C8EE3986E6}"/>
    <hyperlink ref="AS207" location="A126065238W" display="A126065238W" xr:uid="{DA54D6F6-E2DE-42B5-9DB6-96D0F8EBBE97}"/>
    <hyperlink ref="AS229" location="A126034134A" display="A126034134A" xr:uid="{0A0D433B-F0C2-4C7C-BBFE-D92B8B7D72AC}"/>
    <hyperlink ref="AT185" location="A126005622W" display="A126005622W" xr:uid="{B07CF0AA-9A81-4A40-844E-D23F28FC3F98}"/>
    <hyperlink ref="AT207" location="A126067830V" display="A126067830V" xr:uid="{361DA6F7-0827-4F3F-9AA5-BE7215C0EAB1}"/>
    <hyperlink ref="AT229" location="A126036726T" display="A126036726T" xr:uid="{445E35E8-B5FE-48BF-9939-BFBF5109B6BD}"/>
    <hyperlink ref="AX185" location="A126004326K" display="A126004326K" xr:uid="{A8939244-82FA-418D-9F7D-2BADC45B8EF4}"/>
    <hyperlink ref="AX207" location="A126066534J" display="A126066534J" xr:uid="{EF673D13-A429-4C5E-A994-AE1010376E61}"/>
    <hyperlink ref="AX229" location="A126035430L" display="A126035430L" xr:uid="{8E65CEAE-7938-475B-BF69-11AC5261D3B3}"/>
    <hyperlink ref="AV185" location="A126003678W" display="A126003678W" xr:uid="{0BBBAC8F-F185-4356-A187-E6CF8B411987}"/>
    <hyperlink ref="AV207" location="A126065886V" display="A126065886V" xr:uid="{38B84D93-BFCA-47D2-A715-93D83F561842}"/>
    <hyperlink ref="AV229" location="A126034782X" display="A126034782X" xr:uid="{DBA6D50E-CCAD-4D83-BD83-992479C72997}"/>
    <hyperlink ref="AW185" location="A126002382T" display="A126002382T" xr:uid="{BF87394E-2A96-423A-99C5-822092A633EF}"/>
    <hyperlink ref="AW207" location="A126064590R" display="A126064590R" xr:uid="{C05C599C-5E8C-42E3-B4BB-90B3311A9DAE}"/>
    <hyperlink ref="AW229" location="A126033486L" display="A126033486L" xr:uid="{1A03167E-58D9-4C51-BDDF-3B14DDB27EE8}"/>
    <hyperlink ref="AY186" location="A126001698V" display="A126001698V" xr:uid="{0E9A6093-FAE0-4806-902D-7B910733F305}"/>
    <hyperlink ref="AY208" location="A126063906F" display="A126063906F" xr:uid="{229AF145-99F9-4CFC-9DAF-9DD26BA083BC}"/>
    <hyperlink ref="AY230" location="A126032802K" display="A126032802K" xr:uid="{6A8EF095-BCCC-44EB-9B37-1D6A7A14A492}"/>
    <hyperlink ref="AU186" location="A126006234L" display="A126006234L" xr:uid="{99C29D36-62EF-4071-A543-5D897F6D0BC5}"/>
    <hyperlink ref="AU208" location="A126068442K" display="A126068442K" xr:uid="{4C7F3C97-A3FF-411F-93F1-45E78355C2B9}"/>
    <hyperlink ref="AU230" location="A126037338J" display="A126037338J" xr:uid="{71613CD3-5655-4DA7-A9E9-3EB944671C86}"/>
    <hyperlink ref="AR186" location="A126004938X" display="A126004938X" xr:uid="{7261BC68-8A45-4EAB-956A-77FD7706E904}"/>
    <hyperlink ref="AR208" location="A126067146X" display="A126067146X" xr:uid="{7E6B557A-158B-4919-978C-BE13CE5369DD}"/>
    <hyperlink ref="AR230" location="A126036042C" display="A126036042C" xr:uid="{48F3125C-E9EA-43DD-AC98-E1E16710B130}"/>
    <hyperlink ref="AS186" location="A126002994F" display="A126002994F" xr:uid="{45293E26-264B-4787-8A68-1BF31411D8ED}"/>
    <hyperlink ref="AS208" location="A126065202V" display="A126065202V" xr:uid="{E5EE87BB-F9A9-4848-88B1-CB58483F0EAF}"/>
    <hyperlink ref="AS230" location="A126034098C" display="A126034098C" xr:uid="{8D84B2A4-D743-465D-B214-3B66E8EA2E83}"/>
    <hyperlink ref="AT186" location="A126005586X" display="A126005586X" xr:uid="{98E960B9-0BFB-483D-86D6-E2F961E6D7FD}"/>
    <hyperlink ref="AT208" location="A126067794W" display="A126067794W" xr:uid="{06B7A175-A52B-4270-BAD8-B7004B35112C}"/>
    <hyperlink ref="AT230" location="A126036690A" display="A126036690A" xr:uid="{5BB0F2AE-9E60-445E-862A-63FAB95AD2E5}"/>
    <hyperlink ref="AX186" location="A126004290V" display="A126004290V" xr:uid="{72874984-8E7D-45AF-A365-982F62D39D8A}"/>
    <hyperlink ref="AX208" location="A126066498K" display="A126066498K" xr:uid="{5A2DA16D-4ABF-4A1A-AF20-8116F29CFE41}"/>
    <hyperlink ref="AX230" location="A126035394R" display="A126035394R" xr:uid="{C6EFC928-6564-491F-A2BB-E768F5C2D9F2}"/>
    <hyperlink ref="AV186" location="A126003642V" display="A126003642V" xr:uid="{225BE0F4-212B-4326-A634-704ADCF35C1C}"/>
    <hyperlink ref="AV208" location="A126065850T" display="A126065850T" xr:uid="{D28B5980-CD9F-4A41-8B4C-BBE584E12367}"/>
    <hyperlink ref="AV230" location="A126034746R" display="A126034746R" xr:uid="{E54A5BFF-0F4A-4298-B069-0A11685C033A}"/>
    <hyperlink ref="AW186" location="A126002346J" display="A126002346J" xr:uid="{8C6B4DF0-CDD8-4E67-96F2-678BCF771C0F}"/>
    <hyperlink ref="AW208" location="A126064554F" display="A126064554F" xr:uid="{D426EBC2-07E3-45CD-8622-929A9E8D039C}"/>
    <hyperlink ref="AW230" location="A126033450K" display="A126033450K" xr:uid="{963D5DF1-393C-4F24-BF60-9B6051BDC38B}"/>
    <hyperlink ref="AY187" location="A126001702X" display="A126001702X" xr:uid="{9D1542CF-DA88-462D-91AA-E7C8A5A43BCE}"/>
    <hyperlink ref="AY209" location="A126063910W" display="A126063910W" xr:uid="{C67E3C66-5B60-4D7C-85F6-5E91EBD8936E}"/>
    <hyperlink ref="AY231" location="A126032806V" display="A126032806V" xr:uid="{2EB58D51-6BFB-48BC-9747-E08C129E1AA1}"/>
    <hyperlink ref="AU187" location="A126006238W" display="A126006238W" xr:uid="{B4EB39AB-BD56-408F-B250-5EDAEBE03118}"/>
    <hyperlink ref="AU209" location="A126068446V" display="A126068446V" xr:uid="{A515F55D-0C47-4D4B-AF72-0052352EF070}"/>
    <hyperlink ref="AU231" location="A126037342X" display="A126037342X" xr:uid="{F4329D5D-9BEB-4BA3-8DB4-77F1C77BE1BB}"/>
    <hyperlink ref="AR187" location="A126004942R" display="A126004942R" xr:uid="{5536629E-78EB-4663-B5B0-F156C8D9DA21}"/>
    <hyperlink ref="AR209" location="A126067150R" display="A126067150R" xr:uid="{2873DDAF-8029-46F4-87E1-771CCF395FF5}"/>
    <hyperlink ref="AR231" location="A126036046L" display="A126036046L" xr:uid="{46519954-B05D-42D7-9D8B-1FAB684F7D83}"/>
    <hyperlink ref="AS187" location="A126002998R" display="A126002998R" xr:uid="{E722EE29-78DA-40FA-BBB7-803D76F77D93}"/>
    <hyperlink ref="AS209" location="A126065206C" display="A126065206C" xr:uid="{4DAEEB8A-94DD-4C88-8979-63A717C887F9}"/>
    <hyperlink ref="AS231" location="A126034102J" display="A126034102J" xr:uid="{FA4BE26E-A038-40DA-B33A-7A17C991E9EA}"/>
    <hyperlink ref="AX187" location="A126004294C" display="A126004294C" xr:uid="{C402BFBD-E781-41E9-83B0-B3DEDD796B8D}"/>
    <hyperlink ref="AX209" location="A126066502R" display="A126066502R" xr:uid="{DF707D27-83F6-473D-A76E-A4855F5DA7B1}"/>
    <hyperlink ref="AX231" location="A126035398X" display="A126035398X" xr:uid="{30CF2A8C-DB0A-473A-A0F7-E552A987BA1A}"/>
    <hyperlink ref="AV187" location="A126003646C" display="A126003646C" xr:uid="{564E27CB-86CD-40A8-B3E2-E96350BDB6E2}"/>
    <hyperlink ref="AV209" location="A126065854A" display="A126065854A" xr:uid="{A0856A52-8B0A-442F-ABF6-F15D676ACCEF}"/>
    <hyperlink ref="AV231" location="A126034750F" display="A126034750F" xr:uid="{8EB4AF11-9DE3-4B9C-B68C-7C18B3611253}"/>
    <hyperlink ref="AY188" location="A126001718T" display="A126001718T" xr:uid="{46866306-455D-4FDE-834C-BD024CBCD9E4}"/>
    <hyperlink ref="AY210" location="A126063926R" display="A126063926R" xr:uid="{C25A7361-4952-4264-968E-6F9508E2E063}"/>
    <hyperlink ref="AY232" location="A126032822V" display="A126032822V" xr:uid="{15BDDD5C-6673-4C47-AB35-69BB1CADEB96}"/>
    <hyperlink ref="AU188" location="A126006254W" display="A126006254W" xr:uid="{76E3AD01-5B82-457E-AEF3-CAF18899F2C9}"/>
    <hyperlink ref="AU210" location="A126068462V" display="A126068462V" xr:uid="{1E038F5D-AFFA-4422-80FE-B1A7EF775CE5}"/>
    <hyperlink ref="AU232" location="A126037358T" display="A126037358T" xr:uid="{921F7BF8-4D56-4D42-A9FC-25E687885A01}"/>
    <hyperlink ref="AR188" location="A126004958J" display="A126004958J" xr:uid="{DAC09B4E-2DE7-472F-811D-0C58200D65B9}"/>
    <hyperlink ref="AR210" location="A126067166J" display="A126067166J" xr:uid="{1287E0CE-D6C0-48A0-B7E4-BA9FCABBAD61}"/>
    <hyperlink ref="AR232" location="A126036062L" display="A126036062L" xr:uid="{3A514764-CF45-40B6-86C9-C7ECF2222A45}"/>
    <hyperlink ref="AS188" location="A126003014F" display="A126003014F" xr:uid="{E64D0EDC-FD22-412F-8E11-F9FBD0C92553}"/>
    <hyperlink ref="AS210" location="A126065222C" display="A126065222C" xr:uid="{0AE97002-7510-4EDD-96B8-A52632E2B2D9}"/>
    <hyperlink ref="AS232" location="A126034118A" display="A126034118A" xr:uid="{245A4C8A-5AF3-4D6C-8E56-96D8D25AA8E3}"/>
    <hyperlink ref="AX188" location="A126004310T" display="A126004310T" xr:uid="{2E0EB742-5E8C-4C3A-855C-73DFCDE5BB91}"/>
    <hyperlink ref="AX210" location="A126066518J" display="A126066518J" xr:uid="{A95CF32F-51A1-4A01-9E87-B0A1EEEA3A08}"/>
    <hyperlink ref="AX232" location="A126035414L" display="A126035414L" xr:uid="{9C26720A-CAE5-46EE-9E6E-D983E0CAD3D2}"/>
    <hyperlink ref="AV188" location="A126003662C" display="A126003662C" xr:uid="{CEE7541F-DFAE-400C-B525-822073B68BF4}"/>
    <hyperlink ref="AV210" location="A126065870A" display="A126065870A" xr:uid="{89105048-A671-47B9-A099-9E06D90F5233}"/>
    <hyperlink ref="AV232" location="A126034766X" display="A126034766X" xr:uid="{EC36F14F-9B0A-4890-8D00-DFAA66F99491}"/>
    <hyperlink ref="AY189" location="A126001686K" display="A126001686K" xr:uid="{4141EAA4-6DFF-41E5-99D2-44F0A3883CC6}"/>
    <hyperlink ref="AY211" location="A126063894J" display="A126063894J" xr:uid="{AF0BB1BE-7CC9-40AC-91EA-613CDAFA3CD7}"/>
    <hyperlink ref="AY233" location="A126032790L" display="A126032790L" xr:uid="{A8388184-BF90-4A96-8944-134ADDAE0E10}"/>
    <hyperlink ref="AU189" location="A126006222C" display="A126006222C" xr:uid="{0D09C6F2-E62F-48E9-8A6A-95F45AD3C355}"/>
    <hyperlink ref="AU211" location="A126068430A" display="A126068430A" xr:uid="{8319F3F0-50DB-4305-ACBA-7E3C0E1031BC}"/>
    <hyperlink ref="AU233" location="A126037326X" display="A126037326X" xr:uid="{6D613E31-9E40-49CC-99E0-50A73561B34B}"/>
    <hyperlink ref="AR189" location="A126004926R" display="A126004926R" xr:uid="{608EB9C3-D321-444F-818C-5CA9F0452D1D}"/>
    <hyperlink ref="AR211" location="A126067134R" display="A126067134R" xr:uid="{E98E8286-16EB-442E-85FA-7917E256E823}"/>
    <hyperlink ref="AR233" location="A126036030V" display="A126036030V" xr:uid="{811965AA-2454-40BD-9624-89B9FEEDB507}"/>
    <hyperlink ref="AS189" location="A126002982W" display="A126002982W" xr:uid="{ABB6FD14-D735-461C-8126-4B68300CAED6}"/>
    <hyperlink ref="AS211" location="A126065190W" display="A126065190W" xr:uid="{660EF247-50C1-4146-93B1-7BA6E38D0FA1}"/>
    <hyperlink ref="AS233" location="A126034086V" display="A126034086V" xr:uid="{96998A24-2301-4609-83A7-23F84A142C90}"/>
    <hyperlink ref="AT189" location="A126005574R" display="A126005574R" xr:uid="{3DCF8EA1-AF8B-4EE5-9D33-7D3674EF6F4E}"/>
    <hyperlink ref="AT211" location="A126067782L" display="A126067782L" xr:uid="{F40E7391-9D49-480B-B826-6C24D7F0F69E}"/>
    <hyperlink ref="AT233" location="A126036678K" display="A126036678K" xr:uid="{7B33281C-1AC3-4733-96A0-9EE8E8144DB2}"/>
    <hyperlink ref="AX189" location="A126004278C" display="A126004278C" xr:uid="{23FC2ECF-2DB3-41F7-8789-1E1A00245A69}"/>
    <hyperlink ref="AX211" location="A126066486A" display="A126066486A" xr:uid="{762D9504-43B3-4661-8697-0F13F9219012}"/>
    <hyperlink ref="AX233" location="A126035382F" display="A126035382F" xr:uid="{E7A284DD-3125-4FDE-83F3-3380CB664751}"/>
    <hyperlink ref="AV189" location="A126003630K" display="A126003630K" xr:uid="{74DB61EA-B2A3-4C3B-A4B0-9640B76BC547}"/>
    <hyperlink ref="AV211" location="A126065838A" display="A126065838A" xr:uid="{8D281B6B-F700-42DF-8493-8CE54D805262}"/>
    <hyperlink ref="AV233" location="A126034734F" display="A126034734F" xr:uid="{495D66FC-52D3-45BC-982D-25223661EA29}"/>
    <hyperlink ref="AW189" location="A126002334X" display="A126002334X" xr:uid="{9C8D5D04-4B58-43EF-BFA2-B71158845560}"/>
    <hyperlink ref="AW211" location="A126064542W" display="A126064542W" xr:uid="{ED7A57B0-E9CA-4E5E-994B-47A0A7B626AB}"/>
    <hyperlink ref="AW233" location="A126033438V" display="A126033438V" xr:uid="{A1DB5FCE-433B-4F4C-8DD6-F0A384A89D22}"/>
    <hyperlink ref="AY190" location="A126001738A" display="A126001738A" xr:uid="{AD4EB8C3-58D8-4788-AEA4-9EFFF07B9E3A}"/>
    <hyperlink ref="AY212" location="A126063946X" display="A126063946X" xr:uid="{464EA099-0D39-462E-AE0C-084198D5ABAD}"/>
    <hyperlink ref="AY234" location="A126032842C" display="A126032842C" xr:uid="{DDBA1E46-4133-4F38-AA35-C73F1C7AABF5}"/>
    <hyperlink ref="AU190" location="A126006274F" display="A126006274F" xr:uid="{14012F24-4547-4947-9C87-DB7B7A50F9E3}"/>
    <hyperlink ref="AU212" location="A126068482C" display="A126068482C" xr:uid="{E2AA80C4-701D-496C-A6E5-4B7D1237FC2B}"/>
    <hyperlink ref="AU234" location="A126037378A" display="A126037378A" xr:uid="{7CE6A16A-1441-4CD2-B19D-FB25631FC665}"/>
    <hyperlink ref="AR190" location="A126004978T" display="A126004978T" xr:uid="{82BDA9A3-0761-47ED-BEEC-8EC907D61262}"/>
    <hyperlink ref="AR212" location="A126067186T" display="A126067186T" xr:uid="{F6B0F06D-D102-4833-A77C-DE293795A67E}"/>
    <hyperlink ref="AR234" location="A126036082W" display="A126036082W" xr:uid="{F093CF1C-419F-40CF-A414-32DB8019B077}"/>
    <hyperlink ref="AS190" location="A126003034R" display="A126003034R" xr:uid="{3E2199F1-2321-4BF2-A789-437011461FE5}"/>
    <hyperlink ref="AS212" location="A126065242L" display="A126065242L" xr:uid="{0819FBEE-ADAD-4A76-B4D2-C849A80BAF9E}"/>
    <hyperlink ref="AS234" location="A126034138K" display="A126034138K" xr:uid="{8FCC735A-44BD-4084-80FD-D03BDBDFBB7C}"/>
    <hyperlink ref="AT190" location="A126005626F" display="A126005626F" xr:uid="{F7352A7B-6DCA-49A5-8258-38C7CE82FBE1}"/>
    <hyperlink ref="AT212" location="A126067834C" display="A126067834C" xr:uid="{E8BE2720-111B-40D4-AD17-DD964D8F1AE9}"/>
    <hyperlink ref="AT234" location="A126036730J" display="A126036730J" xr:uid="{D9BE16CB-1182-4816-B583-9823873F9131}"/>
    <hyperlink ref="AX190" location="A126004330A" display="A126004330A" xr:uid="{C81272DA-12EC-4B1E-97F0-626DFF09E60B}"/>
    <hyperlink ref="AX212" location="A126066538T" display="A126066538T" xr:uid="{2559D592-F543-4429-9C2F-AAA600D807AE}"/>
    <hyperlink ref="AX234" location="A126035434W" display="A126035434W" xr:uid="{030DB044-98EC-4BCC-9410-BB1A61843F76}"/>
    <hyperlink ref="AV190" location="A126003682L" display="A126003682L" xr:uid="{D6AEAC01-41B8-492E-9762-666705094226}"/>
    <hyperlink ref="AV212" location="A126065890K" display="A126065890K" xr:uid="{F98879EF-3A55-4CF1-9D0B-DBBF3E295C47}"/>
    <hyperlink ref="AV234" location="A126034786J" display="A126034786J" xr:uid="{2DB90E03-31AA-447A-BC9F-74A5354D6931}"/>
    <hyperlink ref="AW190" location="A126002386A" display="A126002386A" xr:uid="{83303E25-05DB-4874-A304-36A990283827}"/>
    <hyperlink ref="AW212" location="A126064594X" display="A126064594X" xr:uid="{13C524F9-5890-44A2-BDCC-5928772D137E}"/>
    <hyperlink ref="AW234" location="A126033490C" display="A126033490C" xr:uid="{9580114E-6F98-4875-8001-D7E11ED32281}"/>
    <hyperlink ref="AY191" location="A126001722J" display="A126001722J" xr:uid="{F4A09D04-844C-40F4-8303-F545BC72EF15}"/>
    <hyperlink ref="AY213" location="A126063930F" display="A126063930F" xr:uid="{3E57544E-0BAF-41C8-A6B5-F3E8E93AF54F}"/>
    <hyperlink ref="AY235" location="A126032826C" display="A126032826C" xr:uid="{FD382865-04AB-4303-B113-5904033AD7FA}"/>
    <hyperlink ref="AU191" location="A126006258F" display="A126006258F" xr:uid="{0CABB50A-E8DE-4C54-8320-E622F118DEB7}"/>
    <hyperlink ref="AU213" location="A126068466C" display="A126068466C" xr:uid="{0DD8E8AA-A465-485E-A5CD-BC5BD7243344}"/>
    <hyperlink ref="AU235" location="A126037362J" display="A126037362J" xr:uid="{A63C7FDE-70DE-485E-8154-47A60126733F}"/>
    <hyperlink ref="AR191" location="A126004962X" display="A126004962X" xr:uid="{8C31E6FB-E83B-4CF2-B4CB-6D5B0D3557F1}"/>
    <hyperlink ref="AR213" location="A126067170X" display="A126067170X" xr:uid="{915A9147-98EE-4135-9142-9ED70DE0B513}"/>
    <hyperlink ref="AR235" location="A126036066W" display="A126036066W" xr:uid="{D0F99596-3109-46D0-91C2-EF7B9B725EE9}"/>
    <hyperlink ref="AS191" location="A126003018R" display="A126003018R" xr:uid="{8B448353-338E-4B40-8D8D-6CFBAC5005C6}"/>
    <hyperlink ref="AS213" location="A126065226L" display="A126065226L" xr:uid="{BA98852A-696A-4B0E-8AFA-0937E0EB19C2}"/>
    <hyperlink ref="AS235" location="A126034122T" display="A126034122T" xr:uid="{09BE902C-9996-4962-B4A7-6181A62C00D4}"/>
    <hyperlink ref="AX191" location="A126004314A" display="A126004314A" xr:uid="{6E7ABA3D-7117-49E2-A283-800E92B68D15}"/>
    <hyperlink ref="AX213" location="A126066522X" display="A126066522X" xr:uid="{027879A8-62AE-4BC3-9443-1A8D9CE80AC3}"/>
    <hyperlink ref="AX235" location="A126035418W" display="A126035418W" xr:uid="{55FDD2A9-8D39-48CC-888B-60A5E57B6CF8}"/>
    <hyperlink ref="AV191" location="A126003666L" display="A126003666L" xr:uid="{98852FF9-0C6C-458F-B444-95E9BD94852C}"/>
    <hyperlink ref="AV213" location="A126065874K" display="A126065874K" xr:uid="{1562C54C-6D08-4540-8F4B-2EABAB54DFFE}"/>
    <hyperlink ref="AV235" location="A126034770R" display="A126034770R" xr:uid="{2EDEAD6F-E197-4790-96CF-BE6855BE8BDB}"/>
    <hyperlink ref="AY193" location="A126001742T" display="A126001742T" xr:uid="{6358CFF2-B85C-4198-8860-D6A01F569AC9}"/>
    <hyperlink ref="AY215" location="A126063950R" display="A126063950R" xr:uid="{08DCE3E8-3480-4E5D-BA6A-DE9069D889C9}"/>
    <hyperlink ref="AY237" location="A126032846L" display="A126032846L" xr:uid="{5D9C99B5-B116-407C-B91E-B23B9C95A975}"/>
    <hyperlink ref="AU193" location="A126006278R" display="A126006278R" xr:uid="{BD7477FF-0817-464E-BD17-75642F9F70E8}"/>
    <hyperlink ref="AU215" location="A126068486L" display="A126068486L" xr:uid="{E4DA3E13-C5E2-48FF-B364-E3E9448E090B}"/>
    <hyperlink ref="AU237" location="A126037382T" display="A126037382T" xr:uid="{D6C845A2-F4E2-437A-8C84-670A7A154BFD}"/>
    <hyperlink ref="AR193" location="A126004982J" display="A126004982J" xr:uid="{3915A575-2E3A-47C5-B5B1-148BFE7A5430}"/>
    <hyperlink ref="AR215" location="A126067190J" display="A126067190J" xr:uid="{0A592EC1-853C-4938-8B7B-690C68BF3A61}"/>
    <hyperlink ref="AR237" location="A126036086F" display="A126036086F" xr:uid="{82105F63-3257-4B3A-BEDD-297937E967EB}"/>
    <hyperlink ref="AS193" location="A126003038X" display="A126003038X" xr:uid="{92CB2527-70AC-40A7-BE7B-A15C18138B10}"/>
    <hyperlink ref="AS215" location="A126065246W" display="A126065246W" xr:uid="{CC93E88F-5A52-46C3-9739-EA9DFB93D7D8}"/>
    <hyperlink ref="AS237" location="A126034142A" display="A126034142A" xr:uid="{E4354049-BD8F-4011-AD5E-0596B35BE49F}"/>
    <hyperlink ref="AT193" location="A126005630W" display="A126005630W" xr:uid="{1E7605CC-2499-46EA-AAF1-9F37A2DC50F6}"/>
    <hyperlink ref="AT215" location="A126067838L" display="A126067838L" xr:uid="{DD4C96E6-0B53-45EB-A750-B1227380D2E5}"/>
    <hyperlink ref="AT237" location="A126036734T" display="A126036734T" xr:uid="{D6AF2FC6-3E9D-4712-BE61-BAFE3FFE244F}"/>
    <hyperlink ref="AX193" location="A126004334K" display="A126004334K" xr:uid="{26D0AFA8-FC73-4B45-86B5-F81E288226A4}"/>
    <hyperlink ref="AX215" location="A126066542J" display="A126066542J" xr:uid="{3B7A4DC8-A407-411F-A3BE-92B11FD84BD8}"/>
    <hyperlink ref="AX237" location="A126035438F" display="A126035438F" xr:uid="{4AC894A0-B34C-4F50-A2C6-887C2493B0C7}"/>
    <hyperlink ref="AV193" location="A126003686W" display="A126003686W" xr:uid="{D5C0410D-2C55-4876-AFA1-F654ED69F5C0}"/>
    <hyperlink ref="AV215" location="A126065894V" display="A126065894V" xr:uid="{89014B7A-D80E-49D1-8798-097921D4CCED}"/>
    <hyperlink ref="AV237" location="A126034790X" display="A126034790X" xr:uid="{8810291D-86A6-40BC-B504-5176E84D47C6}"/>
    <hyperlink ref="AW193" location="A126002390T" display="A126002390T" xr:uid="{A97D7CBA-337C-4C78-A845-8EC882543C85}"/>
    <hyperlink ref="AW215" location="A126064598J" display="A126064598J" xr:uid="{21E2D74A-9E01-4A85-AEE3-17D6E21873E7}"/>
    <hyperlink ref="AW237" location="A126033494L" display="A126033494L" xr:uid="{6E9AEAD9-A091-4DB6-861B-99EC05465268}"/>
    <hyperlink ref="AY194" location="A126001690A" display="A126001690A" xr:uid="{C58F0C11-0517-4413-A53B-5036DB7659D8}"/>
    <hyperlink ref="AY216" location="A126063898T" display="A126063898T" xr:uid="{A359D8CE-2C58-48AC-9535-79E553CD53E6}"/>
    <hyperlink ref="AY238" location="A126032794W" display="A126032794W" xr:uid="{A8A75C40-1D57-4BF1-9C82-38B9E4275462}"/>
    <hyperlink ref="AU194" location="A126006226L" display="A126006226L" xr:uid="{5BC9EF4E-FB92-459A-8A29-BD6205072445}"/>
    <hyperlink ref="AU216" location="A126068434K" display="A126068434K" xr:uid="{71241697-A992-4BF2-BF96-9AE39B148A26}"/>
    <hyperlink ref="AU238" location="A126037330R" display="A126037330R" xr:uid="{F91B5C08-3880-442B-A56C-089BCB091127}"/>
    <hyperlink ref="AR194" location="A126004930F" display="A126004930F" xr:uid="{1ED1AB2F-89DF-4C32-AEAA-F1A9CEC55BEE}"/>
    <hyperlink ref="AR216" location="A126067138X" display="A126067138X" xr:uid="{E72B6BDC-F114-46C1-A07F-8BEF0013776C}"/>
    <hyperlink ref="AR238" location="A126036034C" display="A126036034C" xr:uid="{C87D63C5-0EDA-406A-9187-975130DB762B}"/>
    <hyperlink ref="AS194" location="A126002986F" display="A126002986F" xr:uid="{DDA062BC-CEB8-489D-849D-B3D4E23E991A}"/>
    <hyperlink ref="AS216" location="A126065194F" display="A126065194F" xr:uid="{4DD7B6F7-73DA-4FA9-A495-8EDB1C137A4E}"/>
    <hyperlink ref="AS238" location="A126034090K" display="A126034090K" xr:uid="{539DD7B4-E713-4DD7-8449-8629ECB43858}"/>
    <hyperlink ref="AT194" location="A126005578X" display="A126005578X" xr:uid="{665EF41B-9D64-4367-BCB6-7A3292ACEADC}"/>
    <hyperlink ref="AT216" location="A126067786W" display="A126067786W" xr:uid="{C68C15AC-09F6-4C4C-B382-324FA30306AA}"/>
    <hyperlink ref="AT238" location="A126036682A" display="A126036682A" xr:uid="{9811BAF1-02E7-4D46-BB3E-3E8F26BB86C6}"/>
    <hyperlink ref="AX194" location="A126004282V" display="A126004282V" xr:uid="{41C512A7-260D-49D5-B99D-8C809103AC53}"/>
    <hyperlink ref="AX216" location="A126066490T" display="A126066490T" xr:uid="{A71326ED-92F8-4551-B865-5B43A7CF876A}"/>
    <hyperlink ref="AX238" location="A126035386R" display="A126035386R" xr:uid="{921B2088-BA7F-42F6-931A-7D7E4B402450}"/>
    <hyperlink ref="AV194" location="A126003634V" display="A126003634V" xr:uid="{B8F37B44-2735-4AF9-9C3D-57F7F6222DBB}"/>
    <hyperlink ref="AV216" location="A126065842T" display="A126065842T" xr:uid="{B02FD08B-3C48-495B-A1E3-7FBC5CD51DA5}"/>
    <hyperlink ref="AV238" location="A126034738R" display="A126034738R" xr:uid="{B9E3A2A2-32F5-4982-8968-D465E2308045}"/>
    <hyperlink ref="AW194" location="A126002338J" display="A126002338J" xr:uid="{01ED540B-1298-428B-AA19-6281845F2E73}"/>
    <hyperlink ref="AW216" location="A126064546F" display="A126064546F" xr:uid="{037B5553-526C-42DB-834C-1D1EE5CF3E56}"/>
    <hyperlink ref="AW238" location="A126033442K" display="A126033442K" xr:uid="{3334E91F-4576-4DF5-8156-D51B328E231E}"/>
    <hyperlink ref="AY195" location="A126001674A" display="A126001674A" xr:uid="{5B7C3DDF-EC19-4A01-9588-C2BCD45FB8BF}"/>
    <hyperlink ref="AY217" location="A126063882X" display="A126063882X" xr:uid="{FA755C6B-ECC7-4A67-AF10-9B7A083E51CE}"/>
    <hyperlink ref="AY239" location="A126032778W" display="A126032778W" xr:uid="{027AF879-E79D-47EE-81F5-CD7C8F3555AA}"/>
    <hyperlink ref="AU195" location="A126006210V" display="A126006210V" xr:uid="{9A80C3F9-CFC4-4D51-8BE2-3512ABF21995}"/>
    <hyperlink ref="AU217" location="A126068418K" display="A126068418K" xr:uid="{29CBF8B6-BCA2-42B7-8CEC-198201C79B34}"/>
    <hyperlink ref="AU239" location="A126037314R" display="A126037314R" xr:uid="{C57BBD22-C596-4006-A049-5876527B00A0}"/>
    <hyperlink ref="AR195" location="A126004914F" display="A126004914F" xr:uid="{F6A6877F-771F-4B74-88AD-F1238DA43F8F}"/>
    <hyperlink ref="AR217" location="A126067122F" display="A126067122F" xr:uid="{FD677C3B-418B-4455-BA21-DBBE113376F5}"/>
    <hyperlink ref="AR239" location="A126036018C" display="A126036018C" xr:uid="{67166F1C-1D36-46A3-81EB-34DE1A352278}"/>
    <hyperlink ref="AS195" location="A126002970L" display="A126002970L" xr:uid="{D705A72C-2EFD-42EB-8D01-A6BB3FA4104E}"/>
    <hyperlink ref="AS217" location="A126065178F" display="A126065178F" xr:uid="{97B9AB9A-F253-459E-B21D-36A4D4F5A8C5}"/>
    <hyperlink ref="AS239" location="A126034074K" display="A126034074K" xr:uid="{576DD050-556F-4D7E-B1C7-479F7CE7B4CB}"/>
    <hyperlink ref="AT195" location="A126005562F" display="A126005562F" xr:uid="{570BDFB7-7564-41FF-88A6-764A5CD0EA15}"/>
    <hyperlink ref="AT217" location="A126067770C" display="A126067770C" xr:uid="{5FE20E8A-A68D-41E0-AE3C-1D882BA6B1BE}"/>
    <hyperlink ref="AT239" location="A126036666A" display="A126036666A" xr:uid="{C8EE9C78-28BD-45A9-A013-148846B5934D}"/>
    <hyperlink ref="AX195" location="A126004266V" display="A126004266V" xr:uid="{60DE7A4F-5B73-490E-B6EE-8B64301C921D}"/>
    <hyperlink ref="AX217" location="A126066474T" display="A126066474T" xr:uid="{36FE914C-8635-4CC9-91F8-7F7008DE5532}"/>
    <hyperlink ref="AX239" location="A126035370W" display="A126035370W" xr:uid="{1C8BEC1C-8AAF-4EC7-9DAB-1E1FA89C06BE}"/>
    <hyperlink ref="AV195" location="A126003618V" display="A126003618V" xr:uid="{0D9D3DD5-EC52-4438-A640-3EBD42045DC8}"/>
    <hyperlink ref="AV217" location="A126065826T" display="A126065826T" xr:uid="{848A6DCB-F2CF-464B-BF4D-0A894E5846C7}"/>
    <hyperlink ref="AV239" location="A126034722W" display="A126034722W" xr:uid="{5D40ECBB-D73E-4BA6-8522-4BD128BD3094}"/>
    <hyperlink ref="AW195" location="A126002322R" display="A126002322R" xr:uid="{905DC1F3-C62D-4207-BB82-BAECED4B3CAA}"/>
    <hyperlink ref="AW217" location="A126064530L" display="A126064530L" xr:uid="{FC0E7E03-8F32-4385-B63C-252B4DD935A6}"/>
    <hyperlink ref="AW239" location="A126033426K" display="A126033426K" xr:uid="{BC67D4E7-E990-4DD7-A1AF-A1E4D1CE6F83}"/>
    <hyperlink ref="AY196" location="A126001678K" display="A126001678K" xr:uid="{BBAA56E9-EEC2-44A1-8E7C-16042093BAE6}"/>
    <hyperlink ref="AY218" location="A126063886J" display="A126063886J" xr:uid="{D90E45EB-7E24-4D8A-BB06-86C5769F5CCE}"/>
    <hyperlink ref="AY240" location="A126032782L" display="A126032782L" xr:uid="{FED73C4E-082F-4D99-88F9-0B7DC10A44B4}"/>
    <hyperlink ref="AU196" location="A126006214C" display="A126006214C" xr:uid="{74B3CDC3-8192-47D1-A0E0-604C50676424}"/>
    <hyperlink ref="AU218" location="A126068422A" display="A126068422A" xr:uid="{E976680C-B715-4B83-A545-AFEEB14148FA}"/>
    <hyperlink ref="AU240" location="A126037318X" display="A126037318X" xr:uid="{B8A60008-B2AC-4CC9-B172-68DBC71B935D}"/>
    <hyperlink ref="AR196" location="A126004918R" display="A126004918R" xr:uid="{9CC7709E-F89A-43E0-A958-47747FFD6D7A}"/>
    <hyperlink ref="AR218" location="A126067126R" display="A126067126R" xr:uid="{7CA9F6AE-1B64-44FA-9291-1058CFD464EF}"/>
    <hyperlink ref="AR240" location="A126036022V" display="A126036022V" xr:uid="{77A2D95F-6E78-4A2E-9A44-38D5516B9E8C}"/>
    <hyperlink ref="AS196" location="A126002974W" display="A126002974W" xr:uid="{C7AAE2E9-5A16-4D20-886D-231F6176CD39}"/>
    <hyperlink ref="AS218" location="A126065182W" display="A126065182W" xr:uid="{C34A2D06-F235-4068-911C-D63FA1B3B3CB}"/>
    <hyperlink ref="AS240" location="A126034078V" display="A126034078V" xr:uid="{FDFC0DD8-6A3D-4211-9E52-907C18C3B166}"/>
    <hyperlink ref="AT196" location="A126005566R" display="A126005566R" xr:uid="{0E0BEDC0-487C-4BBF-9F47-79445EF28070}"/>
    <hyperlink ref="AT218" location="A126067774L" display="A126067774L" xr:uid="{ADEB8150-C3F8-4108-870E-337FE6F02C36}"/>
    <hyperlink ref="AT240" location="A126036670T" display="A126036670T" xr:uid="{C489D63A-7CD9-44BF-BA75-627E1EB8EBA3}"/>
    <hyperlink ref="AX196" location="A126004270K" display="A126004270K" xr:uid="{8FE00E4B-BE6A-49EC-AB93-74DDEE86EC9A}"/>
    <hyperlink ref="AX218" location="A126066478A" display="A126066478A" xr:uid="{8B462FA0-EDC2-4355-B2A3-EAB175E0202B}"/>
    <hyperlink ref="AX240" location="A126035374F" display="A126035374F" xr:uid="{BC77B32E-E0CD-4B89-BA4F-302E100B92B1}"/>
    <hyperlink ref="AV196" location="A126003622K" display="A126003622K" xr:uid="{483EFA1B-CF2F-48A1-B197-1490170CB597}"/>
    <hyperlink ref="AV218" location="A126065830J" display="A126065830J" xr:uid="{6B17A1A3-5AE8-4D9F-9FE3-74BD6F9970F4}"/>
    <hyperlink ref="AV240" location="A126034726F" display="A126034726F" xr:uid="{07111A28-2804-406A-92E6-DF3C2C847DBB}"/>
    <hyperlink ref="AW196" location="A126002326X" display="A126002326X" xr:uid="{85C42887-21DD-45DA-9A10-C5B1174CECB7}"/>
    <hyperlink ref="AW218" location="A126064534W" display="A126064534W" xr:uid="{6F2B5754-0F24-4324-84CC-72B051C9AA13}"/>
    <hyperlink ref="AW240" location="A126033430A" display="A126033430A" xr:uid="{6F08EDCB-2C7E-425F-952A-DFF3EE081922}"/>
    <hyperlink ref="AY197" location="A126001706J" display="A126001706J" xr:uid="{FBC3006A-0AD3-410F-88E7-BEBFAA10E1FF}"/>
    <hyperlink ref="AY219" location="A126063914F" display="A126063914F" xr:uid="{B542BB33-007C-4452-B823-78A1500EEDB8}"/>
    <hyperlink ref="AY241" location="A126032810K" display="A126032810K" xr:uid="{77D513E2-7543-427B-8B51-B34EDB369FA7}"/>
    <hyperlink ref="AU197" location="A126006242L" display="A126006242L" xr:uid="{8C1AF709-C78F-4D5C-8444-95FFFBF23018}"/>
    <hyperlink ref="AU219" location="A126068450K" display="A126068450K" xr:uid="{3A37E796-CEA0-4797-9AEC-2DCCF54BFA51}"/>
    <hyperlink ref="AU241" location="A126037346J" display="A126037346J" xr:uid="{9E323682-13AF-4700-A106-46415DF7213C}"/>
    <hyperlink ref="AR197" location="A126004946X" display="A126004946X" xr:uid="{26C06862-7653-4875-A38C-1C43716A63E0}"/>
    <hyperlink ref="AR219" location="A126067154X" display="A126067154X" xr:uid="{F8AC22CC-4739-4845-89BD-01C6C9002281}"/>
    <hyperlink ref="AR241" location="A126036050C" display="A126036050C" xr:uid="{1C4F2140-84E9-4BE9-949A-61D762511AF5}"/>
    <hyperlink ref="AS197" location="A126003002W" display="A126003002W" xr:uid="{7F742261-8466-4CF7-9E5E-57DB69760E79}"/>
    <hyperlink ref="AS219" location="A126065210V" display="A126065210V" xr:uid="{1774F238-AEE6-47B1-9813-D0B7C0E5732D}"/>
    <hyperlink ref="AS241" location="A126034106T" display="A126034106T" xr:uid="{65C23D2C-237F-484B-AF4A-ECC41138D530}"/>
    <hyperlink ref="AT197" location="A126005594X" display="A126005594X" xr:uid="{CEF16291-60F9-4B3B-9AB3-A71318FAF1AB}"/>
    <hyperlink ref="AT219" location="A126067802K" display="A126067802K" xr:uid="{2417D7E3-F815-4546-AA7E-77D6B1CFCFA7}"/>
    <hyperlink ref="AT241" location="A126036698V" display="A126036698V" xr:uid="{30353F08-E0F5-48BB-BCC2-1466E0D19FD6}"/>
    <hyperlink ref="AX197" location="A126004298L" display="A126004298L" xr:uid="{C52FE937-3F40-40BD-A705-164C16673AB7}"/>
    <hyperlink ref="AX219" location="A126066506X" display="A126066506X" xr:uid="{48C6DD3E-2C36-49E6-B65E-A86F13DE5B3D}"/>
    <hyperlink ref="AX241" location="A126035402C" display="A126035402C" xr:uid="{2B05D20A-4FBC-4286-9A64-7B25A5E3557E}"/>
    <hyperlink ref="AV197" location="A126003650V" display="A126003650V" xr:uid="{D9FA4D6A-FD24-468E-B9E1-85B561EC1B7A}"/>
    <hyperlink ref="AV219" location="A126065858K" display="A126065858K" xr:uid="{1713FC43-5034-4E69-A4C5-6D1201B8EB88}"/>
    <hyperlink ref="AV241" location="A126034754R" display="A126034754R" xr:uid="{AB8AE7AF-CDE7-40DC-A87D-4D59F876A61E}"/>
    <hyperlink ref="AW197" location="A126002354J" display="A126002354J" xr:uid="{800170DF-1268-4B64-810E-0B2A00E0FF70}"/>
    <hyperlink ref="AW219" location="A126064562F" display="A126064562F" xr:uid="{863CD6C5-C491-4712-B115-E04319551A3D}"/>
    <hyperlink ref="AW241" location="A126033458C" display="A126033458C" xr:uid="{782BDAE0-5D16-4B93-8B2D-B9741D89093B}"/>
    <hyperlink ref="AY198" location="A126001682A" display="A126001682A" xr:uid="{5A2679BF-0103-400B-949E-3FA6B94E7079}"/>
    <hyperlink ref="AY220" location="A126063890X" display="A126063890X" xr:uid="{9E856DDD-35A0-43BE-BE1E-5CBBA9D2A90B}"/>
    <hyperlink ref="AY242" location="A126032786W" display="A126032786W" xr:uid="{694C4507-42A3-496D-A6BB-A6F5E384EC7B}"/>
    <hyperlink ref="AU198" location="A126006218L" display="A126006218L" xr:uid="{892A044A-9FEB-4C3A-B77E-F70EA363EB6E}"/>
    <hyperlink ref="AU220" location="A126068426K" display="A126068426K" xr:uid="{A1C133F0-203E-464F-9A95-34DCF08BD6A3}"/>
    <hyperlink ref="AU242" location="A126037322R" display="A126037322R" xr:uid="{27973DCA-CE2A-4650-8C72-54D47F61AD9D}"/>
    <hyperlink ref="AR198" location="A126004922F" display="A126004922F" xr:uid="{FBE38E37-2BBB-4D5E-BB38-AE25FEBAAFEE}"/>
    <hyperlink ref="AR220" location="A126067130F" display="A126067130F" xr:uid="{19953AA5-8DE7-4D61-BD2C-4CC8EE7516B4}"/>
    <hyperlink ref="AR242" location="A126036026C" display="A126036026C" xr:uid="{B725DB4D-B587-4B1C-958A-AC1C92A61C1D}"/>
    <hyperlink ref="AS198" location="A126002978F" display="A126002978F" xr:uid="{EDA13614-F77D-4268-AACF-79E8F162F127}"/>
    <hyperlink ref="AS220" location="A126065186F" display="A126065186F" xr:uid="{ED4E56BF-ED14-403A-A954-A4C2B2D5A246}"/>
    <hyperlink ref="AS242" location="A126034082K" display="A126034082K" xr:uid="{3A73DF60-6FF1-4941-AAF9-019B6CFABD8D}"/>
    <hyperlink ref="AT198" location="A126005570F" display="A126005570F" xr:uid="{37EC6D5E-A92F-4283-99A9-512A874D543F}"/>
    <hyperlink ref="AT220" location="A126067778W" display="A126067778W" xr:uid="{F6F555C4-7BA3-4DA8-A5C4-F7F11601F314}"/>
    <hyperlink ref="AT242" location="A126036674A" display="A126036674A" xr:uid="{37A6902C-F2DA-45DA-9084-2C75EB1FB439}"/>
    <hyperlink ref="AX198" location="A126004274V" display="A126004274V" xr:uid="{770AFBEB-24DE-4FB1-9732-3A8F07CF4DD0}"/>
    <hyperlink ref="AX220" location="A126066482T" display="A126066482T" xr:uid="{E594FA33-2A5F-428C-8726-E8DF8E2D2FED}"/>
    <hyperlink ref="AX242" location="A126035378R" display="A126035378R" xr:uid="{8101E5F5-639A-45D5-8921-824D91A1D9D3}"/>
    <hyperlink ref="AV198" location="A126003626V" display="A126003626V" xr:uid="{F025C91B-595E-4192-AC6D-6656C61D2D68}"/>
    <hyperlink ref="AV220" location="A126065834T" display="A126065834T" xr:uid="{F1EB372A-FD1E-4939-B422-3DCBFEE17F3F}"/>
    <hyperlink ref="AV242" location="A126034730W" display="A126034730W" xr:uid="{7C125C43-4756-441D-A159-FE3D42DD98EC}"/>
    <hyperlink ref="AW198" location="A126002330R" display="A126002330R" xr:uid="{7CF4BA5A-F623-4686-8638-FF09783E43FC}"/>
    <hyperlink ref="AW220" location="A126064538F" display="A126064538F" xr:uid="{1D8BA5E2-80CE-42CF-9837-C418DDE28F08}"/>
    <hyperlink ref="AW242" location="A126033434K" display="A126033434K" xr:uid="{5157FDDC-00D6-432C-98A4-D2D85DA78491}"/>
    <hyperlink ref="AY199" location="A126001710X" display="A126001710X" xr:uid="{1FC9C372-72EF-4B13-B3AE-66E271A9ACE1}"/>
    <hyperlink ref="AY221" location="A126063918R" display="A126063918R" xr:uid="{5870F228-51A4-481F-8596-6673698F223E}"/>
    <hyperlink ref="AY243" location="A126032814V" display="A126032814V" xr:uid="{05CA79B6-2358-4D1C-8784-C1CEC4E3EE5E}"/>
    <hyperlink ref="AU199" location="A126006246W" display="A126006246W" xr:uid="{233623B5-CF8C-4310-A426-08B5FA9CF4CD}"/>
    <hyperlink ref="AU221" location="A126068454V" display="A126068454V" xr:uid="{658F5D41-6D19-4736-A63E-7F3F06DBBD2C}"/>
    <hyperlink ref="AU243" location="A126037350X" display="A126037350X" xr:uid="{A31070A5-160B-40A7-B54F-E076FD4EA0FC}"/>
    <hyperlink ref="AR199" location="A126004950R" display="A126004950R" xr:uid="{BC1F0C14-7FB2-4EA5-B5F8-3A028611810C}"/>
    <hyperlink ref="AR221" location="A126067158J" display="A126067158J" xr:uid="{0589EFEC-6841-49FC-80FC-28B39C02AB7E}"/>
    <hyperlink ref="AR243" location="A126036054L" display="A126036054L" xr:uid="{E78E5837-20F7-43FD-86E9-1FD015E92188}"/>
    <hyperlink ref="AS199" location="A126003006F" display="A126003006F" xr:uid="{04F284CB-1153-438C-8DCF-089E0A4282C9}"/>
    <hyperlink ref="AS221" location="A126065214C" display="A126065214C" xr:uid="{AB9AEFD7-9578-487B-B0C9-8631C158CCC8}"/>
    <hyperlink ref="AS243" location="A126034110J" display="A126034110J" xr:uid="{8D9A1BB0-C603-4947-B834-C141A46D0CB1}"/>
    <hyperlink ref="AT199" location="A126005598J" display="A126005598J" xr:uid="{BB454271-ACBF-484E-8C11-2BEEA59467A5}"/>
    <hyperlink ref="AT221" location="A126067806V" display="A126067806V" xr:uid="{CC451454-CD67-4335-BC93-3CD32707DBA3}"/>
    <hyperlink ref="AT243" location="A126036702X" display="A126036702X" xr:uid="{C1A908FD-C427-481E-96AB-DACF5605F75B}"/>
    <hyperlink ref="AX199" location="A126004302T" display="A126004302T" xr:uid="{2235F8F1-6286-494F-83B4-E626CE1875AD}"/>
    <hyperlink ref="AX221" location="A126066510R" display="A126066510R" xr:uid="{216D7178-09E9-4731-A2DC-8C1F5F5EB1AC}"/>
    <hyperlink ref="AX243" location="A126035406L" display="A126035406L" xr:uid="{B4B1BDA9-3BE1-4DD6-A21E-A628E7F5AF81}"/>
    <hyperlink ref="AV199" location="A126003654C" display="A126003654C" xr:uid="{BF9C3BAF-2AF8-46DF-B4D1-3E121E9CFC6D}"/>
    <hyperlink ref="AV221" location="A126065862A" display="A126065862A" xr:uid="{33155ED3-F7A3-4021-A22A-5356E514D410}"/>
    <hyperlink ref="AV243" location="A126034758X" display="A126034758X" xr:uid="{701D81BE-55CC-4F22-99B9-8E7759F5EC13}"/>
    <hyperlink ref="AW199" location="A126002358T" display="A126002358T" xr:uid="{A8C6F0DD-84F3-48DA-9111-3A793C2E452C}"/>
    <hyperlink ref="AW221" location="A126064566R" display="A126064566R" xr:uid="{FC55E074-DCEF-4EB4-BBB1-21088C513AB8}"/>
    <hyperlink ref="AW243" location="A126033462V" display="A126033462V" xr:uid="{85ACFE0D-4580-4088-A052-53BA1AE046D8}"/>
    <hyperlink ref="BG200" location="A126001786V" display="A126001786V" xr:uid="{E11214F3-20B8-41C3-9D36-6B00030CAA3F}"/>
    <hyperlink ref="BG222" location="A126063994T" display="A126063994T" xr:uid="{65B26B8B-ED47-4222-AB9E-6F9FB6892966}"/>
    <hyperlink ref="BG244" location="A126032890W" display="A126032890W" xr:uid="{3842427B-C163-4BBB-B855-85C56B04461F}"/>
    <hyperlink ref="BC200" location="A126006322L" display="A126006322L" xr:uid="{16A10846-237B-497E-AECB-E1342FD2A07A}"/>
    <hyperlink ref="BC222" location="A126068530K" display="A126068530K" xr:uid="{F2A753AE-1D04-4298-99C0-252351D54A32}"/>
    <hyperlink ref="BC244" location="A126037426J" display="A126037426J" xr:uid="{50103FB4-5189-4488-A915-7B854CD29778}"/>
    <hyperlink ref="AZ200" location="A126005026A" display="A126005026A" xr:uid="{C86A09BB-7370-45AA-ACAB-ABF8A4739843}"/>
    <hyperlink ref="AZ222" location="A126067234X" display="A126067234X" xr:uid="{CF7EC88D-DC42-4847-9787-F00645A2948D}"/>
    <hyperlink ref="AZ244" location="A126036130C" display="A126036130C" xr:uid="{21345462-C690-43AA-A620-02A0BC4A4BB4}"/>
    <hyperlink ref="BA200" location="A126003082J" display="A126003082J" xr:uid="{09D3AEE5-E2DF-4AAB-AFF4-BBD89C17C7D0}"/>
    <hyperlink ref="BA222" location="A126065290F" display="A126065290F" xr:uid="{96A9EAC8-663D-4878-A607-0660E286791C}"/>
    <hyperlink ref="BA244" location="A126034186C" display="A126034186C" xr:uid="{2807F7E2-31C3-4949-9CAA-FF80C6F2110A}"/>
    <hyperlink ref="BB200" location="A126005674X" display="A126005674X" xr:uid="{146BF598-FFBE-404A-9D1E-5B4FF1F2C59D}"/>
    <hyperlink ref="BB222" location="A126067882W" display="A126067882W" xr:uid="{E799DA23-D10B-454B-985E-F2C539B74046}"/>
    <hyperlink ref="BB244" location="A126036778V" display="A126036778V" xr:uid="{B9F9A2FA-1DE1-4D2F-A970-BE5B7CBEC7E4}"/>
    <hyperlink ref="BF200" location="A126004378L" display="A126004378L" xr:uid="{0C019EC0-55AC-4BF4-8C93-304CF037279F}"/>
    <hyperlink ref="BF222" location="A126066586K" display="A126066586K" xr:uid="{E2ED3CAD-A9F2-4855-A254-E11D553B5E8D}"/>
    <hyperlink ref="BF244" location="A126035482R" display="A126035482R" xr:uid="{5035F946-70EA-4A45-BE89-E71EDB9817ED}"/>
    <hyperlink ref="BD200" location="A126003730V" display="A126003730V" xr:uid="{E22B9F98-9768-4AE5-A2BB-67F9C48AC758}"/>
    <hyperlink ref="BD222" location="A126065938K" display="A126065938K" xr:uid="{A304C2E5-7031-4AAD-824F-9EF1ED7AF0AB}"/>
    <hyperlink ref="BD244" location="A126034834R" display="A126034834R" xr:uid="{E6085156-5F23-493C-ABEC-D428033B4268}"/>
    <hyperlink ref="BE200" location="A126002434J" display="A126002434J" xr:uid="{64D71719-73DE-4A19-B46D-29B0999C8570}"/>
    <hyperlink ref="BE222" location="A126064642F" display="A126064642F" xr:uid="{A0C48221-98E1-435C-B547-E0483ADA9DF1}"/>
    <hyperlink ref="BE244" location="A126033538C" display="A126033538C" xr:uid="{99F7AC2D-F3B6-4842-96F6-726FFFC40FD8}"/>
    <hyperlink ref="BG181" location="A126001798C" display="A126001798C" xr:uid="{C8E096AA-C4D9-44CB-8EDE-520D430CBAF8}"/>
    <hyperlink ref="BG203" location="A126064006T" display="A126064006T" xr:uid="{50E988CD-32C3-443B-9B94-A59E36C6BD8C}"/>
    <hyperlink ref="BG225" location="A126032902V" display="A126032902V" xr:uid="{1D45F24A-4567-4876-B0D3-A2EC3D839B4E}"/>
    <hyperlink ref="BC181" location="A126006334W" display="A126006334W" xr:uid="{51BF87E4-C3C3-4504-AD36-90656187E7C8}"/>
    <hyperlink ref="BC203" location="A126068542V" display="A126068542V" xr:uid="{8658CD61-FE89-4ADB-AA12-6F7BCFE21637}"/>
    <hyperlink ref="BC225" location="A126037438T" display="A126037438T" xr:uid="{0B308650-9E54-4A02-B836-9F073624D2C7}"/>
    <hyperlink ref="AZ181" location="A126005038K" display="A126005038K" xr:uid="{DD7E1F04-F8B9-4833-A2E5-4E9F6C882428}"/>
    <hyperlink ref="AZ203" location="A126067246J" display="A126067246J" xr:uid="{399EEBD9-8164-448E-B8E4-A2201166F236}"/>
    <hyperlink ref="AZ225" location="A126036142L" display="A126036142L" xr:uid="{7F0DD8FE-2418-4179-9472-CE85FDE4956E}"/>
    <hyperlink ref="BA181" location="A126003094T" display="A126003094T" xr:uid="{1E6F56D2-2CF1-4BA3-AAED-28BCD0294AA9}"/>
    <hyperlink ref="BA203" location="A126065302C" display="A126065302C" xr:uid="{B83C5A2C-390C-4FB1-9EE3-550A2FDCFE62}"/>
    <hyperlink ref="BA225" location="A126034198L" display="A126034198L" xr:uid="{29F5B55B-A597-4542-A40E-CDD20C07D837}"/>
    <hyperlink ref="BB181" location="A126005686J" display="A126005686J" xr:uid="{267BF964-867C-4FEB-84FC-A8451884A7D2}"/>
    <hyperlink ref="BB203" location="A126067894F" display="A126067894F" xr:uid="{35DF444C-4CAF-48EB-B8D7-D77D0E3C0F66}"/>
    <hyperlink ref="BB225" location="A126036790K" display="A126036790K" xr:uid="{65E6F669-2D5D-48B6-98EB-35CA314D5081}"/>
    <hyperlink ref="BF181" location="A126004390C" display="A126004390C" xr:uid="{E5C763C0-A886-417F-A374-9A343FD40A5E}"/>
    <hyperlink ref="BF203" location="A126066598V" display="A126066598V" xr:uid="{6211ED74-E24E-4ABF-B269-FBF4F15CF280}"/>
    <hyperlink ref="BF225" location="A126035494X" display="A126035494X" xr:uid="{89F819E8-B0AD-4664-88D4-9885FA3FD5D3}"/>
    <hyperlink ref="BD181" location="A126003742C" display="A126003742C" xr:uid="{529F1ACF-0AB4-4683-B8E7-41FAE8BAA2CA}"/>
    <hyperlink ref="BD203" location="A126065950A" display="A126065950A" xr:uid="{A2B50DAC-3CCC-4276-AF66-848CBD52D4E2}"/>
    <hyperlink ref="BD225" location="A126034846X" display="A126034846X" xr:uid="{3DDB77A8-665E-45E2-B067-347C10380608}"/>
    <hyperlink ref="BE181" location="A126002446T" display="A126002446T" xr:uid="{4D339B66-AA44-44CC-92EB-310C62350041}"/>
    <hyperlink ref="BE203" location="A126064654R" display="A126064654R" xr:uid="{741D760B-E1E0-4523-9DA9-042C8D19AF38}"/>
    <hyperlink ref="BE225" location="A126033550V" display="A126033550V" xr:uid="{32A57B30-5B70-4334-8AE0-4CC90F7955B4}"/>
    <hyperlink ref="BG182" location="A126001766K" display="A126001766K" xr:uid="{0ECC1CD4-CB7A-4EF7-A461-B49D5779E2DC}"/>
    <hyperlink ref="BG204" location="A126063974J" display="A126063974J" xr:uid="{B0DA6A5F-0DF8-4526-BBE0-27793D45DE4B}"/>
    <hyperlink ref="BG226" location="A126032870L" display="A126032870L" xr:uid="{DEA32A30-97FD-4DA8-A4BC-EA4EB2029A77}"/>
    <hyperlink ref="BC182" location="A126006302C" display="A126006302C" xr:uid="{FBD36BA1-1739-49E8-B55E-E1B050D90E6D}"/>
    <hyperlink ref="BC204" location="A126068510A" display="A126068510A" xr:uid="{6CE9B087-1D63-4D67-95C3-1F927469259F}"/>
    <hyperlink ref="BC226" location="A126037406X" display="A126037406X" xr:uid="{C018CC20-7F2E-4AF4-8A4B-5684BDBF9B21}"/>
    <hyperlink ref="AZ182" location="A126005006T" display="A126005006T" xr:uid="{C6B654D9-220B-4B0A-8C23-7682B078F40D}"/>
    <hyperlink ref="AZ204" location="A126067214R" display="A126067214R" xr:uid="{CAF966EB-CC0F-40F9-8CF1-66CFA0F0BE6E}"/>
    <hyperlink ref="AZ226" location="A126036110V" display="A126036110V" xr:uid="{A3F02733-55D0-4714-99E0-CC7FB710ADCE}"/>
    <hyperlink ref="BA182" location="A126003062X" display="A126003062X" xr:uid="{4E468043-1818-4653-AA04-C9422BF1AE42}"/>
    <hyperlink ref="BA204" location="A126065270W" display="A126065270W" xr:uid="{E9A9D37A-6121-47DE-8CA0-55C3FE7493C3}"/>
    <hyperlink ref="BA226" location="A126034166V" display="A126034166V" xr:uid="{9CD77134-5B60-42C5-9C5C-BD98B8D65AF1}"/>
    <hyperlink ref="BB182" location="A126005654R" display="A126005654R" xr:uid="{580367D1-5CA6-4A86-B810-3592D50F622E}"/>
    <hyperlink ref="BB204" location="A126067862L" display="A126067862L" xr:uid="{F3B29FAA-6919-4784-AB16-9889FA03B884}"/>
    <hyperlink ref="BB226" location="A126036758K" display="A126036758K" xr:uid="{AB64F3C0-1F40-41D8-A021-790F1A118486}"/>
    <hyperlink ref="BF182" location="A126004358C" display="A126004358C" xr:uid="{38B7D05A-F2BD-4CE1-B887-1A1C37F77206}"/>
    <hyperlink ref="BF204" location="A126066566A" display="A126066566A" xr:uid="{19C10627-339F-47A2-BD03-0ED4369295B2}"/>
    <hyperlink ref="BF226" location="A126035462F" display="A126035462F" xr:uid="{AC9976AF-7ABB-4EFD-A48A-F49AF12E6944}"/>
    <hyperlink ref="BD182" location="A126003710K" display="A126003710K" xr:uid="{F10D11F2-6849-4CCC-824F-852356E02848}"/>
    <hyperlink ref="BD204" location="A126065918A" display="A126065918A" xr:uid="{03AE5845-7A01-4C31-B0F4-8128F093587B}"/>
    <hyperlink ref="BD226" location="A126034814F" display="A126034814F" xr:uid="{F670E5D4-C563-4D1A-9BDC-845B14982D11}"/>
    <hyperlink ref="BE182" location="A126002414X" display="A126002414X" xr:uid="{38CA2AB8-C6D6-45AF-9055-BCBBA0DC63F4}"/>
    <hyperlink ref="BE204" location="A126064622W" display="A126064622W" xr:uid="{E5B40B35-DC74-4437-8DCD-B58AB80BF084}"/>
    <hyperlink ref="BE226" location="A126033518V" display="A126033518V" xr:uid="{8310FC30-C6C4-4F3E-AA66-A678379304B9}"/>
    <hyperlink ref="BG183" location="A126001802J" display="A126001802J" xr:uid="{9D529FD7-2EC7-4435-B3E6-E71E893356C1}"/>
    <hyperlink ref="BG205" location="A126064010J" display="A126064010J" xr:uid="{628D7E7F-8AB1-4B23-BE6A-B6B804493449}"/>
    <hyperlink ref="BG227" location="A126032906C" display="A126032906C" xr:uid="{1AC3FE08-FABE-49CA-9369-B9C9B8A1945A}"/>
    <hyperlink ref="BC183" location="A126006338F" display="A126006338F" xr:uid="{81A8DC76-92E8-4544-9B69-DB04CD941B94}"/>
    <hyperlink ref="BC205" location="A126068546C" display="A126068546C" xr:uid="{B90F5D7D-EE56-4D60-8232-340E9E799241}"/>
    <hyperlink ref="BC227" location="A126037442J" display="A126037442J" xr:uid="{261C658A-6AD3-49D6-945B-6D3495F97C1E}"/>
    <hyperlink ref="AZ183" location="A126005042A" display="A126005042A" xr:uid="{EDDBAE64-D8AB-4910-B9C8-DCA3FC74799A}"/>
    <hyperlink ref="AZ205" location="A126067250X" display="A126067250X" xr:uid="{4B0CC671-0FAA-4A47-BDD8-4B3912D58312}"/>
    <hyperlink ref="AZ227" location="A126036146W" display="A126036146W" xr:uid="{1CA7A88C-FA2C-4D45-869F-F38FFA95CBE1}"/>
    <hyperlink ref="BA183" location="A126003098A" display="A126003098A" xr:uid="{26DC2CA1-4490-4E32-B3A9-71884384048E}"/>
    <hyperlink ref="BA205" location="A126065306L" display="A126065306L" xr:uid="{90E51F54-8865-40AE-869A-9A73D4B4440F}"/>
    <hyperlink ref="BA227" location="A126034202T" display="A126034202T" xr:uid="{F50D3886-3057-4CBD-A39F-ABB03E2F2CBF}"/>
    <hyperlink ref="BB183" location="A126005690X" display="A126005690X" xr:uid="{E4333A59-EE2A-4800-8285-735830035035}"/>
    <hyperlink ref="BB205" location="A126067898R" display="A126067898R" xr:uid="{86611B4B-60EB-49C5-B343-0A244DF11D21}"/>
    <hyperlink ref="BB227" location="A126036794V" display="A126036794V" xr:uid="{CE522704-DAB0-4BD8-835D-627B091E7DFE}"/>
    <hyperlink ref="BF183" location="A126004394L" display="A126004394L" xr:uid="{48D0BE75-8D2B-4680-860C-AF22E73F58B0}"/>
    <hyperlink ref="BF205" location="A126066602X" display="A126066602X" xr:uid="{83CF09FF-841F-430F-8C60-D89BDA59987A}"/>
    <hyperlink ref="BF227" location="A126035498J" display="A126035498J" xr:uid="{10FB14F1-B706-492F-BBD5-3DDBC391CCCC}"/>
    <hyperlink ref="BD183" location="A126003746L" display="A126003746L" xr:uid="{3AE603F8-2009-4456-8290-3A2EB7921331}"/>
    <hyperlink ref="BD205" location="A126065954K" display="A126065954K" xr:uid="{73807874-042B-41A9-80F5-1B08DAB3F3B3}"/>
    <hyperlink ref="BD227" location="A126034850R" display="A126034850R" xr:uid="{A8453ACA-921D-4C0D-A252-5C4BAFBBBE94}"/>
    <hyperlink ref="BE183" location="A126002450J" display="A126002450J" xr:uid="{64088201-16F5-4803-A460-51AFEF35A34B}"/>
    <hyperlink ref="BE205" location="A126064658X" display="A126064658X" xr:uid="{2001136C-F4AD-4061-A603-924C2D6D631C}"/>
    <hyperlink ref="BE227" location="A126033554C" display="A126033554C" xr:uid="{72F9DFB5-7974-4AD9-A6A7-5A0A29700575}"/>
    <hyperlink ref="BG185" location="A126001806T" display="A126001806T" xr:uid="{7FE38CB0-5C4B-4FCB-949F-12A7469DDA0F}"/>
    <hyperlink ref="BG207" location="A126064014T" display="A126064014T" xr:uid="{0C101540-4BF5-48DC-B34D-EAC8E9E5E0CA}"/>
    <hyperlink ref="BG229" location="A126032910V" display="A126032910V" xr:uid="{036D59E7-6BB2-4331-B177-3F7F2E40903A}"/>
    <hyperlink ref="BC185" location="A126006342W" display="A126006342W" xr:uid="{A0717018-3F11-4A05-9DD9-5A81021CA049}"/>
    <hyperlink ref="BC207" location="A126068550V" display="A126068550V" xr:uid="{22E1A1A9-1D27-4F62-AB09-4C7BE2733C18}"/>
    <hyperlink ref="BC229" location="A126037446T" display="A126037446T" xr:uid="{6731EA47-AABF-41F0-996A-5215735DDC16}"/>
    <hyperlink ref="AZ185" location="A126005046K" display="A126005046K" xr:uid="{3DEFDBC9-DA6C-4867-A298-FFDC3F554577}"/>
    <hyperlink ref="AZ207" location="A126067254J" display="A126067254J" xr:uid="{9359150F-85EF-4BA8-97BA-381925CA9728}"/>
    <hyperlink ref="AZ229" location="A126036150L" display="A126036150L" xr:uid="{B7423219-D09B-4284-A878-7780C6D45DEC}"/>
    <hyperlink ref="BA185" location="A126003102F" display="A126003102F" xr:uid="{BBBA7A8C-EBD6-4A8E-9B44-E08DECFAAC41}"/>
    <hyperlink ref="BA207" location="A126065310C" display="A126065310C" xr:uid="{169167AF-AFD6-4FC7-ADBB-F7AD4C2BBA0B}"/>
    <hyperlink ref="BA229" location="A126034206A" display="A126034206A" xr:uid="{F0F68737-6D76-4A7B-8F69-33DABE04A307}"/>
    <hyperlink ref="BB185" location="A126005694J" display="A126005694J" xr:uid="{ECBF04C5-9B42-4DC5-9587-5F18B338132A}"/>
    <hyperlink ref="BB207" location="A126067902V" display="A126067902V" xr:uid="{162C7830-8769-4612-B24B-E0887F7A7F72}"/>
    <hyperlink ref="BB229" location="A126036798C" display="A126036798C" xr:uid="{E94251FD-7292-4096-8335-96B10832A4CC}"/>
    <hyperlink ref="BF185" location="A126004398W" display="A126004398W" xr:uid="{5A0831C3-29DA-4196-8B3D-0165CE0B4B58}"/>
    <hyperlink ref="BF207" location="A126066606J" display="A126066606J" xr:uid="{CAEB782B-8657-4BF7-9AFA-AB05B014BB8B}"/>
    <hyperlink ref="BF229" location="A126035502L" display="A126035502L" xr:uid="{C0C3DB99-032F-48FF-9DB2-24EB17405C01}"/>
    <hyperlink ref="BD185" location="A126003750C" display="A126003750C" xr:uid="{7DBDF4C0-8159-40FF-8B2F-DAF018E67798}"/>
    <hyperlink ref="BD207" location="A126065958V" display="A126065958V" xr:uid="{D2AA3FFC-4416-4A28-9C23-D993D7BFD541}"/>
    <hyperlink ref="BD229" location="A126034854X" display="A126034854X" xr:uid="{92817378-ED50-4C2F-B1EF-13A9B40BE69F}"/>
    <hyperlink ref="BE185" location="A126002454T" display="A126002454T" xr:uid="{E02A9B99-A85B-4E12-96C5-0666F9B54DF8}"/>
    <hyperlink ref="BE207" location="A126064662R" display="A126064662R" xr:uid="{FA3EDD81-0796-4EDE-B3FE-6BB9CF975AA7}"/>
    <hyperlink ref="BE229" location="A126033558L" display="A126033558L" xr:uid="{5C841FB3-FF6F-4A68-AF4A-74CAC0C882AB}"/>
    <hyperlink ref="BG186" location="A126001770A" display="A126001770A" xr:uid="{1595E6C5-7649-4866-9090-B0A70B986927}"/>
    <hyperlink ref="BG208" location="A126063978T" display="A126063978T" xr:uid="{B0FEA9D3-AB55-4D56-8D35-43451ACBDD4C}"/>
    <hyperlink ref="BG230" location="A126032874W" display="A126032874W" xr:uid="{CEF0D4FC-CD35-417F-AFE2-84EF18C16062}"/>
    <hyperlink ref="BC186" location="A126006306L" display="A126006306L" xr:uid="{458A5296-13F9-499F-8E4D-78A3A1D208F3}"/>
    <hyperlink ref="BC208" location="A126068514K" display="A126068514K" xr:uid="{BCC6053E-1DCA-47C8-8DE5-731249E5F1EA}"/>
    <hyperlink ref="BC230" location="A126037410R" display="A126037410R" xr:uid="{36C9C9D1-E16D-4321-A467-CC148820FC97}"/>
    <hyperlink ref="AZ186" location="A126005010J" display="A126005010J" xr:uid="{FF9DC47B-72D5-4362-B9E9-A389109FA233}"/>
    <hyperlink ref="AZ208" location="A126067218X" display="A126067218X" xr:uid="{BD65CD5A-6B88-4FEC-9C45-B737CBB7A519}"/>
    <hyperlink ref="AZ230" location="A126036114C" display="A126036114C" xr:uid="{CA592C29-EE0E-4871-8C95-F2C667F3D2E9}"/>
    <hyperlink ref="BA186" location="A126003066J" display="A126003066J" xr:uid="{D1CB6398-8AC8-4EA2-B94B-BD8B16512BD6}"/>
    <hyperlink ref="BA208" location="A126065274F" display="A126065274F" xr:uid="{26207F01-3401-4F1F-A9D2-AF54FE5767B5}"/>
    <hyperlink ref="BA230" location="A126034170K" display="A126034170K" xr:uid="{33BCBBFC-B823-4BBC-AAD7-5F3F22F834B2}"/>
    <hyperlink ref="BB186" location="A126005658X" display="A126005658X" xr:uid="{5AF434E3-DCC0-4C7B-936D-1B974C99BA5A}"/>
    <hyperlink ref="BB208" location="A126067866W" display="A126067866W" xr:uid="{93940CC7-395E-4C03-B687-D34ADAEFE62F}"/>
    <hyperlink ref="BB230" location="A126036762A" display="A126036762A" xr:uid="{C0F03933-9975-41E6-902A-1077CFF37ADD}"/>
    <hyperlink ref="BF186" location="A126004362V" display="A126004362V" xr:uid="{C8A3D93F-A198-447E-AC35-BD38378DDBE6}"/>
    <hyperlink ref="BF208" location="A126066570T" display="A126066570T" xr:uid="{81353ABF-9E47-47C2-B494-A9AF72AB6438}"/>
    <hyperlink ref="BF230" location="A126035466R" display="A126035466R" xr:uid="{4E7CBB74-27AD-4453-BBB5-ED4EA3ECB9BF}"/>
    <hyperlink ref="BD186" location="A126003714V" display="A126003714V" xr:uid="{2E07D544-5B18-4695-AA03-1ED42ED187F4}"/>
    <hyperlink ref="BD208" location="A126065922T" display="A126065922T" xr:uid="{22676213-D84F-4FE5-8508-B359FD515F57}"/>
    <hyperlink ref="BD230" location="A126034818R" display="A126034818R" xr:uid="{6876DA9D-6110-41C8-84F0-4BE13097CB48}"/>
    <hyperlink ref="BE186" location="A126002418J" display="A126002418J" xr:uid="{191BBA1F-2309-4EBD-8DA3-0A1EA89FC066}"/>
    <hyperlink ref="BE208" location="A126064626F" display="A126064626F" xr:uid="{69347B86-202C-408E-BFBD-DB4A29B4939D}"/>
    <hyperlink ref="BE230" location="A126033522K" display="A126033522K" xr:uid="{DC269821-5F40-4EE2-86EC-EB96A1FE3D5D}"/>
    <hyperlink ref="BG187" location="A126001774K" display="A126001774K" xr:uid="{47619AEF-C465-4D36-AFD1-1594A1115168}"/>
    <hyperlink ref="BG209" location="A126063982J" display="A126063982J" xr:uid="{FEC8659E-1FD6-4CB4-B74E-DC8860B94AAB}"/>
    <hyperlink ref="BG231" location="A126032878F" display="A126032878F" xr:uid="{4909BD84-D40F-4921-9F69-44F71A0F6819}"/>
    <hyperlink ref="BC187" location="A126006310C" display="A126006310C" xr:uid="{42C1FC1B-4199-441B-B599-57A695D504AC}"/>
    <hyperlink ref="BC209" location="A126068518V" display="A126068518V" xr:uid="{BD038281-E988-4E57-B227-E52D3501B998}"/>
    <hyperlink ref="BC231" location="A126037414X" display="A126037414X" xr:uid="{15702240-5AD5-4CBF-B601-A27B0696A167}"/>
    <hyperlink ref="AZ187" location="A126005014T" display="A126005014T" xr:uid="{8CFED58D-C97B-4DCB-95B9-4506FFE235AF}"/>
    <hyperlink ref="AZ209" location="A126067222R" display="A126067222R" xr:uid="{5FB631E7-7C74-48E0-ABB5-17334E2E3C04}"/>
    <hyperlink ref="AZ231" location="A126036118L" display="A126036118L" xr:uid="{E019D9C1-0945-4A52-AA8F-1CC9EC2D4ACE}"/>
    <hyperlink ref="BA187" location="A126003070X" display="A126003070X" xr:uid="{9C86DA33-0886-423A-B171-CB04449CC183}"/>
    <hyperlink ref="BA209" location="A126065278R" display="A126065278R" xr:uid="{A9230BF9-3FC1-4952-B2D2-D291C6D3C544}"/>
    <hyperlink ref="BA231" location="A126034174V" display="A126034174V" xr:uid="{0A67F26D-9944-4D25-9E17-3458075F0CFB}"/>
    <hyperlink ref="BF187" location="A126004366C" display="A126004366C" xr:uid="{26AA22CB-A673-46D0-9C24-AC01BDCB0399}"/>
    <hyperlink ref="BF209" location="A126066574A" display="A126066574A" xr:uid="{9536699B-1DCB-4EA2-AD5D-73F3810A8C12}"/>
    <hyperlink ref="BF231" location="A126035470F" display="A126035470F" xr:uid="{9E0491D6-AA1E-4A49-938E-EDCC087C2577}"/>
    <hyperlink ref="BD187" location="A126003718C" display="A126003718C" xr:uid="{0CE65AF9-0053-4079-A785-F6946A17F3F0}"/>
    <hyperlink ref="BD209" location="A126065926A" display="A126065926A" xr:uid="{925EFD52-8731-489B-B73B-E0D0784D3232}"/>
    <hyperlink ref="BD231" location="A126034822F" display="A126034822F" xr:uid="{B1326DBD-D288-4E3E-8BC2-798586C685C7}"/>
    <hyperlink ref="BG188" location="A126001790K" display="A126001790K" xr:uid="{B93E61E6-A1C8-426F-BE16-BDB12B444B7E}"/>
    <hyperlink ref="BG210" location="A126063998A" display="A126063998A" xr:uid="{F1D4CA7E-3F30-42FE-BA9E-4291121D0888}"/>
    <hyperlink ref="BG232" location="A126032894F" display="A126032894F" xr:uid="{F7874EF6-FCF4-4220-9E07-2B55FDBBB689}"/>
    <hyperlink ref="BC188" location="A126006326W" display="A126006326W" xr:uid="{4DB93665-ED45-4CA6-A3CF-766929D65951}"/>
    <hyperlink ref="BC210" location="A126068534V" display="A126068534V" xr:uid="{36BAFE71-4610-433A-AE4C-50EE16948098}"/>
    <hyperlink ref="BC232" location="A126037430X" display="A126037430X" xr:uid="{0450459A-5B2C-4DF6-B512-842B79151D69}"/>
    <hyperlink ref="AZ188" location="A126005030T" display="A126005030T" xr:uid="{861A9D78-4D1A-47FE-8CE5-3489FE5AE655}"/>
    <hyperlink ref="AZ210" location="A126067238J" display="A126067238J" xr:uid="{E9C60DF6-D4F5-41ED-BD86-1B62B504A5B3}"/>
    <hyperlink ref="AZ232" location="A126036134L" display="A126036134L" xr:uid="{DEE0F81E-4365-4122-95C4-D61ABEF4E752}"/>
    <hyperlink ref="BA188" location="A126003086T" display="A126003086T" xr:uid="{E2DEF107-2D2D-4BAD-AE2B-663C2AFA6BF0}"/>
    <hyperlink ref="BA210" location="A126065294R" display="A126065294R" xr:uid="{0BFD0B5B-3CFA-4ADC-8A45-2426B4794AD6}"/>
    <hyperlink ref="BA232" location="A126034190V" display="A126034190V" xr:uid="{A6D4A99C-D2F3-40AF-A2FD-6649DC4D89EF}"/>
    <hyperlink ref="BF188" location="A126004382C" display="A126004382C" xr:uid="{AEB32C15-1FBD-43C3-9B09-17BA6C06B781}"/>
    <hyperlink ref="BF210" location="A126066590A" display="A126066590A" xr:uid="{C31E6191-C498-45DA-A760-07B71BAA0221}"/>
    <hyperlink ref="BF232" location="A126035486X" display="A126035486X" xr:uid="{166E7D3E-69CD-446D-BD58-BC7868F94AD2}"/>
    <hyperlink ref="BD188" location="A126003734C" display="A126003734C" xr:uid="{6D760099-3FD3-4BBB-BE36-CB979A090B2A}"/>
    <hyperlink ref="BD210" location="A126065942A" display="A126065942A" xr:uid="{797CCFE2-5364-4016-9E6E-296331FA413D}"/>
    <hyperlink ref="BD232" location="A126034838X" display="A126034838X" xr:uid="{CF1555B9-24C2-45A0-BB7A-76C981C277CB}"/>
    <hyperlink ref="BG189" location="A126001758K" display="A126001758K" xr:uid="{2235EFC7-3346-482D-8331-88CF624F5B03}"/>
    <hyperlink ref="BG211" location="A126063966J" display="A126063966J" xr:uid="{24BDEE52-CDEC-4EEB-AAB4-141ADBD65CDF}"/>
    <hyperlink ref="BG233" location="A126032862L" display="A126032862L" xr:uid="{F5C78E88-8606-4676-90E8-A25645189ACE}"/>
    <hyperlink ref="BC189" location="A126006294R" display="A126006294R" xr:uid="{58AE2514-AF11-44C9-B479-BB13157160A9}"/>
    <hyperlink ref="BC211" location="A126068502A" display="A126068502A" xr:uid="{5EB89843-9107-420D-86CA-A8F7E4A258B0}"/>
    <hyperlink ref="BC233" location="A126037398K" display="A126037398K" xr:uid="{81568655-46DD-4BC0-8E75-86C42E1D814E}"/>
    <hyperlink ref="AZ189" location="A126004998A" display="A126004998A" xr:uid="{ED853437-4D54-40BB-B915-4594A12872F7}"/>
    <hyperlink ref="AZ211" location="A126067206R" display="A126067206R" xr:uid="{50330AB9-080E-46CB-9744-50248B615213}"/>
    <hyperlink ref="AZ233" location="A126036102V" display="A126036102V" xr:uid="{1826C01F-69FF-4355-9378-0AE29F8E0304}"/>
    <hyperlink ref="BA189" location="A126003054X" display="A126003054X" xr:uid="{23524C3A-78AE-4034-80CB-0F0C659A4AF2}"/>
    <hyperlink ref="BA211" location="A126065262W" display="A126065262W" xr:uid="{8CB11F3E-D589-4161-8F4B-72AD5BC16327}"/>
    <hyperlink ref="BA233" location="A126034158V" display="A126034158V" xr:uid="{AE42D9F3-5FA9-4CF5-A913-13F9EFC67302}"/>
    <hyperlink ref="BB189" location="A126005646R" display="A126005646R" xr:uid="{442D5177-B4B4-4A5D-8A51-6D74DC601208}"/>
    <hyperlink ref="BB211" location="A126067854L" display="A126067854L" xr:uid="{5711131B-E1FC-451A-9FE6-68707E372A7B}"/>
    <hyperlink ref="BB233" location="A126036750T" display="A126036750T" xr:uid="{C06526D0-96E3-461F-8374-A5069A3997E5}"/>
    <hyperlink ref="BF189" location="A126004350K" display="A126004350K" xr:uid="{79D6B7F0-57AB-4501-8DD8-BB68FC11A45A}"/>
    <hyperlink ref="BF211" location="A126066558A" display="A126066558A" xr:uid="{84402A32-20B5-4FEE-B25F-1C17D58CA5B1}"/>
    <hyperlink ref="BF233" location="A126035454F" display="A126035454F" xr:uid="{455B5F1A-A880-484F-88B9-8F826B7FFE70}"/>
    <hyperlink ref="BD189" location="A126003702K" display="A126003702K" xr:uid="{3D2163A9-8930-4BA3-9937-05F2BBA90061}"/>
    <hyperlink ref="BD211" location="A126065910J" display="A126065910J" xr:uid="{4F7C204D-30FE-464D-B638-C60592A3F385}"/>
    <hyperlink ref="BD233" location="A126034806F" display="A126034806F" xr:uid="{4460CD17-4830-4758-98ED-527A34D26D70}"/>
    <hyperlink ref="BE189" location="A126002406X" display="A126002406X" xr:uid="{4DA16EB2-DE93-41E7-B6D3-8BF31E23F28B}"/>
    <hyperlink ref="BE211" location="A126064614W" display="A126064614W" xr:uid="{1C764D24-E737-444E-B060-9A3687B7973D}"/>
    <hyperlink ref="BE233" location="A126033510A" display="A126033510A" xr:uid="{1351E0E3-27A2-4FA8-B4E9-ACA24621EED3}"/>
    <hyperlink ref="BG190" location="A126001810J" display="A126001810J" xr:uid="{A64CDB7A-7A1E-4468-9B50-8258B7C0F254}"/>
    <hyperlink ref="BG212" location="A126064018A" display="A126064018A" xr:uid="{D14A44D5-5E42-4830-A5A7-B563362D157A}"/>
    <hyperlink ref="BG234" location="A126032914C" display="A126032914C" xr:uid="{E8EB1098-52F4-4AE8-8C1A-DB6AE11DCD24}"/>
    <hyperlink ref="BC190" location="A126006346F" display="A126006346F" xr:uid="{08819FA9-4DC4-4D04-919C-D60C7E718E05}"/>
    <hyperlink ref="BC212" location="A126068554C" display="A126068554C" xr:uid="{37000568-B6C2-4CA3-8135-754DE6AF77EA}"/>
    <hyperlink ref="BC234" location="A126037450J" display="A126037450J" xr:uid="{3D0B1B5B-D93A-4D6E-B38D-F7054089FFE8}"/>
    <hyperlink ref="AZ190" location="A126005050A" display="A126005050A" xr:uid="{1FAB4EAD-60E0-4230-8DDB-D616A2FA2998}"/>
    <hyperlink ref="AZ212" location="A126067258T" display="A126067258T" xr:uid="{3918F326-83FA-4B8E-B3EF-99911A638782}"/>
    <hyperlink ref="AZ234" location="A126036154W" display="A126036154W" xr:uid="{9EBCC781-802E-4C4F-9AB5-52B0BD0FDE18}"/>
    <hyperlink ref="BA190" location="A126003106R" display="A126003106R" xr:uid="{4BD2F5C6-532A-4FA6-8FB2-C4E1DE61FBF5}"/>
    <hyperlink ref="BA212" location="A126065314L" display="A126065314L" xr:uid="{A5BF0F90-BFCC-4038-A592-5A799D70FA83}"/>
    <hyperlink ref="BA234" location="A126034210T" display="A126034210T" xr:uid="{FC4501EA-A629-40D7-9A3D-DC651601BF23}"/>
    <hyperlink ref="BB190" location="A126005698T" display="A126005698T" xr:uid="{E216515A-9F6E-4FA5-80B0-55127F3295B1}"/>
    <hyperlink ref="BB212" location="A126067906C" display="A126067906C" xr:uid="{23A9698E-F18B-4736-B759-E7D787D38E34}"/>
    <hyperlink ref="BB234" location="A126036802J" display="A126036802J" xr:uid="{A6731BD0-2818-47E0-A628-C50F1C957B9F}"/>
    <hyperlink ref="BF190" location="A126004402A" display="A126004402A" xr:uid="{1BAF4801-D64F-492C-BB59-933ECA287BC4}"/>
    <hyperlink ref="BF212" location="A126066610X" display="A126066610X" xr:uid="{3666BE23-5022-41F7-A538-AAEA901BE15A}"/>
    <hyperlink ref="BF234" location="A126035506W" display="A126035506W" xr:uid="{1B65F429-FCA4-4004-B8D9-8484FC69CB8A}"/>
    <hyperlink ref="BD190" location="A126003754L" display="A126003754L" xr:uid="{ADDBBAAB-341A-44E8-8B22-87346E9AD1DE}"/>
    <hyperlink ref="BD212" location="A126065962K" display="A126065962K" xr:uid="{5A28A40E-BA77-4C2E-A9D2-98108F05CCFA}"/>
    <hyperlink ref="BD234" location="A126034858J" display="A126034858J" xr:uid="{0441FF3A-BCEA-45B1-90E9-ACBCB964884D}"/>
    <hyperlink ref="BE190" location="A126002458A" display="A126002458A" xr:uid="{22885786-582F-4F1E-915F-31CF1B2BBC88}"/>
    <hyperlink ref="BE212" location="A126064666X" display="A126064666X" xr:uid="{25FA33D5-FEEC-4D6A-AF11-B62E98D17EBD}"/>
    <hyperlink ref="BE234" location="A126033562C" display="A126033562C" xr:uid="{82E5E328-16EE-477A-9ED5-BC4AF68B2227}"/>
    <hyperlink ref="BG191" location="A126001794V" display="A126001794V" xr:uid="{BF2EEDF4-3F97-4607-A600-F1EAC49F2F4E}"/>
    <hyperlink ref="BG213" location="A126064002J" display="A126064002J" xr:uid="{C2BF1CBE-8A11-4DCA-8820-DBC4CFA0303F}"/>
    <hyperlink ref="BG235" location="A126032898R" display="A126032898R" xr:uid="{1509C699-E133-49F7-99F7-6CAAFF6575AB}"/>
    <hyperlink ref="BC191" location="A126006330L" display="A126006330L" xr:uid="{B128BF79-9FE3-4DBD-B059-D0DF36468685}"/>
    <hyperlink ref="BC213" location="A126068538C" display="A126068538C" xr:uid="{7DC755C3-6D04-4C87-AD4B-7947C75BBFC3}"/>
    <hyperlink ref="BC235" location="A126037434J" display="A126037434J" xr:uid="{40BA06AF-E6B9-4D47-808B-1D8B85F1D6C6}"/>
    <hyperlink ref="AZ191" location="A126005034A" display="A126005034A" xr:uid="{C846F306-D77A-43D2-AA5A-5C6C118976F8}"/>
    <hyperlink ref="AZ213" location="A126067242X" display="A126067242X" xr:uid="{451F12F4-F03F-40D2-95B0-E17C2CDF8397}"/>
    <hyperlink ref="AZ235" location="A126036138W" display="A126036138W" xr:uid="{E17A3462-6404-4BF6-9255-01917E9839D0}"/>
    <hyperlink ref="BA191" location="A126003090J" display="A126003090J" xr:uid="{C6F862FE-4CDF-41E0-8168-5314DC61EE42}"/>
    <hyperlink ref="BA213" location="A126065298X" display="A126065298X" xr:uid="{0A51A93E-9CDE-4392-AA05-97484DEA5172}"/>
    <hyperlink ref="BA235" location="A126034194C" display="A126034194C" xr:uid="{D8604FDE-9D72-48DC-8AB6-E06D7C5CEDFE}"/>
    <hyperlink ref="BF191" location="A126004386L" display="A126004386L" xr:uid="{0203EB78-39AE-4912-B25D-59287B78ADCC}"/>
    <hyperlink ref="BF213" location="A126066594K" display="A126066594K" xr:uid="{FE85D31A-2AD7-4C85-A3A7-30FACD3966FD}"/>
    <hyperlink ref="BF235" location="A126035490R" display="A126035490R" xr:uid="{59CB5502-F1B9-4F90-9189-D8DC955A0978}"/>
    <hyperlink ref="BD191" location="A126003738L" display="A126003738L" xr:uid="{13E196F6-993D-4E90-B794-2C5FB6E02A9C}"/>
    <hyperlink ref="BD213" location="A126065946K" display="A126065946K" xr:uid="{E82A313E-06DD-4D1F-A36F-3AB613485172}"/>
    <hyperlink ref="BD235" location="A126034842R" display="A126034842R" xr:uid="{A644BBAD-9E97-4879-88C8-ED2342ECA79F}"/>
    <hyperlink ref="BG193" location="A126001814T" display="A126001814T" xr:uid="{7C8866F9-166E-476D-B80F-8C7EB20D67D3}"/>
    <hyperlink ref="BG215" location="A126064022T" display="A126064022T" xr:uid="{4DC15DFA-6FB4-4731-9B51-8076A45B302C}"/>
    <hyperlink ref="BG237" location="A126032918L" display="A126032918L" xr:uid="{77CA934E-C814-4FA6-84F3-B464C87EED9D}"/>
    <hyperlink ref="BC193" location="A126006350W" display="A126006350W" xr:uid="{16BDFB20-52F0-4B9E-8B30-C8FFB7124186}"/>
    <hyperlink ref="BC215" location="A126068558L" display="A126068558L" xr:uid="{624E4EA1-4137-4E8E-97DC-681B1708A3A9}"/>
    <hyperlink ref="BC237" location="A126037454T" display="A126037454T" xr:uid="{895FF681-42B8-48FD-9348-AB229D1A12DF}"/>
    <hyperlink ref="AZ193" location="A126005054K" display="A126005054K" xr:uid="{589E3333-85B1-4847-91E4-E6D54F5169C6}"/>
    <hyperlink ref="AZ215" location="A126067262J" display="A126067262J" xr:uid="{AF8B9543-16DF-4562-BE21-85C056056209}"/>
    <hyperlink ref="AZ237" location="A126036158F" display="A126036158F" xr:uid="{11E39058-0778-460D-AE3F-7121BDA0ED5B}"/>
    <hyperlink ref="BA193" location="A126003110F" display="A126003110F" xr:uid="{D4B1A793-49E3-481F-BBEF-3AC2FBB973B3}"/>
    <hyperlink ref="BA215" location="A126065318W" display="A126065318W" xr:uid="{0498ED0B-F644-4729-A7D6-9769E52172F7}"/>
    <hyperlink ref="BA237" location="A126034214A" display="A126034214A" xr:uid="{7341CBFF-F9D0-4925-AAF7-3D87D7F00698}"/>
    <hyperlink ref="BB193" location="A126005702W" display="A126005702W" xr:uid="{CE431AE0-F835-47B7-9AA4-24A95075EE92}"/>
    <hyperlink ref="BB215" location="A126067910V" display="A126067910V" xr:uid="{FD54DB66-6E04-4361-BFBE-B7B7AC217A9C}"/>
    <hyperlink ref="BB237" location="A126036806T" display="A126036806T" xr:uid="{D5BCA232-3C48-41DE-B5D1-A50994C4DDFB}"/>
    <hyperlink ref="BF193" location="A126004406K" display="A126004406K" xr:uid="{C9A84C50-1A07-456B-AB2E-0AD75421EC62}"/>
    <hyperlink ref="BF215" location="A126066614J" display="A126066614J" xr:uid="{0C45DEB9-2E1D-4992-9A33-DE7F81406CB1}"/>
    <hyperlink ref="BF237" location="A126035510L" display="A126035510L" xr:uid="{932C2472-5F07-4522-B073-23B8F1B0EC2A}"/>
    <hyperlink ref="BD193" location="A126003758W" display="A126003758W" xr:uid="{2153BFEA-714F-4718-885D-37CFDCEF43B2}"/>
    <hyperlink ref="BD215" location="A126065966V" display="A126065966V" xr:uid="{1CEAD585-514B-4DAE-A828-C1311E5FBD89}"/>
    <hyperlink ref="BD237" location="A126034862X" display="A126034862X" xr:uid="{25343FF4-2589-42D7-B84D-5732765A81DF}"/>
    <hyperlink ref="BE193" location="A126002462T" display="A126002462T" xr:uid="{C8861453-D0AC-4770-B04B-325972BD0790}"/>
    <hyperlink ref="BE215" location="A126064670R" display="A126064670R" xr:uid="{38AE3DB8-32CF-42ED-BA58-2B1BE19DC424}"/>
    <hyperlink ref="BE237" location="A126033566L" display="A126033566L" xr:uid="{BF4F3CDF-A74C-4EA9-A099-F00EB6ADFB18}"/>
    <hyperlink ref="BG194" location="A126001762A" display="A126001762A" xr:uid="{F4D48F9E-19C8-4EB7-A74E-27DA8B0967ED}"/>
    <hyperlink ref="BG216" location="A126063970X" display="A126063970X" xr:uid="{A99517E3-A055-4089-B488-417079DEB99A}"/>
    <hyperlink ref="BG238" location="A126032866W" display="A126032866W" xr:uid="{81BCA19C-EE15-4DED-A86A-7FCF265D9485}"/>
    <hyperlink ref="BC194" location="A126006298X" display="A126006298X" xr:uid="{03763EC3-D125-4007-A6D8-22F88EF74AF4}"/>
    <hyperlink ref="BC216" location="A126068506K" display="A126068506K" xr:uid="{EF56FCDB-8BE8-4E11-827E-9DDF9155ACF2}"/>
    <hyperlink ref="BC238" location="A126037402R" display="A126037402R" xr:uid="{5515E8A7-8FB7-4DB7-A926-DB5C6F446CC8}"/>
    <hyperlink ref="AZ194" location="A126005002J" display="A126005002J" xr:uid="{69C1BC35-2865-4CD7-AB86-C114AF316774}"/>
    <hyperlink ref="AZ216" location="A126067210F" display="A126067210F" xr:uid="{253957E5-2787-489C-B5E0-8834C7A377FF}"/>
    <hyperlink ref="AZ238" location="A126036106C" display="A126036106C" xr:uid="{23006FB7-4430-4A56-8AB5-DFB341278B33}"/>
    <hyperlink ref="BA194" location="A126003058J" display="A126003058J" xr:uid="{56327D6E-436A-4EBE-A57B-A570CCF2BBE1}"/>
    <hyperlink ref="BA216" location="A126065266F" display="A126065266F" xr:uid="{8AE553D2-5E85-4B01-AF2C-958142EA9742}"/>
    <hyperlink ref="BA238" location="A126034162K" display="A126034162K" xr:uid="{DEBE4E9F-8BF8-4630-AB2E-5FAF81E79C63}"/>
    <hyperlink ref="BB194" location="A126005650F" display="A126005650F" xr:uid="{58AB4D90-9480-4DF7-A5BB-626A08310860}"/>
    <hyperlink ref="BB216" location="A126067858W" display="A126067858W" xr:uid="{A769D276-C576-467D-B9C7-8564866CA45C}"/>
    <hyperlink ref="BB238" location="A126036754A" display="A126036754A" xr:uid="{0FA38095-B664-443C-8574-7998D9FEC906}"/>
    <hyperlink ref="BF194" location="A126004354V" display="A126004354V" xr:uid="{8A222990-A8F7-4CD4-AC05-B518A38A262B}"/>
    <hyperlink ref="BF216" location="A126066562T" display="A126066562T" xr:uid="{F8796432-AC78-4636-93FE-EC57E3A5F5DC}"/>
    <hyperlink ref="BF238" location="A126035458R" display="A126035458R" xr:uid="{40491A12-E1F0-4F88-B358-1913F5D7EB30}"/>
    <hyperlink ref="BD194" location="A126003706V" display="A126003706V" xr:uid="{45973228-626B-4963-A264-67BDAB20502B}"/>
    <hyperlink ref="BD216" location="A126065914T" display="A126065914T" xr:uid="{9AFA8BBB-5720-4836-9361-ACCBD1E7D596}"/>
    <hyperlink ref="BD238" location="A126034810W" display="A126034810W" xr:uid="{781B950D-82C8-46B7-81D4-9C8D1E373CD6}"/>
    <hyperlink ref="BE194" location="A126002410R" display="A126002410R" xr:uid="{B06714DB-F5FF-43FA-8699-B983691C074B}"/>
    <hyperlink ref="BE216" location="A126064618F" display="A126064618F" xr:uid="{4C3845A8-88F8-4D1D-A71F-1A6A29C2F8DE}"/>
    <hyperlink ref="BE238" location="A126033514K" display="A126033514K" xr:uid="{C00D4E7D-6F3C-4F28-9899-AA93AEDFDAF4}"/>
    <hyperlink ref="BG195" location="A126001746A" display="A126001746A" xr:uid="{60C2A3BB-DD00-40B4-B31B-4D347103089E}"/>
    <hyperlink ref="BG217" location="A126063954X" display="A126063954X" xr:uid="{99868AB1-266A-4B12-95E5-18843CABB12F}"/>
    <hyperlink ref="BG239" location="A126032850C" display="A126032850C" xr:uid="{326DCFDE-BCD5-4DAC-BE33-925B72C55F33}"/>
    <hyperlink ref="BC195" location="A126006282F" display="A126006282F" xr:uid="{21A385D0-9B81-4884-8FB2-6F277D8B9179}"/>
    <hyperlink ref="BC217" location="A126068490C" display="A126068490C" xr:uid="{60861A09-2697-4D9F-BC61-E5CD4BBE1108}"/>
    <hyperlink ref="BC239" location="A126037386A" display="A126037386A" xr:uid="{1B962D92-67F3-4ADF-B884-550C0236935B}"/>
    <hyperlink ref="AZ195" location="A126004986T" display="A126004986T" xr:uid="{B9C02BCF-D185-4B32-B6C5-785F712007D3}"/>
    <hyperlink ref="AZ217" location="A126067194T" display="A126067194T" xr:uid="{5ECEC37A-222D-4A3B-9440-706A0F96EBEB}"/>
    <hyperlink ref="AZ239" location="A126036090W" display="A126036090W" xr:uid="{A8AD6EDF-B6D7-4CEE-B854-2E0D76D1CDA2}"/>
    <hyperlink ref="BA195" location="A126003042R" display="A126003042R" xr:uid="{048489DA-FEF9-42B8-8B38-1AFDBA6BEC97}"/>
    <hyperlink ref="BA217" location="A126065250L" display="A126065250L" xr:uid="{CAC9E2D5-C7F7-41A7-B9C0-AA1A2FAFA7D2}"/>
    <hyperlink ref="BA239" location="A126034146K" display="A126034146K" xr:uid="{59B5BCD1-FDE8-4CAB-851D-C22D97E89D60}"/>
    <hyperlink ref="BB195" location="A126005634F" display="A126005634F" xr:uid="{FAC5BB4F-D75C-4D7C-9AFF-5BC62D36357C}"/>
    <hyperlink ref="BB217" location="A126067842C" display="A126067842C" xr:uid="{61CE8F5A-4543-436B-B9DC-F956F7421843}"/>
    <hyperlink ref="BB239" location="A126036738A" display="A126036738A" xr:uid="{EC9FB170-B998-49E2-8A11-E254574BCC54}"/>
    <hyperlink ref="BF195" location="A126004338V" display="A126004338V" xr:uid="{B8756EB3-8DDE-4E6D-BD09-3CAF8A5FA9E1}"/>
    <hyperlink ref="BF217" location="A126066546T" display="A126066546T" xr:uid="{9D404240-4AD4-41BD-8414-408BD0E2AF12}"/>
    <hyperlink ref="BF239" location="A126035442W" display="A126035442W" xr:uid="{7249C6AF-F44F-4B4C-96F6-01A2DAFE50C0}"/>
    <hyperlink ref="BD195" location="A126003690L" display="A126003690L" xr:uid="{F1F8B1C9-73BD-4754-B399-732FBD0F5C84}"/>
    <hyperlink ref="BD217" location="A126065898C" display="A126065898C" xr:uid="{2F94085A-7407-49A6-A875-B49CC67EFF7A}"/>
    <hyperlink ref="BD239" location="A126034794J" display="A126034794J" xr:uid="{51C8F4B7-A316-413B-9FB7-4DF2D636935D}"/>
    <hyperlink ref="BE195" location="A126002394A" display="A126002394A" xr:uid="{F47BB128-9630-4D54-B7B2-88AF567173DF}"/>
    <hyperlink ref="BE217" location="A126064602L" display="A126064602L" xr:uid="{B2E11C94-023C-4D20-8E84-33BA1DDA6B85}"/>
    <hyperlink ref="BE239" location="A126033498W" display="A126033498W" xr:uid="{6879F52E-FE64-460E-BEB1-66CECAA86C17}"/>
    <hyperlink ref="BG196" location="A126001750T" display="A126001750T" xr:uid="{08E147F1-8B57-4A22-861F-D5684FF869AD}"/>
    <hyperlink ref="BG218" location="A126063958J" display="A126063958J" xr:uid="{A37B1F1C-CA75-40C4-8CFA-C309023BE1DC}"/>
    <hyperlink ref="BG240" location="A126032854L" display="A126032854L" xr:uid="{2D036E2E-97ED-4BC5-85E2-DDD80CF2B0C1}"/>
    <hyperlink ref="BC196" location="A126006286R" display="A126006286R" xr:uid="{A3A82BEC-46C4-4A13-ACD3-D7CAE764A1A5}"/>
    <hyperlink ref="BC218" location="A126068494L" display="A126068494L" xr:uid="{714CE8A0-5341-47A9-8023-884F8F388990}"/>
    <hyperlink ref="BC240" location="A126037390T" display="A126037390T" xr:uid="{EE63FCD5-070E-4C33-8929-260FB1673C55}"/>
    <hyperlink ref="AZ196" location="A126004990J" display="A126004990J" xr:uid="{17B5C00D-2E03-4A85-BE1B-EF79F6593010}"/>
    <hyperlink ref="AZ218" location="A126067198A" display="A126067198A" xr:uid="{CAA96859-EB80-4CE8-8390-9A7C4ABEEAC0}"/>
    <hyperlink ref="AZ240" location="A126036094F" display="A126036094F" xr:uid="{6D3C708B-17EB-447E-A5C0-D10F66C9B4BE}"/>
    <hyperlink ref="BA196" location="A126003046X" display="A126003046X" xr:uid="{FC86A593-FB65-460C-B09D-3A314470B674}"/>
    <hyperlink ref="BA218" location="A126065254W" display="A126065254W" xr:uid="{77C082ED-0673-44EB-AA45-A5BC80C767FF}"/>
    <hyperlink ref="BA240" location="A126034150A" display="A126034150A" xr:uid="{4A83ED46-6F58-4031-8BAD-98C9DEEDFFBD}"/>
    <hyperlink ref="BB196" location="A126005638R" display="A126005638R" xr:uid="{FDB6FCD3-138B-4420-90E3-503ED74F79BB}"/>
    <hyperlink ref="BB218" location="A126067846L" display="A126067846L" xr:uid="{0D79AA3E-B757-4CE2-BD7D-EAE4D13A0173}"/>
    <hyperlink ref="BB240" location="A126036742T" display="A126036742T" xr:uid="{86112D93-C304-4EA3-8520-F8CF6533428B}"/>
    <hyperlink ref="BF196" location="A126004342K" display="A126004342K" xr:uid="{DFDE8278-77B7-4D23-B0C0-8C6F41AB9078}"/>
    <hyperlink ref="BF218" location="A126066550J" display="A126066550J" xr:uid="{0BD80C80-C800-4987-B896-6169EB108D9B}"/>
    <hyperlink ref="BF240" location="A126035446F" display="A126035446F" xr:uid="{ECA084C0-8737-4AC4-A729-D967C479A7AE}"/>
    <hyperlink ref="BD196" location="A126003694W" display="A126003694W" xr:uid="{49A5484D-F1CB-4A64-B6CF-974EFBFB993A}"/>
    <hyperlink ref="BD218" location="A126065902J" display="A126065902J" xr:uid="{70A1D995-02E1-46F6-A30D-D7867712CAA8}"/>
    <hyperlink ref="BD240" location="A126034798T" display="A126034798T" xr:uid="{A3EF233D-EC8B-4C10-951C-DC9A1553DA68}"/>
    <hyperlink ref="BE196" location="A126002398K" display="A126002398K" xr:uid="{AAC654EF-0A3A-47A0-A93D-7622654A1D9E}"/>
    <hyperlink ref="BE218" location="A126064606W" display="A126064606W" xr:uid="{412B182A-0F4A-4DF2-A286-C85B87407F88}"/>
    <hyperlink ref="BE240" location="A126033502A" display="A126033502A" xr:uid="{91D533DD-657A-4B26-B54F-7742D57D5970}"/>
    <hyperlink ref="BG197" location="A126001778V" display="A126001778V" xr:uid="{D4548E80-D242-4566-A058-F4B0F88472EA}"/>
    <hyperlink ref="BG219" location="A126063986T" display="A126063986T" xr:uid="{A350A768-4E1E-4F66-B16E-D59CFE3FF91B}"/>
    <hyperlink ref="BG241" location="A126032882W" display="A126032882W" xr:uid="{980124C0-16B6-407E-939F-4A607ECEA5B0}"/>
    <hyperlink ref="BC197" location="A126006314L" display="A126006314L" xr:uid="{55D3E290-8CD4-4E31-9FD3-A760AFB7691F}"/>
    <hyperlink ref="BC219" location="A126068522K" display="A126068522K" xr:uid="{4A7C071D-1EAB-48E9-823C-EC719E815B0B}"/>
    <hyperlink ref="BC241" location="A126037418J" display="A126037418J" xr:uid="{5C77509D-061D-4308-BB19-065E64E9668B}"/>
    <hyperlink ref="AZ197" location="A126005018A" display="A126005018A" xr:uid="{86A29E7F-3306-4276-B935-DAD52F901440}"/>
    <hyperlink ref="AZ219" location="A126067226X" display="A126067226X" xr:uid="{7A633230-A0B5-449C-BEC4-34C4E5C94EC6}"/>
    <hyperlink ref="AZ241" location="A126036122C" display="A126036122C" xr:uid="{76922C8F-3EF5-45D8-8F4B-40213CDB3FC9}"/>
    <hyperlink ref="BA197" location="A126003074J" display="A126003074J" xr:uid="{C7E531FA-0F4E-4C0B-BC03-229621039646}"/>
    <hyperlink ref="BA219" location="A126065282F" display="A126065282F" xr:uid="{BA8566CF-F514-4991-A440-56B14C08766C}"/>
    <hyperlink ref="BA241" location="A126034178C" display="A126034178C" xr:uid="{1CEC3174-7EE6-4CDF-90D8-0B3091AA110D}"/>
    <hyperlink ref="BB197" location="A126005666X" display="A126005666X" xr:uid="{C656C41F-0953-49FF-AFD8-B46A2F93CEF6}"/>
    <hyperlink ref="BB219" location="A126067874W" display="A126067874W" xr:uid="{008A4761-D450-4E98-993B-079FF87654D8}"/>
    <hyperlink ref="BB241" location="A126036770A" display="A126036770A" xr:uid="{20B2FB6B-97C9-4141-A0F2-B911E134BD76}"/>
    <hyperlink ref="BF197" location="A126004370V" display="A126004370V" xr:uid="{8505B3D3-A688-48E9-A02A-8E1B62CFBC2D}"/>
    <hyperlink ref="BF219" location="A126066578K" display="A126066578K" xr:uid="{FF2C3AE6-F196-4125-AA6C-D05F99728E9B}"/>
    <hyperlink ref="BF241" location="A126035474R" display="A126035474R" xr:uid="{AA7488FD-CC72-4E02-99AE-BC603542A2A1}"/>
    <hyperlink ref="BD197" location="A126003722V" display="A126003722V" xr:uid="{815F5C5F-AA69-4E76-B378-81349D714CB3}"/>
    <hyperlink ref="BD219" location="A126065930T" display="A126065930T" xr:uid="{0E8F0A67-C74C-42E2-857A-201F1DFA4F11}"/>
    <hyperlink ref="BD241" location="A126034826R" display="A126034826R" xr:uid="{E5897688-6BB5-4D00-B87D-E5245B9383E3}"/>
    <hyperlink ref="BE197" location="A126002426J" display="A126002426J" xr:uid="{749EF49B-7101-4DC9-9793-1900A8D253DF}"/>
    <hyperlink ref="BE219" location="A126064634F" display="A126064634F" xr:uid="{CCBF2B4E-1FA0-4B36-B22E-FDA646DDF330}"/>
    <hyperlink ref="BE241" location="A126033530K" display="A126033530K" xr:uid="{8907EAB1-21FD-43C5-8971-EB39AB8A4F6C}"/>
    <hyperlink ref="BG198" location="A126001754A" display="A126001754A" xr:uid="{12218A48-E85D-41E6-B7EC-02CC2A176756}"/>
    <hyperlink ref="BG220" location="A126063962X" display="A126063962X" xr:uid="{80972B14-2FA7-482B-96EF-F751B47075A2}"/>
    <hyperlink ref="BG242" location="A126032858W" display="A126032858W" xr:uid="{33A54249-E143-48CA-8FF2-D6D77F2B3B9C}"/>
    <hyperlink ref="BC198" location="A126006290F" display="A126006290F" xr:uid="{7DDC67E6-56A6-4A10-93E5-AA26749A588B}"/>
    <hyperlink ref="BC220" location="A126068498W" display="A126068498W" xr:uid="{56AA71A4-0214-4544-96AE-8376A58A4C35}"/>
    <hyperlink ref="BC242" location="A126037394A" display="A126037394A" xr:uid="{39B1A992-E955-4D55-9C6D-2A67E06D94A0}"/>
    <hyperlink ref="AZ198" location="A126004994T" display="A126004994T" xr:uid="{F3A3C04D-12E3-4FC8-A0A0-A4011D7A502E}"/>
    <hyperlink ref="AZ220" location="A126067202F" display="A126067202F" xr:uid="{FD53CE13-4151-45F8-82C3-625603E21A25}"/>
    <hyperlink ref="AZ242" location="A126036098R" display="A126036098R" xr:uid="{A80C056B-45F6-45F9-B05E-C8E48F86D24E}"/>
    <hyperlink ref="BA198" location="A126003050R" display="A126003050R" xr:uid="{E6949A6B-3DFA-4592-B00D-E2D828B6FA81}"/>
    <hyperlink ref="BA220" location="A126065258F" display="A126065258F" xr:uid="{87E31528-0761-4967-88EF-8BD903FA30EE}"/>
    <hyperlink ref="BA242" location="A126034154K" display="A126034154K" xr:uid="{6E82C546-77BD-4FFD-82D1-3596944CAD4D}"/>
    <hyperlink ref="BB198" location="A126005642F" display="A126005642F" xr:uid="{442D71D2-E008-48A1-9F7F-1D7C0506A89D}"/>
    <hyperlink ref="BB220" location="A126067850C" display="A126067850C" xr:uid="{1BF1FDF1-43E8-4935-B375-C0004ABA4C9D}"/>
    <hyperlink ref="BB242" location="A126036746A" display="A126036746A" xr:uid="{9F0A46CE-41B3-4C78-977B-2A92055C0777}"/>
    <hyperlink ref="BF198" location="A126004346V" display="A126004346V" xr:uid="{4018E23F-7D5D-46EE-865D-C67464E3DF25}"/>
    <hyperlink ref="BF220" location="A126066554T" display="A126066554T" xr:uid="{B7FEDB95-8E3C-462D-994D-257A3EA4D708}"/>
    <hyperlink ref="BF242" location="A126035450W" display="A126035450W" xr:uid="{B7D790E3-AF47-4C24-A876-CB70CD2B110C}"/>
    <hyperlink ref="BD198" location="A126003698F" display="A126003698F" xr:uid="{B7EDABC6-E7BF-4E88-B349-7B1DFE313EB7}"/>
    <hyperlink ref="BD220" location="A126065906T" display="A126065906T" xr:uid="{6628506A-CC95-4B00-AD8E-17BAB5115B9D}"/>
    <hyperlink ref="BD242" location="A126034802W" display="A126034802W" xr:uid="{854552C6-3E78-402E-9581-1D3BE6C2AC81}"/>
    <hyperlink ref="BE198" location="A126002402R" display="A126002402R" xr:uid="{F69A393C-C193-4570-BAD5-F5ACF3926E57}"/>
    <hyperlink ref="BE220" location="A126064610L" display="A126064610L" xr:uid="{25DFBCB1-EDE6-4CA1-BC92-4434C438A858}"/>
    <hyperlink ref="BE242" location="A126033506K" display="A126033506K" xr:uid="{B95699F3-DCE8-4525-8971-71482C00BE46}"/>
    <hyperlink ref="BG199" location="A126001782K" display="A126001782K" xr:uid="{A867F70A-5017-4D58-AE15-15DA1DA95C87}"/>
    <hyperlink ref="BG221" location="A126063990J" display="A126063990J" xr:uid="{B0F63651-A97D-40FA-9D00-FBD88DE67F25}"/>
    <hyperlink ref="BG243" location="A126032886F" display="A126032886F" xr:uid="{7BC9195B-23AE-487B-8855-26F277B40CA4}"/>
    <hyperlink ref="BC199" location="A126006318W" display="A126006318W" xr:uid="{C6C034D1-7EA6-44FF-AE06-313E64B78E7D}"/>
    <hyperlink ref="BC221" location="A126068526V" display="A126068526V" xr:uid="{6C1DF8A4-46D8-46DF-B629-7BDE7550EA87}"/>
    <hyperlink ref="BC243" location="A126037422X" display="A126037422X" xr:uid="{CADF372B-5B51-43B1-87CF-D4F46C62B9C2}"/>
    <hyperlink ref="AZ199" location="A126005022T" display="A126005022T" xr:uid="{F17690BE-4669-4273-8225-F560BAD87090}"/>
    <hyperlink ref="AZ221" location="A126067230R" display="A126067230R" xr:uid="{86157A63-834D-4F41-BC68-C3E2C3E3E9A0}"/>
    <hyperlink ref="AZ243" location="A126036126L" display="A126036126L" xr:uid="{9699A7BD-A64C-407F-9A6F-7FD98D9C7212}"/>
    <hyperlink ref="BA199" location="A126003078T" display="A126003078T" xr:uid="{1FD2B5CE-355C-4861-BE87-85985A1BE52A}"/>
    <hyperlink ref="BA221" location="A126065286R" display="A126065286R" xr:uid="{6DCA2974-C64F-453B-BFBA-319F7475FFB3}"/>
    <hyperlink ref="BA243" location="A126034182V" display="A126034182V" xr:uid="{F3B05590-9264-42A3-A8B8-3F98E6B7D821}"/>
    <hyperlink ref="BB199" location="A126005670R" display="A126005670R" xr:uid="{6827E86A-8499-490F-A9FB-3F243F0CE778}"/>
    <hyperlink ref="BB221" location="A126067878F" display="A126067878F" xr:uid="{6824C253-AD61-44C1-A218-79A332C0E9CD}"/>
    <hyperlink ref="BB243" location="A126036774K" display="A126036774K" xr:uid="{B3FAB21D-B9C2-4816-863F-8E4B39AF45B3}"/>
    <hyperlink ref="BF199" location="A126004374C" display="A126004374C" xr:uid="{5CC68B5F-11C3-43D6-9508-1ECF7702BD4F}"/>
    <hyperlink ref="BF221" location="A126066582A" display="A126066582A" xr:uid="{893853A4-A528-4F23-8584-7A6342612B8E}"/>
    <hyperlink ref="BF243" location="A126035478X" display="A126035478X" xr:uid="{BDF7DDDA-F03B-47AD-BB97-27537DCC5E16}"/>
    <hyperlink ref="BD199" location="A126003726C" display="A126003726C" xr:uid="{9D5B305C-E020-43FF-90E4-318DBC6077D1}"/>
    <hyperlink ref="BD221" location="A126065934A" display="A126065934A" xr:uid="{12DF97A6-0667-4453-B129-F8C8F7FA29A2}"/>
    <hyperlink ref="BD243" location="A126034830F" display="A126034830F" xr:uid="{EB8BE254-BB21-49EA-8741-F3138E394A39}"/>
    <hyperlink ref="BE199" location="A126002430X" display="A126002430X" xr:uid="{21A25630-A00B-4E98-A418-4E7AF9C9BE05}"/>
    <hyperlink ref="BE221" location="A126064638R" display="A126064638R" xr:uid="{3EF6A9CA-A393-472E-8879-5E66FB2D7AC7}"/>
    <hyperlink ref="BE243" location="A126033534V" display="A126033534V" xr:uid="{88F3A532-F05F-42A6-8184-CF609F46BBA0}"/>
    <hyperlink ref="BO200" location="A126001858V" display="A126001858V" xr:uid="{062CF27E-4FAB-496A-8EBA-8BCF72EA74C1}"/>
    <hyperlink ref="BO222" location="A126064066V" display="A126064066V" xr:uid="{021716EE-BD9F-4D24-B572-276F4EFEA581}"/>
    <hyperlink ref="BO244" location="A126032962W" display="A126032962W" xr:uid="{0D835132-5C97-421F-BB3A-86298489E836}"/>
    <hyperlink ref="BK200" location="A126006394X" display="A126006394X" xr:uid="{6FAEEB25-124A-489E-96DD-A95C894051C9}"/>
    <hyperlink ref="BK222" location="A126068602K" display="A126068602K" xr:uid="{6417936A-7BFA-482F-B6F9-A0340F0EC005}"/>
    <hyperlink ref="BK244" location="A126037498V" display="A126037498V" xr:uid="{F4046AD3-A261-4BCA-B343-68A72ADA7B31}"/>
    <hyperlink ref="BH200" location="A126005098L" display="A126005098L" xr:uid="{56E7DB51-388A-43F1-863E-2207C746CEBC}"/>
    <hyperlink ref="BH222" location="A126067306X" display="A126067306X" xr:uid="{45A19DCA-8711-4090-9871-AF6A85EBE8E0}"/>
    <hyperlink ref="BH244" location="A126036202C" display="A126036202C" xr:uid="{10D32F08-0630-4F31-AFEF-98F60090E9AA}"/>
    <hyperlink ref="BI200" location="A126003154J" display="A126003154J" xr:uid="{3DAEBFE5-8155-42BE-BD0E-0A8482620B2C}"/>
    <hyperlink ref="BI222" location="A126065362F" display="A126065362F" xr:uid="{6806809A-69DD-4FE1-8626-7A69B62CA5D1}"/>
    <hyperlink ref="BI244" location="A126034258C" display="A126034258C" xr:uid="{D4DF40B0-F269-4D63-A29A-BAFB41A11C98}"/>
    <hyperlink ref="BJ200" location="A126005746X" display="A126005746X" xr:uid="{5C4264DD-CB26-4456-9B4C-8F0CBD6E5FDE}"/>
    <hyperlink ref="BJ222" location="A126067954W" display="A126067954W" xr:uid="{98812D13-6008-449C-AFAD-22CABB19DC2B}"/>
    <hyperlink ref="BJ244" location="A126036850A" display="A126036850A" xr:uid="{557B62EC-2697-46D1-B123-CB8465F4B996}"/>
    <hyperlink ref="BN200" location="A126004450V" display="A126004450V" xr:uid="{BEA44378-602F-47A2-977A-887EEBDC2A1B}"/>
    <hyperlink ref="BN222" location="A126066658K" display="A126066658K" xr:uid="{9761EE2A-31B2-4300-B111-3F3FE70CD426}"/>
    <hyperlink ref="BN244" location="A126035554R" display="A126035554R" xr:uid="{3616DF6E-70FC-46F0-90A6-2BC7F01FA45F}"/>
    <hyperlink ref="BL200" location="A126003802V" display="A126003802V" xr:uid="{F12B2A4E-042B-442E-BA31-989BA3BF5E91}"/>
    <hyperlink ref="BL222" location="A126066010V" display="A126066010V" xr:uid="{3209BB24-4188-44B0-B7E1-D4CD51820D4B}"/>
    <hyperlink ref="BL244" location="A126034906R" display="A126034906R" xr:uid="{F76D1558-4166-4EEF-982C-AE82DF272F0E}"/>
    <hyperlink ref="BM200" location="A126002506J" display="A126002506J" xr:uid="{63921F3F-BD84-41BA-84FD-1999F52684F3}"/>
    <hyperlink ref="BM222" location="A126064714F" display="A126064714F" xr:uid="{6EB8721B-2F64-44A1-BE3B-56987142E27A}"/>
    <hyperlink ref="BM244" location="A126033610K" display="A126033610K" xr:uid="{DF709224-2E66-4CF6-9C5F-A1BDCCC45DE5}"/>
    <hyperlink ref="BO181" location="A126001870K" display="A126001870K" xr:uid="{E3D49B6D-FFB1-4789-8B29-67D74ACD286F}"/>
    <hyperlink ref="BO203" location="A126064078C" display="A126064078C" xr:uid="{98778AAF-198C-4559-A4F1-C251CDC22CF9}"/>
    <hyperlink ref="BO225" location="A126032974F" display="A126032974F" xr:uid="{267927DE-09AE-4559-BBFA-7AE50A433107}"/>
    <hyperlink ref="BK181" location="A126006406W" display="A126006406W" xr:uid="{249CFF0F-E950-4A75-8329-45BA6A571DB7}"/>
    <hyperlink ref="BK203" location="A126068614V" display="A126068614V" xr:uid="{0D3ECB05-8E12-43DF-A560-0B0BCC22DDE0}"/>
    <hyperlink ref="BK225" location="A126037510X" display="A126037510X" xr:uid="{3583307E-EB47-4D2C-B16C-4F030CD95B26}"/>
    <hyperlink ref="BH181" location="A126005110T" display="A126005110T" xr:uid="{98A59F72-43F0-4F28-9283-B2BC40A84BD2}"/>
    <hyperlink ref="BH203" location="A126067318J" display="A126067318J" xr:uid="{FD0CB882-5D34-4B4E-A5D8-16D8F62FB594}"/>
    <hyperlink ref="BH225" location="A126036214L" display="A126036214L" xr:uid="{DD6B5DF7-EF28-4AEA-B84A-5E4B76B030A5}"/>
    <hyperlink ref="BI181" location="A126003166T" display="A126003166T" xr:uid="{FBACB821-930B-42E1-8342-A384F4B327BA}"/>
    <hyperlink ref="BI203" location="A126065374R" display="A126065374R" xr:uid="{5388B245-852C-4AFE-8DD3-1FC30B045C45}"/>
    <hyperlink ref="BI225" location="A126034270V" display="A126034270V" xr:uid="{D04D03C3-01FE-4856-B161-583A6C4C534D}"/>
    <hyperlink ref="BJ181" location="A126005758J" display="A126005758J" xr:uid="{ECFB85F2-C6DB-4C8B-9038-41B17A4A6B65}"/>
    <hyperlink ref="BJ203" location="A126067966F" display="A126067966F" xr:uid="{1F014D82-388D-48F2-87CE-0001F729AE7B}"/>
    <hyperlink ref="BJ225" location="A126036862K" display="A126036862K" xr:uid="{3A9533AF-A280-454A-9092-B242662DFE29}"/>
    <hyperlink ref="BN181" location="A126004462C" display="A126004462C" xr:uid="{8E2F1EFE-FCEA-4F75-B7DD-5FF0CE1D813A}"/>
    <hyperlink ref="BN203" location="A126066670A" display="A126066670A" xr:uid="{2FCF1BE3-098F-427F-A19C-B28C14FE3AC1}"/>
    <hyperlink ref="BN225" location="A126035566X" display="A126035566X" xr:uid="{782BEF11-BAF3-47E8-A8B9-0F671CA875BA}"/>
    <hyperlink ref="BL181" location="A126003814C" display="A126003814C" xr:uid="{80C21FA4-FC36-4144-88FF-C2C784C92ABA}"/>
    <hyperlink ref="BL203" location="A126066022C" display="A126066022C" xr:uid="{52D11B6E-9178-4D3F-94B5-CC8859CF69C8}"/>
    <hyperlink ref="BL225" location="A126034918X" display="A126034918X" xr:uid="{38EA177A-53B1-4397-81D0-566BEF5E3178}"/>
    <hyperlink ref="BM181" location="A126002518T" display="A126002518T" xr:uid="{55C3D064-DE0B-4C6E-91FD-9A8E91BAA4AF}"/>
    <hyperlink ref="BM203" location="A126064726R" display="A126064726R" xr:uid="{C081BE8E-946B-4981-83D4-F77388EED90C}"/>
    <hyperlink ref="BM225" location="A126033622V" display="A126033622V" xr:uid="{AD5B3875-8ECE-446F-9158-16559D7A57BB}"/>
    <hyperlink ref="BO182" location="A126001838K" display="A126001838K" xr:uid="{C84CECF9-9BCC-49E2-B892-C471026A46DB}"/>
    <hyperlink ref="BO204" location="A126064046K" display="A126064046K" xr:uid="{27867A7D-66C8-4CCF-812E-BCDBC55EBAB3}"/>
    <hyperlink ref="BO226" location="A126032942L" display="A126032942L" xr:uid="{ADABA773-FDBA-4206-96EE-B1E1D093AEE4}"/>
    <hyperlink ref="BK182" location="A126006374R" display="A126006374R" xr:uid="{DA52E31A-966E-4268-818F-B67C9AC69DEE}"/>
    <hyperlink ref="BK204" location="A126068582L" display="A126068582L" xr:uid="{DD5F4609-42E8-44B2-B417-BC19FE84F981}"/>
    <hyperlink ref="BK226" location="A126037478K" display="A126037478K" xr:uid="{C936B37E-B9E0-4626-80B0-8BB96BB62A2F}"/>
    <hyperlink ref="BH182" location="A126005078C" display="A126005078C" xr:uid="{96679ADF-D529-4F0D-977C-9ADC5EB1F709}"/>
    <hyperlink ref="BH204" location="A126067286A" display="A126067286A" xr:uid="{49F908B3-2794-45EF-A759-369B6CC0D039}"/>
    <hyperlink ref="BH226" location="A126036182F" display="A126036182F" xr:uid="{E977783F-6D39-4A07-87EF-AD068D74B09F}"/>
    <hyperlink ref="BI182" location="A126003134X" display="A126003134X" xr:uid="{19A144CD-8CE9-403C-B752-A06F65CBEA94}"/>
    <hyperlink ref="BI204" location="A126065342W" display="A126065342W" xr:uid="{E020532A-3426-45C5-BCAD-428F965CC8D0}"/>
    <hyperlink ref="BI226" location="A126034238V" display="A126034238V" xr:uid="{9E9E25EC-7926-46FA-BE35-158E0A22E91D}"/>
    <hyperlink ref="BJ182" location="A126005726R" display="A126005726R" xr:uid="{790A87B4-2D14-4A72-9605-0DA25E6D9527}"/>
    <hyperlink ref="BJ204" location="A126067934L" display="A126067934L" xr:uid="{157D25C7-AABF-4C2D-8561-CE2325AD8C52}"/>
    <hyperlink ref="BJ226" location="A126036830T" display="A126036830T" xr:uid="{6DF46D47-E4DE-43EF-8125-BA01414BE21A}"/>
    <hyperlink ref="BN182" location="A126004430K" display="A126004430K" xr:uid="{054D3226-17AB-4AB2-B342-5B8F1CD15581}"/>
    <hyperlink ref="BN204" location="A126066638A" display="A126066638A" xr:uid="{2158BF2F-FEE8-4A3E-B3BA-2A945FFC84B9}"/>
    <hyperlink ref="BN226" location="A126035534F" display="A126035534F" xr:uid="{FDBC1CEA-F514-46C3-AA93-41526A0BF1FB}"/>
    <hyperlink ref="BL182" location="A126003782W" display="A126003782W" xr:uid="{4BA3753A-065B-46F6-BE3C-F0318646BC4A}"/>
    <hyperlink ref="BL204" location="A126065990V" display="A126065990V" xr:uid="{6846CD24-06C3-4963-B204-ECBB45A5286E}"/>
    <hyperlink ref="BL226" location="A126034886T" display="A126034886T" xr:uid="{BB2785E5-E917-4BEC-ABCF-806B20C210FB}"/>
    <hyperlink ref="BM182" location="A126002486K" display="A126002486K" xr:uid="{52DDC1B4-0F0B-4EC6-B85C-949F47BC6189}"/>
    <hyperlink ref="BM204" location="A126064694J" display="A126064694J" xr:uid="{334AE69D-28A3-406D-B0A6-EBE5F1CB219C}"/>
    <hyperlink ref="BM226" location="A126033590L" display="A126033590L" xr:uid="{FB10D18F-6E45-4CD9-A877-D5014094945C}"/>
    <hyperlink ref="BO183" location="A126001874V" display="A126001874V" xr:uid="{9F929A37-27A1-46D7-9DCC-7FB3A2E6F38D}"/>
    <hyperlink ref="BO205" location="A126064082V" display="A126064082V" xr:uid="{5A34C848-0C83-4C18-BA02-2D0324B0EA77}"/>
    <hyperlink ref="BO227" location="A126032978R" display="A126032978R" xr:uid="{0A2AC855-FAA0-4B70-8F8D-68DBFFF9A3AE}"/>
    <hyperlink ref="BK183" location="A126006410L" display="A126006410L" xr:uid="{4FE5B91F-8B73-4E04-B8E3-E8EA489C0F02}"/>
    <hyperlink ref="BK205" location="A126068618C" display="A126068618C" xr:uid="{8CE6F566-FCEB-4086-8AFC-9E07095B0437}"/>
    <hyperlink ref="BK227" location="A126037514J" display="A126037514J" xr:uid="{6E7918C4-E633-45A5-B77F-7C30B89CA5F9}"/>
    <hyperlink ref="BH183" location="A126005114A" display="A126005114A" xr:uid="{653CB11C-17FA-4D9B-85D2-D718B65E413B}"/>
    <hyperlink ref="BH205" location="A126067322X" display="A126067322X" xr:uid="{ABA47D6B-6DD2-4873-BC8E-13FBE8F38146}"/>
    <hyperlink ref="BH227" location="A126036218W" display="A126036218W" xr:uid="{FB4D405B-5464-4077-A95D-D75677A28A79}"/>
    <hyperlink ref="BI183" location="A126003170J" display="A126003170J" xr:uid="{96EC6D6E-F18C-435E-A544-42C448B2FB25}"/>
    <hyperlink ref="BI205" location="A126065378X" display="A126065378X" xr:uid="{FEB7B46F-1076-4032-9835-6DF343CECD94}"/>
    <hyperlink ref="BI227" location="A126034274C" display="A126034274C" xr:uid="{555AFE79-FA1C-4035-A5A7-B0659A8CC7A9}"/>
    <hyperlink ref="BJ183" location="A126005762X" display="A126005762X" xr:uid="{2429A4A1-0EC3-4ACB-8390-9FE0FE7FC8E9}"/>
    <hyperlink ref="BJ205" location="A126067970W" display="A126067970W" xr:uid="{4FE4283E-B8EC-4E46-9C77-492BF6D27F66}"/>
    <hyperlink ref="BJ227" location="A126036866V" display="A126036866V" xr:uid="{4650D4F4-0CFC-4D1C-A96D-4F0A31150FAB}"/>
    <hyperlink ref="BN183" location="A126004466L" display="A126004466L" xr:uid="{78E78AA1-94CE-466F-8256-6F89F5B5DB4A}"/>
    <hyperlink ref="BN205" location="A126066674K" display="A126066674K" xr:uid="{BC0552D8-3C38-48F0-BECC-1016519CAB5C}"/>
    <hyperlink ref="BN227" location="A126035570R" display="A126035570R" xr:uid="{F9F6174D-959D-40A4-8344-C1B541814B75}"/>
    <hyperlink ref="BL183" location="A126003818L" display="A126003818L" xr:uid="{DAA6B351-B337-49DC-A93D-979EF23A3E8F}"/>
    <hyperlink ref="BL205" location="A126066026L" display="A126066026L" xr:uid="{A7EE9562-C88E-45AF-A4A1-9095FD0A6B66}"/>
    <hyperlink ref="BL227" location="A126034922R" display="A126034922R" xr:uid="{1025576F-AEAA-4319-9B2D-A123D66F290D}"/>
    <hyperlink ref="BM183" location="A126002522J" display="A126002522J" xr:uid="{3E86ADC0-95C6-4925-92E7-DC87A370CFC0}"/>
    <hyperlink ref="BM205" location="A126064730F" display="A126064730F" xr:uid="{C216A1AE-6688-4A01-B6A6-ACCCDC7C8314}"/>
    <hyperlink ref="BM227" location="A126033626C" display="A126033626C" xr:uid="{FF5FA76C-07BA-47EA-8411-F2FF429E2D6F}"/>
    <hyperlink ref="BO185" location="A126001878C" display="A126001878C" xr:uid="{E84543BA-3B91-40AA-A9E6-32EE01F8EBA1}"/>
    <hyperlink ref="BO207" location="A126064086C" display="A126064086C" xr:uid="{173966BF-7C6D-4FF1-B401-7DDD430CC00C}"/>
    <hyperlink ref="BO229" location="A126032982F" display="A126032982F" xr:uid="{27993BA1-E53A-41C0-A25C-0A1D5FF28F4F}"/>
    <hyperlink ref="BK185" location="A126006414W" display="A126006414W" xr:uid="{8ECD3424-C977-4484-AF61-A4C1A467EDEB}"/>
    <hyperlink ref="BK207" location="A126068622V" display="A126068622V" xr:uid="{227FF8A6-89B8-4D7A-9F85-9F89368D3BF2}"/>
    <hyperlink ref="BK229" location="A126037518T" display="A126037518T" xr:uid="{7B972512-1A64-4F41-9E73-70AD0F098100}"/>
    <hyperlink ref="BH185" location="A126005118K" display="A126005118K" xr:uid="{4F918489-CF34-4854-9E48-66A6CE0FE88C}"/>
    <hyperlink ref="BH207" location="A126067326J" display="A126067326J" xr:uid="{D199D805-FA07-4132-92A4-766AF6852A9F}"/>
    <hyperlink ref="BH229" location="A126036222L" display="A126036222L" xr:uid="{F879F4BE-2B4F-4DB8-B01A-8D7A90B9D8DF}"/>
    <hyperlink ref="BI185" location="A126003174T" display="A126003174T" xr:uid="{8741DC3C-3597-49ED-8B0F-A05E8B16B100}"/>
    <hyperlink ref="BI207" location="A126065382R" display="A126065382R" xr:uid="{B27E4F49-9531-41AD-952A-2455F40B54D3}"/>
    <hyperlink ref="BI229" location="A126034278L" display="A126034278L" xr:uid="{EF4D2852-B682-4F92-88B0-5B58260721CF}"/>
    <hyperlink ref="BJ185" location="A126005766J" display="A126005766J" xr:uid="{3A3441B7-8BE2-4485-95EF-36A5B9294F30}"/>
    <hyperlink ref="BJ207" location="A126067974F" display="A126067974F" xr:uid="{0DAE545F-9D3F-4016-9553-7C20929534B2}"/>
    <hyperlink ref="BJ229" location="A126036870K" display="A126036870K" xr:uid="{EBFB182D-3CB4-420C-84B8-1F385992327E}"/>
    <hyperlink ref="BN185" location="A126004470C" display="A126004470C" xr:uid="{5723C6B4-AA8D-47C3-8B8A-21A566310E77}"/>
    <hyperlink ref="BN207" location="A126066678V" display="A126066678V" xr:uid="{72461A90-E569-4BA3-8713-7D79E2B4BD25}"/>
    <hyperlink ref="BN229" location="A126035574X" display="A126035574X" xr:uid="{86928816-3F70-4FE8-9DF1-EC25B3F200DF}"/>
    <hyperlink ref="BL185" location="A126003822C" display="A126003822C" xr:uid="{82C451B0-BBD1-40C4-99AC-5F03541DC589}"/>
    <hyperlink ref="BL207" location="A126066030C" display="A126066030C" xr:uid="{0705C9CB-A6D3-4614-B76B-821A784C30D0}"/>
    <hyperlink ref="BL229" location="A126034926X" display="A126034926X" xr:uid="{47CAC7E2-80A7-44F6-A5F7-215B4C525B0C}"/>
    <hyperlink ref="BM185" location="A126002526T" display="A126002526T" xr:uid="{7D2A1D27-8E1A-40FE-A58D-E5D0368E47FB}"/>
    <hyperlink ref="BM207" location="A126064734R" display="A126064734R" xr:uid="{69022609-C85F-4D56-9324-F0B609F430BC}"/>
    <hyperlink ref="BM229" location="A126033630V" display="A126033630V" xr:uid="{C5F85C6D-1EEF-4A12-AEBC-7E137D5C3B35}"/>
    <hyperlink ref="BO186" location="A126001842A" display="A126001842A" xr:uid="{C1265BFA-25AB-44F1-BFA5-DC25B67BEA92}"/>
    <hyperlink ref="BO208" location="A126064050A" display="A126064050A" xr:uid="{6816F2A6-707E-4720-9509-F059C1B80AD4}"/>
    <hyperlink ref="BO230" location="A126032946W" display="A126032946W" xr:uid="{2CF9D117-F5BB-4108-B70E-58DD3C9E8C3E}"/>
    <hyperlink ref="BK186" location="A126006378X" display="A126006378X" xr:uid="{F97A9FC6-E1EC-4438-8544-75F23290FF8E}"/>
    <hyperlink ref="BK208" location="A126068586W" display="A126068586W" xr:uid="{6F48C111-3E62-4F09-81E7-7EA2DED697C3}"/>
    <hyperlink ref="BK230" location="A126037482A" display="A126037482A" xr:uid="{6C592752-93CD-45E3-8AC2-7FFB4A3E109B}"/>
    <hyperlink ref="BH186" location="A126005082V" display="A126005082V" xr:uid="{4C09930D-132B-4FD8-9EB8-18FB139E993F}"/>
    <hyperlink ref="BH208" location="A126067290T" display="A126067290T" xr:uid="{BD01217F-B76E-4674-B215-9A1B2C497DF3}"/>
    <hyperlink ref="BH230" location="A126036186R" display="A126036186R" xr:uid="{3B3E5D39-2379-47FC-B1B0-5BFFF3FF629E}"/>
    <hyperlink ref="BI186" location="A126003138J" display="A126003138J" xr:uid="{A254674F-A2A5-4279-80A7-AEEA5CE9F729}"/>
    <hyperlink ref="BI208" location="A126065346F" display="A126065346F" xr:uid="{03CA9D65-D4EB-422E-A8C7-6969E3824F4C}"/>
    <hyperlink ref="BI230" location="A126034242K" display="A126034242K" xr:uid="{DB1D7AE4-0A86-4838-A551-45BF8EFA1082}"/>
    <hyperlink ref="BJ186" location="A126005730F" display="A126005730F" xr:uid="{648E2428-6045-4D07-8DE3-9224AD41BB77}"/>
    <hyperlink ref="BJ208" location="A126067938W" display="A126067938W" xr:uid="{9C6A8D0A-6E5C-4A98-8415-6C7F2FA7FB96}"/>
    <hyperlink ref="BJ230" location="A126036834A" display="A126036834A" xr:uid="{4B512E92-6E1C-4D9E-A17F-3C21FD91744E}"/>
    <hyperlink ref="BN186" location="A126004434V" display="A126004434V" xr:uid="{E91BE3C8-FB4C-44B6-B980-F5023C4E09C4}"/>
    <hyperlink ref="BN208" location="A126066642T" display="A126066642T" xr:uid="{A25A1B71-29BB-4886-BB0B-536ED06BBC09}"/>
    <hyperlink ref="BN230" location="A126035538R" display="A126035538R" xr:uid="{261B42C9-B1A2-4322-B9E8-923C7863B9D7}"/>
    <hyperlink ref="BL186" location="A126003786F" display="A126003786F" xr:uid="{E054BA7A-A7AC-4F06-8D9E-C895FE714E3C}"/>
    <hyperlink ref="BL208" location="A126065994C" display="A126065994C" xr:uid="{AC14FF75-2114-48CB-BBC1-B6029E697187}"/>
    <hyperlink ref="BL230" location="A126034890J" display="A126034890J" xr:uid="{694EF609-A4D4-4AD3-ADC9-C3E8FC5DB1F6}"/>
    <hyperlink ref="BM186" location="A126002490A" display="A126002490A" xr:uid="{9C887EFA-2A52-441C-903F-994A19EE1F3F}"/>
    <hyperlink ref="BM208" location="A126064698T" display="A126064698T" xr:uid="{18F92287-0B93-4E16-9522-A300C933419F}"/>
    <hyperlink ref="BM230" location="A126033594W" display="A126033594W" xr:uid="{957ECA2E-367B-4BB0-8AD8-B64D1ACC1804}"/>
    <hyperlink ref="BO187" location="A126001846K" display="A126001846K" xr:uid="{1BAB602A-14F5-480A-BBC9-F92A620E73DE}"/>
    <hyperlink ref="BO209" location="A126064054K" display="A126064054K" xr:uid="{E80F2384-D1A2-48BC-975A-9A44F073CB9D}"/>
    <hyperlink ref="BO231" location="A126032950L" display="A126032950L" xr:uid="{F5FBB71E-000A-4298-862B-695CF1944FE0}"/>
    <hyperlink ref="BK187" location="A126006382R" display="A126006382R" xr:uid="{2E14E048-A493-4E9F-862D-9D9380C4E8CA}"/>
    <hyperlink ref="BK209" location="A126068590L" display="A126068590L" xr:uid="{2AB1844B-9C2F-4686-AB7C-B08139AB9BCD}"/>
    <hyperlink ref="BK231" location="A126037486K" display="A126037486K" xr:uid="{28600D92-015E-45F3-8E40-62F618E17EE8}"/>
    <hyperlink ref="BH187" location="A126005086C" display="A126005086C" xr:uid="{65CA4878-92EF-466E-976E-FD7C4C0D0CA1}"/>
    <hyperlink ref="BH209" location="A126067294A" display="A126067294A" xr:uid="{E1A3E4A6-6D16-479E-AA4E-FB2AF85D60F4}"/>
    <hyperlink ref="BH231" location="A126036190F" display="A126036190F" xr:uid="{70839D28-060F-4A17-A7D9-B9050B89823C}"/>
    <hyperlink ref="BI187" location="A126003142X" display="A126003142X" xr:uid="{7CFA981E-3B57-44A1-836C-7CFE2CAD722B}"/>
    <hyperlink ref="BI209" location="A126065350W" display="A126065350W" xr:uid="{C4FE9E06-DC5C-4F24-8C83-8A3099F32A13}"/>
    <hyperlink ref="BI231" location="A126034246V" display="A126034246V" xr:uid="{DCE71F93-2B3F-440E-B71D-A8BC42A9BA05}"/>
    <hyperlink ref="BN187" location="A126004438C" display="A126004438C" xr:uid="{A489584C-4043-44E9-B4C8-04CF09177367}"/>
    <hyperlink ref="BN209" location="A126066646A" display="A126066646A" xr:uid="{051C92A3-8F0F-4DED-83EC-DD1870A6E0C7}"/>
    <hyperlink ref="BN231" location="A126035542F" display="A126035542F" xr:uid="{771AC11F-726D-423D-9F40-BA70A7850224}"/>
    <hyperlink ref="BL187" location="A126003790W" display="A126003790W" xr:uid="{A41B1ED4-177B-4437-9583-45104A5A52BD}"/>
    <hyperlink ref="BL209" location="A126065998L" display="A126065998L" xr:uid="{68A6AB0F-A403-4AB1-AEFF-FC2FBF3AB8AE}"/>
    <hyperlink ref="BL231" location="A126034894T" display="A126034894T" xr:uid="{2DF2D94A-8B4C-4B34-9344-A198FA95BB0C}"/>
    <hyperlink ref="BO188" location="A126001862K" display="A126001862K" xr:uid="{4F54B6F9-0315-42E4-BB1C-91805CB6DF5B}"/>
    <hyperlink ref="BO210" location="A126064070K" display="A126064070K" xr:uid="{68DE742A-129A-4729-9B9D-EDC1AC8109A2}"/>
    <hyperlink ref="BO232" location="A126032966F" display="A126032966F" xr:uid="{D49B6DA8-E3E3-404D-BCB4-62C3E43D73D2}"/>
    <hyperlink ref="BK188" location="A126006398J" display="A126006398J" xr:uid="{746EEC22-DF9B-49E0-B4D3-FDBE3BF55BA5}"/>
    <hyperlink ref="BK210" location="A126068606V" display="A126068606V" xr:uid="{4ED3AEFD-EED8-4BBC-96F0-D0155A97D20B}"/>
    <hyperlink ref="BK232" location="A126037502X" display="A126037502X" xr:uid="{26E082EF-4342-475A-8C32-B418D42798DD}"/>
    <hyperlink ref="BH188" location="A126005102T" display="A126005102T" xr:uid="{C5F43A08-F5FC-45DA-ACD5-B4CD82F4D12A}"/>
    <hyperlink ref="BH210" location="A126067310R" display="A126067310R" xr:uid="{16F15138-76BD-4CB4-8508-B424643200FF}"/>
    <hyperlink ref="BH232" location="A126036206L" display="A126036206L" xr:uid="{168AE5BD-A689-4314-9E3A-6CAA543BB755}"/>
    <hyperlink ref="BI188" location="A126003158T" display="A126003158T" xr:uid="{FEF674AD-4868-497D-BA62-879109A491EC}"/>
    <hyperlink ref="BI210" location="A126065366R" display="A126065366R" xr:uid="{26060124-DF81-43DB-9FCC-A774FCB859B8}"/>
    <hyperlink ref="BI232" location="A126034262V" display="A126034262V" xr:uid="{9D429D23-ACF5-426C-876B-AE402AA05ECE}"/>
    <hyperlink ref="BN188" location="A126004454C" display="A126004454C" xr:uid="{755A4CCC-157B-45B4-ABF2-6F4C4A7BE296}"/>
    <hyperlink ref="BN210" location="A126066662A" display="A126066662A" xr:uid="{A2F09F71-ACA3-4857-87CB-4255AC961374}"/>
    <hyperlink ref="BN232" location="A126035558X" display="A126035558X" xr:uid="{973C5386-011F-4611-8184-6D74195782A2}"/>
    <hyperlink ref="BL188" location="A126003806C" display="A126003806C" xr:uid="{EAEE9839-9140-465B-BD79-219C28F993DD}"/>
    <hyperlink ref="BL210" location="A126066014C" display="A126066014C" xr:uid="{67C5EBF4-DD67-45DE-91EA-3EB1EE5892B3}"/>
    <hyperlink ref="BL232" location="A126034910F" display="A126034910F" xr:uid="{F6E5604B-73B0-460B-9EB7-15433BD500C2}"/>
    <hyperlink ref="BO189" location="A126001830T" display="A126001830T" xr:uid="{9C348464-93B3-4F88-8579-5FDB47EF4550}"/>
    <hyperlink ref="BO211" location="A126064038K" display="A126064038K" xr:uid="{2EF016DA-63FC-45B1-A9C6-DD681F127388}"/>
    <hyperlink ref="BO233" location="A126032934L" display="A126032934L" xr:uid="{2F4735A0-F818-48C5-B4FE-9B818DF68525}"/>
    <hyperlink ref="BK189" location="A126006366R" display="A126006366R" xr:uid="{8898E5F9-0A7E-4E62-BE10-F1491300230D}"/>
    <hyperlink ref="BK211" location="A126068574L" display="A126068574L" xr:uid="{781CC360-F32E-44E6-B8ED-F36C82B302D4}"/>
    <hyperlink ref="BK233" location="A126037470T" display="A126037470T" xr:uid="{0C0F64C7-68B0-41B9-B2DE-E29108ED01DC}"/>
    <hyperlink ref="BH189" location="A126005070K" display="A126005070K" xr:uid="{722C507A-F5A2-420A-A8B5-4B45C34537A5}"/>
    <hyperlink ref="BH211" location="A126067278A" display="A126067278A" xr:uid="{D9148E96-D427-4381-B645-60F18559F9C0}"/>
    <hyperlink ref="BH233" location="A126036174F" display="A126036174F" xr:uid="{E1C3A2CB-9362-47F1-A7C8-FAE5E2B18EA6}"/>
    <hyperlink ref="BI189" location="A126003126X" display="A126003126X" xr:uid="{D80E4252-1249-4890-BA1E-3D64E6AC93E0}"/>
    <hyperlink ref="BI211" location="A126065334W" display="A126065334W" xr:uid="{296F69B8-2CAA-40DE-97FE-9DE5BBDCAB6F}"/>
    <hyperlink ref="BI233" location="A126034230A" display="A126034230A" xr:uid="{AFA54F17-88D6-44AC-9728-8B407E8EB6CF}"/>
    <hyperlink ref="BJ189" location="A126005718R" display="A126005718R" xr:uid="{CFEC18CD-AC19-4F19-891D-DE8F85F456C1}"/>
    <hyperlink ref="BJ211" location="A126067926L" display="A126067926L" xr:uid="{B3F0F9BC-AFB9-4F56-9C29-3C2CB33B764C}"/>
    <hyperlink ref="BJ233" location="A126036822T" display="A126036822T" xr:uid="{FF07CA63-EF0E-465A-B1BA-3CEB7532A52F}"/>
    <hyperlink ref="BN189" location="A126004422K" display="A126004422K" xr:uid="{52A30C2B-5678-43EC-BEC0-EA2F6EDD342C}"/>
    <hyperlink ref="BN211" location="A126066630J" display="A126066630J" xr:uid="{0AD3291F-3336-4077-BD15-3E4A39909E54}"/>
    <hyperlink ref="BN233" location="A126035526F" display="A126035526F" xr:uid="{062963A4-EF35-46DA-B157-A85A9CD5113A}"/>
    <hyperlink ref="BL189" location="A126003774W" display="A126003774W" xr:uid="{1C5C8CF6-3935-4B41-8CB8-434115BF6A72}"/>
    <hyperlink ref="BL211" location="A126065982V" display="A126065982V" xr:uid="{609AEF66-77A5-444C-B38F-750AA8F7CCB1}"/>
    <hyperlink ref="BL233" location="A126034878T" display="A126034878T" xr:uid="{91DED237-1A58-45F7-AA50-D27ADCEF87A2}"/>
    <hyperlink ref="BM189" location="A126002478K" display="A126002478K" xr:uid="{38E4DB7D-9B6E-4456-BDF7-27E470232717}"/>
    <hyperlink ref="BM211" location="A126064686J" display="A126064686J" xr:uid="{8E7CF092-B125-41DF-A861-4D30D436421D}"/>
    <hyperlink ref="BM233" location="A126033582L" display="A126033582L" xr:uid="{6C0C2500-54D0-4537-957E-9BE778F0E653}"/>
    <hyperlink ref="BO190" location="A126001882V" display="A126001882V" xr:uid="{1063E97E-2EB4-4981-8604-98F1A38EFC9D}"/>
    <hyperlink ref="BO212" location="A126064090V" display="A126064090V" xr:uid="{44944E3B-E01F-4CDD-BF3C-C05D6F867A7F}"/>
    <hyperlink ref="BO234" location="A126032986R" display="A126032986R" xr:uid="{F902FF6D-4CD5-4D49-ABB9-583FE130FC77}"/>
    <hyperlink ref="BK190" location="A126006418F" display="A126006418F" xr:uid="{7B304C8D-00C6-47EC-9AAD-B464DE9E2193}"/>
    <hyperlink ref="BK212" location="A126068626C" display="A126068626C" xr:uid="{37CACB60-4C55-4F0F-B8B0-D4C9D5E2D33A}"/>
    <hyperlink ref="BK234" location="A126037522J" display="A126037522J" xr:uid="{79659E64-0552-4A11-A6C4-789C15837CD5}"/>
    <hyperlink ref="BH190" location="A126005122A" display="A126005122A" xr:uid="{4E9DF1C4-BAF9-43DD-91C5-B7E131726070}"/>
    <hyperlink ref="BH212" location="A126067330X" display="A126067330X" xr:uid="{5510807D-EB3D-447B-8F23-FA45A17D2FAF}"/>
    <hyperlink ref="BH234" location="A126036226W" display="A126036226W" xr:uid="{D44C8207-EF14-4A3C-963A-03A19794DCC9}"/>
    <hyperlink ref="BI190" location="A126003178A" display="A126003178A" xr:uid="{EF28249F-DBEF-42C9-A076-1074FA448727}"/>
    <hyperlink ref="BI212" location="A126065386X" display="A126065386X" xr:uid="{B5B74BCC-752E-48E8-AD5C-781626437DE6}"/>
    <hyperlink ref="BI234" location="A126034282C" display="A126034282C" xr:uid="{D29C7009-89E8-43DE-994B-AC5449B7CF3A}"/>
    <hyperlink ref="BJ190" location="A126005770X" display="A126005770X" xr:uid="{40F4DFFE-1646-4A86-AD74-4244A95F88E5}"/>
    <hyperlink ref="BJ212" location="A126067978R" display="A126067978R" xr:uid="{E4152EF7-FFF3-4891-9469-6034598A552F}"/>
    <hyperlink ref="BJ234" location="A126036874V" display="A126036874V" xr:uid="{3BC2943D-37FB-4344-B8E9-6402EB80EAE7}"/>
    <hyperlink ref="BN190" location="A126004474L" display="A126004474L" xr:uid="{0123E61C-D546-4D40-8D6E-D5D091AA029A}"/>
    <hyperlink ref="BN212" location="A126066682K" display="A126066682K" xr:uid="{C8DC5513-31EE-4647-8FA1-30CEB197E265}"/>
    <hyperlink ref="BN234" location="A126035578J" display="A126035578J" xr:uid="{31D43E04-4489-49AB-BB21-7CB43A8A99A9}"/>
    <hyperlink ref="BL190" location="A126003826L" display="A126003826L" xr:uid="{26FD2572-F3C8-443E-9289-E2232882DB01}"/>
    <hyperlink ref="BL212" location="A126066034L" display="A126066034L" xr:uid="{DA235A2E-26D8-4CE2-9BF6-3D1407C5A830}"/>
    <hyperlink ref="BL234" location="A126034930R" display="A126034930R" xr:uid="{8D94983E-4ABB-4F40-A96F-1AD9CCAD7132}"/>
    <hyperlink ref="BM190" location="A126002530J" display="A126002530J" xr:uid="{5FBA02FE-57C8-44B2-AB55-E84C104706D8}"/>
    <hyperlink ref="BM212" location="A126064738X" display="A126064738X" xr:uid="{73646D41-C20F-43AE-B3F0-D48554BAD84F}"/>
    <hyperlink ref="BM234" location="A126033634C" display="A126033634C" xr:uid="{0FB81947-AD5A-4F01-B0BB-7C5A258CA66E}"/>
    <hyperlink ref="BO191" location="A126001866V" display="A126001866V" xr:uid="{5F5F1889-F421-4B31-9096-5D795A158D8C}"/>
    <hyperlink ref="BO213" location="A126064074V" display="A126064074V" xr:uid="{883139A2-071C-4B40-B994-88D323557DFC}"/>
    <hyperlink ref="BO235" location="A126032970W" display="A126032970W" xr:uid="{789F00C9-262B-4ED5-A0F6-12DFAD85FE66}"/>
    <hyperlink ref="BK191" location="A126006402L" display="A126006402L" xr:uid="{07AA600D-ACCD-49A6-B9A8-85DC0D4D2CA9}"/>
    <hyperlink ref="BK213" location="A126068610K" display="A126068610K" xr:uid="{21B6717A-2509-4170-81CF-5734F7B51251}"/>
    <hyperlink ref="BK235" location="A126037506J" display="A126037506J" xr:uid="{ECC5AB69-2402-400C-9577-CF71313024DC}"/>
    <hyperlink ref="BH191" location="A126005106A" display="A126005106A" xr:uid="{D1A8A467-0C98-4839-B133-E3A195653272}"/>
    <hyperlink ref="BH213" location="A126067314X" display="A126067314X" xr:uid="{AECC1DFC-4E40-4AC0-BEC3-2632D6432FC1}"/>
    <hyperlink ref="BH235" location="A126036210C" display="A126036210C" xr:uid="{6EFD75D1-DF51-446F-9911-5933891B7030}"/>
    <hyperlink ref="BI191" location="A126003162J" display="A126003162J" xr:uid="{C5940302-0539-4FD5-8E3F-C2D2D4385588}"/>
    <hyperlink ref="BI213" location="A126065370F" display="A126065370F" xr:uid="{65D8F885-81F8-413F-A52B-909A721232F0}"/>
    <hyperlink ref="BI235" location="A126034266C" display="A126034266C" xr:uid="{76A8FB89-B226-44AA-B2C8-FE8BD8AB289C}"/>
    <hyperlink ref="BN191" location="A126004458L" display="A126004458L" xr:uid="{1B75ACCF-ACFD-438D-ABCD-D400AEDFAB96}"/>
    <hyperlink ref="BN213" location="A126066666K" display="A126066666K" xr:uid="{B0F5DE89-E236-48D7-A80E-F7117ECE662B}"/>
    <hyperlink ref="BN235" location="A126035562R" display="A126035562R" xr:uid="{663FAB68-3A7F-4B51-A9C7-13AAB621966D}"/>
    <hyperlink ref="BL191" location="A126003810V" display="A126003810V" xr:uid="{86FF6403-9119-47B8-9E51-E6ED59CA8982}"/>
    <hyperlink ref="BL213" location="A126066018L" display="A126066018L" xr:uid="{1589C8E9-C33A-4FBB-8971-C408C8EB55C1}"/>
    <hyperlink ref="BL235" location="A126034914R" display="A126034914R" xr:uid="{6DC2F53D-6462-447C-A12E-0FAF55A44418}"/>
    <hyperlink ref="BO193" location="A126001886C" display="A126001886C" xr:uid="{E7145D61-27E6-47BE-9047-57D3DFFBFF4A}"/>
    <hyperlink ref="BO215" location="A126064094C" display="A126064094C" xr:uid="{DCB60063-A27F-4168-8CA7-2B598F0182A7}"/>
    <hyperlink ref="BO237" location="A126032990F" display="A126032990F" xr:uid="{5D29725B-CE35-4481-A351-E2DC434944E1}"/>
    <hyperlink ref="BK193" location="A126006422W" display="A126006422W" xr:uid="{5B1D29F8-BEC2-437B-8695-5A9F5635E5F1}"/>
    <hyperlink ref="BK215" location="A126068630V" display="A126068630V" xr:uid="{9776F480-68CB-4B5E-BAC5-C6E5FB26B68C}"/>
    <hyperlink ref="BK237" location="A126037526T" display="A126037526T" xr:uid="{165D2EF8-9DCD-4604-BE23-2A4AF2832390}"/>
    <hyperlink ref="BH193" location="A126005126K" display="A126005126K" xr:uid="{730E5A5D-445C-4858-83E3-8D9EDFD621E0}"/>
    <hyperlink ref="BH215" location="A126067334J" display="A126067334J" xr:uid="{DA0F4891-77E7-4BB2-AEC7-6B8ACBC3E8E6}"/>
    <hyperlink ref="BH237" location="A126036230L" display="A126036230L" xr:uid="{4C87F99C-AAF6-4159-8A50-4EECA882EE64}"/>
    <hyperlink ref="BI193" location="A126003182T" display="A126003182T" xr:uid="{C17B1C40-3D40-48C8-ACF2-BD4F282BC908}"/>
    <hyperlink ref="BI215" location="A126065390R" display="A126065390R" xr:uid="{86CAA07D-1E50-4CBC-8CD6-D910C93145C8}"/>
    <hyperlink ref="BI237" location="A126034286L" display="A126034286L" xr:uid="{38623CE8-C168-4DE9-A9A4-D90506A33CA9}"/>
    <hyperlink ref="BJ193" location="A126005774J" display="A126005774J" xr:uid="{D7064B3D-2957-4FFA-8FF0-275FB7948370}"/>
    <hyperlink ref="BJ215" location="A126067982F" display="A126067982F" xr:uid="{ED2C5179-4622-4DB1-9CB4-007C3416FCFF}"/>
    <hyperlink ref="BJ237" location="A126036878C" display="A126036878C" xr:uid="{E74325B8-D722-4DD2-8ED5-FC50E14C709F}"/>
    <hyperlink ref="BN193" location="A126004478W" display="A126004478W" xr:uid="{EF071DAF-65C4-44E1-8930-BD308E7EE402}"/>
    <hyperlink ref="BN215" location="A126066686V" display="A126066686V" xr:uid="{DD5000F7-B388-4FA5-B243-8243202790AA}"/>
    <hyperlink ref="BN237" location="A126035582X" display="A126035582X" xr:uid="{0658B40A-E889-429F-8ED9-15296B409428}"/>
    <hyperlink ref="BL193" location="A126003830C" display="A126003830C" xr:uid="{02797329-3E86-45D8-82E7-EF020DFD4431}"/>
    <hyperlink ref="BL215" location="A126066038W" display="A126066038W" xr:uid="{30239A5C-A087-43D9-B29D-6BFE0F7822FA}"/>
    <hyperlink ref="BL237" location="A126034934X" display="A126034934X" xr:uid="{3050E70E-73E8-4DCB-BB40-18F81DB2C449}"/>
    <hyperlink ref="BM193" location="A126002534T" display="A126002534T" xr:uid="{B02DC616-030D-48A6-B134-6241EFCDA6CA}"/>
    <hyperlink ref="BM215" location="A126064742R" display="A126064742R" xr:uid="{A046DDDD-DA0D-44DC-88F2-A9FC2D2A8EE5}"/>
    <hyperlink ref="BM237" location="A126033638L" display="A126033638L" xr:uid="{D2A08387-9C0D-4083-978F-CCB73C5149E5}"/>
    <hyperlink ref="BO194" location="A126001834A" display="A126001834A" xr:uid="{17DEA74A-B1D0-49EE-BCAC-EDD4FF5E2FE3}"/>
    <hyperlink ref="BO216" location="A126064042A" display="A126064042A" xr:uid="{F16D0351-D038-4421-A3DC-D5FEF23A83BE}"/>
    <hyperlink ref="BO238" location="A126032938W" display="A126032938W" xr:uid="{DC5E4581-662F-4CD0-87E9-D4E21B611A42}"/>
    <hyperlink ref="BK194" location="A126006370F" display="A126006370F" xr:uid="{E98BA713-F5CC-4BC2-A5E9-33F92103163D}"/>
    <hyperlink ref="BK216" location="A126068578W" display="A126068578W" xr:uid="{222F0B5A-3110-495A-801E-B7B0D3AEB373}"/>
    <hyperlink ref="BK238" location="A126037474A" display="A126037474A" xr:uid="{E2D637AB-BE2D-45B0-8903-6EBB73A93B5C}"/>
    <hyperlink ref="BH194" location="A126005074V" display="A126005074V" xr:uid="{D859A0DA-0F41-48A1-AA35-CB4160C4A30F}"/>
    <hyperlink ref="BH216" location="A126067282T" display="A126067282T" xr:uid="{2A51361F-82C1-4232-8FF6-2F89D87F9556}"/>
    <hyperlink ref="BH238" location="A126036178R" display="A126036178R" xr:uid="{B3E44EC1-2F01-46F7-B9BE-E1C273E19462}"/>
    <hyperlink ref="BI194" location="A126003130R" display="A126003130R" xr:uid="{2F0A2AF5-063C-4232-902A-E931D9B88653}"/>
    <hyperlink ref="BI216" location="A126065338F" display="A126065338F" xr:uid="{010327C9-BC85-442D-BA6F-933FFB499555}"/>
    <hyperlink ref="BI238" location="A126034234K" display="A126034234K" xr:uid="{30F82CF3-2448-479D-B12B-561074FE4068}"/>
    <hyperlink ref="BJ194" location="A126005722F" display="A126005722F" xr:uid="{6A86BD09-EEF6-432C-A7F8-3BCC6B20D478}"/>
    <hyperlink ref="BJ216" location="A126067930C" display="A126067930C" xr:uid="{B8D01B91-2ED0-4491-A3B8-E048EB241E12}"/>
    <hyperlink ref="BJ238" location="A126036826A" display="A126036826A" xr:uid="{2D5F880A-E382-4BF5-A465-004AB9A0FB66}"/>
    <hyperlink ref="BN194" location="A126004426V" display="A126004426V" xr:uid="{3B752890-668D-44E3-9010-36948BB1F838}"/>
    <hyperlink ref="BN216" location="A126066634T" display="A126066634T" xr:uid="{322381E5-DD8B-4C72-8212-F779778247B3}"/>
    <hyperlink ref="BN238" location="A126035530W" display="A126035530W" xr:uid="{3DC6C035-A5A1-460C-BB48-30CF402DF865}"/>
    <hyperlink ref="BL194" location="A126003778F" display="A126003778F" xr:uid="{78248958-F897-4445-9815-7299BDCFB42E}"/>
    <hyperlink ref="BL216" location="A126065986C" display="A126065986C" xr:uid="{221D3152-E006-4953-9E8A-68E580A32202}"/>
    <hyperlink ref="BL238" location="A126034882J" display="A126034882J" xr:uid="{209FCD3F-2F4F-4622-8925-BB69489A0E6F}"/>
    <hyperlink ref="BM194" location="A126002482A" display="A126002482A" xr:uid="{50C7075F-B5AA-4F45-8ECF-1903658B9872}"/>
    <hyperlink ref="BM216" location="A126064690X" display="A126064690X" xr:uid="{EEDC9E6A-72DF-41E9-A954-F11DD30B5456}"/>
    <hyperlink ref="BM238" location="A126033586W" display="A126033586W" xr:uid="{888F6C35-C942-4704-BF94-8196D97DA707}"/>
    <hyperlink ref="BO195" location="A126001818A" display="A126001818A" xr:uid="{076ACB73-CD69-4064-B8C8-AE594C619246}"/>
    <hyperlink ref="BO217" location="A126064026A" display="A126064026A" xr:uid="{04A5B0AB-7FB9-41F9-B5E5-9677F83430F2}"/>
    <hyperlink ref="BO239" location="A126032922C" display="A126032922C" xr:uid="{F46DBB4A-AEA7-4290-BE25-8430A6683FEA}"/>
    <hyperlink ref="BK195" location="A126006354F" display="A126006354F" xr:uid="{8C7ADF55-08DC-4A0F-9572-FDF2589C1EF2}"/>
    <hyperlink ref="BK217" location="A126068562C" display="A126068562C" xr:uid="{0B14F4EC-E99A-49B6-B03C-5ED385706AAC}"/>
    <hyperlink ref="BK239" location="A126037458A" display="A126037458A" xr:uid="{FB9C89AA-F4C2-4EC2-A9E2-2A5F1043AA64}"/>
    <hyperlink ref="BH195" location="A126005058V" display="A126005058V" xr:uid="{E2759F32-9E76-4ECD-8EA7-195D8C2202C8}"/>
    <hyperlink ref="BH217" location="A126067266T" display="A126067266T" xr:uid="{D38DEDCF-1ECA-42D2-9BD0-A7D93EE49241}"/>
    <hyperlink ref="BH239" location="A126036162W" display="A126036162W" xr:uid="{688E301B-D7AF-4362-82E7-CAEF6E38542F}"/>
    <hyperlink ref="BI195" location="A126003114R" display="A126003114R" xr:uid="{25383644-F490-43EE-9CD3-80C30A5B2DFE}"/>
    <hyperlink ref="BI217" location="A126065322L" display="A126065322L" xr:uid="{02B5D431-9455-4974-8678-6A07127A60EB}"/>
    <hyperlink ref="BI239" location="A126034218K" display="A126034218K" xr:uid="{C7AF958E-FFE8-459C-8AF9-1EF153DB0E27}"/>
    <hyperlink ref="BJ195" location="A126005706F" display="A126005706F" xr:uid="{33506A4C-9885-499A-932A-70D1A2A28971}"/>
    <hyperlink ref="BJ217" location="A126067914C" display="A126067914C" xr:uid="{75FFC473-DA91-415B-9548-1FA4DF96CB59}"/>
    <hyperlink ref="BJ239" location="A126036810J" display="A126036810J" xr:uid="{F2FFF398-7711-435F-8030-8A299AF9A48E}"/>
    <hyperlink ref="BN195" location="A126004410A" display="A126004410A" xr:uid="{6076B248-7298-4F38-A5F7-B19D6966983D}"/>
    <hyperlink ref="BN217" location="A126066618T" display="A126066618T" xr:uid="{757DF286-DCB6-4D08-A9A6-DF321E65168F}"/>
    <hyperlink ref="BN239" location="A126035514W" display="A126035514W" xr:uid="{9F49DADD-14B6-4595-8CC0-626B3DBA70C8}"/>
    <hyperlink ref="BL195" location="A126003762L" display="A126003762L" xr:uid="{F065D93A-D71C-43A5-AC8D-1C91941BE02E}"/>
    <hyperlink ref="BL217" location="A126065970K" display="A126065970K" xr:uid="{98456039-F0FA-47A3-B9E4-6C28068124C7}"/>
    <hyperlink ref="BL239" location="A126034866J" display="A126034866J" xr:uid="{109A4475-771E-4AE6-B123-EE42B415E2E2}"/>
    <hyperlink ref="BM195" location="A126002466A" display="A126002466A" xr:uid="{929E9A35-EA62-49FD-BFA0-E001A1D8FBD6}"/>
    <hyperlink ref="BM217" location="A126064674X" display="A126064674X" xr:uid="{18DD6132-A4FB-4593-96FD-176A4B0547D7}"/>
    <hyperlink ref="BM239" location="A126033570C" display="A126033570C" xr:uid="{614002E0-A7F8-4C75-A7CA-DF926E27FF08}"/>
    <hyperlink ref="BO196" location="A126001822T" display="A126001822T" xr:uid="{3D11B667-AA60-4B8F-91BB-A873A79F6ED8}"/>
    <hyperlink ref="BO218" location="A126064030T" display="A126064030T" xr:uid="{3590099B-F133-4AFE-BA37-2E249928DBBB}"/>
    <hyperlink ref="BO240" location="A126032926L" display="A126032926L" xr:uid="{9A879A37-0035-436F-BA03-FF9B0348FEAF}"/>
    <hyperlink ref="BK196" location="A126006358R" display="A126006358R" xr:uid="{6E2FF456-0A9E-4A1C-AE4B-6E493A2E41DD}"/>
    <hyperlink ref="BK218" location="A126068566L" display="A126068566L" xr:uid="{EDC822AC-0B07-4AFB-89B7-5E330FE4FEF1}"/>
    <hyperlink ref="BK240" location="A126037462T" display="A126037462T" xr:uid="{AC4C224B-77D1-4E2A-A691-C81DF94E4762}"/>
    <hyperlink ref="BH196" location="A126005062K" display="A126005062K" xr:uid="{9E6ED465-BB0E-44D5-8FB9-4CEE0BEF4B7E}"/>
    <hyperlink ref="BH218" location="A126067270J" display="A126067270J" xr:uid="{34A367FF-90B2-4075-847B-AE744FEB9016}"/>
    <hyperlink ref="BH240" location="A126036166F" display="A126036166F" xr:uid="{0E3369FE-3167-4C17-9ADC-8BF42BBDF43F}"/>
    <hyperlink ref="BI196" location="A126003118X" display="A126003118X" xr:uid="{6A4E9FB8-C58D-44F9-AE60-75902E906ECB}"/>
    <hyperlink ref="BI218" location="A126065326W" display="A126065326W" xr:uid="{3D901199-03DB-4D40-BEAE-90AB2B4D1DF8}"/>
    <hyperlink ref="BI240" location="A126034222A" display="A126034222A" xr:uid="{B0400BF1-A78E-4A32-A018-9C8D1DB2E3CD}"/>
    <hyperlink ref="BJ196" location="A126005710W" display="A126005710W" xr:uid="{A85A1D33-E024-48B8-BE50-1B4F59FB530D}"/>
    <hyperlink ref="BJ218" location="A126067918L" display="A126067918L" xr:uid="{3FFE576A-7EED-42C6-9446-3EDAA415D309}"/>
    <hyperlink ref="BJ240" location="A126036814T" display="A126036814T" xr:uid="{14FA01EF-AAF7-4318-B0CD-F2A2B423D762}"/>
    <hyperlink ref="BN196" location="A126004414K" display="A126004414K" xr:uid="{53A404FE-FADF-4E23-9130-DB7CA1A2C480}"/>
    <hyperlink ref="BN218" location="A126066622J" display="A126066622J" xr:uid="{5421DEF5-AFC4-4801-A77A-57E5E1DFC453}"/>
    <hyperlink ref="BN240" location="A126035518F" display="A126035518F" xr:uid="{EE442B2B-6BEF-41ED-A588-355AF2488363}"/>
    <hyperlink ref="BL196" location="A126003766W" display="A126003766W" xr:uid="{47757FE5-F396-4A5A-9196-5540CC53F865}"/>
    <hyperlink ref="BL218" location="A126065974V" display="A126065974V" xr:uid="{F088F120-9B71-4940-A91C-00810D1FAB06}"/>
    <hyperlink ref="BL240" location="A126034870X" display="A126034870X" xr:uid="{648725CE-616F-4041-954F-5764EDFF0C0D}"/>
    <hyperlink ref="BM196" location="A126002470T" display="A126002470T" xr:uid="{971E88A8-1A0E-419C-AFBF-3FCA595B27A2}"/>
    <hyperlink ref="BM218" location="A126064678J" display="A126064678J" xr:uid="{1C2048DD-4747-4A94-9C0D-AF09FAF30FA2}"/>
    <hyperlink ref="BM240" location="A126033574L" display="A126033574L" xr:uid="{03690E60-95E8-41E7-8E93-CE8B6DD1D4E4}"/>
    <hyperlink ref="BO197" location="A126001850A" display="A126001850A" xr:uid="{376CA773-7E95-47FB-A6D8-7EDE1387F1E6}"/>
    <hyperlink ref="BO219" location="A126064058V" display="A126064058V" xr:uid="{56CF374F-096E-4A92-9FF1-9F5A9CCAE20D}"/>
    <hyperlink ref="BO241" location="A126032954W" display="A126032954W" xr:uid="{46546DB2-4046-4A1F-837E-A5379E781C7A}"/>
    <hyperlink ref="BK197" location="A126006386X" display="A126006386X" xr:uid="{04F04F8E-56E0-4A9C-902F-52BCC7F1BFF9}"/>
    <hyperlink ref="BK219" location="A126068594W" display="A126068594W" xr:uid="{B9D2D2BD-218B-44AD-AD0A-AC0F3950D91B}"/>
    <hyperlink ref="BK241" location="A126037490A" display="A126037490A" xr:uid="{75B6A257-5A47-4DBC-9280-98E7EE0191FD}"/>
    <hyperlink ref="BH197" location="A126005090V" display="A126005090V" xr:uid="{1E3DCAD6-0931-442F-9B1D-71E28C2F91B2}"/>
    <hyperlink ref="BH219" location="A126067298K" display="A126067298K" xr:uid="{A2142EF4-DE28-485E-9313-C1262ADBCBC7}"/>
    <hyperlink ref="BH241" location="A126036194R" display="A126036194R" xr:uid="{4CD3FD0B-9F67-45BF-AC06-39551823AB40}"/>
    <hyperlink ref="BI197" location="A126003146J" display="A126003146J" xr:uid="{1F06CDF2-9CE4-4196-8684-FA752E956EDF}"/>
    <hyperlink ref="BI219" location="A126065354F" display="A126065354F" xr:uid="{38AD267E-93EC-49EE-954E-E8360CD9A562}"/>
    <hyperlink ref="BI241" location="A126034250K" display="A126034250K" xr:uid="{C00ABFB5-D8A0-4414-9231-669A679706D0}"/>
    <hyperlink ref="BJ197" location="A126005738X" display="A126005738X" xr:uid="{45811AF2-C70F-41F6-8AA3-E3B10EE83B2A}"/>
    <hyperlink ref="BJ219" location="A126067946W" display="A126067946W" xr:uid="{BBA0305B-2053-426B-B6CB-1484AD7F6443}"/>
    <hyperlink ref="BJ241" location="A126036842A" display="A126036842A" xr:uid="{EE7A5FBA-C703-4064-AC1F-47810B4A529B}"/>
    <hyperlink ref="BN197" location="A126004442V" display="A126004442V" xr:uid="{9B04B588-3A42-497F-92E6-8C8682237C52}"/>
    <hyperlink ref="BN219" location="A126066650T" display="A126066650T" xr:uid="{C4C9FC33-16C0-4ED2-84F5-DC6B641F98D2}"/>
    <hyperlink ref="BN241" location="A126035546R" display="A126035546R" xr:uid="{7B1B0304-C226-4165-920B-FD6858478FAB}"/>
    <hyperlink ref="BL197" location="A126003794F" display="A126003794F" xr:uid="{56DB2E6B-8B9D-4677-98DC-F8F4237BBB74}"/>
    <hyperlink ref="BL219" location="A126066002V" display="A126066002V" xr:uid="{A3C4D6FF-E44C-4D04-A2CF-C2C464AED98D}"/>
    <hyperlink ref="BL241" location="A126034898A" display="A126034898A" xr:uid="{960B9F4D-6F10-41A1-A121-EB3D552C0EA5}"/>
    <hyperlink ref="BM197" location="A126002498V" display="A126002498V" xr:uid="{14939BAC-3BC2-4362-9B6E-FC675357D4A5}"/>
    <hyperlink ref="BM219" location="A126064706F" display="A126064706F" xr:uid="{7C943D7D-6768-400C-8F39-6923B02F6E63}"/>
    <hyperlink ref="BM241" location="A126033602K" display="A126033602K" xr:uid="{83ECBD7D-7364-492B-9E01-C94D18643F3C}"/>
    <hyperlink ref="BO198" location="A126001826A" display="A126001826A" xr:uid="{BF71967B-675D-4A01-9E3E-0CD0EB208754}"/>
    <hyperlink ref="BO220" location="A126064034A" display="A126064034A" xr:uid="{2B89445C-E30F-4BBD-812F-0AE026836F58}"/>
    <hyperlink ref="BO242" location="A126032930C" display="A126032930C" xr:uid="{B6A5A4D5-CA64-4DA2-9D21-3A7DB4ACE31E}"/>
    <hyperlink ref="BK198" location="A126006362F" display="A126006362F" xr:uid="{71D0BFE9-0339-4A10-98A8-0BA6F41164EA}"/>
    <hyperlink ref="BK220" location="A126068570C" display="A126068570C" xr:uid="{B491D4EF-6F35-4E86-98A8-26811F766A46}"/>
    <hyperlink ref="BK242" location="A126037466A" display="A126037466A" xr:uid="{22626B4D-5084-4829-B36D-D0711E97CF7D}"/>
    <hyperlink ref="BH198" location="A126005066V" display="A126005066V" xr:uid="{EC4CF014-731C-4CA9-A280-AB06A1D5870E}"/>
    <hyperlink ref="BH220" location="A126067274T" display="A126067274T" xr:uid="{4491581C-98FE-44B4-B2AC-46DDE64BAF3B}"/>
    <hyperlink ref="BH242" location="A126036170W" display="A126036170W" xr:uid="{6C5E8116-9E8C-4114-83A9-B28AB72E96D3}"/>
    <hyperlink ref="BI198" location="A126003122R" display="A126003122R" xr:uid="{F9CCDB42-BB94-4696-9273-CD099AD0A7FA}"/>
    <hyperlink ref="BI220" location="A126065330L" display="A126065330L" xr:uid="{6F0AAB38-2FB4-47E7-9810-A293822BC989}"/>
    <hyperlink ref="BI242" location="A126034226K" display="A126034226K" xr:uid="{BDCAAA57-653B-47F0-A162-E133A8CE5DDE}"/>
    <hyperlink ref="BJ198" location="A126005714F" display="A126005714F" xr:uid="{5CD4972C-183C-4207-A252-43760660DB4A}"/>
    <hyperlink ref="BJ220" location="A126067922C" display="A126067922C" xr:uid="{9FBA157E-41A4-4D1C-8E5E-58DFD49F7ACA}"/>
    <hyperlink ref="BJ242" location="A126036818A" display="A126036818A" xr:uid="{8474A9DF-735B-4549-8D71-E50C512A9ABF}"/>
    <hyperlink ref="BN198" location="A126004418V" display="A126004418V" xr:uid="{8D8BF00B-34B1-4FF2-9F71-2298584CA7F1}"/>
    <hyperlink ref="BN220" location="A126066626T" display="A126066626T" xr:uid="{B89695D6-6BF4-4A96-A360-CE14C6B2F30C}"/>
    <hyperlink ref="BN242" location="A126035522W" display="A126035522W" xr:uid="{302E80F4-D769-443D-A0C7-C469AA4970C2}"/>
    <hyperlink ref="BL198" location="A126003770L" display="A126003770L" xr:uid="{FBA16D16-8690-4736-854D-0CB330AB4D28}"/>
    <hyperlink ref="BL220" location="A126065978C" display="A126065978C" xr:uid="{7FDEDDF0-4A33-4AB0-9C5C-0CCAE2BEF472}"/>
    <hyperlink ref="BL242" location="A126034874J" display="A126034874J" xr:uid="{FF1C2F6E-47BA-41E0-B373-A5DE59BCA93D}"/>
    <hyperlink ref="BM198" location="A126002474A" display="A126002474A" xr:uid="{5F6DCADD-615E-4659-98C4-1BDDAA85835D}"/>
    <hyperlink ref="BM220" location="A126064682X" display="A126064682X" xr:uid="{D833DB7D-955C-4CD9-98F9-D9FBA9F66DDA}"/>
    <hyperlink ref="BM242" location="A126033578W" display="A126033578W" xr:uid="{C68AB5BC-1752-4E56-80B7-C6F811A245F3}"/>
    <hyperlink ref="BO199" location="A126001854K" display="A126001854K" xr:uid="{4FE0423E-A632-497E-A91C-618BED1DEAA1}"/>
    <hyperlink ref="BO221" location="A126064062K" display="A126064062K" xr:uid="{3AC93B24-7AB5-4BEE-BBF8-68CB1FE8A25A}"/>
    <hyperlink ref="BO243" location="A126032958F" display="A126032958F" xr:uid="{E7D84C9C-07DB-4FA6-8B6B-20B166F5075F}"/>
    <hyperlink ref="BK199" location="A126006390R" display="A126006390R" xr:uid="{CA15D897-C309-4831-8C16-1ED21C05D626}"/>
    <hyperlink ref="BK221" location="A126068598F" display="A126068598F" xr:uid="{B894EE37-76E2-4ED1-B644-EA93C8129893}"/>
    <hyperlink ref="BK243" location="A126037494K" display="A126037494K" xr:uid="{051F797B-74F5-419D-92E1-C761646A1CAD}"/>
    <hyperlink ref="BH199" location="A126005094C" display="A126005094C" xr:uid="{B214BE12-28CA-473C-A772-70B3154A2DF8}"/>
    <hyperlink ref="BH221" location="A126067302R" display="A126067302R" xr:uid="{FC36C9EF-1CAE-4588-B805-AC90C02C39CD}"/>
    <hyperlink ref="BH243" location="A126036198X" display="A126036198X" xr:uid="{C1C8AD2D-2B2A-45D6-A1D2-F771E8F94238}"/>
    <hyperlink ref="BI199" location="A126003150X" display="A126003150X" xr:uid="{67E523C2-B366-485F-AD7B-97371C767FAF}"/>
    <hyperlink ref="BI221" location="A126065358R" display="A126065358R" xr:uid="{092AC0EE-3D88-427B-8498-EDBFBA36CE27}"/>
    <hyperlink ref="BI243" location="A126034254V" display="A126034254V" xr:uid="{217FD189-F846-4B4C-BF8B-3A1EC90EB0DB}"/>
    <hyperlink ref="BJ199" location="A126005742R" display="A126005742R" xr:uid="{12FFB63D-B727-4D41-81E3-7B74C341900E}"/>
    <hyperlink ref="BJ221" location="A126067950L" display="A126067950L" xr:uid="{AC2696CB-9524-441D-BA84-B7AA325A2512}"/>
    <hyperlink ref="BJ243" location="A126036846K" display="A126036846K" xr:uid="{5AE5DAC6-A6EF-4C92-B0F5-36C8F2B85C55}"/>
    <hyperlink ref="BN199" location="A126004446C" display="A126004446C" xr:uid="{ED688DF2-54F8-4AAC-BAB8-5401B3784AD7}"/>
    <hyperlink ref="BN221" location="A126066654A" display="A126066654A" xr:uid="{CA467CC7-F728-4D02-A082-7521A1477460}"/>
    <hyperlink ref="BN243" location="A126035550F" display="A126035550F" xr:uid="{25C9333F-8285-42FA-A451-D211BB98C17F}"/>
    <hyperlink ref="BL199" location="A126003798R" display="A126003798R" xr:uid="{C6B445D7-EC4A-4F33-A220-4F70C6295D1C}"/>
    <hyperlink ref="BL221" location="A126066006C" display="A126066006C" xr:uid="{05EF8F6C-C6C1-450F-ACDC-21889D831C0C}"/>
    <hyperlink ref="BL243" location="A126034902F" display="A126034902F" xr:uid="{42099535-1A44-462D-A4E3-A307FB4175B7}"/>
    <hyperlink ref="BM199" location="A126002502X" display="A126002502X" xr:uid="{ABB2BC65-6CB9-4C31-BBE2-9746DA84FCDA}"/>
    <hyperlink ref="BM221" location="A126064710W" display="A126064710W" xr:uid="{A585D63D-966B-4626-930D-E3E053AEE96B}"/>
    <hyperlink ref="BM243" location="A126033606V" display="A126033606V" xr:uid="{58A93EBD-48CB-4D66-8895-B6DC2297D9A5}"/>
    <hyperlink ref="BW200" location="A126001570J" display="A126001570J" xr:uid="{E15F94C2-765E-49D8-84A9-7F87A66F6E6C}"/>
    <hyperlink ref="BW222" location="A126063778X" display="A126063778X" xr:uid="{A9B334F6-B9FB-4D91-9B5F-BD41BED28080}"/>
    <hyperlink ref="BW244" location="A126032674C" display="A126032674C" xr:uid="{0D58B55A-9378-439E-8099-805BFC7EE87B}"/>
    <hyperlink ref="BS200" location="A126006106V" display="A126006106V" xr:uid="{135E1486-513F-4854-82E7-BE0923683837}"/>
    <hyperlink ref="BS222" location="A126068314T" display="A126068314T" xr:uid="{271DF6E7-14F6-47F2-979B-199508FAA1D9}"/>
    <hyperlink ref="BS244" location="A126037210W" display="A126037210W" xr:uid="{2E23B053-D1CB-49E7-ACD3-0018A2C3C121}"/>
    <hyperlink ref="BP200" location="A126004810L" display="A126004810L" xr:uid="{98B36FDB-6246-45A6-B643-F38B562DE2FC}"/>
    <hyperlink ref="BP222" location="A126067018F" display="A126067018F" xr:uid="{552E6829-36BD-4F27-B976-B2954C45231B}"/>
    <hyperlink ref="BP244" location="A126035914J" display="A126035914J" xr:uid="{BC6999E8-939C-4343-97E7-399833A116F1}"/>
    <hyperlink ref="BQ200" location="A126002866L" display="A126002866L" xr:uid="{B22EC545-35AA-4579-AFB4-402441F42D18}"/>
    <hyperlink ref="BQ222" location="A126065074L" display="A126065074L" xr:uid="{31F91AE1-FC98-44B2-A263-B22891DF3C2F}"/>
    <hyperlink ref="BQ244" location="A126033970R" display="A126033970R" xr:uid="{D413DA1A-6B4F-402C-902B-555DA59ECDA3}"/>
    <hyperlink ref="BR200" location="A126005458F" display="A126005458F" xr:uid="{5D2A594D-8296-47AA-A6E2-2A467FB3FC7C}"/>
    <hyperlink ref="BR222" location="A126067666C" display="A126067666C" xr:uid="{04CB13CA-148F-42CB-AA1D-87843B311EA2}"/>
    <hyperlink ref="BR244" location="A126036562J" display="A126036562J" xr:uid="{3932B259-B199-499A-A232-24E4738273F5}"/>
    <hyperlink ref="BV200" location="A126004162A" display="A126004162A" xr:uid="{647225DE-2F93-4EE3-9EB1-6AE968AE4523}"/>
    <hyperlink ref="BV222" location="A126066370X" display="A126066370X" xr:uid="{A61765E2-3FB8-4773-B600-FE91CFC10463}"/>
    <hyperlink ref="BV244" location="A126035266W" display="A126035266W" xr:uid="{8B890EE9-CF75-4AE5-A742-E194EBD774CE}"/>
    <hyperlink ref="BT200" location="A126003514A" display="A126003514A" xr:uid="{80460EEC-BAFB-48DA-A0C5-EADF12951638}"/>
    <hyperlink ref="BT222" location="A126065722X" display="A126065722X" xr:uid="{D3DB9BCD-4A19-4123-90E1-0E5ECCE2D3EA}"/>
    <hyperlink ref="BT244" location="A126034618W" display="A126034618W" xr:uid="{76747CE6-00E2-4AC0-8E32-2224919D20F4}"/>
    <hyperlink ref="BU200" location="A126002218R" display="A126002218R" xr:uid="{402B979E-1B92-4B67-B97C-33519C7ED08F}"/>
    <hyperlink ref="BU222" location="A126064426L" display="A126064426L" xr:uid="{E76BF083-95CF-4BFF-9C92-69CD092C4F85}"/>
    <hyperlink ref="BU244" location="A126033322T" display="A126033322T" xr:uid="{00A0F5DF-6B31-427D-A146-4E6AB8C10CFE}"/>
    <hyperlink ref="BW181" location="A126001582T" display="A126001582T" xr:uid="{68F4B308-B635-479C-B99B-F53B1E813E43}"/>
    <hyperlink ref="BW203" location="A126063790R" display="A126063790R" xr:uid="{901DCDB0-D045-42C0-A44A-ABB0ECC3D989}"/>
    <hyperlink ref="BW225" location="A126032686L" display="A126032686L" xr:uid="{63A13962-89FE-4661-840B-08AA980A249D}"/>
    <hyperlink ref="BS181" location="A126006118C" display="A126006118C" xr:uid="{0D60CECE-1864-4A1F-8093-D195E31BEC3E}"/>
    <hyperlink ref="BS203" location="A126068326A" display="A126068326A" xr:uid="{32A0BA58-761F-4912-9170-3D138D95A8C0}"/>
    <hyperlink ref="BS225" location="A126037222F" display="A126037222F" xr:uid="{EAB2915C-CDB9-4F78-8FC9-583C39D79544}"/>
    <hyperlink ref="BP181" location="A126004822W" display="A126004822W" xr:uid="{E24AFC47-D208-4DD4-B92A-9AA3911EE3DD}"/>
    <hyperlink ref="BP203" location="A126067030W" display="A126067030W" xr:uid="{6258563A-DC76-4990-9BC7-144553897372}"/>
    <hyperlink ref="BP225" location="A126035926T" display="A126035926T" xr:uid="{FBF39812-AA3C-4874-8622-80CE5F49054A}"/>
    <hyperlink ref="BQ181" location="A126002878W" display="A126002878W" xr:uid="{438EB2D5-5E28-4DB8-AB08-5ABCC13EBF3C}"/>
    <hyperlink ref="BQ203" location="A126065086W" display="A126065086W" xr:uid="{8BE9EE2E-DDB4-451D-8826-03D7B950EE5F}"/>
    <hyperlink ref="BQ225" location="A126033982X" display="A126033982X" xr:uid="{B1693211-4F5C-45C4-8A8C-8210D343AEDA}"/>
    <hyperlink ref="BR181" location="A126005470W" display="A126005470W" xr:uid="{43458815-58E6-45D6-A3AA-A6667CD68903}"/>
    <hyperlink ref="BR203" location="A126067678L" display="A126067678L" xr:uid="{DCD40BD3-8A06-44AC-9AC5-3102457AE2AF}"/>
    <hyperlink ref="BR225" location="A126036574T" display="A126036574T" xr:uid="{6483CB19-FEE9-4EC3-900D-ADD24FA6A7A1}"/>
    <hyperlink ref="BV181" location="A126004174K" display="A126004174K" xr:uid="{766747CF-3489-4DFE-B7D2-002ECC983E8D}"/>
    <hyperlink ref="BV203" location="A126066382J" display="A126066382J" xr:uid="{ECBA5995-5C21-4BCB-932A-CB1C8AA3F224}"/>
    <hyperlink ref="BV225" location="A126035278F" display="A126035278F" xr:uid="{E94C5DC9-0B6F-4E12-8484-90886889B7AE}"/>
    <hyperlink ref="BT181" location="A126003526K" display="A126003526K" xr:uid="{A72CE9F5-0EB4-483A-8791-00FA51F63138}"/>
    <hyperlink ref="BT203" location="A126065734J" display="A126065734J" xr:uid="{CC69FB5B-2AC6-4032-B67E-2597F720BFC5}"/>
    <hyperlink ref="BT225" location="A126034630L" display="A126034630L" xr:uid="{96DC91E7-4302-443F-A856-A7B3B3A27BAF}"/>
    <hyperlink ref="BU181" location="A126002230F" display="A126002230F" xr:uid="{8189DD82-94D7-4F22-9F8A-2FF382147D2E}"/>
    <hyperlink ref="BU203" location="A126064438W" display="A126064438W" xr:uid="{1D83EEA8-D1A3-49ED-A0C4-C60735ED9A3B}"/>
    <hyperlink ref="BU225" location="A126033334A" display="A126033334A" xr:uid="{18509734-0E87-4FFC-8D9D-754C2B9C3A10}"/>
    <hyperlink ref="BW182" location="A126001550X" display="A126001550X" xr:uid="{13CE0A7C-7FAD-48AD-BC0E-6FAA236E43F4}"/>
    <hyperlink ref="BW204" location="A126063758R" display="A126063758R" xr:uid="{FDE9BD49-D267-41D1-9CE8-C4B76D53182A}"/>
    <hyperlink ref="BW226" location="A126032654V" display="A126032654V" xr:uid="{68EC488A-EB6E-4549-8E5C-38C071BBDAFD}"/>
    <hyperlink ref="BS182" location="A126006086W" display="A126006086W" xr:uid="{17F98F4D-ABC8-4098-AB59-1B67E61121AD}"/>
    <hyperlink ref="BS204" location="A126068294V" display="A126068294V" xr:uid="{B8489F92-CD46-4D97-B580-26A47B883847}"/>
    <hyperlink ref="BS226" location="A126037190X" display="A126037190X" xr:uid="{3C5BF333-20F9-4320-9578-1F1F2129C038}"/>
    <hyperlink ref="BP182" location="A126004790R" display="A126004790R" xr:uid="{FC03B58A-1B59-4C91-9404-C2345BD0775E}"/>
    <hyperlink ref="BP204" location="A126066998F" display="A126066998F" xr:uid="{D0906818-BD67-4798-93E5-2720F04E2ADC}"/>
    <hyperlink ref="BP226" location="A126035894K" display="A126035894K" xr:uid="{7F43ABB9-05C4-488A-B854-6DA159A6847B}"/>
    <hyperlink ref="BQ182" location="A126002846C" display="A126002846C" xr:uid="{5138077C-0D9D-402B-9547-279B9EBABECD}"/>
    <hyperlink ref="BQ204" location="A126065054C" display="A126065054C" xr:uid="{DC3F22BD-4340-4E31-934B-14E736DC69F6}"/>
    <hyperlink ref="BQ226" location="A126033950F" display="A126033950F" xr:uid="{F71F327A-E24E-47C6-99D6-CFC8DC4A2195}"/>
    <hyperlink ref="BR182" location="A126005438W" display="A126005438W" xr:uid="{EEABD178-0ABF-4DFB-A6E9-DC8214093A2E}"/>
    <hyperlink ref="BR204" location="A126067646V" display="A126067646V" xr:uid="{931962CF-256F-4C08-B1EA-528D7CC605A3}"/>
    <hyperlink ref="BR226" location="A126036542X" display="A126036542X" xr:uid="{E5A27978-73FA-44D5-A1B9-77E82AD1D2E6}"/>
    <hyperlink ref="BV182" location="A126004142T" display="A126004142T" xr:uid="{4EF698BA-16E1-4B86-A19C-395369198057}"/>
    <hyperlink ref="BV204" location="A126066350R" display="A126066350R" xr:uid="{2F26AB4A-7AF4-4BC3-AB0E-F34CA0840E2D}"/>
    <hyperlink ref="BV226" location="A126035246L" display="A126035246L" xr:uid="{8A8BAC65-C1AD-403C-90AB-2263FACAFFD0}"/>
    <hyperlink ref="BT182" location="A126003494C" display="A126003494C" xr:uid="{39897C78-8E2A-4077-90A0-7809E69085BA}"/>
    <hyperlink ref="BT204" location="A126065702R" display="A126065702R" xr:uid="{DA4DBAAE-C03C-41AE-B439-2260E17E3867}"/>
    <hyperlink ref="BT226" location="A126034598X" display="A126034598X" xr:uid="{C40820A1-3ED1-474F-8A43-4BFBC82BF2A8}"/>
    <hyperlink ref="BU182" location="A126002198T" display="A126002198T" xr:uid="{82FFDCE9-A8BC-4630-9073-D41C460045B8}"/>
    <hyperlink ref="BU204" location="A126064406C" display="A126064406C" xr:uid="{8798827F-82E5-4EC8-B899-DF6EC42C3E71}"/>
    <hyperlink ref="BU226" location="A126033302J" display="A126033302J" xr:uid="{E3C7E285-E3B6-4D86-872B-DD9535C701D5}"/>
    <hyperlink ref="BW183" location="A126001586A" display="A126001586A" xr:uid="{5EE395F6-8476-440C-9C40-79D51A998620}"/>
    <hyperlink ref="BW205" location="A126063794X" display="A126063794X" xr:uid="{5DB622DA-9E88-4B47-87F1-2646B5FCF4B7}"/>
    <hyperlink ref="BW227" location="A126032690C" display="A126032690C" xr:uid="{8EE31302-64A0-4B19-9069-F4D9BDF02AAC}"/>
    <hyperlink ref="BS183" location="A126006122V" display="A126006122V" xr:uid="{9B47B0F2-C197-4063-9125-08B609838616}"/>
    <hyperlink ref="BS205" location="A126068330T" display="A126068330T" xr:uid="{19AE1EBE-CDB9-418D-B781-6BE6ADBA6B9A}"/>
    <hyperlink ref="BS227" location="A126037226R" display="A126037226R" xr:uid="{A8215D98-12ED-4225-8C04-0128DF7FBCD5}"/>
    <hyperlink ref="BP183" location="A126004826F" display="A126004826F" xr:uid="{68D773FD-223F-4FF5-A356-94B6F4B8FAB4}"/>
    <hyperlink ref="BP205" location="A126067034F" display="A126067034F" xr:uid="{5D2021A2-F1DA-47BE-BAA9-3DBB807CE0B7}"/>
    <hyperlink ref="BP227" location="A126035930J" display="A126035930J" xr:uid="{C974A5ED-415F-4E69-A1BE-6427AA2062BC}"/>
    <hyperlink ref="BQ183" location="A126002882L" display="A126002882L" xr:uid="{E8997B41-FE9A-4A07-BF9B-217596339BCB}"/>
    <hyperlink ref="BQ205" location="A126065090L" display="A126065090L" xr:uid="{911A3636-99BE-45E4-B222-D5D62FBC6E44}"/>
    <hyperlink ref="BQ227" location="A126033986J" display="A126033986J" xr:uid="{E274EF01-0982-422A-98CD-EF4084EEB458}"/>
    <hyperlink ref="BR183" location="A126005474F" display="A126005474F" xr:uid="{B942E9F3-892E-4BFD-957B-5094C4572FED}"/>
    <hyperlink ref="BR205" location="A126067682C" display="A126067682C" xr:uid="{7BE2EBEC-C905-4D4D-B3F6-617BDE8921E1}"/>
    <hyperlink ref="BR227" location="A126036578A" display="A126036578A" xr:uid="{A977BBF1-E794-43E9-BDFB-8E5502BBC9C1}"/>
    <hyperlink ref="BV183" location="A126004178V" display="A126004178V" xr:uid="{70C1B9FA-3737-4D8A-BA5A-AF7B0BAAB38D}"/>
    <hyperlink ref="BV205" location="A126066386T" display="A126066386T" xr:uid="{9435EA49-B0DD-4A8E-AE83-C31F001080C9}"/>
    <hyperlink ref="BV227" location="A126035282W" display="A126035282W" xr:uid="{7477ABF5-3A61-4AE6-B19C-425D006A8B9E}"/>
    <hyperlink ref="BT183" location="A126003530A" display="A126003530A" xr:uid="{9C75CD49-235A-47F3-92ED-6AA037CF2A00}"/>
    <hyperlink ref="BT205" location="A126065738T" display="A126065738T" xr:uid="{DCC379A3-BD0B-46F3-9CAF-F11D05C5FD42}"/>
    <hyperlink ref="BT227" location="A126034634W" display="A126034634W" xr:uid="{C5198EF2-B299-4B97-B51B-4D560A51D1DD}"/>
    <hyperlink ref="BU183" location="A126002234R" display="A126002234R" xr:uid="{880F80D7-A5DC-4900-91E4-A46951375DBE}"/>
    <hyperlink ref="BU205" location="A126064442L" display="A126064442L" xr:uid="{D2E6DD90-BECE-4A01-A005-FC398DA7DE7B}"/>
    <hyperlink ref="BU227" location="A126033338K" display="A126033338K" xr:uid="{33387820-FE19-4133-A42A-0F026DA2B0D6}"/>
    <hyperlink ref="BW185" location="A126001590T" display="A126001590T" xr:uid="{685C70CD-19DD-4B7E-ADF3-D8990F46CB2A}"/>
    <hyperlink ref="BW207" location="A126063798J" display="A126063798J" xr:uid="{61F936EE-9301-4A7F-919F-92F423EFEEBD}"/>
    <hyperlink ref="BW229" location="A126032694L" display="A126032694L" xr:uid="{B7C97F81-FC0C-4203-AD8D-D19B12D10688}"/>
    <hyperlink ref="BS185" location="A126006126C" display="A126006126C" xr:uid="{19F6D111-E25F-4330-AEB0-A00228EC15EF}"/>
    <hyperlink ref="BS207" location="A126068334A" display="A126068334A" xr:uid="{54D02F5B-2930-4CE8-8C55-0E692AF7CFCF}"/>
    <hyperlink ref="BS229" location="A126037230F" display="A126037230F" xr:uid="{9FC71A6B-13A0-4BA3-B10E-FF2FB926319E}"/>
    <hyperlink ref="BP185" location="A126004830W" display="A126004830W" xr:uid="{5506DFD5-AE1E-4782-AF68-20081EB61BB3}"/>
    <hyperlink ref="BP207" location="A126067038R" display="A126067038R" xr:uid="{107BEC3C-D558-4D81-954D-534DAE349E6B}"/>
    <hyperlink ref="BP229" location="A126035934T" display="A126035934T" xr:uid="{6EF2A6D6-B555-4E94-9D92-506D61CE1BB6}"/>
    <hyperlink ref="BQ185" location="A126002886W" display="A126002886W" xr:uid="{9E32A418-FDD9-44E8-A2D8-C008CA404758}"/>
    <hyperlink ref="BQ207" location="A126065094W" display="A126065094W" xr:uid="{11FB663A-F4B5-409D-91FA-B565B56DF8FE}"/>
    <hyperlink ref="BQ229" location="A126033990X" display="A126033990X" xr:uid="{42958621-2057-4F14-97F0-287EE76B4230}"/>
    <hyperlink ref="BR185" location="A126005478R" display="A126005478R" xr:uid="{A4E8AA4C-35ED-426E-94F7-50FD0F73AECC}"/>
    <hyperlink ref="BR207" location="A126067686L" display="A126067686L" xr:uid="{F8987996-60DE-4249-B961-5687DF389684}"/>
    <hyperlink ref="BR229" location="A126036582T" display="A126036582T" xr:uid="{0844B4A6-CCDD-4E32-A4D5-775BE062F8F3}"/>
    <hyperlink ref="BV185" location="A126004182K" display="A126004182K" xr:uid="{D65A9C15-883B-4B93-93EE-310C19CF792B}"/>
    <hyperlink ref="BV207" location="A126066390J" display="A126066390J" xr:uid="{20F2FD9D-D077-4579-8E65-4FC5FAE82725}"/>
    <hyperlink ref="BV229" location="A126035286F" display="A126035286F" xr:uid="{7589DF58-25F6-40D0-B400-9741DE0C2691}"/>
    <hyperlink ref="BT185" location="A126003534K" display="A126003534K" xr:uid="{BE10FD4A-D72A-45C0-B24A-7DDD0B772222}"/>
    <hyperlink ref="BT207" location="A126065742J" display="A126065742J" xr:uid="{868F13EA-2CAD-4D6A-815C-B7B27285798F}"/>
    <hyperlink ref="BT229" location="A126034638F" display="A126034638F" xr:uid="{A397DC8D-6E3B-438A-8463-F1D12559FEB1}"/>
    <hyperlink ref="BU185" location="A126002238X" display="A126002238X" xr:uid="{A92C2DE4-3613-40E5-943D-2C0428C6C5B2}"/>
    <hyperlink ref="BU207" location="A126064446W" display="A126064446W" xr:uid="{C02C89FA-EDCB-4120-B4CD-C2321AE080B1}"/>
    <hyperlink ref="BU229" location="A126033342A" display="A126033342A" xr:uid="{01C8BA33-3F88-45B1-8F9E-79A1626BBFCC}"/>
    <hyperlink ref="BW186" location="A126001554J" display="A126001554J" xr:uid="{ACF9E48F-9A74-46B8-ADE0-9F87DF2D5A64}"/>
    <hyperlink ref="BW208" location="A126063762F" display="A126063762F" xr:uid="{E853EF38-CA92-43AB-BB32-059F4768891A}"/>
    <hyperlink ref="BW230" location="A126032658C" display="A126032658C" xr:uid="{EB1DE2E4-8E70-47C3-9F30-AFF9CD866755}"/>
    <hyperlink ref="BS186" location="A126006090L" display="A126006090L" xr:uid="{C55EFD6E-BB19-4410-AF00-63A895AD2B9F}"/>
    <hyperlink ref="BS208" location="A126068298C" display="A126068298C" xr:uid="{7F45E737-9535-45B9-8F50-8738ED6DE483}"/>
    <hyperlink ref="BS230" location="A126037194J" display="A126037194J" xr:uid="{C6547F5F-B354-454B-A982-949DCDB28BC6}"/>
    <hyperlink ref="BP186" location="A126004794X" display="A126004794X" xr:uid="{1F1305C8-F3A2-48E1-9539-8EBD1987C50B}"/>
    <hyperlink ref="BP208" location="A126067002L" display="A126067002L" xr:uid="{98627585-5232-48EB-BE4F-3E27C6723850}"/>
    <hyperlink ref="BP230" location="A126035898V" display="A126035898V" xr:uid="{074D7772-2FA9-4E1D-85C8-0482E87A6EFC}"/>
    <hyperlink ref="BQ186" location="A126002850V" display="A126002850V" xr:uid="{35D7DBEE-BAD4-4B44-A72A-35EACA8BFDEF}"/>
    <hyperlink ref="BQ208" location="A126065058L" display="A126065058L" xr:uid="{8F0C611D-5B50-4720-833F-3E6EA0866C90}"/>
    <hyperlink ref="BQ230" location="A126033954R" display="A126033954R" xr:uid="{7CE6F7C0-B58B-4291-8A90-62C8A2202731}"/>
    <hyperlink ref="BR186" location="A126005442L" display="A126005442L" xr:uid="{EF8A7FD2-6590-4493-8D4B-0814A345254A}"/>
    <hyperlink ref="BR208" location="A126067650K" display="A126067650K" xr:uid="{34D3B76D-D5F7-4B45-8BF0-65DE2282BC7A}"/>
    <hyperlink ref="BR230" location="A126036546J" display="A126036546J" xr:uid="{7F9361FA-8A88-4704-84A1-FFE81A97EFBA}"/>
    <hyperlink ref="BV186" location="A126004146A" display="A126004146A" xr:uid="{30263A55-4C24-4298-80AB-AF7C1B3D7A7B}"/>
    <hyperlink ref="BV208" location="A126066354X" display="A126066354X" xr:uid="{5C5ADFD8-B715-43E8-B5B3-AC073AE8844E}"/>
    <hyperlink ref="BV230" location="A126035250C" display="A126035250C" xr:uid="{A1E8BCD1-E618-485B-875C-84B752BC81EA}"/>
    <hyperlink ref="BT186" location="A126003498L" display="A126003498L" xr:uid="{8F7C2108-BA7A-4567-8833-24225898C4A4}"/>
    <hyperlink ref="BT208" location="A126065706X" display="A126065706X" xr:uid="{B6BDC1CF-78FD-4AC4-B9CF-3D121F1346A3}"/>
    <hyperlink ref="BT230" location="A126034602C" display="A126034602C" xr:uid="{126B301A-B201-46C2-969C-B923D7657790}"/>
    <hyperlink ref="BU186" location="A126002202W" display="A126002202W" xr:uid="{4A2C3860-EB75-4D5D-8619-165EA3F3F7B5}"/>
    <hyperlink ref="BU208" location="A126064410V" display="A126064410V" xr:uid="{E453239B-B56B-4917-A72E-956604B8EF02}"/>
    <hyperlink ref="BU230" location="A126033306T" display="A126033306T" xr:uid="{A2676638-551F-4DDC-A7C4-99F0F11FEC32}"/>
    <hyperlink ref="BW187" location="A126001558T" display="A126001558T" xr:uid="{2B606CE6-9948-4093-9166-0AF5CF138257}"/>
    <hyperlink ref="BW209" location="A126063766R" display="A126063766R" xr:uid="{B31F532D-0948-436B-8361-0A42FB1E4022}"/>
    <hyperlink ref="BW231" location="A126032662V" display="A126032662V" xr:uid="{82ECDF06-6D22-4E08-A436-C12581009B2A}"/>
    <hyperlink ref="BS187" location="A126006094W" display="A126006094W" xr:uid="{AAB62E16-AFC4-49C6-8E3D-B702FE1BDF14}"/>
    <hyperlink ref="BS209" location="A126068302J" display="A126068302J" xr:uid="{794E6DDB-22D0-4553-940F-CC67DA53A4A0}"/>
    <hyperlink ref="BS231" location="A126037198T" display="A126037198T" xr:uid="{B7BCDAAC-3DA7-4629-985B-D2169F419CB3}"/>
    <hyperlink ref="BP187" location="A126004798J" display="A126004798J" xr:uid="{3D8B4357-D503-455D-B569-827002E391BF}"/>
    <hyperlink ref="BP209" location="A126067006W" display="A126067006W" xr:uid="{858390F1-8DFC-4600-B825-AEF2CA98774B}"/>
    <hyperlink ref="BP231" location="A126035902X" display="A126035902X" xr:uid="{11FBF897-983C-49D1-8436-C94A753EA626}"/>
    <hyperlink ref="BQ187" location="A126002854C" display="A126002854C" xr:uid="{E9A8FBB1-79C0-40DA-9085-096F51FED9E2}"/>
    <hyperlink ref="BQ209" location="A126065062C" display="A126065062C" xr:uid="{3C646673-BCA5-4257-AC0A-C0A46E3D3F21}"/>
    <hyperlink ref="BQ231" location="A126033958X" display="A126033958X" xr:uid="{5FE8872D-5B37-4D3C-B5F7-477211E24F72}"/>
    <hyperlink ref="BV187" location="A126004150T" display="A126004150T" xr:uid="{44D8B993-471C-44D4-AA24-6AD4799256E1}"/>
    <hyperlink ref="BV209" location="A126066358J" display="A126066358J" xr:uid="{DAACE4B7-2AEA-4A32-8856-BBCEA9FEA2B5}"/>
    <hyperlink ref="BV231" location="A126035254L" display="A126035254L" xr:uid="{82D68476-EAD2-4A67-B14E-DA355DFD11A6}"/>
    <hyperlink ref="BT187" location="A126003502T" display="A126003502T" xr:uid="{16EABF5D-2AF4-4F33-B826-658386973AD2}"/>
    <hyperlink ref="BT209" location="A126065710R" display="A126065710R" xr:uid="{4214B615-4BC0-4BF9-9D67-081F17E4D914}"/>
    <hyperlink ref="BT231" location="A126034606L" display="A126034606L" xr:uid="{ABEECB52-7522-49D3-8E73-E371577888E6}"/>
    <hyperlink ref="BW188" location="A126001574T" display="A126001574T" xr:uid="{BCF552A4-20E0-4EAA-843E-70FE8F741919}"/>
    <hyperlink ref="BW210" location="A126063782R" display="A126063782R" xr:uid="{624BE71D-6E17-42DA-B779-FAA5E06C64C4}"/>
    <hyperlink ref="BW232" location="A126032678L" display="A126032678L" xr:uid="{2789E5BF-6C09-4970-8B78-D9C5EB40E201}"/>
    <hyperlink ref="BS188" location="A126006110K" display="A126006110K" xr:uid="{160FEBA7-641D-4A9D-AFD9-AEEE53D76A14}"/>
    <hyperlink ref="BS210" location="A126068318A" display="A126068318A" xr:uid="{2F9DD60C-05E9-4F31-B495-EFE736E6115B}"/>
    <hyperlink ref="BS232" location="A126037214F" display="A126037214F" xr:uid="{7F22E0DD-9BCF-49F1-AB6F-AD31C786E9DE}"/>
    <hyperlink ref="BP188" location="A126004814W" display="A126004814W" xr:uid="{5712D8BB-6841-415C-894A-ABF9544C9ECB}"/>
    <hyperlink ref="BP210" location="A126067022W" display="A126067022W" xr:uid="{EC965CA1-3F44-4FCC-B9CD-826E2C2557BA}"/>
    <hyperlink ref="BP232" location="A126035918T" display="A126035918T" xr:uid="{05C251A8-7C5D-4A81-B395-9B665B6C0E1E}"/>
    <hyperlink ref="BQ188" location="A126002870C" display="A126002870C" xr:uid="{F4FE330C-40C7-4D89-82DA-17018F7567AB}"/>
    <hyperlink ref="BQ210" location="A126065078W" display="A126065078W" xr:uid="{9E04589B-9F2F-4A65-A96D-94143AF73C8D}"/>
    <hyperlink ref="BQ232" location="A126033974X" display="A126033974X" xr:uid="{80DF75C4-6624-449D-81D1-9DE6E359455F}"/>
    <hyperlink ref="BV188" location="A126004166K" display="A126004166K" xr:uid="{A45978FA-1CB2-4582-8128-1905481431E2}"/>
    <hyperlink ref="BV210" location="A126066374J" display="A126066374J" xr:uid="{A8D2AC38-0382-40B6-9139-304288C03712}"/>
    <hyperlink ref="BV232" location="A126035270L" display="A126035270L" xr:uid="{ABB792A5-C17D-480F-B918-B59300566EB8}"/>
    <hyperlink ref="BT188" location="A126003518K" display="A126003518K" xr:uid="{9E68B842-5C66-48BC-B39F-13FD919334A1}"/>
    <hyperlink ref="BT210" location="A126065726J" display="A126065726J" xr:uid="{A5D1D085-B04B-4678-9487-7E1EADEFFCAB}"/>
    <hyperlink ref="BT232" location="A126034622L" display="A126034622L" xr:uid="{A9087FC1-8058-49AC-8E34-F00168AAB56D}"/>
    <hyperlink ref="BW189" location="A126001542X" display="A126001542X" xr:uid="{A87976F0-2721-4659-86DC-53DA647C2948}"/>
    <hyperlink ref="BW211" location="A126063750W" display="A126063750W" xr:uid="{7FF0E64B-B07A-471C-9E0D-4CCD647C7A84}"/>
    <hyperlink ref="BW233" location="A126032646V" display="A126032646V" xr:uid="{860AC469-B381-494B-B7BB-BA583FB920B0}"/>
    <hyperlink ref="BS189" location="A126006078W" display="A126006078W" xr:uid="{9A393AC3-221B-4574-9EB0-130909F4BE8B}"/>
    <hyperlink ref="BS211" location="A126068286V" display="A126068286V" xr:uid="{53929253-8D04-43A1-A636-D8C5D49B433F}"/>
    <hyperlink ref="BS233" location="A126037182X" display="A126037182X" xr:uid="{0C228DE2-5682-4AAA-8AFC-8C70ADAF0BDC}"/>
    <hyperlink ref="BP189" location="A126004782R" display="A126004782R" xr:uid="{8468292E-25C3-4705-A42B-CAD20D9AD9CF}"/>
    <hyperlink ref="BP211" location="A126066990L" display="A126066990L" xr:uid="{17BDA2F0-F929-4C54-A2CA-CA1AC3721197}"/>
    <hyperlink ref="BP233" location="A126035886K" display="A126035886K" xr:uid="{2D8C6DE9-E31C-49EF-9E78-C599F2D9B9C2}"/>
    <hyperlink ref="BQ189" location="A126002838C" display="A126002838C" xr:uid="{3F7E509D-85F5-4479-BAD5-19B11A38F208}"/>
    <hyperlink ref="BQ211" location="A126065046C" display="A126065046C" xr:uid="{D8C12F51-0219-4820-9CE7-E2423C46591F}"/>
    <hyperlink ref="BQ233" location="A126033942F" display="A126033942F" xr:uid="{0F5FD933-92F2-4529-A1D0-3D0E2121EBD6}"/>
    <hyperlink ref="BR189" location="A126005430C" display="A126005430C" xr:uid="{5ED9DAF8-C5F2-47B7-8048-CA68DB251AC6}"/>
    <hyperlink ref="BR211" location="A126067638V" display="A126067638V" xr:uid="{D8187880-FE51-4E8E-B39B-A8B1894B32B6}"/>
    <hyperlink ref="BR233" location="A126036534X" display="A126036534X" xr:uid="{86C9F098-25AD-459E-8E47-8BB85BA7C8DE}"/>
    <hyperlink ref="BV189" location="A126004134T" display="A126004134T" xr:uid="{429DAF2C-E1ED-4C7D-ABF5-166622538604}"/>
    <hyperlink ref="BV211" location="A126066342R" display="A126066342R" xr:uid="{2E7B2120-435F-447A-A722-9C2FEADCC3A9}"/>
    <hyperlink ref="BV233" location="A126035238L" display="A126035238L" xr:uid="{A6052C28-A055-47F1-ADCA-E1FE7527B43C}"/>
    <hyperlink ref="BT189" location="A126003486C" display="A126003486C" xr:uid="{602DE976-80AD-4013-8CC2-2AF0070311E4}"/>
    <hyperlink ref="BT211" location="A126065694A" display="A126065694A" xr:uid="{9F11E42B-F991-4437-A1E4-12EC4845F29E}"/>
    <hyperlink ref="BT233" location="A126034590F" display="A126034590F" xr:uid="{0DCAC0BD-602F-44DA-AADD-067D019C4B9A}"/>
    <hyperlink ref="BU189" location="A126002190X" display="A126002190X" xr:uid="{46D91B11-89CC-4B66-B9F0-72156798D41C}"/>
    <hyperlink ref="BU211" location="A126064398R" display="A126064398R" xr:uid="{D8FABF3D-ADD2-4358-9E31-8C0281CADA13}"/>
    <hyperlink ref="BU233" location="A126033294V" display="A126033294V" xr:uid="{B3838041-A47A-4152-863E-33E38973A040}"/>
    <hyperlink ref="BW190" location="A126001594A" display="A126001594A" xr:uid="{2E4A5057-7444-4290-9B3C-588CC7A2818B}"/>
    <hyperlink ref="BW212" location="A126063802L" display="A126063802L" xr:uid="{B65125CE-C778-440E-8DFB-D3424A3EA71C}"/>
    <hyperlink ref="BW234" location="A126032698W" display="A126032698W" xr:uid="{A8432422-E2A4-4496-8E9F-C08CCEA8DF01}"/>
    <hyperlink ref="BS190" location="A126006130V" display="A126006130V" xr:uid="{0A39AD99-86BB-48A7-A6E2-2309FE65938F}"/>
    <hyperlink ref="BS212" location="A126068338K" display="A126068338K" xr:uid="{370878D8-B592-491E-B0D2-2D515BFAD30C}"/>
    <hyperlink ref="BS234" location="A126037234R" display="A126037234R" xr:uid="{80F89F54-1A5D-436C-A9F7-9175639F50DF}"/>
    <hyperlink ref="BP190" location="A126004834F" display="A126004834F" xr:uid="{53F82995-9D40-491F-A0A0-043A9527F63C}"/>
    <hyperlink ref="BP212" location="A126067042F" display="A126067042F" xr:uid="{BC9CD36F-B8FF-49BE-87BA-32F8124CAE0D}"/>
    <hyperlink ref="BP234" location="A126035938A" display="A126035938A" xr:uid="{A09AA237-0255-4B01-ADE0-65E2D18031BF}"/>
    <hyperlink ref="BQ190" location="A126002890L" display="A126002890L" xr:uid="{9E02BAD9-B61B-4DBE-A899-6563BFFC2D56}"/>
    <hyperlink ref="BQ212" location="A126065098F" display="A126065098F" xr:uid="{A41481C2-1F66-48B2-8C8B-C9C62D9B28F4}"/>
    <hyperlink ref="BQ234" location="A126033994J" display="A126033994J" xr:uid="{E255FC06-800C-44F4-A86C-82E7D6D4BAE2}"/>
    <hyperlink ref="BR190" location="A126005482F" display="A126005482F" xr:uid="{BDE4DB73-F426-470D-8B0F-E9E7B40D4C2D}"/>
    <hyperlink ref="BR212" location="A126067690C" display="A126067690C" xr:uid="{15E11771-758A-4342-A159-B3892EE43EAC}"/>
    <hyperlink ref="BR234" location="A126036586A" display="A126036586A" xr:uid="{313F58AE-2F4E-4314-95AF-702FE814747F}"/>
    <hyperlink ref="BV190" location="A126004186V" display="A126004186V" xr:uid="{CAC0B93C-B3DE-4905-A78E-C9C32FC79155}"/>
    <hyperlink ref="BV212" location="A126066394T" display="A126066394T" xr:uid="{08CE7101-3FB0-469B-A882-0B4922CA985A}"/>
    <hyperlink ref="BV234" location="A126035290W" display="A126035290W" xr:uid="{DF582185-85BD-40FC-872D-931252D488C6}"/>
    <hyperlink ref="BT190" location="A126003538V" display="A126003538V" xr:uid="{679468E6-3AA4-4220-A6C8-F827AADC5733}"/>
    <hyperlink ref="BT212" location="A126065746T" display="A126065746T" xr:uid="{36CDC139-B8ED-405F-9493-D5F765DCBEFD}"/>
    <hyperlink ref="BT234" location="A126034642W" display="A126034642W" xr:uid="{3830676A-795C-4579-B1C8-324FA5849FF7}"/>
    <hyperlink ref="BU190" location="A126002242R" display="A126002242R" xr:uid="{96F8EE91-1AB2-4218-862F-12A20454116A}"/>
    <hyperlink ref="BU212" location="A126064450L" display="A126064450L" xr:uid="{588D3B0D-55FD-4BBE-ACDC-C9517B75C1E3}"/>
    <hyperlink ref="BU234" location="A126033346K" display="A126033346K" xr:uid="{60E3B6C8-9A94-4F41-9F60-778BA30F9A2E}"/>
    <hyperlink ref="BW191" location="A126001578A" display="A126001578A" xr:uid="{D5C02C1E-1C4A-43E3-882D-EFD12498036D}"/>
    <hyperlink ref="BW213" location="A126063786X" display="A126063786X" xr:uid="{36E9A307-C5D7-4E15-82EF-E0CFA028282F}"/>
    <hyperlink ref="BW235" location="A126032682C" display="A126032682C" xr:uid="{AF5E94EE-6FEB-480E-BF97-5BDB553B1901}"/>
    <hyperlink ref="BS191" location="A126006114V" display="A126006114V" xr:uid="{F9151AAA-563A-4605-A512-EC004CE62F65}"/>
    <hyperlink ref="BS213" location="A126068322T" display="A126068322T" xr:uid="{9303F74F-A71A-4F91-93E5-C76729C7B065}"/>
    <hyperlink ref="BS235" location="A126037218R" display="A126037218R" xr:uid="{7FCFDBB0-BD12-4FCD-9548-1D8E223DFB32}"/>
    <hyperlink ref="BP191" location="A126004818F" display="A126004818F" xr:uid="{26779179-C048-4F9A-BFB7-BC01D363986A}"/>
    <hyperlink ref="BP213" location="A126067026F" display="A126067026F" xr:uid="{34DC2683-72D6-4B37-99C7-D6AD43CF1215}"/>
    <hyperlink ref="BP235" location="A126035922J" display="A126035922J" xr:uid="{318F20DC-40E7-424F-A687-FD7EEDCA0B6A}"/>
    <hyperlink ref="BQ191" location="A126002874L" display="A126002874L" xr:uid="{96793B2A-C937-4BE8-9F85-858EAB329F58}"/>
    <hyperlink ref="BQ213" location="A126065082L" display="A126065082L" xr:uid="{5F162B1D-5931-4CCC-A489-449741B3998F}"/>
    <hyperlink ref="BQ235" location="A126033978J" display="A126033978J" xr:uid="{E203A8DE-DD51-4320-A28B-F22715C53527}"/>
    <hyperlink ref="BV191" location="A126004170A" display="A126004170A" xr:uid="{9BA568BB-C5E9-49EC-9992-948536EE13E8}"/>
    <hyperlink ref="BV213" location="A126066378T" display="A126066378T" xr:uid="{290A2445-56EC-4646-ACD5-83AEF70D578B}"/>
    <hyperlink ref="BV235" location="A126035274W" display="A126035274W" xr:uid="{57680417-8CB3-4AC5-9076-E332E38EF3B7}"/>
    <hyperlink ref="BT191" location="A126003522A" display="A126003522A" xr:uid="{453E68C0-A26D-4232-A035-EE52222B7B84}"/>
    <hyperlink ref="BT213" location="A126065730X" display="A126065730X" xr:uid="{7AB747A9-EE23-4BAE-A1E1-C1B39AB9C647}"/>
    <hyperlink ref="BT235" location="A126034626W" display="A126034626W" xr:uid="{8B79B5DB-127A-4B86-8C68-F7B0CD86CF41}"/>
    <hyperlink ref="BW193" location="A126001598K" display="A126001598K" xr:uid="{6774ACB1-E146-4B7D-8FD9-1D6E7D7ABA89}"/>
    <hyperlink ref="BW215" location="A126063806W" display="A126063806W" xr:uid="{C82F27B8-535A-409B-8DD1-27F1FAA19A1C}"/>
    <hyperlink ref="BW237" location="A126032702A" display="A126032702A" xr:uid="{8FA622FD-C989-45CC-B23C-73F060345181}"/>
    <hyperlink ref="BS193" location="A126006134C" display="A126006134C" xr:uid="{882DDEA6-9CEB-4A87-8464-EBE346F1B029}"/>
    <hyperlink ref="BS215" location="A126068342A" display="A126068342A" xr:uid="{C3CCB718-38D1-4A0A-B13F-9B71295FC9D3}"/>
    <hyperlink ref="BS237" location="A126037238X" display="A126037238X" xr:uid="{4A0BBE60-7D67-410E-BA25-FCDF96E924C6}"/>
    <hyperlink ref="BP193" location="A126004838R" display="A126004838R" xr:uid="{98E7BF0F-FE0A-4899-9AEC-A8E82E3398AE}"/>
    <hyperlink ref="BP215" location="A126067046R" display="A126067046R" xr:uid="{65DFC768-DAD8-4997-9A01-5A6854BC11B4}"/>
    <hyperlink ref="BP237" location="A126035942T" display="A126035942T" xr:uid="{46CB821D-B26E-4B73-A42C-7410F32C4426}"/>
    <hyperlink ref="BQ193" location="A126002894W" display="A126002894W" xr:uid="{B5652FF6-BC08-4926-B332-A116FD3794F5}"/>
    <hyperlink ref="BQ215" location="A126065102K" display="A126065102K" xr:uid="{53D5CB87-F901-4CA0-B7B8-8EAD4BF5525B}"/>
    <hyperlink ref="BQ237" location="A126033998T" display="A126033998T" xr:uid="{9D300C39-60CE-4DAB-8949-F52A84EF8F1A}"/>
    <hyperlink ref="BR193" location="A126005486R" display="A126005486R" xr:uid="{C9454BE4-91CD-4284-98C4-27F57EF6523C}"/>
    <hyperlink ref="BR215" location="A126067694L" display="A126067694L" xr:uid="{68C9C38B-C43D-4FB8-A16D-B0D6ECCBB631}"/>
    <hyperlink ref="BR237" location="A126036590T" display="A126036590T" xr:uid="{54135F8B-EA6D-4D03-9B25-4C1EE91372B7}"/>
    <hyperlink ref="BV193" location="A126004190K" display="A126004190K" xr:uid="{D71F9C0E-9380-4830-ABE6-45834C4732B4}"/>
    <hyperlink ref="BV215" location="A126066398A" display="A126066398A" xr:uid="{E5B2D6FB-9F48-4B66-9B6C-9C388B038CFF}"/>
    <hyperlink ref="BV237" location="A126035294F" display="A126035294F" xr:uid="{60E87F0B-E050-4D2F-96B4-DB23943A724E}"/>
    <hyperlink ref="BT193" location="A126003542K" display="A126003542K" xr:uid="{62437F27-8932-4638-9663-800599489BE9}"/>
    <hyperlink ref="BT215" location="A126065750J" display="A126065750J" xr:uid="{7833CD53-1733-4C94-AE54-C4160D10AA0B}"/>
    <hyperlink ref="BT237" location="A126034646F" display="A126034646F" xr:uid="{C1B1B867-8059-455E-A8BE-3894E3C74D1D}"/>
    <hyperlink ref="BU193" location="A126002246X" display="A126002246X" xr:uid="{F1E917A1-FF16-401A-ADE4-DC75DB014AD1}"/>
    <hyperlink ref="BU215" location="A126064454W" display="A126064454W" xr:uid="{5F454CB1-4277-4C7D-AA7F-3D3763B7B12E}"/>
    <hyperlink ref="BU237" location="A126033350A" display="A126033350A" xr:uid="{5EBCE2D5-78C4-458F-8FC8-3C775AD294A2}"/>
    <hyperlink ref="BW194" location="A126001546J" display="A126001546J" xr:uid="{B9B831D7-BE77-46EC-AF26-AA0901B4250A}"/>
    <hyperlink ref="BW216" location="A126063754F" display="A126063754F" xr:uid="{7110F2A0-7A96-4E3E-98D7-0C4D56A933B7}"/>
    <hyperlink ref="BW238" location="A126032650K" display="A126032650K" xr:uid="{AFF64533-92F4-4C77-8D05-13032DBBC764}"/>
    <hyperlink ref="BS194" location="A126006082L" display="A126006082L" xr:uid="{3F62FC0E-0305-41B8-978A-58685AEB789A}"/>
    <hyperlink ref="BS216" location="A126068290K" display="A126068290K" xr:uid="{88D2E30F-5466-40DE-AF34-88D6E3B839DE}"/>
    <hyperlink ref="BS238" location="A126037186J" display="A126037186J" xr:uid="{3BC45678-728D-4FD8-80C0-64A3EF133384}"/>
    <hyperlink ref="BP194" location="A126004786X" display="A126004786X" xr:uid="{7A9B4BFB-3C1E-440C-8E80-D1AC92963CEE}"/>
    <hyperlink ref="BP216" location="A126066994W" display="A126066994W" xr:uid="{A971089A-994C-4C6C-8058-1B16F44AE6FC}"/>
    <hyperlink ref="BP238" location="A126035890A" display="A126035890A" xr:uid="{E05636F8-0D21-40CF-A2BC-E641782B9EEA}"/>
    <hyperlink ref="BQ194" location="A126002842V" display="A126002842V" xr:uid="{76B69CD5-1A00-4CB4-9A73-3D7652649009}"/>
    <hyperlink ref="BQ216" location="A126065050V" display="A126065050V" xr:uid="{830DD2A2-5FBF-4929-84EC-1D69012B1B83}"/>
    <hyperlink ref="BQ238" location="A126033946R" display="A126033946R" xr:uid="{A79BCFF6-B24B-4438-A8B2-8AB55ACBE415}"/>
    <hyperlink ref="BR194" location="A126005434L" display="A126005434L" xr:uid="{B264C4D6-9844-49FE-8F48-DF4E790BFBC8}"/>
    <hyperlink ref="BR216" location="A126067642K" display="A126067642K" xr:uid="{D6A0365A-D191-455C-B4EC-D18BB11DA2DD}"/>
    <hyperlink ref="BR238" location="A126036538J" display="A126036538J" xr:uid="{28232152-9A05-4A3B-8A0C-19EA71DC2768}"/>
    <hyperlink ref="BV194" location="A126004138A" display="A126004138A" xr:uid="{65E627CC-B012-4889-A46A-1E71A3A778EC}"/>
    <hyperlink ref="BV216" location="A126066346X" display="A126066346X" xr:uid="{11A186B2-95F2-4520-9080-620AE8685AC0}"/>
    <hyperlink ref="BV238" location="A126035242C" display="A126035242C" xr:uid="{80EFF78B-0F02-45FA-BC06-E1A732D55AED}"/>
    <hyperlink ref="BT194" location="A126003490V" display="A126003490V" xr:uid="{BB8B1A52-7D88-436C-A950-1731AD6FAB89}"/>
    <hyperlink ref="BT216" location="A126065698K" display="A126065698K" xr:uid="{BFBA7E80-1388-412B-985C-B64E8EFEC37E}"/>
    <hyperlink ref="BT238" location="A126034594R" display="A126034594R" xr:uid="{CDE56384-92DC-4A70-BBDD-DB444E0E8A44}"/>
    <hyperlink ref="BU194" location="A126002194J" display="A126002194J" xr:uid="{02677FB5-6241-4A91-9B6B-9698DE8C2D8B}"/>
    <hyperlink ref="BU216" location="A126064402V" display="A126064402V" xr:uid="{5A5DFD68-8AF1-4657-995C-AB5B0CEBFACB}"/>
    <hyperlink ref="BU238" location="A126033298C" display="A126033298C" xr:uid="{B130C733-2946-41CB-9D4F-49A437A30E38}"/>
    <hyperlink ref="BW195" location="A126001530R" display="A126001530R" xr:uid="{EBE47979-3AC4-42B9-B888-2C720973A92C}"/>
    <hyperlink ref="BW217" location="A126063738F" display="A126063738F" xr:uid="{990C7786-100E-4B04-A13A-46C5BBB3416E}"/>
    <hyperlink ref="BW239" location="A126032634K" display="A126032634K" xr:uid="{84FE81BB-957D-4D19-BEBE-A37B04944ACE}"/>
    <hyperlink ref="BS195" location="A126006066L" display="A126006066L" xr:uid="{7127D6A0-DC4C-4A8A-8CC1-E0A412BD1AF8}"/>
    <hyperlink ref="BS217" location="A126068274K" display="A126068274K" xr:uid="{E16394B4-74CF-47F7-8F0A-D83FE97A27BA}"/>
    <hyperlink ref="BS239" location="A126037170R" display="A126037170R" xr:uid="{728B3A49-D44C-45ED-BA16-A10D870C886C}"/>
    <hyperlink ref="BP195" location="A126004770F" display="A126004770F" xr:uid="{A914C6B8-98AF-4CB0-83F8-49D14E7C3C15}"/>
    <hyperlink ref="BP217" location="A126066978W" display="A126066978W" xr:uid="{AA340966-F2EB-4997-8D14-D1CE1FAA3D44}"/>
    <hyperlink ref="BP239" location="A126035874A" display="A126035874A" xr:uid="{E323D874-E1EA-463B-835A-ABB2E9058314}"/>
    <hyperlink ref="BQ195" location="A126002826V" display="A126002826V" xr:uid="{6335FE58-D9A6-47BC-99F2-6CB792AAF283}"/>
    <hyperlink ref="BQ217" location="A126065034V" display="A126065034V" xr:uid="{30C7517D-A909-407B-B18C-26C9B99F0494}"/>
    <hyperlink ref="BQ239" location="A126033930W" display="A126033930W" xr:uid="{2BAF59CA-5B71-4907-B562-C5BD8DCA8D70}"/>
    <hyperlink ref="BR195" location="A126005418L" display="A126005418L" xr:uid="{B1067642-0859-4E13-A0EA-58AA3D3B026A}"/>
    <hyperlink ref="BR217" location="A126067626K" display="A126067626K" xr:uid="{082396A9-CC68-4764-AF9F-23C917FB8C54}"/>
    <hyperlink ref="BR239" location="A126036522R" display="A126036522R" xr:uid="{9AFB83E7-D880-4AC0-AA85-979B38F7B55E}"/>
    <hyperlink ref="BV195" location="A126004122J" display="A126004122J" xr:uid="{FE9AA7AB-DFF1-44B5-BA06-93089EC78ECF}"/>
    <hyperlink ref="BV217" location="A126066330F" display="A126066330F" xr:uid="{9B1DDBA4-DEFC-40B5-806A-526DC94F1EB7}"/>
    <hyperlink ref="BV239" location="A126035226C" display="A126035226C" xr:uid="{6D40537C-A3C7-4A76-98B1-5FFBA2E344BF}"/>
    <hyperlink ref="BT195" location="A126003474V" display="A126003474V" xr:uid="{6A0697E4-CB74-488D-8CCD-452F51065BE5}"/>
    <hyperlink ref="BT217" location="A126065682T" display="A126065682T" xr:uid="{B1AA182D-8FE0-4CD9-ACF1-F5BFA606A417}"/>
    <hyperlink ref="BT239" location="A126034578R" display="A126034578R" xr:uid="{B2A255ED-7007-4846-8EB0-62A14098A9E0}"/>
    <hyperlink ref="BU195" location="A126002178J" display="A126002178J" xr:uid="{0EA952FE-7F67-4D7F-9CC7-156FE404E6D8}"/>
    <hyperlink ref="BU217" location="A126064386F" display="A126064386F" xr:uid="{0BC0C382-0837-4947-A0B4-D6447D3E0604}"/>
    <hyperlink ref="BU239" location="A126033282K" display="A126033282K" xr:uid="{A9C6BD53-EE5F-418E-8996-32DEA14486D1}"/>
    <hyperlink ref="BW196" location="A126001534X" display="A126001534X" xr:uid="{FE3F0B6D-1C18-4BB2-B2FF-5383850C39D6}"/>
    <hyperlink ref="BW218" location="A126063742W" display="A126063742W" xr:uid="{00FD272D-44B6-4CB7-88BD-8C09BBFAE086}"/>
    <hyperlink ref="BW240" location="A126032638V" display="A126032638V" xr:uid="{67E22A9F-D00B-4513-AD68-D4EC8004CF9A}"/>
    <hyperlink ref="BS196" location="A126006070C" display="A126006070C" xr:uid="{CC41B355-C30C-4A1E-A127-EB620D220F55}"/>
    <hyperlink ref="BS218" location="A126068278V" display="A126068278V" xr:uid="{055BF2F8-9C0B-478B-A906-20822B19727C}"/>
    <hyperlink ref="BS240" location="A126037174X" display="A126037174X" xr:uid="{7CD25972-F83D-4505-A328-E34A516BB678}"/>
    <hyperlink ref="BP196" location="A126004774R" display="A126004774R" xr:uid="{0EAF75A7-D4B3-42A3-A8C0-A145A6CE23F7}"/>
    <hyperlink ref="BP218" location="A126066982L" display="A126066982L" xr:uid="{4CC00409-C02E-4F1E-92BE-5544FCFADB11}"/>
    <hyperlink ref="BP240" location="A126035878K" display="A126035878K" xr:uid="{6BD72741-152C-428D-B5C7-EE6FBE4B51AC}"/>
    <hyperlink ref="BQ196" location="A126002830K" display="A126002830K" xr:uid="{6B11276E-AB32-49D9-BF08-2F689C610289}"/>
    <hyperlink ref="BQ218" location="A126065038C" display="A126065038C" xr:uid="{0F9CCD7F-3366-46EA-9107-39C27E62A9D5}"/>
    <hyperlink ref="BQ240" location="A126033934F" display="A126033934F" xr:uid="{D57F6328-E1F3-4004-B4B6-D4BE15A77AFC}"/>
    <hyperlink ref="BR196" location="A126005422C" display="A126005422C" xr:uid="{70BAB3E1-F819-474E-8405-D4232E3379DD}"/>
    <hyperlink ref="BR218" location="A126067630A" display="A126067630A" xr:uid="{3A74E64F-1807-4B86-BFD6-818FF8AD9FC1}"/>
    <hyperlink ref="BR240" location="A126036526X" display="A126036526X" xr:uid="{25EFAE83-75C4-4198-9DF2-152262796D85}"/>
    <hyperlink ref="BV196" location="A126004126T" display="A126004126T" xr:uid="{73BED065-7F9A-47B3-A9C4-83F7E498CD04}"/>
    <hyperlink ref="BV218" location="A126066334R" display="A126066334R" xr:uid="{029C6BDC-3257-47A2-A85D-7396F58CAF6D}"/>
    <hyperlink ref="BV240" location="A126035230V" display="A126035230V" xr:uid="{89BA4A11-EAFD-41E7-86AE-4966787B6A15}"/>
    <hyperlink ref="BT196" location="A126003478C" display="A126003478C" xr:uid="{AC55D17B-100E-460F-A564-F89508561F1B}"/>
    <hyperlink ref="BT218" location="A126065686A" display="A126065686A" xr:uid="{17FA1AA1-08E1-4B09-8D92-48037EF98573}"/>
    <hyperlink ref="BT240" location="A126034582F" display="A126034582F" xr:uid="{52A87B7F-345F-4F38-9198-6469587B9F6A}"/>
    <hyperlink ref="BU196" location="A126002182X" display="A126002182X" xr:uid="{F391DAB4-8E83-46D7-8578-451E4F3F111A}"/>
    <hyperlink ref="BU218" location="A126064390W" display="A126064390W" xr:uid="{CA4A4DBA-A8BE-46F1-B320-53F3CECE4C21}"/>
    <hyperlink ref="BU240" location="A126033286V" display="A126033286V" xr:uid="{21CC3BE6-F769-49AA-8B4D-F15466E3915F}"/>
    <hyperlink ref="BW197" location="A126001562J" display="A126001562J" xr:uid="{9B4C82E3-EBD0-45EF-AE71-B4F447AFA60E}"/>
    <hyperlink ref="BW219" location="A126063770F" display="A126063770F" xr:uid="{0404BC0E-F846-4242-AF17-95F363D67BA0}"/>
    <hyperlink ref="BW241" location="A126032666C" display="A126032666C" xr:uid="{AB3D883B-323E-4455-98D6-1F21FA496907}"/>
    <hyperlink ref="BS197" location="A126006098F" display="A126006098F" xr:uid="{2E957B60-39A3-47D2-A4BB-0F86ADFEECB9}"/>
    <hyperlink ref="BS219" location="A126068306T" display="A126068306T" xr:uid="{4603AE18-E7DA-42D4-A56E-F9F5E16931F1}"/>
    <hyperlink ref="BS241" location="A126037202W" display="A126037202W" xr:uid="{435755E5-757B-4F80-A8AD-5896A67A2BC4}"/>
    <hyperlink ref="BP197" location="A126004802L" display="A126004802L" xr:uid="{657E67C7-5445-4DC6-A148-69DC33C26403}"/>
    <hyperlink ref="BP219" location="A126067010L" display="A126067010L" xr:uid="{F5278D30-C434-4C0F-9831-52150F37FC16}"/>
    <hyperlink ref="BP241" location="A126035906J" display="A126035906J" xr:uid="{26836609-6B54-420F-9696-E19205230C68}"/>
    <hyperlink ref="BQ197" location="A126002858L" display="A126002858L" xr:uid="{9A973912-A9DC-47CE-AD4A-EBB70C190518}"/>
    <hyperlink ref="BQ219" location="A126065066L" display="A126065066L" xr:uid="{AEBA25CA-33E7-472D-9B63-4799BD1CCAF8}"/>
    <hyperlink ref="BQ241" location="A126033962R" display="A126033962R" xr:uid="{A7D6984D-9B1E-4D97-8429-4C186F39C5BE}"/>
    <hyperlink ref="BR197" location="A126005450L" display="A126005450L" xr:uid="{6CA917CA-A962-4C87-A13B-5BBAFBCD8761}"/>
    <hyperlink ref="BR219" location="A126067658C" display="A126067658C" xr:uid="{68C5B4B8-BB5A-46B3-A57D-8AA1919B4589}"/>
    <hyperlink ref="BR241" location="A126036554J" display="A126036554J" xr:uid="{2387F339-4285-4DD0-9B6B-B3B2CC4A4C90}"/>
    <hyperlink ref="BV197" location="A126004154A" display="A126004154A" xr:uid="{8E8EF36D-3122-485B-AE3F-50494B42FAF7}"/>
    <hyperlink ref="BV219" location="A126066362X" display="A126066362X" xr:uid="{70CAF7B9-C9A1-45ED-84A7-545A999E880D}"/>
    <hyperlink ref="BV241" location="A126035258W" display="A126035258W" xr:uid="{24CCC2DB-9F9A-4234-B598-9167667211CD}"/>
    <hyperlink ref="BT197" location="A126003506A" display="A126003506A" xr:uid="{8F7680ED-D243-43C3-ACA0-8416A76FB7CE}"/>
    <hyperlink ref="BT219" location="A126065714X" display="A126065714X" xr:uid="{69563C78-1799-491C-B468-3C7AF834F55C}"/>
    <hyperlink ref="BT241" location="A126034610C" display="A126034610C" xr:uid="{707BC476-D9DE-43B4-95B0-809A8A84EAC1}"/>
    <hyperlink ref="BU197" location="A126002210W" display="A126002210W" xr:uid="{0DC776FF-2219-41D0-9CD3-4E516277CA2D}"/>
    <hyperlink ref="BU219" location="A126064418L" display="A126064418L" xr:uid="{B4D46E87-C493-46FC-8E32-B8F5EC60B516}"/>
    <hyperlink ref="BU241" location="A126033314T" display="A126033314T" xr:uid="{791D69DE-BF09-40F7-8B28-9E34318BA3D8}"/>
    <hyperlink ref="BW198" location="A126001538J" display="A126001538J" xr:uid="{EBDEEFF9-C4C5-4CD5-A09D-41F98AD03719}"/>
    <hyperlink ref="BW220" location="A126063746F" display="A126063746F" xr:uid="{F6398423-7355-48C6-BABB-2ED00366891F}"/>
    <hyperlink ref="BW242" location="A126032642K" display="A126032642K" xr:uid="{59BF0AE1-A82F-4992-9721-B4631CDD58DE}"/>
    <hyperlink ref="BS198" location="A126006074L" display="A126006074L" xr:uid="{03AD11A6-97D3-4CBE-A163-545E7017E55B}"/>
    <hyperlink ref="BS220" location="A126068282K" display="A126068282K" xr:uid="{FACA0B24-13C2-4C15-82C6-7643FE88EE8F}"/>
    <hyperlink ref="BS242" location="A126037178J" display="A126037178J" xr:uid="{AB045E64-8359-40A6-BFDF-55AC23622086}"/>
    <hyperlink ref="BP198" location="A126004778X" display="A126004778X" xr:uid="{EF6F49C1-6E5A-40F5-B307-C80B8B49FA19}"/>
    <hyperlink ref="BP220" location="A126066986W" display="A126066986W" xr:uid="{90497727-C2D0-4E9D-9C15-3685839D966D}"/>
    <hyperlink ref="BP242" location="A126035882A" display="A126035882A" xr:uid="{BCB2936C-FA0A-41A7-B14C-F19BF171CF82}"/>
    <hyperlink ref="BQ198" location="A126002834V" display="A126002834V" xr:uid="{B343D30A-C25E-4305-9DA8-EA4EFCA0779F}"/>
    <hyperlink ref="BQ220" location="A126065042V" display="A126065042V" xr:uid="{D32E9348-7B4F-4AC2-B89C-6E86EB2CA56F}"/>
    <hyperlink ref="BQ242" location="A126033938R" display="A126033938R" xr:uid="{E6EBA359-04A9-4A7A-907C-6740D71D1EB1}"/>
    <hyperlink ref="BR198" location="A126005426L" display="A126005426L" xr:uid="{64F7E660-1A57-4036-B0C9-5930DA2542F0}"/>
    <hyperlink ref="BR220" location="A126067634K" display="A126067634K" xr:uid="{A3B459B0-BF56-4E1D-B78F-E26D86EED48F}"/>
    <hyperlink ref="BR242" location="A126036530R" display="A126036530R" xr:uid="{0041A73C-5AA7-41AF-BDA0-E803922DC85A}"/>
    <hyperlink ref="BV198" location="A126004130J" display="A126004130J" xr:uid="{CA920884-4F7D-452A-8D37-922C8CD3E349}"/>
    <hyperlink ref="BV220" location="A126066338X" display="A126066338X" xr:uid="{CB09B421-48B1-4068-B44A-BC8506630BDD}"/>
    <hyperlink ref="BV242" location="A126035234C" display="A126035234C" xr:uid="{FBDD3A76-AED1-4454-8ADA-21B8B54E0B37}"/>
    <hyperlink ref="BT198" location="A126003482V" display="A126003482V" xr:uid="{944F7C58-FE98-4B19-8513-9920A040DA81}"/>
    <hyperlink ref="BT220" location="A126065690T" display="A126065690T" xr:uid="{DFD400EC-6999-4B9C-B10D-48E9D323CEE7}"/>
    <hyperlink ref="BT242" location="A126034586R" display="A126034586R" xr:uid="{81DD2740-A8BC-4EF7-86F0-DE9DC9DA7086}"/>
    <hyperlink ref="BU198" location="A126002186J" display="A126002186J" xr:uid="{7A5D0653-F3FD-4709-BFC9-F44263C80B22}"/>
    <hyperlink ref="BU220" location="A126064394F" display="A126064394F" xr:uid="{C8CB6FEF-EFE3-4231-860E-0B266AA88B1C}"/>
    <hyperlink ref="BU242" location="A126033290K" display="A126033290K" xr:uid="{4D10B3E0-7E22-4330-8536-F2989E0B4205}"/>
    <hyperlink ref="BW199" location="A126001566T" display="A126001566T" xr:uid="{6452789B-BB7B-411E-976F-8772EF560901}"/>
    <hyperlink ref="BW221" location="A126063774R" display="A126063774R" xr:uid="{67C10386-B805-4EE6-AD38-C318EA51E625}"/>
    <hyperlink ref="BW243" location="A126032670V" display="A126032670V" xr:uid="{9A6BD324-4DD8-4AED-949D-9A207885D768}"/>
    <hyperlink ref="BS199" location="A126006102K" display="A126006102K" xr:uid="{B5D72D86-8CFD-4EFD-A6E7-0E79436FFCC5}"/>
    <hyperlink ref="BS221" location="A126068310J" display="A126068310J" xr:uid="{7C420056-F2C1-405E-A89B-F60AA04E4C28}"/>
    <hyperlink ref="BS243" location="A126037206F" display="A126037206F" xr:uid="{E8059C96-74C0-45F8-80B4-427AD1C29937}"/>
    <hyperlink ref="BP199" location="A126004806W" display="A126004806W" xr:uid="{A107D050-B061-487B-93FB-B5A3C4FC9163}"/>
    <hyperlink ref="BP221" location="A126067014W" display="A126067014W" xr:uid="{234D1A12-2856-4529-8E88-4595B752ACB7}"/>
    <hyperlink ref="BP243" location="A126035910X" display="A126035910X" xr:uid="{E09C81A1-72D4-4CD8-B7C3-4D3902C639B1}"/>
    <hyperlink ref="BQ199" location="A126002862C" display="A126002862C" xr:uid="{18D1289D-EB44-411B-BAD8-11880D027C97}"/>
    <hyperlink ref="BQ221" location="A126065070C" display="A126065070C" xr:uid="{C684B123-62F1-46CC-8990-5371A6DAD45C}"/>
    <hyperlink ref="BQ243" location="A126033966X" display="A126033966X" xr:uid="{28B6F0D6-D7B0-49D2-A270-24D0F0C17405}"/>
    <hyperlink ref="BR199" location="A126005454W" display="A126005454W" xr:uid="{19E39E9E-6B99-434F-AE8A-1F94EE60C9FF}"/>
    <hyperlink ref="BR221" location="A126067662V" display="A126067662V" xr:uid="{F6B49B92-5706-4121-8B4D-705A5950F8E0}"/>
    <hyperlink ref="BR243" location="A126036558T" display="A126036558T" xr:uid="{4838C200-C8BC-4937-B91D-3BB6BE73AC8F}"/>
    <hyperlink ref="BV199" location="A126004158K" display="A126004158K" xr:uid="{16C96A9A-D38F-4238-859C-687A1E55D6F9}"/>
    <hyperlink ref="BV221" location="A126066366J" display="A126066366J" xr:uid="{919C5B5B-019D-4358-9922-2E47D92D0550}"/>
    <hyperlink ref="BV243" location="A126035262L" display="A126035262L" xr:uid="{9F317461-FD04-4A23-8D91-030B92CC4E39}"/>
    <hyperlink ref="BT199" location="A126003510T" display="A126003510T" xr:uid="{81EA32EA-9A46-47CC-B71C-A1028BD3EF8B}"/>
    <hyperlink ref="BT221" location="A126065718J" display="A126065718J" xr:uid="{B2CCDF2D-481A-4848-8FBF-AC9BB3E0D2F2}"/>
    <hyperlink ref="BT243" location="A126034614L" display="A126034614L" xr:uid="{9F2EB601-4AF0-4D19-9CB4-602A3114BD42}"/>
    <hyperlink ref="BU199" location="A126002214F" display="A126002214F" xr:uid="{2E8164EB-9F78-4450-8DDD-077945DD2F27}"/>
    <hyperlink ref="BU221" location="A126064422C" display="A126064422C" xr:uid="{72A13DD5-6D63-4ECF-93AE-01C1A5F16B02}"/>
    <hyperlink ref="BU243" location="A126033318A" display="A126033318A" xr:uid="{EF154DA9-54B3-4A8D-988A-C2300A1C4B37}"/>
    <hyperlink ref="K200" location="A126001498A" display="A126001498A" xr:uid="{281906D0-E542-41C2-8C5D-386E07EEA4F1}"/>
    <hyperlink ref="K222" location="A126063706L" display="A126063706L" xr:uid="{E4490B12-4B15-4573-B5E8-1E2E21F45920}"/>
    <hyperlink ref="K244" location="A126032602T" display="A126032602T" xr:uid="{5AE7D452-C14A-48D3-BB3C-6D5DD7CDD9D1}"/>
    <hyperlink ref="G200" location="A126006034V" display="A126006034V" xr:uid="{55A8827C-5CEF-4E11-98CC-58BDE3375645}"/>
    <hyperlink ref="G222" location="A126068242T" display="A126068242T" xr:uid="{4895A22A-6580-46D3-974D-A6F1D4ED3515}"/>
    <hyperlink ref="G244" location="A126037138R" display="A126037138R" xr:uid="{2C99FD80-6595-4744-97CF-19B9EA996404}"/>
    <hyperlink ref="D200" location="A126004738F" display="A126004738F" xr:uid="{62AB0251-D912-4171-9F4B-1C6CDAE17E30}"/>
    <hyperlink ref="D222" location="A126066946C" display="A126066946C" xr:uid="{E8E29DE1-4DEF-4EA1-8802-4AA43C3CE320}"/>
    <hyperlink ref="D244" location="A126035842J" display="A126035842J" xr:uid="{3209D347-21AF-41F4-A68C-9686E70DC77C}"/>
    <hyperlink ref="E200" location="A126002794L" display="A126002794L" xr:uid="{1B7F3040-5018-4584-ABA3-3B55D932EE96}"/>
    <hyperlink ref="E222" location="A126065002A" display="A126065002A" xr:uid="{F9E743D8-C572-4775-B690-2298A7D5567D}"/>
    <hyperlink ref="E244" location="A126033898J" display="A126033898J" xr:uid="{948AE1F3-E18B-4D48-8797-D2FAB1AA577A}"/>
    <hyperlink ref="F200" location="A126005386F" display="A126005386F" xr:uid="{0B8B05E6-DB4A-4DF8-8DEE-00020608CA97}"/>
    <hyperlink ref="F222" location="A126067594C" display="A126067594C" xr:uid="{3F3830EA-D061-4B0E-BC55-F8584218DB96}"/>
    <hyperlink ref="F244" location="A126036490J" display="A126036490J" xr:uid="{5E122E87-8CB5-4963-8B74-1CA6C89F43F7}"/>
    <hyperlink ref="J200" location="A126004090A" display="A126004090A" xr:uid="{064CB045-8082-4FDA-977C-395DE9D6B07C}"/>
    <hyperlink ref="J222" location="A126066298T" display="A126066298T" xr:uid="{BE2D4C1E-CE9D-4421-BF61-1D0BFB08DBDF}"/>
    <hyperlink ref="J244" location="A126035194W" display="A126035194W" xr:uid="{506E5E5C-6165-4539-844F-45B4DD0C898C}"/>
    <hyperlink ref="H200" location="A126003442A" display="A126003442A" xr:uid="{512D45DA-BA7D-409D-9B7B-F2C645291DFC}"/>
    <hyperlink ref="H222" location="A126065650X" display="A126065650X" xr:uid="{F27921E9-D0DA-4A7B-9367-F01A3957F9A7}"/>
    <hyperlink ref="H244" location="A126034546W" display="A126034546W" xr:uid="{B62294E0-7F27-4364-A9D9-8DBD58A9CCCB}"/>
    <hyperlink ref="I200" location="A126002146R" display="A126002146R" xr:uid="{E720775E-7A88-4AAE-8C7A-CF4239013185}"/>
    <hyperlink ref="I222" location="A126064354L" display="A126064354L" xr:uid="{6D0B1FFC-5600-410D-A8A0-6592B3BBCFA0}"/>
    <hyperlink ref="I244" location="A126033250T" display="A126033250T" xr:uid="{EBADCCBB-5413-4885-B410-75ED38427F2F}"/>
    <hyperlink ref="K181" location="A126001510F" display="A126001510F" xr:uid="{B8674496-3C3E-4053-B366-6AE0CFA6578A}"/>
    <hyperlink ref="K203" location="A126063718W" display="A126063718W" xr:uid="{70442106-34E5-4D87-B361-8A640D882AD7}"/>
    <hyperlink ref="K225" location="A126032614A" display="A126032614A" xr:uid="{C38840C8-925E-4EA4-B68E-E082B80D0461}"/>
    <hyperlink ref="G181" location="A126006046C" display="A126006046C" xr:uid="{8D28E9AF-6F32-4272-B13A-64D33D3917E4}"/>
    <hyperlink ref="G203" location="A126068254A" display="A126068254A" xr:uid="{27CCDA32-5624-4756-9887-05CC3F7AFF34}"/>
    <hyperlink ref="G225" location="A126037150F" display="A126037150F" xr:uid="{98994580-C5D3-4D09-866D-6DEECC5F32B6}"/>
    <hyperlink ref="D181" location="A126004750W" display="A126004750W" xr:uid="{DE421908-A739-4389-955A-29B1E7A9ABA1}"/>
    <hyperlink ref="D203" location="A126066958L" display="A126066958L" xr:uid="{650F75D7-0F21-4E31-9D08-6CC4BDA85F13}"/>
    <hyperlink ref="D225" location="A126035854T" display="A126035854T" xr:uid="{13D72387-85BB-492D-8AE6-E132031F15D2}"/>
    <hyperlink ref="E181" location="A126002806K" display="A126002806K" xr:uid="{E8C0DEEB-1755-46CA-90AD-F5B78DF37330}"/>
    <hyperlink ref="E203" location="A126065014K" display="A126065014K" xr:uid="{A383B1EE-53F8-4CAD-942F-705455EC87C2}"/>
    <hyperlink ref="E225" location="A126033910L" display="A126033910L" xr:uid="{A90AB760-D81F-4760-9103-C30D48F25C84}"/>
    <hyperlink ref="F181" location="A126005398R" display="A126005398R" xr:uid="{69A9C8B0-910A-4E43-B126-B3F1797B2EA5}"/>
    <hyperlink ref="F203" location="A126067606A" display="A126067606A" xr:uid="{F12D665E-8026-49C5-B178-B21FB6E7AE2C}"/>
    <hyperlink ref="F225" location="A126036502F" display="A126036502F" xr:uid="{200E96CC-251A-4866-BEFB-52A66986B55B}"/>
    <hyperlink ref="J181" location="A126004102X" display="A126004102X" xr:uid="{058DEE84-C609-4367-B351-13B26D2A468A}"/>
    <hyperlink ref="J203" location="A126066310W" display="A126066310W" xr:uid="{8EB25D4D-A9B3-4586-A641-00E061B0184A}"/>
    <hyperlink ref="J225" location="A126035206V" display="A126035206V" xr:uid="{2D702E14-2F21-4544-A564-9C3C93F26933}"/>
    <hyperlink ref="H181" location="A126003454K" display="A126003454K" xr:uid="{0509267B-D9E4-4A7C-BD7A-19DFD3DAFD18}"/>
    <hyperlink ref="H203" location="A126065662J" display="A126065662J" xr:uid="{68200636-7D3E-482A-B4A5-67DEC3D8A0D1}"/>
    <hyperlink ref="H225" location="A126034558F" display="A126034558F" xr:uid="{CE0FDEB2-1084-4A37-BB88-41DB9F8646B6}"/>
    <hyperlink ref="I181" location="A126002158X" display="A126002158X" xr:uid="{20DBA73F-C894-4BF4-AED2-57AF633F283C}"/>
    <hyperlink ref="I203" location="A126064366W" display="A126064366W" xr:uid="{2CABD4F6-4FEC-45D5-BD1D-B5B3B5B3111D}"/>
    <hyperlink ref="I225" location="A126033262A" display="A126033262A" xr:uid="{249E355F-4D59-4C2C-BAA0-D31EFDC3F231}"/>
    <hyperlink ref="K182" location="A126001478T" display="A126001478T" xr:uid="{F6008839-B2C2-43B0-9269-93EEF6073C01}"/>
    <hyperlink ref="K204" location="A126063686R" display="A126063686R" xr:uid="{680F5AAB-CBDD-47F3-968A-F495F4A01094}"/>
    <hyperlink ref="K226" location="A126032582V" display="A126032582V" xr:uid="{5CC1A5CC-6FCA-4E00-A7F3-82FFFCD2269D}"/>
    <hyperlink ref="G182" location="A126006014K" display="A126006014K" xr:uid="{351553FC-2AD4-4A2A-946B-DB93D4F01C1A}"/>
    <hyperlink ref="G204" location="A126068222J" display="A126068222J" xr:uid="{CB4C6AEC-6B21-465B-ACDD-643523A1C97A}"/>
    <hyperlink ref="G226" location="A126037118F" display="A126037118F" xr:uid="{A0C6C755-3C01-442D-AEF0-683A1B7F0BDA}"/>
    <hyperlink ref="D182" location="A126004718W" display="A126004718W" xr:uid="{FEF853FA-3774-4627-A21F-C91948B58121}"/>
    <hyperlink ref="D204" location="A126066926V" display="A126066926V" xr:uid="{5F30BD17-CED2-491E-BD46-A489C154827E}"/>
    <hyperlink ref="D226" location="A126035822X" display="A126035822X" xr:uid="{7956E663-7E56-4ABB-AFD4-355B92BCC0F3}"/>
    <hyperlink ref="E182" location="A126002774C" display="A126002774C" xr:uid="{AB606EDD-606B-4388-B1F3-E71C95243A5E}"/>
    <hyperlink ref="E204" location="A126064982A" display="A126064982A" xr:uid="{F307548E-7B57-4BA4-A4A1-5F71C436A3DD}"/>
    <hyperlink ref="E226" location="A126033878X" display="A126033878X" xr:uid="{072D9FA9-194C-4839-852D-AD7DF5B83367}"/>
    <hyperlink ref="F182" location="A126005366W" display="A126005366W" xr:uid="{B7F2B702-7131-464A-B803-48E92F96B663}"/>
    <hyperlink ref="F204" location="A126067574V" display="A126067574V" xr:uid="{49862233-B944-4810-A268-ED4DFB98F14C}"/>
    <hyperlink ref="F226" location="A126036470X" display="A126036470X" xr:uid="{E234896B-81A7-48BA-BB5C-D48326A5A52F}"/>
    <hyperlink ref="J182" location="A126004070T" display="A126004070T" xr:uid="{44941EBD-2B53-4891-BB36-F506927CD67A}"/>
    <hyperlink ref="J204" location="A126066278J" display="A126066278J" xr:uid="{25382CE2-C531-49E3-8167-67068024F047}"/>
    <hyperlink ref="J226" location="A126035174L" display="A126035174L" xr:uid="{A02D4061-F679-49FC-8AD2-6043CB45A9C4}"/>
    <hyperlink ref="H182" location="A126003422T" display="A126003422T" xr:uid="{1DFC0C6F-BAB2-4862-8690-B6F59E1066E4}"/>
    <hyperlink ref="H204" location="A126065630R" display="A126065630R" xr:uid="{576A1233-E491-4931-8B33-D1539C7F53B0}"/>
    <hyperlink ref="H226" location="A126034526L" display="A126034526L" xr:uid="{00112FFB-4AA4-4A59-9558-99D05F86F0D3}"/>
    <hyperlink ref="I182" location="A126002126F" display="A126002126F" xr:uid="{440F33EA-43B5-4017-9AF4-A118A741EFA9}"/>
    <hyperlink ref="I204" location="A126064334C" display="A126064334C" xr:uid="{10B051F3-B31A-428F-AF9D-C2E8BA9D8CFA}"/>
    <hyperlink ref="I226" location="A126033230J" display="A126033230J" xr:uid="{D9820EB0-767F-4705-A6B8-1BC1CD4127A9}"/>
    <hyperlink ref="K183" location="A126001514R" display="A126001514R" xr:uid="{71332858-5371-4A61-857A-806B69835A93}"/>
    <hyperlink ref="K205" location="A126063722L" display="A126063722L" xr:uid="{6F021C63-C666-4081-B0AB-E35C2CCFC7E6}"/>
    <hyperlink ref="K227" location="A126032618K" display="A126032618K" xr:uid="{8ABC0618-F3F7-4D57-A4F2-6A08DAFEA90B}"/>
    <hyperlink ref="G183" location="A126006050V" display="A126006050V" xr:uid="{D00572C9-B77E-4B2A-A0EC-583488B1C6B8}"/>
    <hyperlink ref="G205" location="A126068258K" display="A126068258K" xr:uid="{D03682E4-539F-44E1-BA61-0E8124953FCF}"/>
    <hyperlink ref="G227" location="A126037154R" display="A126037154R" xr:uid="{5D513492-CB5E-48F9-A6C6-B6F94223EEDD}"/>
    <hyperlink ref="D183" location="A126004754F" display="A126004754F" xr:uid="{0150719C-7EF9-4160-A17F-B07BA11AD45C}"/>
    <hyperlink ref="D205" location="A126066962C" display="A126066962C" xr:uid="{704E8625-6D09-4EF3-B407-E0877BFA8CC5}"/>
    <hyperlink ref="D227" location="A126035858A" display="A126035858A" xr:uid="{1F1F47CA-46CF-4DC9-975C-68474D71CE22}"/>
    <hyperlink ref="E183" location="A126002810A" display="A126002810A" xr:uid="{012F223D-00B6-4DD8-8843-5B78690306E1}"/>
    <hyperlink ref="E205" location="A126065018V" display="A126065018V" xr:uid="{2C81B931-25B0-4014-AF96-3F0B379E4822}"/>
    <hyperlink ref="E227" location="A126033914W" display="A126033914W" xr:uid="{5752EFEE-0502-4247-80FD-71DE920C4254}"/>
    <hyperlink ref="F183" location="A126005402V" display="A126005402V" xr:uid="{54E439F0-BA92-42F8-909D-6FE38428E74C}"/>
    <hyperlink ref="F205" location="A126067610T" display="A126067610T" xr:uid="{12801C67-26C8-4114-9F0F-9AA8775AB113}"/>
    <hyperlink ref="F227" location="A126036506R" display="A126036506R" xr:uid="{B01EBB8B-18BB-4CA4-A5B5-7CCC061D9904}"/>
    <hyperlink ref="J183" location="A126004106J" display="A126004106J" xr:uid="{E053A090-DC8A-4AE3-9D06-9A5EAE465406}"/>
    <hyperlink ref="J205" location="A126066314F" display="A126066314F" xr:uid="{8F2A2C19-E782-46BE-8DC4-BB28A402B273}"/>
    <hyperlink ref="J227" location="A126035210K" display="A126035210K" xr:uid="{C6A96099-163C-42CF-A6EB-C1F9CD9BA6AC}"/>
    <hyperlink ref="H183" location="A126003458V" display="A126003458V" xr:uid="{363C928C-9E09-4107-B31F-F56859D51819}"/>
    <hyperlink ref="H205" location="A126065666T" display="A126065666T" xr:uid="{7238D8DD-D4F7-4645-BB23-E77D2D0D9C66}"/>
    <hyperlink ref="H227" location="A126034562W" display="A126034562W" xr:uid="{AFFF86AD-52AF-40B5-B110-B7EF9B408872}"/>
    <hyperlink ref="I183" location="A126002162R" display="A126002162R" xr:uid="{5059D285-59DC-4D8D-A92D-A0016B0F24BE}"/>
    <hyperlink ref="I205" location="A126064370L" display="A126064370L" xr:uid="{6907580E-D7F1-4D9C-999A-B838C92C98EC}"/>
    <hyperlink ref="I227" location="A126033266K" display="A126033266K" xr:uid="{46068EEA-DBAE-46BF-ADA5-44684CD1B461}"/>
    <hyperlink ref="K185" location="A126001518X" display="A126001518X" xr:uid="{3F9296BF-FED6-4861-B344-4898CDAD34FD}"/>
    <hyperlink ref="K207" location="A126063726W" display="A126063726W" xr:uid="{D88BCF61-2CA8-4465-991B-7BB9B150F973}"/>
    <hyperlink ref="K229" location="A126032622A" display="A126032622A" xr:uid="{87011C3B-9F69-405A-9F77-9143302AABB7}"/>
    <hyperlink ref="G185" location="A126006054C" display="A126006054C" xr:uid="{B690332E-BE4E-4A6E-A10C-4C93FC7B7F1F}"/>
    <hyperlink ref="G207" location="A126068262A" display="A126068262A" xr:uid="{9C172E05-8A62-4170-91BB-A0E6B508436F}"/>
    <hyperlink ref="G229" location="A126037158X" display="A126037158X" xr:uid="{4A2CD23D-4C43-49E0-BA7E-2CE820205CB1}"/>
    <hyperlink ref="D185" location="A126004758R" display="A126004758R" xr:uid="{4306B8BF-83A8-4859-ADB4-B34184290136}"/>
    <hyperlink ref="D207" location="A126066966L" display="A126066966L" xr:uid="{A8147B5C-814F-4014-8627-C2D22A6F34D4}"/>
    <hyperlink ref="D229" location="A126035862T" display="A126035862T" xr:uid="{66FF94FA-4F9A-4B0D-BF2C-C931285130F3}"/>
    <hyperlink ref="E185" location="A126002814K" display="A126002814K" xr:uid="{CC3BDABC-C963-4A47-B990-A8A6D10F479B}"/>
    <hyperlink ref="E207" location="A126065022K" display="A126065022K" xr:uid="{4A7CC6FB-E75D-455D-BBF0-2F4A82059D48}"/>
    <hyperlink ref="E229" location="A126033918F" display="A126033918F" xr:uid="{D1EF9369-4552-4291-8D8A-1EF680A0A10B}"/>
    <hyperlink ref="F185" location="A126005406C" display="A126005406C" xr:uid="{29CEF65E-C74E-44F2-A41B-07333D15F57A}"/>
    <hyperlink ref="F207" location="A126067614A" display="A126067614A" xr:uid="{FAEB4065-1F63-4172-BDF7-EC6EE67514B3}"/>
    <hyperlink ref="F229" location="A126036510F" display="A126036510F" xr:uid="{A0C544D5-E3C5-48F8-9B61-7A1412342617}"/>
    <hyperlink ref="J185" location="A126004110X" display="A126004110X" xr:uid="{E68030B2-C250-4F60-8836-0987D3676DAC}"/>
    <hyperlink ref="J207" location="A126066318R" display="A126066318R" xr:uid="{F89ED23B-5223-409F-AC65-261F11F8F507}"/>
    <hyperlink ref="J229" location="A126035214V" display="A126035214V" xr:uid="{9E2F493E-986C-4696-A8D3-649527C41137}"/>
    <hyperlink ref="H185" location="A126003462K" display="A126003462K" xr:uid="{A903AB65-C196-4D92-95B8-95B00BBDE439}"/>
    <hyperlink ref="H207" location="A126065670J" display="A126065670J" xr:uid="{FF40AC90-1CE8-46C1-A039-D97B0486A41F}"/>
    <hyperlink ref="H229" location="A126034566F" display="A126034566F" xr:uid="{F4DC1C2F-4372-4E57-8451-97D1BD34E0E1}"/>
    <hyperlink ref="I185" location="A126002166X" display="A126002166X" xr:uid="{65055B0F-1F5F-4134-B722-9D6E9B837F2C}"/>
    <hyperlink ref="I207" location="A126064374W" display="A126064374W" xr:uid="{059104A7-5443-4D06-A48B-65F6B410F632}"/>
    <hyperlink ref="I229" location="A126033270A" display="A126033270A" xr:uid="{2B8DF9CA-7193-42FC-8E0F-34101CECEF57}"/>
    <hyperlink ref="K186" location="A126001482J" display="A126001482J" xr:uid="{37281491-A63D-404F-BED1-9E4DCA0140FF}"/>
    <hyperlink ref="K208" location="A126063690F" display="A126063690F" xr:uid="{79F3D29A-C744-4267-B2AA-5B105C76729C}"/>
    <hyperlink ref="K230" location="A126032586C" display="A126032586C" xr:uid="{DD8B871D-2D2B-4133-9D59-0AFE4ECC0214}"/>
    <hyperlink ref="G186" location="A126006018V" display="A126006018V" xr:uid="{3AEF8EFE-713B-4C51-BE80-6532D6FB6131}"/>
    <hyperlink ref="G208" location="A126068226T" display="A126068226T" xr:uid="{4EAE81FF-AB74-41F0-8FA9-44A40E2867D6}"/>
    <hyperlink ref="G230" location="A126037122W" display="A126037122W" xr:uid="{C33EEA44-AB02-4EA3-B29E-7E0AF8DE6133}"/>
    <hyperlink ref="D186" location="A126004722L" display="A126004722L" xr:uid="{20CEB03D-C69A-4861-B87F-057EE144D664}"/>
    <hyperlink ref="D208" location="A126066930K" display="A126066930K" xr:uid="{D94E4F6A-DE84-4995-A93E-2EB1AA1E3BE6}"/>
    <hyperlink ref="D230" location="A126035826J" display="A126035826J" xr:uid="{A9B5ACD3-D835-4994-950B-A96EBCD94AEE}"/>
    <hyperlink ref="E186" location="A126002778L" display="A126002778L" xr:uid="{CD8BE271-710E-468E-A4C5-DF1A9C92FBA9}"/>
    <hyperlink ref="E208" location="A126064986K" display="A126064986K" xr:uid="{72551FB8-09D5-47E2-9324-52745F2E7995}"/>
    <hyperlink ref="E230" location="A126033882R" display="A126033882R" xr:uid="{B234BFA4-349B-4DAB-B7D1-8F24CD640097}"/>
    <hyperlink ref="F186" location="A126005370L" display="A126005370L" xr:uid="{F1F841F7-3245-467A-B602-2C48D66CBEB1}"/>
    <hyperlink ref="F208" location="A126067578C" display="A126067578C" xr:uid="{20E25000-DC5B-4132-BD00-4689645A2987}"/>
    <hyperlink ref="F230" location="A126036474J" display="A126036474J" xr:uid="{B1962083-89AF-4DB1-AFBE-D9054540DBD6}"/>
    <hyperlink ref="J186" location="A126004074A" display="A126004074A" xr:uid="{6F9EF06A-8D00-4C74-AA58-CC18944F403D}"/>
    <hyperlink ref="J208" location="A126066282X" display="A126066282X" xr:uid="{317A75DA-7B97-45A0-9254-C3B4AA17000A}"/>
    <hyperlink ref="J230" location="A126035178W" display="A126035178W" xr:uid="{BF4EF743-412F-49F3-AB74-CBC48AA689D5}"/>
    <hyperlink ref="H186" location="A126003426A" display="A126003426A" xr:uid="{5401829E-66A8-4297-B19D-63DFA14542FF}"/>
    <hyperlink ref="H208" location="A126065634X" display="A126065634X" xr:uid="{BA13A93C-CEE3-4799-AFA2-1937C5DD0AA3}"/>
    <hyperlink ref="H230" location="A126034530C" display="A126034530C" xr:uid="{D1FE43D9-8366-452C-9D44-5F5FC1FD69B5}"/>
    <hyperlink ref="I186" location="A126002130W" display="A126002130W" xr:uid="{12101767-F375-4E4D-AA6A-02638C6DEC3D}"/>
    <hyperlink ref="I208" location="A126064338L" display="A126064338L" xr:uid="{E434C3A2-6B2D-4952-8C7F-F803AD521A4A}"/>
    <hyperlink ref="I230" location="A126033234T" display="A126033234T" xr:uid="{845DF1EB-DBB9-411A-AF28-6A81024E2B2E}"/>
    <hyperlink ref="K187" location="A126001486T" display="A126001486T" xr:uid="{74B23F25-5C27-45B1-B67D-15BD4503A1E7}"/>
    <hyperlink ref="K209" location="A126063694R" display="A126063694R" xr:uid="{FD0F08CF-0905-4E3E-94E6-1AAA1CAAD611}"/>
    <hyperlink ref="K231" location="A126032590V" display="A126032590V" xr:uid="{7DE160B9-24FB-4408-B0EF-A1D8A9844D14}"/>
    <hyperlink ref="G187" location="A126006022K" display="A126006022K" xr:uid="{E709E635-4F31-4130-B9B1-B278C4ED83F5}"/>
    <hyperlink ref="G209" location="A126068230J" display="A126068230J" xr:uid="{CC9B7FAA-DA93-4562-8236-5385D9610B1D}"/>
    <hyperlink ref="G231" location="A126037126F" display="A126037126F" xr:uid="{855A571F-7E74-43F8-8AC5-B27056FEF292}"/>
    <hyperlink ref="D187" location="A126004726W" display="A126004726W" xr:uid="{E58C7D52-1114-4168-AAFB-79CB6ABA4AFB}"/>
    <hyperlink ref="D209" location="A126066934V" display="A126066934V" xr:uid="{7D14DD04-E699-43D1-9D8D-010C4B71369E}"/>
    <hyperlink ref="D231" location="A126035830X" display="A126035830X" xr:uid="{F5E85908-C544-4083-89FE-B643769BC846}"/>
    <hyperlink ref="E187" location="A126002782C" display="A126002782C" xr:uid="{2E972546-387E-4DB4-9D6A-3CD8E6DE6C0F}"/>
    <hyperlink ref="E209" location="A126064990A" display="A126064990A" xr:uid="{1319D513-84BD-43FF-8350-E40B3C8C6005}"/>
    <hyperlink ref="E231" location="A126033886X" display="A126033886X" xr:uid="{8C31A195-FA3F-4DD2-B677-114F82B7423F}"/>
    <hyperlink ref="J187" location="A126004078K" display="A126004078K" xr:uid="{0E4EDAA1-8ED6-41F7-B72C-86769FDB7891}"/>
    <hyperlink ref="J209" location="A126066286J" display="A126066286J" xr:uid="{85C1F986-6D13-4F14-8F09-30689D47EEE7}"/>
    <hyperlink ref="J231" location="A126035182L" display="A126035182L" xr:uid="{08FC90EC-451A-4F55-B316-1E1A2AE3CCD0}"/>
    <hyperlink ref="H187" location="A126003430T" display="A126003430T" xr:uid="{52320F18-3F76-4E6F-AB8F-D28B550C5DB9}"/>
    <hyperlink ref="H209" location="A126065638J" display="A126065638J" xr:uid="{54F91366-B25B-49F6-90F3-CC331FA3F8F9}"/>
    <hyperlink ref="H231" location="A126034534L" display="A126034534L" xr:uid="{6EB6FAF9-DFFC-43C9-B795-BBFF3B58666B}"/>
    <hyperlink ref="K188" location="A126001502F" display="A126001502F" xr:uid="{5D1A2EEA-02A7-4009-808F-31966B001A52}"/>
    <hyperlink ref="K210" location="A126063710C" display="A126063710C" xr:uid="{30E19547-BD05-4445-B77B-574DEA93139C}"/>
    <hyperlink ref="K232" location="A126032606A" display="A126032606A" xr:uid="{68056B0A-E4E1-4F62-8F54-CB3F79668F44}"/>
    <hyperlink ref="G188" location="A126006038C" display="A126006038C" xr:uid="{C44A3B4B-4699-4531-B386-008659FF36F0}"/>
    <hyperlink ref="G210" location="A126068246A" display="A126068246A" xr:uid="{786710B9-6A7E-4225-9609-07DCE9C4304A}"/>
    <hyperlink ref="G232" location="A126037142F" display="A126037142F" xr:uid="{EF8FA84E-9B88-4545-BC35-F914F392FBEB}"/>
    <hyperlink ref="D188" location="A126004742W" display="A126004742W" xr:uid="{9B4ED891-2729-48EA-858B-FE38EB8FE6FE}"/>
    <hyperlink ref="D210" location="A126066950V" display="A126066950V" xr:uid="{3851CE88-71EA-4F91-8579-BAA261960CFD}"/>
    <hyperlink ref="D232" location="A126035846T" display="A126035846T" xr:uid="{6DA4E3DD-35D6-430C-BE53-F520BAEAB5C0}"/>
    <hyperlink ref="E188" location="A126002798W" display="A126002798W" xr:uid="{825C17DD-47DD-4495-88FC-A9943F214BFF}"/>
    <hyperlink ref="E210" location="A126065006K" display="A126065006K" xr:uid="{C71D6014-4125-4179-A79D-3B8E2DA0A432}"/>
    <hyperlink ref="E232" location="A126033902L" display="A126033902L" xr:uid="{A6C92DEC-7021-41D2-A273-2EAD37201938}"/>
    <hyperlink ref="J188" location="A126004094K" display="A126004094K" xr:uid="{6114899A-989D-4C60-AF64-FB6107140981}"/>
    <hyperlink ref="J210" location="A126066302W" display="A126066302W" xr:uid="{AB3A4B85-EBB3-4F79-845E-4999F2039046}"/>
    <hyperlink ref="J232" location="A126035198F" display="A126035198F" xr:uid="{A57D61C6-ECAC-4678-B062-345802347D9D}"/>
    <hyperlink ref="H188" location="A126003446K" display="A126003446K" xr:uid="{C8A8CFA0-C331-4398-8655-5E491EB3ED92}"/>
    <hyperlink ref="H210" location="A126065654J" display="A126065654J" xr:uid="{C26DD559-1258-4B4B-85DC-556C9C46AA18}"/>
    <hyperlink ref="H232" location="A126034550L" display="A126034550L" xr:uid="{6DEA5C3F-CA29-45CA-9FF2-597D46D3EBE5}"/>
    <hyperlink ref="K189" location="A126001470X" display="A126001470X" xr:uid="{6ED695EB-667A-428B-9983-C28A66F1AFE6}"/>
    <hyperlink ref="K211" location="A126063678R" display="A126063678R" xr:uid="{19C78245-0433-4152-9CEF-9A17EE72DA30}"/>
    <hyperlink ref="K233" location="A126032574V" display="A126032574V" xr:uid="{7FAA3664-020F-4D14-8A5C-6B6D787DE53A}"/>
    <hyperlink ref="G189" location="A126006006K" display="A126006006K" xr:uid="{0E4D5483-1849-4658-B0B1-997BB625EB38}"/>
    <hyperlink ref="G211" location="A126068214J" display="A126068214J" xr:uid="{97FD5DF1-A953-4C0A-90E3-0FB43B5427B8}"/>
    <hyperlink ref="G233" location="A126037110L" display="A126037110L" xr:uid="{5EBE6F72-D895-4567-AE65-11A7D5775D1B}"/>
    <hyperlink ref="D189" location="A126004710C" display="A126004710C" xr:uid="{E75D9B77-64E4-40AF-9621-6F88A273E729}"/>
    <hyperlink ref="D211" location="A126066918V" display="A126066918V" xr:uid="{B10DB8FE-77E6-41EB-8D7C-2A0DE5F92D00}"/>
    <hyperlink ref="D233" location="A126035814X" display="A126035814X" xr:uid="{575B8171-D492-420A-8BE9-47D02400BFBF}"/>
    <hyperlink ref="E189" location="A126002766C" display="A126002766C" xr:uid="{9F4700D8-B13B-4350-B461-82167377D75B}"/>
    <hyperlink ref="E211" location="A126064974A" display="A126064974A" xr:uid="{59BD5FE7-8A5E-4BBC-905B-2FC43A4C35BE}"/>
    <hyperlink ref="E233" location="A126033870F" display="A126033870F" xr:uid="{D1B40C4F-860E-44EB-B607-01239E8D82AE}"/>
    <hyperlink ref="F189" location="A126005358W" display="A126005358W" xr:uid="{3ACD6DF8-D571-401B-B0C3-3ABB7DB71436}"/>
    <hyperlink ref="F211" location="A126067566V" display="A126067566V" xr:uid="{85FF39E9-4166-4128-BD90-A204687BCBC3}"/>
    <hyperlink ref="F233" location="A126036462X" display="A126036462X" xr:uid="{51D0DF63-BE54-4269-A7FB-D4CAF82145A1}"/>
    <hyperlink ref="J189" location="A126004062T" display="A126004062T" xr:uid="{5A8A23A0-4A59-4230-803B-CFFF572A3DE5}"/>
    <hyperlink ref="J211" location="A126066270R" display="A126066270R" xr:uid="{C730885A-A345-4795-A1A4-0F8F3B6C2E64}"/>
    <hyperlink ref="J233" location="A126035166L" display="A126035166L" xr:uid="{E4ADAA5A-5D06-4148-AAF3-C5022764FE16}"/>
    <hyperlink ref="H189" location="A126003414T" display="A126003414T" xr:uid="{CD16057E-91EF-4370-BED7-5A13EF991787}"/>
    <hyperlink ref="H211" location="A126065622R" display="A126065622R" xr:uid="{10B02798-A77C-459B-8F1A-61D88800A603}"/>
    <hyperlink ref="H233" location="A126034518L" display="A126034518L" xr:uid="{2BA76452-FB24-4C10-B3FD-57F32B02AAD0}"/>
    <hyperlink ref="I189" location="A126002118F" display="A126002118F" xr:uid="{733F2C17-79FB-4EE1-9399-F326D4DA6216}"/>
    <hyperlink ref="I211" location="A126064326C" display="A126064326C" xr:uid="{EB82CD0B-FB10-4474-B21D-8CA33926A2E6}"/>
    <hyperlink ref="I233" location="A126033222J" display="A126033222J" xr:uid="{4231D9FF-2C62-4189-A5A8-E78918164BF7}"/>
    <hyperlink ref="K190" location="A126001522R" display="A126001522R" xr:uid="{590F6498-A97B-4949-AB2C-B10F483E2101}"/>
    <hyperlink ref="K212" location="A126063730L" display="A126063730L" xr:uid="{399CB56E-0893-4571-A98A-CED3FB5C5ADE}"/>
    <hyperlink ref="K234" location="A126032626K" display="A126032626K" xr:uid="{8EBEF3BD-E412-4F28-9580-77E20F0407AD}"/>
    <hyperlink ref="G190" location="A126006058L" display="A126006058L" xr:uid="{3020F7F0-27D3-4F46-9FD5-3A3B3A9BFB4C}"/>
    <hyperlink ref="G212" location="A126068266K" display="A126068266K" xr:uid="{58088B8B-77C6-4DBE-92B5-13A5B5530474}"/>
    <hyperlink ref="G234" location="A126037162R" display="A126037162R" xr:uid="{EEE01433-6F21-4FBC-A621-A2F95B7988F9}"/>
    <hyperlink ref="D190" location="A126004762F" display="A126004762F" xr:uid="{866EA66A-B1DF-48AD-B715-0CBE1339677B}"/>
    <hyperlink ref="D212" location="A126066970C" display="A126066970C" xr:uid="{465A64B8-90D3-46C7-951B-0FB6A9434080}"/>
    <hyperlink ref="D234" location="A126035866A" display="A126035866A" xr:uid="{B7A55197-9297-47FA-B0CD-1FD6A91CC1A5}"/>
    <hyperlink ref="E190" location="A126002818V" display="A126002818V" xr:uid="{EF3C0685-FC93-4C61-AD65-F9600D11C5DF}"/>
    <hyperlink ref="E212" location="A126065026V" display="A126065026V" xr:uid="{CD7385B1-EB6D-42A6-A1E5-1DCA02C2A7A9}"/>
    <hyperlink ref="E234" location="A126033922W" display="A126033922W" xr:uid="{A101D99A-B08B-4DCB-8A23-26907478463A}"/>
    <hyperlink ref="F190" location="A126005410V" display="A126005410V" xr:uid="{E1D05FE0-4FAF-4041-8681-809878669D0D}"/>
    <hyperlink ref="F212" location="A126067618K" display="A126067618K" xr:uid="{14B8E750-72EB-46A6-9A54-E8CED6BDA43A}"/>
    <hyperlink ref="F234" location="A126036514R" display="A126036514R" xr:uid="{F388D91C-DE00-42F7-AC0D-3A2B66D82DB4}"/>
    <hyperlink ref="J190" location="A126004114J" display="A126004114J" xr:uid="{CA5AB4E6-4F05-42C8-8A8C-5DA2D4687A7B}"/>
    <hyperlink ref="J212" location="A126066322F" display="A126066322F" xr:uid="{2C674E6E-4683-42B1-9A4F-DB9CBECF2752}"/>
    <hyperlink ref="J234" location="A126035218C" display="A126035218C" xr:uid="{B1E64BBC-0910-4CD5-856F-75B73DF952BC}"/>
    <hyperlink ref="H190" location="A126003466V" display="A126003466V" xr:uid="{A3CCDCC1-FF48-4977-9B2C-CB18EEFB0A22}"/>
    <hyperlink ref="H212" location="A126065674T" display="A126065674T" xr:uid="{13E7DE99-8386-4960-90BB-26F2229428D2}"/>
    <hyperlink ref="H234" location="A126034570W" display="A126034570W" xr:uid="{FCCC61BC-0C83-4181-8F2B-262DDE5AC83F}"/>
    <hyperlink ref="I190" location="A126002170R" display="A126002170R" xr:uid="{7A91DBE6-E544-4301-B374-037EABE80AFD}"/>
    <hyperlink ref="I212" location="A126064378F" display="A126064378F" xr:uid="{3559AC27-01C6-4624-9DFD-1A123D82B643}"/>
    <hyperlink ref="I234" location="A126033274K" display="A126033274K" xr:uid="{2A877F9C-0798-4BF8-BF94-438FAEBBC225}"/>
    <hyperlink ref="K191" location="A126001506R" display="A126001506R" xr:uid="{1B1EA375-EE53-4E44-B42F-6BB0C47726F8}"/>
    <hyperlink ref="K213" location="A126063714L" display="A126063714L" xr:uid="{90C52F09-B8F9-4DA6-A8C0-FEE976AD44D7}"/>
    <hyperlink ref="K235" location="A126032610T" display="A126032610T" xr:uid="{F8DE3EA0-9102-4C32-8CC5-5EF36F992BF4}"/>
    <hyperlink ref="G191" location="A126006042V" display="A126006042V" xr:uid="{329AB08B-B47E-473E-A8B7-EF4317F76E96}"/>
    <hyperlink ref="G213" location="A126068250T" display="A126068250T" xr:uid="{D09DFC23-141E-46A8-8FC9-CF2BE87984D5}"/>
    <hyperlink ref="G235" location="A126037146R" display="A126037146R" xr:uid="{1F428354-6E5B-45BA-A1A3-2BE8ABF200BC}"/>
    <hyperlink ref="D191" location="A126004746F" display="A126004746F" xr:uid="{322ECC9C-512C-43B4-803E-3EAEDCF34D7D}"/>
    <hyperlink ref="D213" location="A126066954C" display="A126066954C" xr:uid="{B9D5458A-B86D-4095-9A3E-D4F656C3C1FF}"/>
    <hyperlink ref="D235" location="A126035850J" display="A126035850J" xr:uid="{B46E998B-18EF-4B73-B2DE-BAA3D2729378}"/>
    <hyperlink ref="E191" location="A126002802A" display="A126002802A" xr:uid="{8D56BF67-BADC-46D7-A8CA-D4A57E61A7D1}"/>
    <hyperlink ref="E213" location="A126065010A" display="A126065010A" xr:uid="{6E6959F4-837F-4063-8BD2-429E723B4646}"/>
    <hyperlink ref="E235" location="A126033906W" display="A126033906W" xr:uid="{F94A5375-D27E-4B34-AD6D-0759CC357F38}"/>
    <hyperlink ref="J191" location="A126004098V" display="A126004098V" xr:uid="{B9EC8092-F6AD-47D2-A5B3-0F575E94D001}"/>
    <hyperlink ref="J213" location="A126066306F" display="A126066306F" xr:uid="{8F343B64-0B86-4B29-81C2-382EE5CCEEFB}"/>
    <hyperlink ref="J235" location="A126035202K" display="A126035202K" xr:uid="{85D28E3A-1C91-4508-AE95-96A9846DF17E}"/>
    <hyperlink ref="H191" location="A126003450A" display="A126003450A" xr:uid="{46F1F456-5C9F-4D83-B3F4-6CDF00E0E3EB}"/>
    <hyperlink ref="H213" location="A126065658T" display="A126065658T" xr:uid="{AADBA611-8635-4A1D-BE8B-2BB69318F7AE}"/>
    <hyperlink ref="H235" location="A126034554W" display="A126034554W" xr:uid="{59BCC15C-C051-4F61-B1CD-062752558BAB}"/>
    <hyperlink ref="K193" location="A126001526X" display="A126001526X" xr:uid="{730EEA30-4448-4BF6-9E3E-527DFEEE2E73}"/>
    <hyperlink ref="K215" location="A126063734W" display="A126063734W" xr:uid="{699F0510-B824-4539-80CC-F8A57BF36D61}"/>
    <hyperlink ref="K237" location="A126032630A" display="A126032630A" xr:uid="{45433149-0839-4604-974B-FCC80CBBECD3}"/>
    <hyperlink ref="G193" location="A126006062C" display="A126006062C" xr:uid="{1B59D45C-057B-449B-85FA-4F56B8EBE37F}"/>
    <hyperlink ref="G215" location="A126068270A" display="A126068270A" xr:uid="{3AEAC0B1-3E6C-426B-9038-FEABF0C48EE5}"/>
    <hyperlink ref="G237" location="A126037166X" display="A126037166X" xr:uid="{B24E1CD4-E2A9-4A60-A7A8-86DCC7DA1F77}"/>
    <hyperlink ref="D193" location="A126004766R" display="A126004766R" xr:uid="{88D8BA91-2A61-4638-AC82-15852491F38C}"/>
    <hyperlink ref="D215" location="A126066974L" display="A126066974L" xr:uid="{88B0FB68-0164-4D80-A46B-481756C90C21}"/>
    <hyperlink ref="D237" location="A126035870T" display="A126035870T" xr:uid="{B3AB3273-7955-43A8-9BD5-7B01F43AE84F}"/>
    <hyperlink ref="E193" location="A126002822K" display="A126002822K" xr:uid="{17CD4364-1CCB-4CD9-BFB0-A92CE1031ED7}"/>
    <hyperlink ref="E215" location="A126065030K" display="A126065030K" xr:uid="{CEDBAB01-64E7-4F4B-BEA3-FACB43813EB8}"/>
    <hyperlink ref="E237" location="A126033926F" display="A126033926F" xr:uid="{1D4CCCB8-0569-4ACD-8AC2-17A6DB5DD045}"/>
    <hyperlink ref="F193" location="A126005414C" display="A126005414C" xr:uid="{B5C28C1C-BED5-43C2-9CC1-2E1A2737F3C7}"/>
    <hyperlink ref="F215" location="A126067622A" display="A126067622A" xr:uid="{74088E76-DB3A-4A7E-802D-A46E576066FD}"/>
    <hyperlink ref="F237" location="A126036518X" display="A126036518X" xr:uid="{02016AC9-5D7D-469C-BAB7-F651315F6E54}"/>
    <hyperlink ref="J193" location="A126004118T" display="A126004118T" xr:uid="{95DE16A2-BE8F-4DA6-AF38-8BD42BF5A639}"/>
    <hyperlink ref="J215" location="A126066326R" display="A126066326R" xr:uid="{6A483CB1-283C-498F-AEC4-BFCA940ABD58}"/>
    <hyperlink ref="J237" location="A126035222V" display="A126035222V" xr:uid="{87C0254C-E9B7-428A-BF66-7436979908EE}"/>
    <hyperlink ref="H193" location="A126003470K" display="A126003470K" xr:uid="{16E0A2A8-92FC-48EB-A4B3-3245E13549EA}"/>
    <hyperlink ref="H215" location="A126065678A" display="A126065678A" xr:uid="{DB34763F-32B5-431E-BA7B-54957874283C}"/>
    <hyperlink ref="H237" location="A126034574F" display="A126034574F" xr:uid="{F0AF0FA3-ED84-4543-8488-1E1F57399AFD}"/>
    <hyperlink ref="I193" location="A126002174X" display="A126002174X" xr:uid="{376DDAEE-0563-4042-A3B7-657DAD9CAE9B}"/>
    <hyperlink ref="I215" location="A126064382W" display="A126064382W" xr:uid="{E9395EE8-DD87-4FA1-984C-E51AE5820C75}"/>
    <hyperlink ref="I237" location="A126033278V" display="A126033278V" xr:uid="{9D75B0BF-2E9A-4598-A13F-B491174F4FAC}"/>
    <hyperlink ref="K194" location="A126001474J" display="A126001474J" xr:uid="{024B1448-BE35-4AA7-B40D-891369158D38}"/>
    <hyperlink ref="K216" location="A126063682F" display="A126063682F" xr:uid="{AFF0D550-00FC-4C2A-BD40-847E650F4132}"/>
    <hyperlink ref="K238" location="A126032578C" display="A126032578C" xr:uid="{857FD9FB-FFCB-40CA-8CFF-6B5991BE44C9}"/>
    <hyperlink ref="G194" location="A126006010A" display="A126006010A" xr:uid="{8EE27B96-4BF3-4E91-99E7-1C0F3FB2F1F1}"/>
    <hyperlink ref="G216" location="A126068218T" display="A126068218T" xr:uid="{B6CDDD67-9534-4215-93A6-8E8C1DB1B252}"/>
    <hyperlink ref="G238" location="A126037114W" display="A126037114W" xr:uid="{7AD2D51C-0ADD-4E7F-8C4D-E0B49D683C71}"/>
    <hyperlink ref="D194" location="A126004714L" display="A126004714L" xr:uid="{D6DE7837-8E1C-4F64-BC16-8AC6615B5CAF}"/>
    <hyperlink ref="D216" location="A126066922K" display="A126066922K" xr:uid="{F98E58E7-8D2B-497C-B705-ED403C530627}"/>
    <hyperlink ref="D238" location="A126035818J" display="A126035818J" xr:uid="{65A50FB3-65CF-46B4-9514-9FF38BAD3683}"/>
    <hyperlink ref="E194" location="A126002770V" display="A126002770V" xr:uid="{670CA636-DC96-41E5-A4B7-25F32EDE4BB7}"/>
    <hyperlink ref="E216" location="A126064978K" display="A126064978K" xr:uid="{FA8D47C2-CAA1-45C9-8493-726A67E93399}"/>
    <hyperlink ref="E238" location="A126033874R" display="A126033874R" xr:uid="{1EE83153-29AC-4D59-814A-28B18DF76F53}"/>
    <hyperlink ref="F194" location="A126005362L" display="A126005362L" xr:uid="{2B1F085E-8766-44C1-B94E-3FBCCC6FBBE4}"/>
    <hyperlink ref="F216" location="A126067570K" display="A126067570K" xr:uid="{63D353B3-8119-43FA-8C52-60CEC3B1C3BC}"/>
    <hyperlink ref="F238" location="A126036466J" display="A126036466J" xr:uid="{E18F08E5-837F-471C-8189-FA3C53CE60A8}"/>
    <hyperlink ref="J194" location="A126004066A" display="A126004066A" xr:uid="{14FD7044-A6A7-4AE4-BE8E-DE8E72B16EB4}"/>
    <hyperlink ref="J216" location="A126066274X" display="A126066274X" xr:uid="{F9EE7552-66D7-4ED8-AC4A-C2A86A4684B3}"/>
    <hyperlink ref="J238" location="A126035170C" display="A126035170C" xr:uid="{800D2D6F-DE30-4816-9052-A3BDD655C64B}"/>
    <hyperlink ref="H194" location="A126003418A" display="A126003418A" xr:uid="{5B846311-4E8D-4683-B7E4-F07A8026BCDE}"/>
    <hyperlink ref="H216" location="A126065626X" display="A126065626X" xr:uid="{821653AB-635A-4901-949A-D87E33622D74}"/>
    <hyperlink ref="H238" location="A126034522C" display="A126034522C" xr:uid="{9DCA2194-288F-41FF-B5C8-234A9654E668}"/>
    <hyperlink ref="I194" location="A126002122W" display="A126002122W" xr:uid="{9AE2E59F-AD3B-4637-B3A3-A63ED1CE680F}"/>
    <hyperlink ref="I216" location="A126064330V" display="A126064330V" xr:uid="{BB4CA944-C6D0-4C12-8780-FE300073B671}"/>
    <hyperlink ref="I238" location="A126033226T" display="A126033226T" xr:uid="{0D72BF42-0CD8-42E4-B5AD-42B03D4C551E}"/>
    <hyperlink ref="K195" location="A126001458J" display="A126001458J" xr:uid="{5BA28A5E-DD1C-4B6B-9698-57F11207DE42}"/>
    <hyperlink ref="K217" location="A126063666F" display="A126063666F" xr:uid="{5BA702CE-2A68-4013-8404-F9864D094D37}"/>
    <hyperlink ref="K239" location="A126032562K" display="A126032562K" xr:uid="{3AD38279-561A-4450-A928-991ACE7606C1}"/>
    <hyperlink ref="G195" location="A126005994K" display="A126005994K" xr:uid="{3156E9D6-6FF3-4A80-9D9B-A704230BF013}"/>
    <hyperlink ref="G217" location="A126068202X" display="A126068202X" xr:uid="{B0E00DEF-6E72-4E85-A17A-9ED41D5A40B9}"/>
    <hyperlink ref="G239" location="A126037098J" display="A126037098J" xr:uid="{9B5CBF34-F7D5-4527-BC1A-AA0EB96E1703}"/>
    <hyperlink ref="D195" location="A126004698X" display="A126004698X" xr:uid="{30D12D63-278F-47D7-B33C-5668475BB32E}"/>
    <hyperlink ref="D217" location="A126066906K" display="A126066906K" xr:uid="{683E3205-B367-49C6-8BFE-123FC7D62485}"/>
    <hyperlink ref="D239" location="A126035802R" display="A126035802R" xr:uid="{01C545B3-C197-4AD7-B717-FDEB1E5F98DF}"/>
    <hyperlink ref="E195" location="A126002754V" display="A126002754V" xr:uid="{0A7A59E7-20D7-496D-8B18-F45589506AF1}"/>
    <hyperlink ref="E217" location="A126064962T" display="A126064962T" xr:uid="{A7BD8ECE-DE74-4FB9-B917-418017C68BF8}"/>
    <hyperlink ref="E239" location="A126033858R" display="A126033858R" xr:uid="{541BF61D-F8D1-41B4-9065-BB848A189FBD}"/>
    <hyperlink ref="F195" location="A126005346L" display="A126005346L" xr:uid="{F1B20997-F933-4488-9243-F3D71CDBD78A}"/>
    <hyperlink ref="F217" location="A126067554K" display="A126067554K" xr:uid="{90D9BF08-08BC-47D5-A3B9-00FC58404170}"/>
    <hyperlink ref="F239" location="A126036450R" display="A126036450R" xr:uid="{C8EC6C87-979F-4C40-BA8F-821E73C20702}"/>
    <hyperlink ref="J195" location="A126004050J" display="A126004050J" xr:uid="{FE2534A6-3961-4BFB-99E3-F0779033D815}"/>
    <hyperlink ref="J217" location="A126066258X" display="A126066258X" xr:uid="{7349BA4F-5854-401B-9F80-10AB9AA18CE8}"/>
    <hyperlink ref="J239" location="A126035154C" display="A126035154C" xr:uid="{D81A5CC9-03FE-415D-BA6B-4B7666144468}"/>
    <hyperlink ref="H195" location="A126003402J" display="A126003402J" xr:uid="{EDF2A77A-20D2-40F8-BF54-22CE8A8446F3}"/>
    <hyperlink ref="H217" location="A126065610F" display="A126065610F" xr:uid="{F261C1F2-A6BF-453A-A0D5-709B3FF7A4F3}"/>
    <hyperlink ref="H239" location="A126034506C" display="A126034506C" xr:uid="{36FAF5F1-C998-4E09-88BE-8FDE04CCE098}"/>
    <hyperlink ref="I195" location="A126002106W" display="A126002106W" xr:uid="{BBBF8113-1413-4E7A-99A6-DBEEDAF92BFD}"/>
    <hyperlink ref="I217" location="A126064314V" display="A126064314V" xr:uid="{FD8A3A42-978B-4240-954F-C235DC34125F}"/>
    <hyperlink ref="I239" location="A126033210X" display="A126033210X" xr:uid="{B3B595A9-7823-4E9C-B992-314D05935D40}"/>
    <hyperlink ref="K196" location="A126001462X" display="A126001462X" xr:uid="{B24E63BE-A8D2-457C-B973-16F5EA7ED4AD}"/>
    <hyperlink ref="K218" location="A126063670W" display="A126063670W" xr:uid="{49BF503E-72CC-4A77-AFC7-387B542A3917}"/>
    <hyperlink ref="K240" location="A126032566V" display="A126032566V" xr:uid="{EE48807B-00E4-47AB-AB2E-5E3208A0768C}"/>
    <hyperlink ref="G196" location="A126005998V" display="A126005998V" xr:uid="{D70879C4-89C4-492D-8276-3EB3DFFBFECD}"/>
    <hyperlink ref="G218" location="A126068206J" display="A126068206J" xr:uid="{53D36F79-BA58-47E7-989B-B8C624E5B09C}"/>
    <hyperlink ref="G240" location="A126037102L" display="A126037102L" xr:uid="{0F822C5E-95DC-4483-83AE-454930934C46}"/>
    <hyperlink ref="D196" location="A126004702C" display="A126004702C" xr:uid="{4A8AB8F1-DC54-4428-83F1-6A471F0A818C}"/>
    <hyperlink ref="D218" location="A126066910A" display="A126066910A" xr:uid="{36F40B82-528C-461E-BBC4-5309E66DF7BC}"/>
    <hyperlink ref="D240" location="A126035806X" display="A126035806X" xr:uid="{51C3F376-A3D6-4DE0-806F-E6DD8870AA78}"/>
    <hyperlink ref="E196" location="A126002758C" display="A126002758C" xr:uid="{B20102F9-E573-49AC-8E38-442E4D25A44F}"/>
    <hyperlink ref="E218" location="A126064966A" display="A126064966A" xr:uid="{A511300B-7CF8-4251-8992-DA84F8F6B144}"/>
    <hyperlink ref="E240" location="A126033862F" display="A126033862F" xr:uid="{168CBC99-DB73-44E5-A1E4-775BDD9D6935}"/>
    <hyperlink ref="F196" location="A126005350C" display="A126005350C" xr:uid="{86452323-2D72-434E-9140-3E08A18A29AD}"/>
    <hyperlink ref="F218" location="A126067558V" display="A126067558V" xr:uid="{867CCD55-BD19-4973-A982-BFACDD85A516}"/>
    <hyperlink ref="F240" location="A126036454X" display="A126036454X" xr:uid="{81F78C26-1A95-4135-8C9E-B398B9DD3914}"/>
    <hyperlink ref="J196" location="A126004054T" display="A126004054T" xr:uid="{B288F353-8A9D-4CED-B720-376CEEAC6B5F}"/>
    <hyperlink ref="J218" location="A126066262R" display="A126066262R" xr:uid="{CE90CD7C-8269-4822-8D5E-F5BEFBE6BC91}"/>
    <hyperlink ref="J240" location="A126035158L" display="A126035158L" xr:uid="{4CD51891-7AEC-4416-8FAE-854A81F1581D}"/>
    <hyperlink ref="H196" location="A126003406T" display="A126003406T" xr:uid="{2228139F-F8FC-4DBD-808B-95A8F78683C3}"/>
    <hyperlink ref="H218" location="A126065614R" display="A126065614R" xr:uid="{89450CAE-667E-46C4-87BE-A30AE8A4669E}"/>
    <hyperlink ref="H240" location="A126034510V" display="A126034510V" xr:uid="{AB16850D-9D8B-471C-9F00-8A1DD5F20058}"/>
    <hyperlink ref="I196" location="A126002110L" display="A126002110L" xr:uid="{B3D1EBC1-E60A-4F6E-80DD-F116BF10CBAB}"/>
    <hyperlink ref="I218" location="A126064318C" display="A126064318C" xr:uid="{CA4D4DF1-42E8-48FE-9478-9CC9609C85CD}"/>
    <hyperlink ref="I240" location="A126033214J" display="A126033214J" xr:uid="{96C4401D-CB1C-4101-B3E3-E1F1AD548775}"/>
    <hyperlink ref="K197" location="A126001490J" display="A126001490J" xr:uid="{3694D72A-D48E-40D1-A94D-6A7E2DF9E5DF}"/>
    <hyperlink ref="K219" location="A126063698X" display="A126063698X" xr:uid="{4C51968C-85E8-4BEB-96B2-43824DD55481}"/>
    <hyperlink ref="K241" location="A126032594C" display="A126032594C" xr:uid="{7F86484A-B065-4025-BEE3-76D24FDEF84B}"/>
    <hyperlink ref="G197" location="A126006026V" display="A126006026V" xr:uid="{86081F40-3432-4D9D-9F8E-1ED1674C4037}"/>
    <hyperlink ref="G219" location="A126068234T" display="A126068234T" xr:uid="{F91E3253-821C-4396-830A-8915B5A8A258}"/>
    <hyperlink ref="G241" location="A126037130W" display="A126037130W" xr:uid="{83BF6B60-60C5-4E63-9D19-FE23469D9964}"/>
    <hyperlink ref="D197" location="A126004730L" display="A126004730L" xr:uid="{9EC2B62C-76F1-4868-A176-43E52656B8CC}"/>
    <hyperlink ref="D219" location="A126066938C" display="A126066938C" xr:uid="{A3070DDF-CEEA-45AE-B0A7-E5BFD626A454}"/>
    <hyperlink ref="D241" location="A126035834J" display="A126035834J" xr:uid="{770129EB-8987-46C5-B154-80CB2ECCF1EE}"/>
    <hyperlink ref="E197" location="A126002786L" display="A126002786L" xr:uid="{7931178B-8138-4B2D-8ED1-7039086780F8}"/>
    <hyperlink ref="E219" location="A126064994K" display="A126064994K" xr:uid="{A0613490-078A-4E6F-9C19-45C290612D41}"/>
    <hyperlink ref="E241" location="A126033890R" display="A126033890R" xr:uid="{BD196FDB-344C-4D6F-BFFD-4BBDEE921D56}"/>
    <hyperlink ref="F197" location="A126005378F" display="A126005378F" xr:uid="{2549AEA0-A469-447B-98D4-4915FA644DD4}"/>
    <hyperlink ref="F219" location="A126067586C" display="A126067586C" xr:uid="{CAF6D393-112F-4167-935B-0C929118CFE4}"/>
    <hyperlink ref="F241" location="A126036482J" display="A126036482J" xr:uid="{426080CD-70A3-4983-8883-3A147ACC2D7C}"/>
    <hyperlink ref="J197" location="A126004082A" display="A126004082A" xr:uid="{7AA34058-65F6-48C1-8FFB-FCAD0A3F31F9}"/>
    <hyperlink ref="J219" location="A126066290X" display="A126066290X" xr:uid="{C1DA5CE7-DC9A-414C-B0B7-DCD71E83C548}"/>
    <hyperlink ref="J241" location="A126035186W" display="A126035186W" xr:uid="{801114CE-F495-4360-BA5C-F92FE310E725}"/>
    <hyperlink ref="H197" location="A126003434A" display="A126003434A" xr:uid="{F3A12ED4-93D6-4AD7-AA7A-6B3F02ABEA3B}"/>
    <hyperlink ref="H219" location="A126065642X" display="A126065642X" xr:uid="{915B963B-CB4C-47B4-AA75-73ED9E493328}"/>
    <hyperlink ref="H241" location="A126034538W" display="A126034538W" xr:uid="{B8C78E51-B356-460E-B6DC-441A9A687924}"/>
    <hyperlink ref="I197" location="A126002138R" display="A126002138R" xr:uid="{CB749CE6-8F2D-4A35-AEF3-6C61E0E8278A}"/>
    <hyperlink ref="I219" location="A126064346L" display="A126064346L" xr:uid="{7B111C2D-1C5A-43AC-A7DA-10160495795F}"/>
    <hyperlink ref="I241" location="A126033242T" display="A126033242T" xr:uid="{A8640195-185A-4FCC-A666-8CCC0A066520}"/>
    <hyperlink ref="K198" location="A126001466J" display="A126001466J" xr:uid="{6E8FDF6E-FB49-4E1D-863A-95887B4E6500}"/>
    <hyperlink ref="K220" location="A126063674F" display="A126063674F" xr:uid="{B2A61A3D-F2C4-4B24-8CBD-96B8BF9B7924}"/>
    <hyperlink ref="K242" location="A126032570K" display="A126032570K" xr:uid="{DD687D53-002F-47ED-8B97-7421BE5BFC92}"/>
    <hyperlink ref="G198" location="A126006002A" display="A126006002A" xr:uid="{9476C065-D176-461F-BA97-7C3711F6883B}"/>
    <hyperlink ref="G220" location="A126068210X" display="A126068210X" xr:uid="{F258F764-3B05-4710-9C79-389A8183A2BC}"/>
    <hyperlink ref="G242" location="A126037106W" display="A126037106W" xr:uid="{297CC884-0A4B-4873-9C6C-E78BDDE32F31}"/>
    <hyperlink ref="D198" location="A126004706L" display="A126004706L" xr:uid="{3C6DE1F0-4BF3-487B-A269-68B6886A2A82}"/>
    <hyperlink ref="D220" location="A126066914K" display="A126066914K" xr:uid="{8002C0D7-D4A3-4103-9E6A-33256AE822BE}"/>
    <hyperlink ref="D242" location="A126035810R" display="A126035810R" xr:uid="{A0B7003D-5B47-49C8-BD96-FCCAFC73DB17}"/>
    <hyperlink ref="E198" location="A126002762V" display="A126002762V" xr:uid="{C8CCC3C1-6DC7-4F1E-8B55-EA8CAEC215C2}"/>
    <hyperlink ref="E220" location="A126064970T" display="A126064970T" xr:uid="{7F298C76-F0EA-40FF-A021-9E6AF4D06AFF}"/>
    <hyperlink ref="E242" location="A126033866R" display="A126033866R" xr:uid="{DE9BAA93-579F-4015-8E88-1F6FFB728263}"/>
    <hyperlink ref="F198" location="A126005354L" display="A126005354L" xr:uid="{30E60B8C-9469-427B-81F4-74F34478B836}"/>
    <hyperlink ref="F220" location="A126067562K" display="A126067562K" xr:uid="{7135D893-9AE9-48A0-AB41-33ADBF30C2F8}"/>
    <hyperlink ref="F242" location="A126036458J" display="A126036458J" xr:uid="{73BCFCBF-34C0-487B-8556-58233E3FB42E}"/>
    <hyperlink ref="J198" location="A126004058A" display="A126004058A" xr:uid="{97BF2CE5-953D-44FB-AE23-7883C8F693AA}"/>
    <hyperlink ref="J220" location="A126066266X" display="A126066266X" xr:uid="{41381EAE-1FAC-4932-B397-844A1738CF80}"/>
    <hyperlink ref="J242" location="A126035162C" display="A126035162C" xr:uid="{8335E1A9-9F4A-4A92-84A1-440D8616D738}"/>
    <hyperlink ref="H198" location="A126003410J" display="A126003410J" xr:uid="{CA73C38D-3D6A-469B-A66C-D11BEB69BC28}"/>
    <hyperlink ref="H220" location="A126065618X" display="A126065618X" xr:uid="{389A6B6F-5E9C-4531-82E8-680F2F5BC3FE}"/>
    <hyperlink ref="H242" location="A126034514C" display="A126034514C" xr:uid="{91EC9783-C2BD-469A-A291-DE4A0FF23796}"/>
    <hyperlink ref="I198" location="A126002114W" display="A126002114W" xr:uid="{B6285116-C401-478C-B326-D449B3FD2A39}"/>
    <hyperlink ref="I220" location="A126064322V" display="A126064322V" xr:uid="{A1B7D023-13C8-42AF-856C-A24A7A47D837}"/>
    <hyperlink ref="I242" location="A126033218T" display="A126033218T" xr:uid="{8808ADFA-87EF-40D5-B316-9F9A459D3AB8}"/>
    <hyperlink ref="K199" location="A126001494T" display="A126001494T" xr:uid="{E5FC0323-45B4-46DB-8A60-638D4A180EF5}"/>
    <hyperlink ref="K221" location="A126063702C" display="A126063702C" xr:uid="{307533AA-8FCE-4F71-9184-49DC6349D723}"/>
    <hyperlink ref="K243" location="A126032598L" display="A126032598L" xr:uid="{916C1E0D-CD39-46C7-91FA-3C33B8590EA9}"/>
    <hyperlink ref="G199" location="A126006030K" display="A126006030K" xr:uid="{F791C1C6-8504-4767-BB4F-6CDFC9D528DB}"/>
    <hyperlink ref="G221" location="A126068238A" display="A126068238A" xr:uid="{B71E3F8C-90FA-447D-BA1E-24F6246F6C46}"/>
    <hyperlink ref="G243" location="A126037134F" display="A126037134F" xr:uid="{11339AC8-0CA7-4196-B8A0-D6B2B28FE4B9}"/>
    <hyperlink ref="D199" location="A126004734W" display="A126004734W" xr:uid="{082CA9D7-AD25-42DF-9E43-8F8ED8E3696F}"/>
    <hyperlink ref="D221" location="A126066942V" display="A126066942V" xr:uid="{642428CA-4DC7-45B4-890B-620D4FF36CA6}"/>
    <hyperlink ref="D243" location="A126035838T" display="A126035838T" xr:uid="{161E4D48-A940-4224-A1DB-554DC8139271}"/>
    <hyperlink ref="E199" location="A126002790C" display="A126002790C" xr:uid="{F186EDFD-4418-4AB3-9C15-980652587F66}"/>
    <hyperlink ref="E221" location="A126064998V" display="A126064998V" xr:uid="{97F42D3A-E079-4F4B-B8AA-F5B4368B9090}"/>
    <hyperlink ref="E243" location="A126033894X" display="A126033894X" xr:uid="{BB686252-4406-4481-9FB4-1D2A62E1AED9}"/>
    <hyperlink ref="F199" location="A126005382W" display="A126005382W" xr:uid="{469B054A-DF8F-4483-9322-C235131C399F}"/>
    <hyperlink ref="F221" location="A126067590V" display="A126067590V" xr:uid="{7B49FBE3-8D31-4D13-921A-C663068BEDA0}"/>
    <hyperlink ref="F243" location="A126036486T" display="A126036486T" xr:uid="{2E824433-A108-4B30-B1A0-31D1E924515C}"/>
    <hyperlink ref="J199" location="A126004086K" display="A126004086K" xr:uid="{9CB429EF-D142-48E6-AC5B-6529E695095B}"/>
    <hyperlink ref="J221" location="A126066294J" display="A126066294J" xr:uid="{FA7F75B4-C35B-4199-8C60-1BF983B62310}"/>
    <hyperlink ref="J243" location="A126035190L" display="A126035190L" xr:uid="{BF8ED80B-9915-4977-B226-23B17F65521F}"/>
    <hyperlink ref="H199" location="A126003438K" display="A126003438K" xr:uid="{C8B44E86-CD09-4731-A469-B46076CD0ED6}"/>
    <hyperlink ref="H221" location="A126065646J" display="A126065646J" xr:uid="{9573A14C-FCBA-40DC-A930-63624E229012}"/>
    <hyperlink ref="H243" location="A126034542L" display="A126034542L" xr:uid="{3D1728DA-B3C1-4CE0-ABAD-DF20C39E2FCB}"/>
    <hyperlink ref="I199" location="A126002142F" display="A126002142F" xr:uid="{954E5C04-7799-4606-BBD4-8D8B6D13C422}"/>
    <hyperlink ref="I221" location="A126064350C" display="A126064350C" xr:uid="{85F73D4C-0FE3-48FC-9EB5-C7A4876247D6}"/>
    <hyperlink ref="I243" location="A126033246A" display="A126033246A" xr:uid="{C355C324-A660-462E-8545-BE04DCB1B664}"/>
    <hyperlink ref="N186" location="A126005802F" display="A126005802F" xr:uid="{8D3959F4-E34B-487C-BF01-459D3F700090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580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11605</v>
      </c>
    </row>
    <row r="6" spans="1:13" ht="15.75" customHeight="1">
      <c r="B6" s="89" t="s">
        <v>11606</v>
      </c>
      <c r="C6" s="89"/>
      <c r="D6" s="89"/>
      <c r="E6" s="89"/>
      <c r="F6" s="89"/>
      <c r="G6" s="89"/>
      <c r="H6" s="89"/>
      <c r="I6" s="89"/>
      <c r="J6" s="89"/>
      <c r="K6" s="89"/>
      <c r="L6" s="89"/>
    </row>
    <row r="8" spans="1:13" ht="15">
      <c r="D8" s="16" t="s">
        <v>11608</v>
      </c>
    </row>
    <row r="9" spans="1:13" s="17" customFormat="1"/>
    <row r="10" spans="1:13" ht="22.5" customHeight="1">
      <c r="A10" s="18" t="s">
        <v>11609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11610</v>
      </c>
      <c r="I10" s="18" t="s">
        <v>250</v>
      </c>
      <c r="J10" s="18" t="s">
        <v>252</v>
      </c>
      <c r="K10" s="18" t="s">
        <v>11611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11613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11613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11613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11613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11613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11613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11613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11613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11613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11613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11613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11613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11613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11613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11613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11613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11613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11613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11613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11613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11613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11613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11613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11613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11613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11613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11613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11613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11613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11613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11613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11613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11613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11613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11613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11613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11613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11613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11613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11613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11613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11613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11613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11613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11613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11613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11613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11613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11613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11613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11613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11613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11613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11613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11613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11613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11613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11613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11613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11613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11613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11613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11613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11613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11613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11613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11613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11613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11613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11613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11613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11613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11613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11613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11613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11613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11613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11613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11613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11613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11613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11613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11613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11613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11613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11613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11613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11613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11613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11613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11613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11613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11613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11613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11613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11613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11613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11613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11613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11613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11613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11613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11613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11613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11613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11613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11613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11613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11613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11613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11613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11613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11613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11613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11613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11613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11613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11613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11613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11613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11613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11613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11613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11613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11613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11613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11613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11613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11613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11613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11613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11613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11613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11613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11613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11613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11613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11613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11613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11613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11613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11613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11613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11613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11613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11613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11613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11613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11613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11613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11613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11613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11613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11613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11613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11613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11613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11613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11613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11613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11613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11613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11613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11613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11613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11613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11613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11613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11613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11613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11613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11613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11613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11613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11613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11613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11613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11613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11613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11613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11613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11613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11613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11613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11613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11613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11613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11613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11613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11613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11613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11613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11613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11613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11613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11613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11613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11613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11613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11613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11613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11613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11613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11613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11613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11613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11613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11613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11613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11613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11613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11613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11613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11613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11613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11613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11613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11613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11613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11613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11613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11613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11613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11613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11613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11613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11613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11613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11613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11613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11613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11613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11613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11613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11613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11613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11613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11613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11613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11613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11613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11613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11613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11613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11613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11613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11613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11613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11613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11613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11613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11613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11613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11613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11613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11613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11613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11613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11613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11613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11613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11613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11613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11613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11613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11613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11613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11613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11613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11613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11613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11613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11613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11613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11613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11613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11613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11613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11613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11613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11613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11613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11613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11613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11613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11613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11613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11613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11613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11613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11613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11613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11613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11613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11613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11613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11613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11613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11613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11613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11613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11613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11613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11613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11613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11613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11613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11613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11613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11613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11613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11613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11613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11613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11613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11613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11613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11613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11613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11613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11613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11613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11613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11613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11613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11613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11613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11613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11613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11613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11613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11613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11613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11613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11613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11613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11613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11613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11613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11613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11613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11613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11613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11613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11613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11613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11613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11613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11613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11613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11613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11613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11613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11613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11613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11613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11613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11613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11613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11613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11613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11613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11613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11613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11613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11613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11613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11613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11613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11613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11613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11613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11613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11613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11613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11613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11613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11613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11613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11613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11613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11613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11613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11613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11613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11613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11613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11613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11613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11613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11613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11613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11613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11613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11613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11613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11613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11613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11613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11613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11613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11613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11613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11613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11613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11613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11613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11613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11613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11613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11613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11613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11613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11613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11613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11613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11613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11613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11613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11613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11613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11613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11613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11613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11613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11613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11613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11613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11613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11613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11613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11613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11613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11613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11613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11613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11613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11613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11613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11613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11613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11613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11613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11613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11613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11613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11613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11613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11613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11613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11613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11613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11613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11613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11613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11613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11613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11613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11613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11613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11613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11613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11613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11613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11613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11613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11613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11613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11613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11613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11613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11613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11613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11613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11613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11613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11613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11613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11613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11613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11613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11613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11613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11613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11613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11613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11613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11613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11613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11613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11613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11613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11613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11613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11613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11613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11613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11613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11613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11613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11613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11613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11613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11613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11613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11613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11613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11613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11613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11613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11613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11613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11613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11613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11613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11613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11613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11613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11613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11613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11613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11613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11613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11613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11613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11613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11613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11613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11613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11613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11613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11613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11613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11613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11613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11613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11613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11613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11613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11613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11613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11613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11613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11613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11613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11613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11613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11613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11613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11613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11613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11613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11613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11613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11613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11613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11613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11613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11613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11613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11613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11613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11613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11613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11613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11613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11613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11613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11613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11613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11613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11613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11613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11613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11613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11613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11613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11613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11613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11613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11613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11613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11613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11613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11613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11613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11613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11613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11613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11613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11613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11613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11613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11613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11613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11613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11613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11613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11613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11613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11613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11613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11613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11613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11613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11613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11613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11613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11613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11613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11613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11613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11613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11613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11613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11613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11613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11613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11613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11613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11613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11613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11613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11613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11613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11613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11613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11613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11613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11613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11613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11613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11613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11613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11613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11613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11613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11613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11613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11613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11613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11613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11613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11613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11613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11613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11613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11613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11613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11613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11613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11613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11613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11613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11613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11613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11613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11613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11613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11613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11613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11613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11613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11613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11613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11613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11613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11613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11613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11613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11613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11613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11613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11613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11613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11613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11613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11613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11613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11613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11613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11613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11613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11613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11613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11613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11613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11613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11613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11613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11613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11613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11613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11613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11613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11613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11613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11613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11613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11613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11613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11613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11613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11613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11613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11613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11613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11613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11613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11613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11613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11613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11613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11613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11613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11613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11613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11613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11613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11613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11613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11613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11613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11613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11613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11613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11613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11613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11613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11613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11613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11613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11613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11613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11613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11613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11613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11613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11613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11613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11613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11613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11613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11613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11613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11613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11613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11613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11613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11613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11613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11613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11613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11613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11613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11613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11613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11613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11613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11613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11613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11613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11613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11613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11613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11613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11613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11613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11613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11613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11613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11613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11613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11613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11613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11613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11613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11613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11613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11613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11613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11613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11613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11613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11613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11613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11613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11613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11613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11613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11613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11613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11613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11613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11613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11613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11613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11613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11613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11613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11613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11613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11613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11613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11613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11613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11613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11613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11613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11613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11613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11613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11613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11613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11613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11613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11613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11613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11613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11613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11613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11613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11613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11613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11613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11613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11613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11613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11613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11613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11613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11613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11613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11613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11613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11613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11613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11613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11613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11613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11613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11613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11613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11613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11613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11613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11613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11613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11613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11613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11613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11613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11613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11613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11613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11613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11613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11613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11613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11613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11613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11613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11613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11613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11613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11613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11613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11613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11613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11613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11613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11613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11613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11613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11613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11613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11613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11613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11613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11613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11613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11613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11613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11613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11613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11613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11613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11613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11613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11613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11613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11613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11613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11613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11613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11613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11613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11613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11613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11613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11613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11613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11613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11613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11613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11613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11613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11613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11613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11613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11613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11613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11613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11613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11613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11613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11613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11613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11613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11613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11613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11613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11613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11613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11613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11613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11613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11613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11613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11613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11613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11613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11613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11613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11613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11613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11613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11613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11613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11613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11613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11613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11613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11613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11613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11613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11613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11613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11613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11613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11613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11613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11613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11613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11613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11613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11613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11613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11613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11613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11613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11613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11613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11613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11613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11613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11613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11613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11613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11613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11613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11613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11613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11613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11613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11613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11613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11613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11613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11613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11613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11613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11613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11613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11613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11613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11613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11613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11613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11613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11613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11613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11613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11613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11613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11613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11613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11613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11613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11613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11613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11613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11613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11613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11613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11613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11613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11613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11613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11613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11613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11613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11613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11613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11613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11613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11613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11613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11613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11613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11613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11613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11613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11613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11613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11613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11613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11613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11613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11613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11613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11613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11613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11613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11613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11613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11613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11613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11613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11613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11613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11613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11613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11613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11613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11613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11613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11613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11613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11613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11613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11613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11613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11613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11613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11613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11613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11613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11613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11613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11613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11613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11613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11613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11613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11613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11613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11613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11613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11613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11613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11613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11613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11613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11613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11613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11613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11613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11613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11613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11613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11613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11613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11613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11613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11613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11613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11613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11613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11613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11613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11613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11613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11613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11613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11613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11613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11613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11613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11613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11613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11613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11613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11613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11613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11613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11613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11613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11613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11613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11613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11613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11613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11613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11613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11613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11613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11613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11613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11613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11613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11613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11613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11613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11613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11613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11613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11613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11613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11613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11613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11613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11613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11613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11613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11613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11613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11613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11613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11613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11613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11613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11613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11613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11613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11613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11613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11613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11613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11613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11613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11613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11613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11613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11613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11613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11613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11613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11613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11613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11613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11613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11613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11613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11613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11613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11613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11613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11613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11613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11613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11613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11613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11613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11613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11613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11613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11613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11613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11613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11613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11613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11613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11613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11613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11613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11613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11613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11613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11613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11613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11613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11613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11613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11613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11613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11613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11613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11613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11613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11613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11613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11613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11613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11613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11613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11613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11613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11613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11613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11613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11613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11613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11613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11613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11613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11613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11613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11613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11613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11613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11613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11613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11613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11613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11613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11613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11613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11613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11613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11613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11613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11613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11613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11613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11613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11613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11613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11613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11613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11613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11613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11613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11613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11613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11613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11613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11613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11613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11613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11613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11613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11613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11613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11613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11613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11613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11613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11613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11613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11613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11613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11613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11613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11613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11613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11613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11613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11613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11613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11613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11613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11613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11613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11613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11613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11613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11613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11613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11613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11613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11613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11613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11613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11613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11613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11613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11613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11613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11613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11613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11613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11613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11613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11613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11613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11613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11613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11613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11613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11613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11613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11613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11613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11613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11613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11613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11613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11613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11613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11613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11613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11613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11613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11613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11613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11613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11613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11613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11613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11613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11613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11613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11613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11613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11613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11613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11613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11613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11613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11613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11613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11613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11613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11613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11613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11613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11613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11613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11613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11613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11613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11613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11613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11613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11613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11613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11613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11613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11613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11613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11613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11613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11613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11613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11613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11613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11613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11613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11613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11613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11613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11613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11613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11613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11613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11613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11613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11613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11613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11613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11613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11613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11613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11613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11613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11613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11613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11613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11613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11613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11613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11613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11613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11613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11613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11613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11613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11613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11613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11613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11613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11613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11613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11613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11613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11613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11613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11613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11613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11613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11613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11613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11613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11613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11613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11613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11613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11613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11613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11613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11613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11613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11613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11613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11613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11613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11613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11613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11613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11613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11613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11613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11613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11613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11613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11613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11613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11613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11613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11613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11613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11613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11613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11613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11613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11613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11613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11613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11613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11613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11613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11613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11613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11613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11613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11613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11613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11613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11613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11613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11613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11613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11613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11613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11613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11613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11613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11613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11613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11613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11613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11613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11613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11613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11613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11613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11613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11613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11613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11613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11613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11613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11613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11613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11613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11613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11613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11613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11613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11613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11613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11613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11613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11613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11613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11613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11613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11613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11613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11613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11613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11613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11613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11613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11613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11613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11613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11613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11613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11613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11613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11613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11613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11613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11613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11613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11613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11613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11613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11613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11613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11613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11613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11613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11613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11613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11613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11613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11613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11613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11613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11613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11613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11613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11613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11613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11613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11613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11613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11613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11613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11613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11613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11613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11613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11613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11613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11613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11613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11613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11613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11613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11613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11613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11613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11613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11613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11613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11613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11613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11613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11613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11613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11613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11613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11613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11613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11613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11613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11613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11613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11613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11613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11613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11613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11613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11613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11613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11613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11613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11613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11613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11613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11613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11613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11613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11613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11613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11613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11613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11613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11613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11613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11613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11613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11613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11613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11613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11613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11613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11613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11613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11613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11613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11613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11613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11613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11613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11613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11613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11613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11613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11613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11613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11613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11613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11613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11613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11613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11613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11613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11613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11613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11613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11613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11613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11613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11613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11613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11613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11613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11613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11613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11613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11613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11613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11613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11613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11613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11613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11613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11613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11613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11613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11613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11613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11613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11613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11613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11613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11613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11613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11613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11613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11613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11613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11613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11613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11613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11613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11613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11613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11613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11613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11613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11613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11613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11613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11613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11613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11613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11613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11613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11613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11613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11613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11613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11613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11613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11613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11613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11613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11613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11613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11613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11613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11613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11613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11613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11613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11613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11613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11613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11613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11613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11613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11613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11613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11613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11613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11613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11613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11613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11613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11613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11613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11613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11613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11613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11613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11613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11613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11613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11613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11613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11613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11613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11613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11613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11613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11613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11613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11613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11613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11613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11613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11613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11613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11613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11613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11613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11613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11613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11613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11613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11613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11613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11613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11613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11613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11613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11613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11613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11613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11613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11613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11613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11613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11613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11613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11613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11613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11613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11613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11613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11613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11613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11613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11613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11613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11613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11613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11613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11613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11613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11613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11613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11613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11613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11613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11613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11613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11613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11613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11613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11613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11613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11613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11613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11613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11613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11613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11613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11613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11613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11613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11613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11613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11613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11613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11613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11613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11613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11613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11613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11613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11613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11613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11613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11613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11613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11613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11613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11613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11613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11613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11613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11613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11613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11613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11613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11613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11613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11613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11613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11613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11613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11613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11613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11613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11613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11613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11613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11613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11613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11613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11613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11613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11613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11613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11613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11613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11613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11613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11613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11613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11613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11613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11613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11613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11613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11613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11613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11613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11613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11613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11613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11613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11613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11613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11613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11613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11613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11613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11613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11613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11613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11613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11613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11613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11613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11613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11613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11613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11613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11613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11613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11613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11613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11613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11613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11613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11613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11613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11613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11613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11613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11613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11613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11613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11613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11613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11613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11613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11613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11613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11613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11613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11613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11613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11613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11613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11613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11613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11613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11613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11613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11613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11613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11613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11613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11613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11613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11613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11613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11613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11613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11613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11613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11613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11613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11613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11613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11613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11613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11613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11613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11613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11613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11613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11613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11613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11613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11613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11613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11613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11613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11613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11613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11613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11613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11613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11613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11613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11613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11613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11613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11613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11613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11613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11613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11613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11613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11613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11613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11613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11613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11613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11613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11613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11613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11613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11613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11613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11613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11613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11613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11613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11613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11613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11613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11613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11613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11613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11613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11613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11613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11613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11613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11613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11613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11613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11613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11613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11613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11613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11613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11613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11613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11613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11613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11613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11613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11613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11613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11613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11613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11613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11613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11613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11613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11613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11613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11613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11613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11613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11613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11613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11613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11613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11613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11613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11613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11613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11613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11613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11613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11613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11613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11613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11613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11613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11613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11613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11613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11613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11613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11613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11613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11613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11613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11613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11613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11613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11613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11613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11613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11613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11613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11613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11613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11613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11613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11613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11613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11613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11613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11613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11613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11613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11613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11613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11613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11613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11613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11613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11613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11613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11613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11613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11613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11613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11613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11613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11613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11613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11613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11613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11613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11613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11613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11613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11613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11613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11613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11613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11613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11613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11613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11613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11613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11613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11613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11613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11613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11613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11613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11613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11613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11613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11613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11613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11613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11613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11613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11613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11613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11613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11613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11613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11613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11613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11613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11613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11613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11613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11613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11613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11613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11613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11613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11613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11613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11613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11613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11613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11613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11613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11613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11613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11613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11613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11613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11613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11613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11613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11613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11613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11613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11613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11613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11613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11613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11613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11613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11613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11613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11613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11613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11613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11613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11613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11613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11613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11613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11613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11613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11613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11613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11613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11613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11613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11613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11613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11613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11613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11613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11613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11613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11613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11613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11613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11613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11613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11613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11613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11613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11613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11613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11613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11613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11613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11613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11613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11613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11613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11613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11613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11613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11613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11613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11613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11613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11613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11613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11613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11613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11613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11613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11613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11613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11613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11613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11613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11613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11613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11613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11613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11613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11613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11613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11613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11613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11613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11613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11613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11613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11613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11613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11613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11613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11613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11613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11613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11613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11613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11613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11613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11613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11613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11613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11613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11613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11613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11613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11613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11613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11613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11613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11613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11613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11613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11613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11613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11613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11613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11613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11613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11613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11613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11613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11613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11613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11613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11613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11613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11613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11613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11613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11613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11613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11613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11613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11613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11613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11613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11613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11613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11613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11613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11613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11613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11613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11613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11613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11613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11613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11613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11613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11613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11613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11613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11613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11613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11613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11613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11613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11613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11613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11613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11613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11613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11613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11613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11613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11613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11613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11613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11613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11613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11613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11613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11613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11613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11613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11613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11613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11613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11613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11613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11613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11613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11613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11613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11613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11613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11613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11613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11613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11613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11613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11613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11613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11613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11613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11613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11613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11613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11613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11613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11613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11613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11613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11613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11613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11613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11613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11613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11613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11613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11613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11613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11613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11613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11613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11613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11613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11613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11613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11613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11613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11613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11613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11613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11613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11613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11613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11613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11613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11613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11613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11613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11613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11613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11613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11613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11613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11613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11613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11613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11613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11613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11613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11613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11613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11613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11613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11613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11613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11613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11613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11613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11613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11613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11613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11613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11613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11613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11613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11613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11613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11613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11613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11613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11613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11613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11613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11613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11613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11613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11613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11613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11613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11613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11613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11613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11613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11613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11613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11613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11613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11613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11613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11613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11613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11613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11613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11613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11613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11613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11613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11613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11613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11613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11613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11613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11613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11613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11613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11613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11613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11613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11613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11613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11613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11613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11613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11613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11613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11613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11613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11613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11613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11613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11613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11613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11613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11613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11613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11613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11613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11613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11613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11613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11613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11613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11613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11613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11613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11613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11613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11613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11613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11613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11613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11613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11613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11613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11613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11613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11613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11613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11613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11613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11613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11613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11613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11613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11613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11613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11613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11613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11613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11613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11613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11613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11613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11613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11613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11613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11613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11613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11613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11613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11613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11613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11613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11613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11613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11613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11613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11613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11613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11613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11613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11613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11613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11613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11613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11613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11613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11613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11613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11613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11613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11613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11613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11613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11613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11613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11613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11613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11613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11613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11613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11613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11613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11613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11613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11613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11613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11613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11613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11613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11613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11613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11613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11613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11613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11613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11613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11613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11613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11613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11613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11613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11613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11613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11613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11613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11613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11613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11613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11613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11613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11613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11613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11613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11613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11613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11613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11613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11613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11613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11613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11613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11613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11613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11613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11613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11613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11613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11613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11613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11613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11613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11613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11613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11613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11613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11613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11613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11613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11613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11613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11613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11613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11613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11613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11613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11613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11613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11613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11613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11613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11613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11613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11613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11613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11613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11613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11613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11613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11613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11613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11613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11613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11613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11613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11613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11613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11613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11613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11613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11613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11613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11613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11613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11613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11613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11613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11613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11613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11613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11613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11613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11613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11613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11613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11613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11613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11613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11613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11613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11613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11613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11613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11613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11613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11613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11613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11613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11613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11613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11613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11613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11613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11613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11613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11613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11613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11613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11613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11613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11613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11613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11613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11613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11613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11613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11613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11613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11613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11613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11613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11613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11613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11613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11613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11613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11613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11613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11613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11613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11613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11613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11613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11613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11613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11613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11613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11613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11613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11613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11613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11613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11613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11613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11613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11613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11613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11613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11613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11613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11613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11613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11613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11613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11613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11613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11613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11613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11613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11613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11613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11613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11613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11613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11613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11613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11613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11613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11613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11613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11613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11613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11613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11613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11613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11613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11613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11613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11613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11613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11613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11613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11613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11613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11613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11613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11613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11613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11613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11613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11613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11613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11613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11613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11613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11613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11613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11613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11613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11613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11613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11613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11613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11613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11613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11613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11613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11613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11613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11613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11613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11613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11613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11613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11613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11613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11613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11613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11613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11613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11613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11613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11613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11613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11613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11613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11613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11613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11613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11613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11613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11613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11613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11613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11613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11613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11613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11613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11613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11613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11613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11613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11613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11613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11613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11613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11613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11613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11613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11613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11613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11613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11613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11613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11613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11613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11613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11613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11613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11613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11613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11613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11613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11613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11613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11613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11613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11613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11613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11613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11613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11613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11613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11613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11613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11613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11613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11613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11613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11613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11613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11613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11613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11613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11613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11613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11613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11613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11613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11613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11613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11613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11613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11613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11613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11613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11613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11613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11613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11613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11613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11613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11613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11613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11613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11613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11613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11613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11613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11613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11613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11613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11613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11613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11613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11613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11613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11613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11613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11613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11613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11613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11613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11613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11613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11613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11613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11613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11613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11613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11613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11613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11613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11613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11613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11613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11613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11613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11613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11613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11613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11613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11613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11613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11613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11613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11613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11613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11613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11613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11613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11613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11613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11613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11613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11613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11613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11613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11613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11613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11613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11613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11613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11613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11613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11613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11613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11613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11613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11613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11613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11613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11613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11613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11613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11613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11613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11613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11613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11613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11613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11613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11613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11613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11613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11613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11613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11613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11613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11613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11613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11613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11613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11613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11613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11613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11613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11613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11613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11613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11613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11613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11613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11613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11613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11613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11613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11613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11613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11613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11613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11613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11613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11613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11613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11613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11613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11613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11613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11613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11613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11613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11613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11613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11613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11613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11613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11613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11613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11613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11613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11613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11613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11613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11613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11613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11613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11613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11613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11613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11613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11613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11613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11613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11613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11613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11613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11613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11613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11613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11613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11613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11613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11613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11613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11613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11613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11613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11613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11613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11613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11613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11613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11613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11613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11613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11613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11613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11613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11613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11613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11613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11613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11613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11613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11613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11613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11613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11613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11613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11613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11613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11613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11613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11613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11613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11613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11613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11613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11613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11613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11613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11613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11613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11613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11613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11613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11613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11613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11613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11613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11613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11613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11613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11613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11613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11613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11613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11613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11613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11613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11613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11613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11613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11613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11613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11613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11613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11613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11613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11613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11613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11613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11613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11613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11613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11613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11613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11613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11613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11613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11613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11613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11613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11613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11613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11613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11613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11613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11613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11613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11613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11613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11613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11613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11613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11613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11613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11613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11613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11613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11613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11613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11613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11613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11613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11613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11613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11613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11613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11613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11613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11613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11613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11613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11613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11613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11613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11613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11613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11613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11613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11613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11613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11613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11613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11613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11613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11613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11613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11613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11613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11613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11613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11613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11613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11613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11613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11613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11613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11613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11613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11613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11613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11613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11613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11613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11613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11613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11613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11613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11613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11613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11613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11613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11613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11613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11613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11613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11613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11613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11613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11613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11613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11613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11613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11613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11613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11613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11613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11613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11613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11613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11613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11613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11613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11613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11613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11613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11613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11613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11613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11613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11613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11613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11613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11613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11613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11613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11613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11613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11613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11613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11613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11613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11613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11613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11613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11613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11613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11613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11613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11613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11613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11613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11613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11613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11613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11613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11613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11613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11613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11613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11613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11613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11613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11613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11613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11613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11613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11613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11613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11613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11613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11613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11613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11613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11613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11613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11613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11613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11613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11613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11613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11613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11613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11613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11613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11613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11613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11613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11613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11613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11613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11613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11613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11613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11613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11613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11613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11613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11613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11613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11613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11613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11613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11613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11613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11613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11613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11613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11613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11613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11613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11613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11613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11613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11613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11613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11613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11613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11613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11613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11613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11613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11613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11613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11613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11613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11613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11613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11613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11613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11613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11613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11613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11613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11613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11613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11613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11613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11613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11613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11613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11613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11613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11613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11613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11613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11613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11613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11613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11613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11613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11613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11613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11613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11613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11613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11613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11613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11613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11613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11613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11613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11613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11613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11613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11613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11613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11613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11613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11613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11613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11613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11613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11613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11613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11613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11613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11613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11613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11613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11613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11613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11613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11613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11613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11613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11613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11613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11613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11613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11613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11613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11613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11613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11613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11613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11613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11613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11613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11613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11613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11613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11613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11613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11613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11613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11613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11613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11613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11613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11613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11613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11613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11613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11613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11613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11613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11613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11613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11613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11613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11613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11613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11613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11613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11613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11613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11613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11613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11613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11613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11613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11613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11613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11613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11613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11613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11613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11613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11613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11613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11613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11613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11613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11613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11613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11613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11613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11613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11613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11613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11613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11613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11613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11613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11613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11613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11613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11613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11613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11613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11613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11613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11613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11613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11613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11613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11613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11613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11613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11613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11613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11613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11613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11613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11613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11613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11613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11613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11613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11613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11613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11613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11613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11613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11613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11613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11613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11613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11613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11613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11613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11613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11613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11613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11613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11613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11613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11613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11613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11613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11613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11613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11613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11613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11613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11613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11613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11613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11613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11613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11613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11613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11613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11613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11613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11613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11613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11613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11613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11613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11613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11613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11613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11613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11613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11613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11613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11613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11613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11613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11613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11613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11613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11613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11613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11613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11613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11613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11613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11613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11613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11613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11613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11613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11613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11613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11613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11613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11613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11613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11613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11613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11613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11613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11613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11613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11613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11613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11613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11613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11613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11613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11613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11613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11613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11613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11613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11613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11613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11613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11613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11613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11613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11613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11613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11613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11613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11613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11613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11613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11613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11613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11613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11613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11613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11613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11613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11613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11613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11613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11613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11613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11613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11613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11613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11613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11613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11613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11613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11613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11613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11613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11613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11613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11613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11613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11613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11613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11613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11613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11613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11613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11613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11613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11613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11613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11613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11613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11613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11613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11613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11613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11613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11613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11613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11613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11613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11613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11613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11613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11613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11613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11613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11613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11613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11613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11613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11613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11613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11613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11613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11613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11613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11613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11613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11613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11613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11613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11613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11613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11613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11613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11613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11613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11613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11613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11613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11613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11613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11613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11613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11613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11613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11613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11613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11613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11613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11613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11613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11613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11613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11613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11613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11613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11613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11613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11613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11613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11613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11613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11613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11613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11613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11613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11613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11613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11613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11613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11613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11613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11613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11613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11613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11613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11613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11613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11613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11613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11613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11613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11613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11613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11613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11613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11613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11613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11613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11613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11613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11613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11613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11613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11613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11613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11613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11613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11613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11613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11613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11613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11613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11613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11613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11613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11613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11613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11613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11613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11613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11613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11613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11613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11613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11613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11613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11613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11613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11613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11613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11613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11613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11613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11613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11613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11613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11613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11613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11613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11613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11613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11613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11613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11613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11613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11613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11613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11613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11613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11613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11613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11613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11613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11613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11613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11613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11613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11613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11613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11613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11613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11613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11613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11613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11613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11613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11613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11613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11613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11613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11613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11613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11613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11613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11613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11613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11613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11613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11613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11613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11613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11613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11613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11613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11613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11613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11613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11613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11613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11613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11613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11613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11613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11613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11613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11613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11613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11613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11613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11613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11613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11613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11613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11613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11613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11613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11613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11613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11613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11613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11613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11613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11613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11613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11613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11613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11613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11613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11613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11613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11613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11613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11613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11613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11613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11613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11613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11613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11613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11613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11613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11613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11613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11613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11613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11613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11613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11613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11613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11613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11613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11613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11613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11613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11613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11613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11613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11613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11613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11613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11613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11613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11613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11613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11613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11613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11613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11613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11613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11613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11613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11613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11613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11613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11613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11613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11613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11613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11613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11613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11613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11613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11613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11613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11613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11613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11613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11613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11613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11613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11613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11613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11613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11613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11613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11613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11613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11613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11613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11613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11613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11613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11613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11613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11613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11613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11613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11613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11613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11613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11613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11613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11613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11613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11613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11613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11613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11613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11613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11613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11613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11613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11613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11613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11613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11613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11613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11613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11613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11613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11613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11613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11613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11613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11613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11613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11613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11613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11613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11613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11613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11613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11613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11613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11613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11613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11613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11613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11613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11613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11613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11613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11613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11613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11613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11613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11613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11613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11613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11613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11613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11613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11613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11613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11613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11613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11613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11613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11613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11613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11613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11613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11613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11613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11613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11613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11613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11613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11613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11613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11613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11613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11613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11613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11613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11613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11613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11613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11613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11613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11613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11613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11613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11613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11613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11613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11613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11613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11613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11613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11613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11613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11613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11613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11613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11613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11613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11613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11613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11613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11613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11613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11613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11613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11613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11613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11613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11613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11613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11613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11613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11613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11613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11613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11613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11613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11613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11613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11613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11613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11613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11613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11613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11613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11613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11613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11613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11613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11613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11613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11613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11613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11613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11613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11613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11613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11613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11613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11613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11613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11613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11613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11613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11613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11613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11613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11613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11613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11613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11613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11613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11613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11613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11613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11613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11613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11613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11613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11613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11613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11613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11613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11613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11613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11613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11613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11613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11613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11613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11613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11613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11613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11613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11613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11613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11613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11613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11613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11613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11613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11613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11613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11613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11613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11613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11613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11613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11613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11613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11613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11613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11613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11613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11613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11613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11613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11613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11613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11613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11613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11613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11613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11613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11613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11613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11613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11613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11613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11613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11613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11613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11613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11613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11613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11613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11613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11613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11613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11613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11613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11613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11613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11613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11613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11613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11613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11613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11613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11613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11613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11613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11613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11613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11613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11613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11613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11613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11613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11613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11613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11613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11613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11613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11613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11613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11613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11613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11613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11613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11613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11613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11613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11613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11613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11613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11613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11613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11613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11613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11613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11613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11613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11613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11613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11613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11613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11613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11613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11613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11613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11613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11613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11613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11613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11613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11613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11613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11613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11613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11613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11613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11613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11613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11613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11613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11613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11613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11613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11613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11613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11613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11613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11613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11613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11613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11613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11613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11613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11613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11613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11613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11613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11613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11613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11613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11613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11613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11613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11613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11613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11613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11613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11613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11613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11613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11613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11613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11613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11613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11613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11613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11613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11613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11613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11613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11613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11613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11613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11613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11613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11613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11613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11613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11613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11613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11613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11613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11613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11613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11613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11613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11613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11613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11613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11613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11613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11613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11613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11613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11613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11613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11613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11613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11613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11613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11613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11613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11613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11613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11613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11613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11613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11613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11613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11613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11613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11613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11613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11613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11613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11613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11613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11613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11613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11613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11613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11613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11613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11613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11613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11613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11613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11613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11613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11613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11613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11613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11613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11613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11613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11613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11613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11613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11613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11613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11613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11613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11613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11613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11613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11613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11613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11613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11613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11613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11613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11613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11613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11613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11613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11613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11613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11613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11613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11613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11613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11613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11613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11613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11613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11613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11613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11613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11613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11613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11613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11613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11613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11613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11613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11613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11613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11613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11613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11613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11613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11613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11613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11613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11613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11613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11613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11613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11613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11613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11613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11613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11613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11613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11613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11613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11613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11613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11613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11613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11613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11613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11613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11613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11613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11613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11613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11613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11613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11613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11613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11613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11613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11613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11613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11613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11613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11613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11613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11613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11613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11613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11613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11613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11613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11613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11613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11613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11613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11613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11613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11613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11613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11613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11613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11613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11613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11613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11613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11613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11613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11613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11613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11613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11613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11613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11613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11613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11613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11613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11613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11613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11613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11613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11613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11613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11613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11613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11613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11613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11613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11613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11613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11613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11613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11613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11613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11613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11613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11613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44958</v>
      </c>
      <c r="H4365" s="11">
        <v>9</v>
      </c>
      <c r="I4365" s="20" t="s">
        <v>259</v>
      </c>
      <c r="J4365" s="11" t="s">
        <v>261</v>
      </c>
      <c r="K4365" s="11" t="s">
        <v>11613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44958</v>
      </c>
      <c r="H4366" s="11">
        <v>9</v>
      </c>
      <c r="I4366" s="20" t="s">
        <v>259</v>
      </c>
      <c r="J4366" s="11" t="s">
        <v>261</v>
      </c>
      <c r="K4366" s="11" t="s">
        <v>11613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44958</v>
      </c>
      <c r="H4367" s="11">
        <v>9</v>
      </c>
      <c r="I4367" s="20" t="s">
        <v>259</v>
      </c>
      <c r="J4367" s="11" t="s">
        <v>261</v>
      </c>
      <c r="K4367" s="11" t="s">
        <v>11613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11613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11613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11613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11613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11613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11613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11613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11613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11613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11613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11613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11613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11613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11613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11613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44958</v>
      </c>
      <c r="H4383" s="11">
        <v>9</v>
      </c>
      <c r="I4383" s="20" t="s">
        <v>259</v>
      </c>
      <c r="J4383" s="11" t="s">
        <v>261</v>
      </c>
      <c r="K4383" s="11" t="s">
        <v>11613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44958</v>
      </c>
      <c r="H4384" s="11">
        <v>9</v>
      </c>
      <c r="I4384" s="20" t="s">
        <v>259</v>
      </c>
      <c r="J4384" s="11" t="s">
        <v>261</v>
      </c>
      <c r="K4384" s="11" t="s">
        <v>11613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44958</v>
      </c>
      <c r="H4385" s="11">
        <v>9</v>
      </c>
      <c r="I4385" s="20" t="s">
        <v>259</v>
      </c>
      <c r="J4385" s="11" t="s">
        <v>261</v>
      </c>
      <c r="K4385" s="11" t="s">
        <v>11613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11613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11613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11613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11613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11613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11613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11613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11613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11613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11613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11613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11613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11613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11613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11613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44958</v>
      </c>
      <c r="H4401" s="11">
        <v>9</v>
      </c>
      <c r="I4401" s="20" t="s">
        <v>259</v>
      </c>
      <c r="J4401" s="11" t="s">
        <v>261</v>
      </c>
      <c r="K4401" s="11" t="s">
        <v>11613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44958</v>
      </c>
      <c r="H4402" s="11">
        <v>9</v>
      </c>
      <c r="I4402" s="20" t="s">
        <v>259</v>
      </c>
      <c r="J4402" s="11" t="s">
        <v>261</v>
      </c>
      <c r="K4402" s="11" t="s">
        <v>11613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44958</v>
      </c>
      <c r="H4403" s="11">
        <v>9</v>
      </c>
      <c r="I4403" s="20" t="s">
        <v>259</v>
      </c>
      <c r="J4403" s="11" t="s">
        <v>261</v>
      </c>
      <c r="K4403" s="11" t="s">
        <v>11613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11613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11613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11613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11613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11613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11613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11613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11613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11613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11613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11613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11613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11613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11613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11613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44958</v>
      </c>
      <c r="H4419" s="11">
        <v>9</v>
      </c>
      <c r="I4419" s="20" t="s">
        <v>259</v>
      </c>
      <c r="J4419" s="11" t="s">
        <v>261</v>
      </c>
      <c r="K4419" s="11" t="s">
        <v>11613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44958</v>
      </c>
      <c r="H4420" s="11">
        <v>9</v>
      </c>
      <c r="I4420" s="20" t="s">
        <v>259</v>
      </c>
      <c r="J4420" s="11" t="s">
        <v>261</v>
      </c>
      <c r="K4420" s="11" t="s">
        <v>11613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44958</v>
      </c>
      <c r="H4421" s="11">
        <v>9</v>
      </c>
      <c r="I4421" s="20" t="s">
        <v>259</v>
      </c>
      <c r="J4421" s="11" t="s">
        <v>261</v>
      </c>
      <c r="K4421" s="11" t="s">
        <v>11613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11613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11613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11613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11613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11613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11613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11613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11613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11613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11613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11613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11613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11613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11613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11613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44958</v>
      </c>
      <c r="H4437" s="11">
        <v>9</v>
      </c>
      <c r="I4437" s="20" t="s">
        <v>259</v>
      </c>
      <c r="J4437" s="11" t="s">
        <v>261</v>
      </c>
      <c r="K4437" s="11" t="s">
        <v>11613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44958</v>
      </c>
      <c r="H4438" s="11">
        <v>9</v>
      </c>
      <c r="I4438" s="20" t="s">
        <v>259</v>
      </c>
      <c r="J4438" s="11" t="s">
        <v>261</v>
      </c>
      <c r="K4438" s="11" t="s">
        <v>11613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44958</v>
      </c>
      <c r="H4439" s="11">
        <v>9</v>
      </c>
      <c r="I4439" s="20" t="s">
        <v>259</v>
      </c>
      <c r="J4439" s="11" t="s">
        <v>261</v>
      </c>
      <c r="K4439" s="11" t="s">
        <v>11613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11613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11613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11613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11613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11613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11613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11613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11613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11613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11613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11613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11613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11613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11613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11613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44958</v>
      </c>
      <c r="H4455" s="11">
        <v>9</v>
      </c>
      <c r="I4455" s="20" t="s">
        <v>259</v>
      </c>
      <c r="J4455" s="11" t="s">
        <v>261</v>
      </c>
      <c r="K4455" s="11" t="s">
        <v>11613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44958</v>
      </c>
      <c r="H4456" s="11">
        <v>9</v>
      </c>
      <c r="I4456" s="20" t="s">
        <v>259</v>
      </c>
      <c r="J4456" s="11" t="s">
        <v>261</v>
      </c>
      <c r="K4456" s="11" t="s">
        <v>11613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44958</v>
      </c>
      <c r="H4457" s="11">
        <v>9</v>
      </c>
      <c r="I4457" s="20" t="s">
        <v>259</v>
      </c>
      <c r="J4457" s="11" t="s">
        <v>261</v>
      </c>
      <c r="K4457" s="11" t="s">
        <v>11613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11613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11613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11613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11613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11613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11613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11613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11613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11613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11613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11613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11613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11613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11613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11613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44958</v>
      </c>
      <c r="H4473" s="11">
        <v>9</v>
      </c>
      <c r="I4473" s="20" t="s">
        <v>259</v>
      </c>
      <c r="J4473" s="11" t="s">
        <v>261</v>
      </c>
      <c r="K4473" s="11" t="s">
        <v>11613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44958</v>
      </c>
      <c r="H4474" s="11">
        <v>9</v>
      </c>
      <c r="I4474" s="20" t="s">
        <v>259</v>
      </c>
      <c r="J4474" s="11" t="s">
        <v>261</v>
      </c>
      <c r="K4474" s="11" t="s">
        <v>11613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44958</v>
      </c>
      <c r="H4475" s="11">
        <v>9</v>
      </c>
      <c r="I4475" s="20" t="s">
        <v>259</v>
      </c>
      <c r="J4475" s="11" t="s">
        <v>261</v>
      </c>
      <c r="K4475" s="11" t="s">
        <v>11613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11613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11613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11613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11613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11613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11613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11613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11613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11613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11613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11613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11613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11613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11613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11613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44958</v>
      </c>
      <c r="H4491" s="11">
        <v>9</v>
      </c>
      <c r="I4491" s="20" t="s">
        <v>259</v>
      </c>
      <c r="J4491" s="11" t="s">
        <v>261</v>
      </c>
      <c r="K4491" s="11" t="s">
        <v>11613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44958</v>
      </c>
      <c r="H4492" s="11">
        <v>9</v>
      </c>
      <c r="I4492" s="20" t="s">
        <v>259</v>
      </c>
      <c r="J4492" s="11" t="s">
        <v>261</v>
      </c>
      <c r="K4492" s="11" t="s">
        <v>11613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44958</v>
      </c>
      <c r="H4493" s="11">
        <v>9</v>
      </c>
      <c r="I4493" s="20" t="s">
        <v>259</v>
      </c>
      <c r="J4493" s="11" t="s">
        <v>261</v>
      </c>
      <c r="K4493" s="11" t="s">
        <v>11613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11613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11613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11613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11613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11613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11613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11613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11613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11613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11613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11613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11613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11613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11613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11613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44958</v>
      </c>
      <c r="H4509" s="11">
        <v>9</v>
      </c>
      <c r="I4509" s="20" t="s">
        <v>259</v>
      </c>
      <c r="J4509" s="11" t="s">
        <v>261</v>
      </c>
      <c r="K4509" s="11" t="s">
        <v>11613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44958</v>
      </c>
      <c r="H4510" s="11">
        <v>9</v>
      </c>
      <c r="I4510" s="20" t="s">
        <v>259</v>
      </c>
      <c r="J4510" s="11" t="s">
        <v>261</v>
      </c>
      <c r="K4510" s="11" t="s">
        <v>11613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44958</v>
      </c>
      <c r="H4511" s="11">
        <v>9</v>
      </c>
      <c r="I4511" s="20" t="s">
        <v>259</v>
      </c>
      <c r="J4511" s="11" t="s">
        <v>261</v>
      </c>
      <c r="K4511" s="11" t="s">
        <v>11613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11613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11613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11613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11613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11613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11613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11613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11613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11613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11613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11613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11613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11613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11613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11613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44958</v>
      </c>
      <c r="H4527" s="11">
        <v>9</v>
      </c>
      <c r="I4527" s="20" t="s">
        <v>259</v>
      </c>
      <c r="J4527" s="11" t="s">
        <v>261</v>
      </c>
      <c r="K4527" s="11" t="s">
        <v>11613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44958</v>
      </c>
      <c r="H4528" s="11">
        <v>9</v>
      </c>
      <c r="I4528" s="20" t="s">
        <v>259</v>
      </c>
      <c r="J4528" s="11" t="s">
        <v>261</v>
      </c>
      <c r="K4528" s="11" t="s">
        <v>11613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44958</v>
      </c>
      <c r="H4529" s="11">
        <v>9</v>
      </c>
      <c r="I4529" s="20" t="s">
        <v>259</v>
      </c>
      <c r="J4529" s="11" t="s">
        <v>261</v>
      </c>
      <c r="K4529" s="11" t="s">
        <v>11613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11613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11613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11613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11613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11613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11613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11613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11613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11613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11613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11613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11613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11613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11613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11613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44958</v>
      </c>
      <c r="H4545" s="11">
        <v>9</v>
      </c>
      <c r="I4545" s="20" t="s">
        <v>259</v>
      </c>
      <c r="J4545" s="11" t="s">
        <v>261</v>
      </c>
      <c r="K4545" s="11" t="s">
        <v>11613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44958</v>
      </c>
      <c r="H4546" s="11">
        <v>9</v>
      </c>
      <c r="I4546" s="20" t="s">
        <v>259</v>
      </c>
      <c r="J4546" s="11" t="s">
        <v>261</v>
      </c>
      <c r="K4546" s="11" t="s">
        <v>11613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44958</v>
      </c>
      <c r="H4547" s="11">
        <v>9</v>
      </c>
      <c r="I4547" s="20" t="s">
        <v>259</v>
      </c>
      <c r="J4547" s="11" t="s">
        <v>261</v>
      </c>
      <c r="K4547" s="11" t="s">
        <v>11613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11613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11613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11613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11613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11613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11613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11613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11613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11613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11613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11613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11613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11613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11613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11613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44958</v>
      </c>
      <c r="H4563" s="11">
        <v>9</v>
      </c>
      <c r="I4563" s="20" t="s">
        <v>259</v>
      </c>
      <c r="J4563" s="11" t="s">
        <v>261</v>
      </c>
      <c r="K4563" s="11" t="s">
        <v>11613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44958</v>
      </c>
      <c r="H4564" s="11">
        <v>9</v>
      </c>
      <c r="I4564" s="20" t="s">
        <v>259</v>
      </c>
      <c r="J4564" s="11" t="s">
        <v>261</v>
      </c>
      <c r="K4564" s="11" t="s">
        <v>11613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44958</v>
      </c>
      <c r="H4565" s="11">
        <v>9</v>
      </c>
      <c r="I4565" s="20" t="s">
        <v>259</v>
      </c>
      <c r="J4565" s="11" t="s">
        <v>261</v>
      </c>
      <c r="K4565" s="11" t="s">
        <v>11613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11613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11613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11613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11613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11613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11613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11613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11613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11613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11613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11613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11613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11613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11613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11613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44958</v>
      </c>
      <c r="H4581" s="11">
        <v>9</v>
      </c>
      <c r="I4581" s="20" t="s">
        <v>259</v>
      </c>
      <c r="J4581" s="11" t="s">
        <v>261</v>
      </c>
      <c r="K4581" s="11" t="s">
        <v>11613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44958</v>
      </c>
      <c r="H4582" s="11">
        <v>9</v>
      </c>
      <c r="I4582" s="20" t="s">
        <v>259</v>
      </c>
      <c r="J4582" s="11" t="s">
        <v>261</v>
      </c>
      <c r="K4582" s="11" t="s">
        <v>11613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44958</v>
      </c>
      <c r="H4583" s="11">
        <v>9</v>
      </c>
      <c r="I4583" s="20" t="s">
        <v>259</v>
      </c>
      <c r="J4583" s="11" t="s">
        <v>261</v>
      </c>
      <c r="K4583" s="11" t="s">
        <v>11613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11613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11613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11613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11613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11613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11613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11613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11613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11613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11613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11613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11613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11613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11613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11613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44958</v>
      </c>
      <c r="H4599" s="11">
        <v>9</v>
      </c>
      <c r="I4599" s="20" t="s">
        <v>259</v>
      </c>
      <c r="J4599" s="11" t="s">
        <v>261</v>
      </c>
      <c r="K4599" s="11" t="s">
        <v>11613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44958</v>
      </c>
      <c r="H4600" s="11">
        <v>9</v>
      </c>
      <c r="I4600" s="20" t="s">
        <v>259</v>
      </c>
      <c r="J4600" s="11" t="s">
        <v>261</v>
      </c>
      <c r="K4600" s="11" t="s">
        <v>11613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44958</v>
      </c>
      <c r="H4601" s="11">
        <v>9</v>
      </c>
      <c r="I4601" s="20" t="s">
        <v>259</v>
      </c>
      <c r="J4601" s="11" t="s">
        <v>261</v>
      </c>
      <c r="K4601" s="11" t="s">
        <v>11613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11613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11613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11613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11613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11613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11613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11613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11613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11613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11613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11613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11613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11613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11613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11613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44958</v>
      </c>
      <c r="H4617" s="11">
        <v>9</v>
      </c>
      <c r="I4617" s="20" t="s">
        <v>259</v>
      </c>
      <c r="J4617" s="11" t="s">
        <v>261</v>
      </c>
      <c r="K4617" s="11" t="s">
        <v>11613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44958</v>
      </c>
      <c r="H4618" s="11">
        <v>9</v>
      </c>
      <c r="I4618" s="20" t="s">
        <v>259</v>
      </c>
      <c r="J4618" s="11" t="s">
        <v>261</v>
      </c>
      <c r="K4618" s="11" t="s">
        <v>11613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44958</v>
      </c>
      <c r="H4619" s="11">
        <v>9</v>
      </c>
      <c r="I4619" s="20" t="s">
        <v>259</v>
      </c>
      <c r="J4619" s="11" t="s">
        <v>261</v>
      </c>
      <c r="K4619" s="11" t="s">
        <v>11613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11613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11613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11613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11613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11613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11613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11613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11613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11613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11613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11613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11613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11613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11613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11613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44958</v>
      </c>
      <c r="H4635" s="11">
        <v>9</v>
      </c>
      <c r="I4635" s="20" t="s">
        <v>259</v>
      </c>
      <c r="J4635" s="11" t="s">
        <v>261</v>
      </c>
      <c r="K4635" s="11" t="s">
        <v>11613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44958</v>
      </c>
      <c r="H4636" s="11">
        <v>9</v>
      </c>
      <c r="I4636" s="20" t="s">
        <v>259</v>
      </c>
      <c r="J4636" s="11" t="s">
        <v>261</v>
      </c>
      <c r="K4636" s="11" t="s">
        <v>11613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44958</v>
      </c>
      <c r="H4637" s="11">
        <v>9</v>
      </c>
      <c r="I4637" s="20" t="s">
        <v>259</v>
      </c>
      <c r="J4637" s="11" t="s">
        <v>261</v>
      </c>
      <c r="K4637" s="11" t="s">
        <v>11613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11613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11613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11613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11613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11613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11613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11613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11613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11613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11613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11613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11613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11613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11613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11613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44958</v>
      </c>
      <c r="H4653" s="11">
        <v>9</v>
      </c>
      <c r="I4653" s="20" t="s">
        <v>259</v>
      </c>
      <c r="J4653" s="11" t="s">
        <v>261</v>
      </c>
      <c r="K4653" s="11" t="s">
        <v>11613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44958</v>
      </c>
      <c r="H4654" s="11">
        <v>9</v>
      </c>
      <c r="I4654" s="20" t="s">
        <v>259</v>
      </c>
      <c r="J4654" s="11" t="s">
        <v>261</v>
      </c>
      <c r="K4654" s="11" t="s">
        <v>11613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44958</v>
      </c>
      <c r="H4655" s="11">
        <v>9</v>
      </c>
      <c r="I4655" s="20" t="s">
        <v>259</v>
      </c>
      <c r="J4655" s="11" t="s">
        <v>261</v>
      </c>
      <c r="K4655" s="11" t="s">
        <v>11613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11613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11613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11613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11613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11613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11613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11613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11613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11613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11613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11613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11613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11613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11613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11613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44958</v>
      </c>
      <c r="H4671" s="11">
        <v>9</v>
      </c>
      <c r="I4671" s="20" t="s">
        <v>259</v>
      </c>
      <c r="J4671" s="11" t="s">
        <v>261</v>
      </c>
      <c r="K4671" s="11" t="s">
        <v>11613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44958</v>
      </c>
      <c r="H4672" s="11">
        <v>9</v>
      </c>
      <c r="I4672" s="20" t="s">
        <v>259</v>
      </c>
      <c r="J4672" s="11" t="s">
        <v>261</v>
      </c>
      <c r="K4672" s="11" t="s">
        <v>11613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44958</v>
      </c>
      <c r="H4673" s="11">
        <v>9</v>
      </c>
      <c r="I4673" s="20" t="s">
        <v>259</v>
      </c>
      <c r="J4673" s="11" t="s">
        <v>261</v>
      </c>
      <c r="K4673" s="11" t="s">
        <v>11613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11613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11613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11613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11613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11613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11613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11613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11613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11613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11613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11613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11613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11613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11613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11613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44958</v>
      </c>
      <c r="H4689" s="11">
        <v>9</v>
      </c>
      <c r="I4689" s="20" t="s">
        <v>259</v>
      </c>
      <c r="J4689" s="11" t="s">
        <v>261</v>
      </c>
      <c r="K4689" s="11" t="s">
        <v>11613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44958</v>
      </c>
      <c r="H4690" s="11">
        <v>9</v>
      </c>
      <c r="I4690" s="20" t="s">
        <v>259</v>
      </c>
      <c r="J4690" s="11" t="s">
        <v>261</v>
      </c>
      <c r="K4690" s="11" t="s">
        <v>11613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44958</v>
      </c>
      <c r="H4691" s="11">
        <v>9</v>
      </c>
      <c r="I4691" s="20" t="s">
        <v>259</v>
      </c>
      <c r="J4691" s="11" t="s">
        <v>261</v>
      </c>
      <c r="K4691" s="11" t="s">
        <v>11613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11613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11613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11613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11613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11613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11613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11613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11613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11613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11613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11613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11613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11613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11613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11613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44958</v>
      </c>
      <c r="H4707" s="11">
        <v>9</v>
      </c>
      <c r="I4707" s="20" t="s">
        <v>259</v>
      </c>
      <c r="J4707" s="11" t="s">
        <v>261</v>
      </c>
      <c r="K4707" s="11" t="s">
        <v>11613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44958</v>
      </c>
      <c r="H4708" s="11">
        <v>9</v>
      </c>
      <c r="I4708" s="20" t="s">
        <v>259</v>
      </c>
      <c r="J4708" s="11" t="s">
        <v>261</v>
      </c>
      <c r="K4708" s="11" t="s">
        <v>11613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44958</v>
      </c>
      <c r="H4709" s="11">
        <v>9</v>
      </c>
      <c r="I4709" s="20" t="s">
        <v>259</v>
      </c>
      <c r="J4709" s="11" t="s">
        <v>261</v>
      </c>
      <c r="K4709" s="11" t="s">
        <v>11613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11613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11613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11613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11613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11613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11613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11613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11613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11613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11613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11613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11613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11613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11613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11613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44958</v>
      </c>
      <c r="H4725" s="11">
        <v>9</v>
      </c>
      <c r="I4725" s="20" t="s">
        <v>259</v>
      </c>
      <c r="J4725" s="11" t="s">
        <v>261</v>
      </c>
      <c r="K4725" s="11" t="s">
        <v>11613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44958</v>
      </c>
      <c r="H4726" s="11">
        <v>9</v>
      </c>
      <c r="I4726" s="20" t="s">
        <v>259</v>
      </c>
      <c r="J4726" s="11" t="s">
        <v>261</v>
      </c>
      <c r="K4726" s="11" t="s">
        <v>11613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44958</v>
      </c>
      <c r="H4727" s="11">
        <v>9</v>
      </c>
      <c r="I4727" s="20" t="s">
        <v>259</v>
      </c>
      <c r="J4727" s="11" t="s">
        <v>261</v>
      </c>
      <c r="K4727" s="11" t="s">
        <v>11613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11613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11613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11613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11613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11613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11613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11613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11613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11613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11613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11613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11613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11613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11613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11613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44958</v>
      </c>
      <c r="H4743" s="11">
        <v>9</v>
      </c>
      <c r="I4743" s="20" t="s">
        <v>259</v>
      </c>
      <c r="J4743" s="11" t="s">
        <v>261</v>
      </c>
      <c r="K4743" s="11" t="s">
        <v>11613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44958</v>
      </c>
      <c r="H4744" s="11">
        <v>9</v>
      </c>
      <c r="I4744" s="20" t="s">
        <v>259</v>
      </c>
      <c r="J4744" s="11" t="s">
        <v>261</v>
      </c>
      <c r="K4744" s="11" t="s">
        <v>11613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44958</v>
      </c>
      <c r="H4745" s="11">
        <v>9</v>
      </c>
      <c r="I4745" s="20" t="s">
        <v>259</v>
      </c>
      <c r="J4745" s="11" t="s">
        <v>261</v>
      </c>
      <c r="K4745" s="11" t="s">
        <v>11613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11613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11613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11613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11613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11613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11613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11613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11613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11613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11613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11613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11613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11613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11613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11613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44958</v>
      </c>
      <c r="H4761" s="11">
        <v>9</v>
      </c>
      <c r="I4761" s="20" t="s">
        <v>259</v>
      </c>
      <c r="J4761" s="11" t="s">
        <v>261</v>
      </c>
      <c r="K4761" s="11" t="s">
        <v>11613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44958</v>
      </c>
      <c r="H4762" s="11">
        <v>9</v>
      </c>
      <c r="I4762" s="20" t="s">
        <v>259</v>
      </c>
      <c r="J4762" s="11" t="s">
        <v>261</v>
      </c>
      <c r="K4762" s="11" t="s">
        <v>11613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44958</v>
      </c>
      <c r="H4763" s="11">
        <v>9</v>
      </c>
      <c r="I4763" s="20" t="s">
        <v>259</v>
      </c>
      <c r="J4763" s="11" t="s">
        <v>261</v>
      </c>
      <c r="K4763" s="11" t="s">
        <v>11613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11613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11613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11613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11613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11613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11613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11613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11613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11613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11613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11613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11613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11613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11613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11613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44958</v>
      </c>
      <c r="H4779" s="11">
        <v>9</v>
      </c>
      <c r="I4779" s="20" t="s">
        <v>259</v>
      </c>
      <c r="J4779" s="11" t="s">
        <v>261</v>
      </c>
      <c r="K4779" s="11" t="s">
        <v>11613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44958</v>
      </c>
      <c r="H4780" s="11">
        <v>9</v>
      </c>
      <c r="I4780" s="20" t="s">
        <v>259</v>
      </c>
      <c r="J4780" s="11" t="s">
        <v>261</v>
      </c>
      <c r="K4780" s="11" t="s">
        <v>11613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44958</v>
      </c>
      <c r="H4781" s="11">
        <v>9</v>
      </c>
      <c r="I4781" s="20" t="s">
        <v>259</v>
      </c>
      <c r="J4781" s="11" t="s">
        <v>261</v>
      </c>
      <c r="K4781" s="11" t="s">
        <v>11613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11613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11613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11613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11613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11613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11613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11613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11613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11613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11613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11613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11613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11613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11613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11613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44958</v>
      </c>
      <c r="H4797" s="11">
        <v>9</v>
      </c>
      <c r="I4797" s="20" t="s">
        <v>259</v>
      </c>
      <c r="J4797" s="11" t="s">
        <v>261</v>
      </c>
      <c r="K4797" s="11" t="s">
        <v>11613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44958</v>
      </c>
      <c r="H4798" s="11">
        <v>9</v>
      </c>
      <c r="I4798" s="20" t="s">
        <v>259</v>
      </c>
      <c r="J4798" s="11" t="s">
        <v>261</v>
      </c>
      <c r="K4798" s="11" t="s">
        <v>11613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44958</v>
      </c>
      <c r="H4799" s="11">
        <v>9</v>
      </c>
      <c r="I4799" s="20" t="s">
        <v>259</v>
      </c>
      <c r="J4799" s="11" t="s">
        <v>261</v>
      </c>
      <c r="K4799" s="11" t="s">
        <v>11613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11613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11613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11613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11613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11613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11613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11613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11613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11613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11613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11613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11613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11613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11613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11613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44958</v>
      </c>
      <c r="H4815" s="11">
        <v>9</v>
      </c>
      <c r="I4815" s="20" t="s">
        <v>259</v>
      </c>
      <c r="J4815" s="11" t="s">
        <v>261</v>
      </c>
      <c r="K4815" s="11" t="s">
        <v>11613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44958</v>
      </c>
      <c r="H4816" s="11">
        <v>9</v>
      </c>
      <c r="I4816" s="20" t="s">
        <v>259</v>
      </c>
      <c r="J4816" s="11" t="s">
        <v>261</v>
      </c>
      <c r="K4816" s="11" t="s">
        <v>11613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44958</v>
      </c>
      <c r="H4817" s="11">
        <v>9</v>
      </c>
      <c r="I4817" s="20" t="s">
        <v>259</v>
      </c>
      <c r="J4817" s="11" t="s">
        <v>261</v>
      </c>
      <c r="K4817" s="11" t="s">
        <v>11613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11613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11613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11613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11613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11613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11613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11613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11613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11613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11613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11613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11613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11613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11613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11613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44958</v>
      </c>
      <c r="H4833" s="11">
        <v>9</v>
      </c>
      <c r="I4833" s="20" t="s">
        <v>259</v>
      </c>
      <c r="J4833" s="11" t="s">
        <v>261</v>
      </c>
      <c r="K4833" s="11" t="s">
        <v>11613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44958</v>
      </c>
      <c r="H4834" s="11">
        <v>9</v>
      </c>
      <c r="I4834" s="20" t="s">
        <v>259</v>
      </c>
      <c r="J4834" s="11" t="s">
        <v>261</v>
      </c>
      <c r="K4834" s="11" t="s">
        <v>11613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44958</v>
      </c>
      <c r="H4835" s="11">
        <v>9</v>
      </c>
      <c r="I4835" s="20" t="s">
        <v>259</v>
      </c>
      <c r="J4835" s="11" t="s">
        <v>261</v>
      </c>
      <c r="K4835" s="11" t="s">
        <v>11613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11613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11613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11613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11613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11613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11613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11613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11613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11613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11613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11613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11613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11613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11613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11613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44958</v>
      </c>
      <c r="H4851" s="11">
        <v>9</v>
      </c>
      <c r="I4851" s="20" t="s">
        <v>259</v>
      </c>
      <c r="J4851" s="11" t="s">
        <v>261</v>
      </c>
      <c r="K4851" s="11" t="s">
        <v>11613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44958</v>
      </c>
      <c r="H4852" s="11">
        <v>9</v>
      </c>
      <c r="I4852" s="20" t="s">
        <v>259</v>
      </c>
      <c r="J4852" s="11" t="s">
        <v>261</v>
      </c>
      <c r="K4852" s="11" t="s">
        <v>11613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44958</v>
      </c>
      <c r="H4853" s="11">
        <v>9</v>
      </c>
      <c r="I4853" s="20" t="s">
        <v>259</v>
      </c>
      <c r="J4853" s="11" t="s">
        <v>261</v>
      </c>
      <c r="K4853" s="11" t="s">
        <v>11613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11613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11613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11613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11613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11613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11613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11613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11613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11613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11613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11613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11613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11613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11613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11613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44958</v>
      </c>
      <c r="H4869" s="11">
        <v>9</v>
      </c>
      <c r="I4869" s="20" t="s">
        <v>259</v>
      </c>
      <c r="J4869" s="11" t="s">
        <v>261</v>
      </c>
      <c r="K4869" s="11" t="s">
        <v>11613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44958</v>
      </c>
      <c r="H4870" s="11">
        <v>9</v>
      </c>
      <c r="I4870" s="20" t="s">
        <v>259</v>
      </c>
      <c r="J4870" s="11" t="s">
        <v>261</v>
      </c>
      <c r="K4870" s="11" t="s">
        <v>11613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44958</v>
      </c>
      <c r="H4871" s="11">
        <v>9</v>
      </c>
      <c r="I4871" s="20" t="s">
        <v>259</v>
      </c>
      <c r="J4871" s="11" t="s">
        <v>261</v>
      </c>
      <c r="K4871" s="11" t="s">
        <v>11613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11613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11613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11613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11613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11613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11613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11613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11613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11613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11613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11613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11613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11613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11613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11613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44958</v>
      </c>
      <c r="H4887" s="11">
        <v>9</v>
      </c>
      <c r="I4887" s="20" t="s">
        <v>259</v>
      </c>
      <c r="J4887" s="11" t="s">
        <v>261</v>
      </c>
      <c r="K4887" s="11" t="s">
        <v>11613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44958</v>
      </c>
      <c r="H4888" s="11">
        <v>9</v>
      </c>
      <c r="I4888" s="20" t="s">
        <v>259</v>
      </c>
      <c r="J4888" s="11" t="s">
        <v>261</v>
      </c>
      <c r="K4888" s="11" t="s">
        <v>11613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44958</v>
      </c>
      <c r="H4889" s="11">
        <v>9</v>
      </c>
      <c r="I4889" s="20" t="s">
        <v>259</v>
      </c>
      <c r="J4889" s="11" t="s">
        <v>261</v>
      </c>
      <c r="K4889" s="11" t="s">
        <v>11613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11613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11613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11613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11613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11613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11613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11613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11613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11613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11613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11613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11613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11613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11613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11613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44958</v>
      </c>
      <c r="H4905" s="11">
        <v>9</v>
      </c>
      <c r="I4905" s="20" t="s">
        <v>259</v>
      </c>
      <c r="J4905" s="11" t="s">
        <v>261</v>
      </c>
      <c r="K4905" s="11" t="s">
        <v>11613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44958</v>
      </c>
      <c r="H4906" s="11">
        <v>9</v>
      </c>
      <c r="I4906" s="20" t="s">
        <v>259</v>
      </c>
      <c r="J4906" s="11" t="s">
        <v>261</v>
      </c>
      <c r="K4906" s="11" t="s">
        <v>11613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44958</v>
      </c>
      <c r="H4907" s="11">
        <v>9</v>
      </c>
      <c r="I4907" s="20" t="s">
        <v>259</v>
      </c>
      <c r="J4907" s="11" t="s">
        <v>261</v>
      </c>
      <c r="K4907" s="11" t="s">
        <v>11613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11613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11613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11613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11613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11613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11613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11613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11613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11613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11613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11613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11613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11613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11613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11613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44958</v>
      </c>
      <c r="H4923" s="11">
        <v>9</v>
      </c>
      <c r="I4923" s="20" t="s">
        <v>259</v>
      </c>
      <c r="J4923" s="11" t="s">
        <v>261</v>
      </c>
      <c r="K4923" s="11" t="s">
        <v>11613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44958</v>
      </c>
      <c r="H4924" s="11">
        <v>9</v>
      </c>
      <c r="I4924" s="20" t="s">
        <v>259</v>
      </c>
      <c r="J4924" s="11" t="s">
        <v>261</v>
      </c>
      <c r="K4924" s="11" t="s">
        <v>11613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44958</v>
      </c>
      <c r="H4925" s="11">
        <v>9</v>
      </c>
      <c r="I4925" s="20" t="s">
        <v>259</v>
      </c>
      <c r="J4925" s="11" t="s">
        <v>261</v>
      </c>
      <c r="K4925" s="11" t="s">
        <v>11613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11613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11613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11613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11613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11613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11613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11613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11613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11613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11613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11613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11613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11613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11613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11613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44958</v>
      </c>
      <c r="H4941" s="11">
        <v>9</v>
      </c>
      <c r="I4941" s="20" t="s">
        <v>259</v>
      </c>
      <c r="J4941" s="11" t="s">
        <v>261</v>
      </c>
      <c r="K4941" s="11" t="s">
        <v>11613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44958</v>
      </c>
      <c r="H4942" s="11">
        <v>9</v>
      </c>
      <c r="I4942" s="20" t="s">
        <v>259</v>
      </c>
      <c r="J4942" s="11" t="s">
        <v>261</v>
      </c>
      <c r="K4942" s="11" t="s">
        <v>11613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44958</v>
      </c>
      <c r="H4943" s="11">
        <v>9</v>
      </c>
      <c r="I4943" s="20" t="s">
        <v>259</v>
      </c>
      <c r="J4943" s="11" t="s">
        <v>261</v>
      </c>
      <c r="K4943" s="11" t="s">
        <v>11613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11613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11613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11613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11613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11613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11613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11613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11613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11613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11613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11613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11613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11613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11613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11613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44958</v>
      </c>
      <c r="H4959" s="11">
        <v>9</v>
      </c>
      <c r="I4959" s="20" t="s">
        <v>259</v>
      </c>
      <c r="J4959" s="11" t="s">
        <v>261</v>
      </c>
      <c r="K4959" s="11" t="s">
        <v>11613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44958</v>
      </c>
      <c r="H4960" s="11">
        <v>9</v>
      </c>
      <c r="I4960" s="20" t="s">
        <v>259</v>
      </c>
      <c r="J4960" s="11" t="s">
        <v>261</v>
      </c>
      <c r="K4960" s="11" t="s">
        <v>11613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44958</v>
      </c>
      <c r="H4961" s="11">
        <v>9</v>
      </c>
      <c r="I4961" s="20" t="s">
        <v>259</v>
      </c>
      <c r="J4961" s="11" t="s">
        <v>261</v>
      </c>
      <c r="K4961" s="11" t="s">
        <v>11613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11613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11613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11613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11613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11613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11613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11613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11613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11613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11613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11613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11613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11613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11613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11613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44958</v>
      </c>
      <c r="H4977" s="11">
        <v>9</v>
      </c>
      <c r="I4977" s="20" t="s">
        <v>259</v>
      </c>
      <c r="J4977" s="11" t="s">
        <v>261</v>
      </c>
      <c r="K4977" s="11" t="s">
        <v>11613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44958</v>
      </c>
      <c r="H4978" s="11">
        <v>9</v>
      </c>
      <c r="I4978" s="20" t="s">
        <v>259</v>
      </c>
      <c r="J4978" s="11" t="s">
        <v>261</v>
      </c>
      <c r="K4978" s="11" t="s">
        <v>11613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44958</v>
      </c>
      <c r="H4979" s="11">
        <v>9</v>
      </c>
      <c r="I4979" s="20" t="s">
        <v>259</v>
      </c>
      <c r="J4979" s="11" t="s">
        <v>261</v>
      </c>
      <c r="K4979" s="11" t="s">
        <v>11613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11613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11613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11613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11613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11613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11613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11613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11613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11613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11613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11613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11613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11613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11613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11613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44958</v>
      </c>
      <c r="H4995" s="11">
        <v>9</v>
      </c>
      <c r="I4995" s="20" t="s">
        <v>259</v>
      </c>
      <c r="J4995" s="11" t="s">
        <v>261</v>
      </c>
      <c r="K4995" s="11" t="s">
        <v>11613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44958</v>
      </c>
      <c r="H4996" s="11">
        <v>9</v>
      </c>
      <c r="I4996" s="20" t="s">
        <v>259</v>
      </c>
      <c r="J4996" s="11" t="s">
        <v>261</v>
      </c>
      <c r="K4996" s="11" t="s">
        <v>11613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44958</v>
      </c>
      <c r="H4997" s="11">
        <v>9</v>
      </c>
      <c r="I4997" s="20" t="s">
        <v>259</v>
      </c>
      <c r="J4997" s="11" t="s">
        <v>261</v>
      </c>
      <c r="K4997" s="11" t="s">
        <v>11613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11613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11613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11613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11613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11613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11613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11613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11613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11613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11613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11613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11613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11613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11613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11613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44958</v>
      </c>
      <c r="H5013" s="11">
        <v>9</v>
      </c>
      <c r="I5013" s="20" t="s">
        <v>259</v>
      </c>
      <c r="J5013" s="11" t="s">
        <v>261</v>
      </c>
      <c r="K5013" s="11" t="s">
        <v>11613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44958</v>
      </c>
      <c r="H5014" s="11">
        <v>9</v>
      </c>
      <c r="I5014" s="20" t="s">
        <v>259</v>
      </c>
      <c r="J5014" s="11" t="s">
        <v>261</v>
      </c>
      <c r="K5014" s="11" t="s">
        <v>11613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44958</v>
      </c>
      <c r="H5015" s="11">
        <v>9</v>
      </c>
      <c r="I5015" s="20" t="s">
        <v>259</v>
      </c>
      <c r="J5015" s="11" t="s">
        <v>261</v>
      </c>
      <c r="K5015" s="11" t="s">
        <v>11613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11613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11613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11613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11613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11613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11613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11613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11613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11613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11613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11613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11613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11613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11613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11613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44958</v>
      </c>
      <c r="H5031" s="11">
        <v>9</v>
      </c>
      <c r="I5031" s="20" t="s">
        <v>259</v>
      </c>
      <c r="J5031" s="11" t="s">
        <v>261</v>
      </c>
      <c r="K5031" s="11" t="s">
        <v>11613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44958</v>
      </c>
      <c r="H5032" s="11">
        <v>9</v>
      </c>
      <c r="I5032" s="20" t="s">
        <v>259</v>
      </c>
      <c r="J5032" s="11" t="s">
        <v>261</v>
      </c>
      <c r="K5032" s="11" t="s">
        <v>11613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44958</v>
      </c>
      <c r="H5033" s="11">
        <v>9</v>
      </c>
      <c r="I5033" s="20" t="s">
        <v>259</v>
      </c>
      <c r="J5033" s="11" t="s">
        <v>261</v>
      </c>
      <c r="K5033" s="11" t="s">
        <v>11613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11613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11613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11613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11613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11613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11613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11613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11613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11613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11613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11613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11613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11613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11613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11613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44958</v>
      </c>
      <c r="H5049" s="11">
        <v>9</v>
      </c>
      <c r="I5049" s="20" t="s">
        <v>259</v>
      </c>
      <c r="J5049" s="11" t="s">
        <v>261</v>
      </c>
      <c r="K5049" s="11" t="s">
        <v>11613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44958</v>
      </c>
      <c r="H5050" s="11">
        <v>9</v>
      </c>
      <c r="I5050" s="20" t="s">
        <v>259</v>
      </c>
      <c r="J5050" s="11" t="s">
        <v>261</v>
      </c>
      <c r="K5050" s="11" t="s">
        <v>11613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44958</v>
      </c>
      <c r="H5051" s="11">
        <v>9</v>
      </c>
      <c r="I5051" s="20" t="s">
        <v>259</v>
      </c>
      <c r="J5051" s="11" t="s">
        <v>261</v>
      </c>
      <c r="K5051" s="11" t="s">
        <v>11613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11613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11613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11613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11613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11613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11613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11613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11613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11613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11613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11613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11613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11613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11613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11613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44958</v>
      </c>
      <c r="H5067" s="11">
        <v>9</v>
      </c>
      <c r="I5067" s="20" t="s">
        <v>259</v>
      </c>
      <c r="J5067" s="11" t="s">
        <v>261</v>
      </c>
      <c r="K5067" s="11" t="s">
        <v>11613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44958</v>
      </c>
      <c r="H5068" s="11">
        <v>9</v>
      </c>
      <c r="I5068" s="20" t="s">
        <v>259</v>
      </c>
      <c r="J5068" s="11" t="s">
        <v>261</v>
      </c>
      <c r="K5068" s="11" t="s">
        <v>11613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44958</v>
      </c>
      <c r="H5069" s="11">
        <v>9</v>
      </c>
      <c r="I5069" s="20" t="s">
        <v>259</v>
      </c>
      <c r="J5069" s="11" t="s">
        <v>261</v>
      </c>
      <c r="K5069" s="11" t="s">
        <v>11613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11613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11613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11613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11613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11613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11613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11613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11613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11613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11613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11613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11613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11613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11613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11613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44958</v>
      </c>
      <c r="H5085" s="11">
        <v>9</v>
      </c>
      <c r="I5085" s="20" t="s">
        <v>259</v>
      </c>
      <c r="J5085" s="11" t="s">
        <v>261</v>
      </c>
      <c r="K5085" s="11" t="s">
        <v>11613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44958</v>
      </c>
      <c r="H5086" s="11">
        <v>9</v>
      </c>
      <c r="I5086" s="20" t="s">
        <v>259</v>
      </c>
      <c r="J5086" s="11" t="s">
        <v>261</v>
      </c>
      <c r="K5086" s="11" t="s">
        <v>11613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44958</v>
      </c>
      <c r="H5087" s="11">
        <v>9</v>
      </c>
      <c r="I5087" s="20" t="s">
        <v>259</v>
      </c>
      <c r="J5087" s="11" t="s">
        <v>261</v>
      </c>
      <c r="K5087" s="11" t="s">
        <v>11613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11613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11613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11613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11613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11613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11613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11613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11613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11613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11613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11613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11613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11613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11613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11613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44958</v>
      </c>
      <c r="H5103" s="11">
        <v>9</v>
      </c>
      <c r="I5103" s="20" t="s">
        <v>259</v>
      </c>
      <c r="J5103" s="11" t="s">
        <v>261</v>
      </c>
      <c r="K5103" s="11" t="s">
        <v>11613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44958</v>
      </c>
      <c r="H5104" s="11">
        <v>9</v>
      </c>
      <c r="I5104" s="20" t="s">
        <v>259</v>
      </c>
      <c r="J5104" s="11" t="s">
        <v>261</v>
      </c>
      <c r="K5104" s="11" t="s">
        <v>11613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44958</v>
      </c>
      <c r="H5105" s="11">
        <v>9</v>
      </c>
      <c r="I5105" s="20" t="s">
        <v>259</v>
      </c>
      <c r="J5105" s="11" t="s">
        <v>261</v>
      </c>
      <c r="K5105" s="11" t="s">
        <v>11613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11613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11613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11613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11613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11613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11613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11613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11613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11613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11613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11613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11613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11613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11613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11613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44958</v>
      </c>
      <c r="H5121" s="11">
        <v>9</v>
      </c>
      <c r="I5121" s="20" t="s">
        <v>259</v>
      </c>
      <c r="J5121" s="11" t="s">
        <v>261</v>
      </c>
      <c r="K5121" s="11" t="s">
        <v>11613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44958</v>
      </c>
      <c r="H5122" s="11">
        <v>9</v>
      </c>
      <c r="I5122" s="20" t="s">
        <v>259</v>
      </c>
      <c r="J5122" s="11" t="s">
        <v>261</v>
      </c>
      <c r="K5122" s="11" t="s">
        <v>11613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44958</v>
      </c>
      <c r="H5123" s="11">
        <v>9</v>
      </c>
      <c r="I5123" s="20" t="s">
        <v>259</v>
      </c>
      <c r="J5123" s="11" t="s">
        <v>261</v>
      </c>
      <c r="K5123" s="11" t="s">
        <v>11613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11613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11613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11613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11613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11613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11613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11613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11613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11613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11613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11613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11613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11613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11613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11613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44958</v>
      </c>
      <c r="H5139" s="11">
        <v>9</v>
      </c>
      <c r="I5139" s="20" t="s">
        <v>259</v>
      </c>
      <c r="J5139" s="11" t="s">
        <v>261</v>
      </c>
      <c r="K5139" s="11" t="s">
        <v>11613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44958</v>
      </c>
      <c r="H5140" s="11">
        <v>9</v>
      </c>
      <c r="I5140" s="20" t="s">
        <v>259</v>
      </c>
      <c r="J5140" s="11" t="s">
        <v>261</v>
      </c>
      <c r="K5140" s="11" t="s">
        <v>11613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44958</v>
      </c>
      <c r="H5141" s="11">
        <v>9</v>
      </c>
      <c r="I5141" s="20" t="s">
        <v>259</v>
      </c>
      <c r="J5141" s="11" t="s">
        <v>261</v>
      </c>
      <c r="K5141" s="11" t="s">
        <v>11613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11613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11613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11613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11613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11613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11613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11613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11613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11613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11613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11613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11613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11613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11613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11613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44958</v>
      </c>
      <c r="H5157" s="11">
        <v>9</v>
      </c>
      <c r="I5157" s="20" t="s">
        <v>259</v>
      </c>
      <c r="J5157" s="11" t="s">
        <v>261</v>
      </c>
      <c r="K5157" s="11" t="s">
        <v>11613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44958</v>
      </c>
      <c r="H5158" s="11">
        <v>9</v>
      </c>
      <c r="I5158" s="20" t="s">
        <v>259</v>
      </c>
      <c r="J5158" s="11" t="s">
        <v>261</v>
      </c>
      <c r="K5158" s="11" t="s">
        <v>11613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44958</v>
      </c>
      <c r="H5159" s="11">
        <v>9</v>
      </c>
      <c r="I5159" s="20" t="s">
        <v>259</v>
      </c>
      <c r="J5159" s="11" t="s">
        <v>261</v>
      </c>
      <c r="K5159" s="11" t="s">
        <v>11613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11613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11613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11613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11613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11613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11613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11613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11613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11613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11613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11613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11613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11613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11613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11613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44958</v>
      </c>
      <c r="H5175" s="11">
        <v>9</v>
      </c>
      <c r="I5175" s="20" t="s">
        <v>259</v>
      </c>
      <c r="J5175" s="11" t="s">
        <v>261</v>
      </c>
      <c r="K5175" s="11" t="s">
        <v>11613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44958</v>
      </c>
      <c r="H5176" s="11">
        <v>9</v>
      </c>
      <c r="I5176" s="20" t="s">
        <v>259</v>
      </c>
      <c r="J5176" s="11" t="s">
        <v>261</v>
      </c>
      <c r="K5176" s="11" t="s">
        <v>11613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44958</v>
      </c>
      <c r="H5177" s="11">
        <v>9</v>
      </c>
      <c r="I5177" s="20" t="s">
        <v>259</v>
      </c>
      <c r="J5177" s="11" t="s">
        <v>261</v>
      </c>
      <c r="K5177" s="11" t="s">
        <v>11613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11613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11613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11613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11613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11613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11613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11613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11613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11613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11613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11613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11613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11613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11613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11613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44958</v>
      </c>
      <c r="H5193" s="11">
        <v>9</v>
      </c>
      <c r="I5193" s="20" t="s">
        <v>259</v>
      </c>
      <c r="J5193" s="11" t="s">
        <v>261</v>
      </c>
      <c r="K5193" s="11" t="s">
        <v>11613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44958</v>
      </c>
      <c r="H5194" s="11">
        <v>9</v>
      </c>
      <c r="I5194" s="20" t="s">
        <v>259</v>
      </c>
      <c r="J5194" s="11" t="s">
        <v>261</v>
      </c>
      <c r="K5194" s="11" t="s">
        <v>11613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44958</v>
      </c>
      <c r="H5195" s="11">
        <v>9</v>
      </c>
      <c r="I5195" s="20" t="s">
        <v>259</v>
      </c>
      <c r="J5195" s="11" t="s">
        <v>261</v>
      </c>
      <c r="K5195" s="11" t="s">
        <v>11613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11613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11613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11613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11613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11613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11613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11613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11613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11613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11613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11613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11613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11613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11613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11613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44958</v>
      </c>
      <c r="H5211" s="11">
        <v>9</v>
      </c>
      <c r="I5211" s="20" t="s">
        <v>259</v>
      </c>
      <c r="J5211" s="11" t="s">
        <v>261</v>
      </c>
      <c r="K5211" s="11" t="s">
        <v>11613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44958</v>
      </c>
      <c r="H5212" s="11">
        <v>9</v>
      </c>
      <c r="I5212" s="20" t="s">
        <v>259</v>
      </c>
      <c r="J5212" s="11" t="s">
        <v>261</v>
      </c>
      <c r="K5212" s="11" t="s">
        <v>11613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44958</v>
      </c>
      <c r="H5213" s="11">
        <v>9</v>
      </c>
      <c r="I5213" s="20" t="s">
        <v>259</v>
      </c>
      <c r="J5213" s="11" t="s">
        <v>261</v>
      </c>
      <c r="K5213" s="11" t="s">
        <v>11613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11613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11613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11613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11613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11613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11613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11613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11613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11613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11613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11613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11613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11613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11613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11613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44958</v>
      </c>
      <c r="H5229" s="11">
        <v>9</v>
      </c>
      <c r="I5229" s="20" t="s">
        <v>259</v>
      </c>
      <c r="J5229" s="11" t="s">
        <v>261</v>
      </c>
      <c r="K5229" s="11" t="s">
        <v>11613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44958</v>
      </c>
      <c r="H5230" s="11">
        <v>9</v>
      </c>
      <c r="I5230" s="20" t="s">
        <v>259</v>
      </c>
      <c r="J5230" s="11" t="s">
        <v>261</v>
      </c>
      <c r="K5230" s="11" t="s">
        <v>11613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44958</v>
      </c>
      <c r="H5231" s="11">
        <v>9</v>
      </c>
      <c r="I5231" s="20" t="s">
        <v>259</v>
      </c>
      <c r="J5231" s="11" t="s">
        <v>261</v>
      </c>
      <c r="K5231" s="11" t="s">
        <v>11613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11613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11613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11613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11613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11613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11613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11613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11613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11613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11613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11613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11613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11613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11613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11613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44958</v>
      </c>
      <c r="H5247" s="11">
        <v>9</v>
      </c>
      <c r="I5247" s="20" t="s">
        <v>259</v>
      </c>
      <c r="J5247" s="11" t="s">
        <v>261</v>
      </c>
      <c r="K5247" s="11" t="s">
        <v>11613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44958</v>
      </c>
      <c r="H5248" s="11">
        <v>9</v>
      </c>
      <c r="I5248" s="20" t="s">
        <v>259</v>
      </c>
      <c r="J5248" s="11" t="s">
        <v>261</v>
      </c>
      <c r="K5248" s="11" t="s">
        <v>11613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44958</v>
      </c>
      <c r="H5249" s="11">
        <v>9</v>
      </c>
      <c r="I5249" s="20" t="s">
        <v>259</v>
      </c>
      <c r="J5249" s="11" t="s">
        <v>261</v>
      </c>
      <c r="K5249" s="11" t="s">
        <v>11613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11613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11613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11613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11613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11613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11613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11613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11613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11613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11613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11613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11613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11613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11613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11613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44958</v>
      </c>
      <c r="H5265" s="11">
        <v>9</v>
      </c>
      <c r="I5265" s="20" t="s">
        <v>259</v>
      </c>
      <c r="J5265" s="11" t="s">
        <v>261</v>
      </c>
      <c r="K5265" s="11" t="s">
        <v>11613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44958</v>
      </c>
      <c r="H5266" s="11">
        <v>9</v>
      </c>
      <c r="I5266" s="20" t="s">
        <v>259</v>
      </c>
      <c r="J5266" s="11" t="s">
        <v>261</v>
      </c>
      <c r="K5266" s="11" t="s">
        <v>11613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44958</v>
      </c>
      <c r="H5267" s="11">
        <v>9</v>
      </c>
      <c r="I5267" s="20" t="s">
        <v>259</v>
      </c>
      <c r="J5267" s="11" t="s">
        <v>261</v>
      </c>
      <c r="K5267" s="11" t="s">
        <v>11613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11613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11613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11613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11613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11613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11613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11613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11613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11613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11613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11613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11613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11613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11613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11613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44958</v>
      </c>
      <c r="H5283" s="11">
        <v>9</v>
      </c>
      <c r="I5283" s="20" t="s">
        <v>259</v>
      </c>
      <c r="J5283" s="11" t="s">
        <v>261</v>
      </c>
      <c r="K5283" s="11" t="s">
        <v>11613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44958</v>
      </c>
      <c r="H5284" s="11">
        <v>9</v>
      </c>
      <c r="I5284" s="20" t="s">
        <v>259</v>
      </c>
      <c r="J5284" s="11" t="s">
        <v>261</v>
      </c>
      <c r="K5284" s="11" t="s">
        <v>11613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44958</v>
      </c>
      <c r="H5285" s="11">
        <v>9</v>
      </c>
      <c r="I5285" s="20" t="s">
        <v>259</v>
      </c>
      <c r="J5285" s="11" t="s">
        <v>261</v>
      </c>
      <c r="K5285" s="11" t="s">
        <v>11613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11613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11613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11613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11613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11613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11613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11613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11613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11613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11613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11613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11613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11613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11613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11613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44958</v>
      </c>
      <c r="H5301" s="11">
        <v>9</v>
      </c>
      <c r="I5301" s="20" t="s">
        <v>259</v>
      </c>
      <c r="J5301" s="11" t="s">
        <v>261</v>
      </c>
      <c r="K5301" s="11" t="s">
        <v>11613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44958</v>
      </c>
      <c r="H5302" s="11">
        <v>9</v>
      </c>
      <c r="I5302" s="20" t="s">
        <v>259</v>
      </c>
      <c r="J5302" s="11" t="s">
        <v>261</v>
      </c>
      <c r="K5302" s="11" t="s">
        <v>11613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44958</v>
      </c>
      <c r="H5303" s="11">
        <v>9</v>
      </c>
      <c r="I5303" s="20" t="s">
        <v>259</v>
      </c>
      <c r="J5303" s="11" t="s">
        <v>261</v>
      </c>
      <c r="K5303" s="11" t="s">
        <v>11613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11613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11613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11613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11613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11613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11613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11613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11613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11613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11613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11613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11613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11613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11613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11613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44958</v>
      </c>
      <c r="H5319" s="11">
        <v>9</v>
      </c>
      <c r="I5319" s="20" t="s">
        <v>259</v>
      </c>
      <c r="J5319" s="11" t="s">
        <v>261</v>
      </c>
      <c r="K5319" s="11" t="s">
        <v>11613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44958</v>
      </c>
      <c r="H5320" s="11">
        <v>9</v>
      </c>
      <c r="I5320" s="20" t="s">
        <v>259</v>
      </c>
      <c r="J5320" s="11" t="s">
        <v>261</v>
      </c>
      <c r="K5320" s="11" t="s">
        <v>11613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44958</v>
      </c>
      <c r="H5321" s="11">
        <v>9</v>
      </c>
      <c r="I5321" s="20" t="s">
        <v>259</v>
      </c>
      <c r="J5321" s="11" t="s">
        <v>261</v>
      </c>
      <c r="K5321" s="11" t="s">
        <v>11613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11613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11613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11613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11613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11613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11613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11613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11613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11613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11613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11613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11613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11613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11613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11613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44958</v>
      </c>
      <c r="H5337" s="11">
        <v>9</v>
      </c>
      <c r="I5337" s="20" t="s">
        <v>259</v>
      </c>
      <c r="J5337" s="11" t="s">
        <v>261</v>
      </c>
      <c r="K5337" s="11" t="s">
        <v>11613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44958</v>
      </c>
      <c r="H5338" s="11">
        <v>9</v>
      </c>
      <c r="I5338" s="20" t="s">
        <v>259</v>
      </c>
      <c r="J5338" s="11" t="s">
        <v>261</v>
      </c>
      <c r="K5338" s="11" t="s">
        <v>11613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44958</v>
      </c>
      <c r="H5339" s="11">
        <v>9</v>
      </c>
      <c r="I5339" s="20" t="s">
        <v>259</v>
      </c>
      <c r="J5339" s="11" t="s">
        <v>261</v>
      </c>
      <c r="K5339" s="11" t="s">
        <v>11613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11613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11613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11613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11613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11613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11613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11613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11613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11613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11613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11613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11613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11613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11613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11613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44958</v>
      </c>
      <c r="H5355" s="11">
        <v>9</v>
      </c>
      <c r="I5355" s="20" t="s">
        <v>259</v>
      </c>
      <c r="J5355" s="11" t="s">
        <v>261</v>
      </c>
      <c r="K5355" s="11" t="s">
        <v>11613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44958</v>
      </c>
      <c r="H5356" s="11">
        <v>9</v>
      </c>
      <c r="I5356" s="20" t="s">
        <v>259</v>
      </c>
      <c r="J5356" s="11" t="s">
        <v>261</v>
      </c>
      <c r="K5356" s="11" t="s">
        <v>11613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44958</v>
      </c>
      <c r="H5357" s="11">
        <v>9</v>
      </c>
      <c r="I5357" s="20" t="s">
        <v>259</v>
      </c>
      <c r="J5357" s="11" t="s">
        <v>261</v>
      </c>
      <c r="K5357" s="11" t="s">
        <v>11613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11613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11613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11613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11613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11613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11613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11613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11613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11613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11613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11613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11613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11613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11613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11613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44958</v>
      </c>
      <c r="H5373" s="11">
        <v>9</v>
      </c>
      <c r="I5373" s="20" t="s">
        <v>259</v>
      </c>
      <c r="J5373" s="11" t="s">
        <v>261</v>
      </c>
      <c r="K5373" s="11" t="s">
        <v>11613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44958</v>
      </c>
      <c r="H5374" s="11">
        <v>9</v>
      </c>
      <c r="I5374" s="20" t="s">
        <v>259</v>
      </c>
      <c r="J5374" s="11" t="s">
        <v>261</v>
      </c>
      <c r="K5374" s="11" t="s">
        <v>11613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44958</v>
      </c>
      <c r="H5375" s="11">
        <v>9</v>
      </c>
      <c r="I5375" s="20" t="s">
        <v>259</v>
      </c>
      <c r="J5375" s="11" t="s">
        <v>261</v>
      </c>
      <c r="K5375" s="11" t="s">
        <v>11613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11613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11613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11613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11613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11613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11613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11613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11613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11613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11613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11613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11613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11613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11613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11613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44958</v>
      </c>
      <c r="H5391" s="11">
        <v>9</v>
      </c>
      <c r="I5391" s="20" t="s">
        <v>259</v>
      </c>
      <c r="J5391" s="11" t="s">
        <v>261</v>
      </c>
      <c r="K5391" s="11" t="s">
        <v>11613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44958</v>
      </c>
      <c r="H5392" s="11">
        <v>9</v>
      </c>
      <c r="I5392" s="20" t="s">
        <v>259</v>
      </c>
      <c r="J5392" s="11" t="s">
        <v>261</v>
      </c>
      <c r="K5392" s="11" t="s">
        <v>11613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44958</v>
      </c>
      <c r="H5393" s="11">
        <v>9</v>
      </c>
      <c r="I5393" s="20" t="s">
        <v>259</v>
      </c>
      <c r="J5393" s="11" t="s">
        <v>261</v>
      </c>
      <c r="K5393" s="11" t="s">
        <v>11613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11613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11613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11613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11613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11613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11613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11613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11613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11613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11613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11613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11613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11613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11613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11613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44958</v>
      </c>
      <c r="H5409" s="11">
        <v>9</v>
      </c>
      <c r="I5409" s="20" t="s">
        <v>259</v>
      </c>
      <c r="J5409" s="11" t="s">
        <v>261</v>
      </c>
      <c r="K5409" s="11" t="s">
        <v>11613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44958</v>
      </c>
      <c r="H5410" s="11">
        <v>9</v>
      </c>
      <c r="I5410" s="20" t="s">
        <v>259</v>
      </c>
      <c r="J5410" s="11" t="s">
        <v>261</v>
      </c>
      <c r="K5410" s="11" t="s">
        <v>11613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44958</v>
      </c>
      <c r="H5411" s="11">
        <v>9</v>
      </c>
      <c r="I5411" s="20" t="s">
        <v>259</v>
      </c>
      <c r="J5411" s="11" t="s">
        <v>261</v>
      </c>
      <c r="K5411" s="11" t="s">
        <v>11613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11613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11613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11613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11613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11613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11613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11613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11613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11613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11613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11613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11613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11613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11613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11613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44958</v>
      </c>
      <c r="H5427" s="11">
        <v>9</v>
      </c>
      <c r="I5427" s="20" t="s">
        <v>259</v>
      </c>
      <c r="J5427" s="11" t="s">
        <v>261</v>
      </c>
      <c r="K5427" s="11" t="s">
        <v>11613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44958</v>
      </c>
      <c r="H5428" s="11">
        <v>9</v>
      </c>
      <c r="I5428" s="20" t="s">
        <v>259</v>
      </c>
      <c r="J5428" s="11" t="s">
        <v>261</v>
      </c>
      <c r="K5428" s="11" t="s">
        <v>11613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44958</v>
      </c>
      <c r="H5429" s="11">
        <v>9</v>
      </c>
      <c r="I5429" s="20" t="s">
        <v>259</v>
      </c>
      <c r="J5429" s="11" t="s">
        <v>261</v>
      </c>
      <c r="K5429" s="11" t="s">
        <v>11613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11613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11613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11613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11613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11613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11613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11613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11613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11613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11613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11613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11613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11613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11613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11613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44958</v>
      </c>
      <c r="H5445" s="11">
        <v>9</v>
      </c>
      <c r="I5445" s="20" t="s">
        <v>259</v>
      </c>
      <c r="J5445" s="11" t="s">
        <v>261</v>
      </c>
      <c r="K5445" s="11" t="s">
        <v>11613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44958</v>
      </c>
      <c r="H5446" s="11">
        <v>9</v>
      </c>
      <c r="I5446" s="20" t="s">
        <v>259</v>
      </c>
      <c r="J5446" s="11" t="s">
        <v>261</v>
      </c>
      <c r="K5446" s="11" t="s">
        <v>11613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44958</v>
      </c>
      <c r="H5447" s="11">
        <v>9</v>
      </c>
      <c r="I5447" s="20" t="s">
        <v>259</v>
      </c>
      <c r="J5447" s="11" t="s">
        <v>261</v>
      </c>
      <c r="K5447" s="11" t="s">
        <v>11613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11613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11613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11613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11613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11613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11613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11613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11613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11613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11613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11613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11613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11613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11613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11613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44958</v>
      </c>
      <c r="H5463" s="11">
        <v>9</v>
      </c>
      <c r="I5463" s="20" t="s">
        <v>259</v>
      </c>
      <c r="J5463" s="11" t="s">
        <v>261</v>
      </c>
      <c r="K5463" s="11" t="s">
        <v>11613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44958</v>
      </c>
      <c r="H5464" s="11">
        <v>9</v>
      </c>
      <c r="I5464" s="20" t="s">
        <v>259</v>
      </c>
      <c r="J5464" s="11" t="s">
        <v>261</v>
      </c>
      <c r="K5464" s="11" t="s">
        <v>11613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44958</v>
      </c>
      <c r="H5465" s="11">
        <v>9</v>
      </c>
      <c r="I5465" s="20" t="s">
        <v>259</v>
      </c>
      <c r="J5465" s="11" t="s">
        <v>261</v>
      </c>
      <c r="K5465" s="11" t="s">
        <v>11613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11613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11613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11613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11613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11613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11613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11613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11613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11613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11613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11613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11613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11613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11613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11613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44958</v>
      </c>
      <c r="H5481" s="11">
        <v>9</v>
      </c>
      <c r="I5481" s="20" t="s">
        <v>259</v>
      </c>
      <c r="J5481" s="11" t="s">
        <v>261</v>
      </c>
      <c r="K5481" s="11" t="s">
        <v>11613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44958</v>
      </c>
      <c r="H5482" s="11">
        <v>9</v>
      </c>
      <c r="I5482" s="20" t="s">
        <v>259</v>
      </c>
      <c r="J5482" s="11" t="s">
        <v>261</v>
      </c>
      <c r="K5482" s="11" t="s">
        <v>11613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44958</v>
      </c>
      <c r="H5483" s="11">
        <v>9</v>
      </c>
      <c r="I5483" s="20" t="s">
        <v>259</v>
      </c>
      <c r="J5483" s="11" t="s">
        <v>261</v>
      </c>
      <c r="K5483" s="11" t="s">
        <v>11613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11613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11613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11613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11613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11613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11613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11613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11613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11613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11613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11613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11613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11613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11613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11613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44958</v>
      </c>
      <c r="H5499" s="11">
        <v>9</v>
      </c>
      <c r="I5499" s="20" t="s">
        <v>259</v>
      </c>
      <c r="J5499" s="11" t="s">
        <v>261</v>
      </c>
      <c r="K5499" s="11" t="s">
        <v>11613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44958</v>
      </c>
      <c r="H5500" s="11">
        <v>9</v>
      </c>
      <c r="I5500" s="20" t="s">
        <v>259</v>
      </c>
      <c r="J5500" s="11" t="s">
        <v>261</v>
      </c>
      <c r="K5500" s="11" t="s">
        <v>11613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44958</v>
      </c>
      <c r="H5501" s="11">
        <v>9</v>
      </c>
      <c r="I5501" s="20" t="s">
        <v>259</v>
      </c>
      <c r="J5501" s="11" t="s">
        <v>261</v>
      </c>
      <c r="K5501" s="11" t="s">
        <v>11613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11613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11613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11613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11613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11613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11613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11613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11613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11613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11613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11613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11613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11613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11613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11613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44958</v>
      </c>
      <c r="H5517" s="11">
        <v>9</v>
      </c>
      <c r="I5517" s="20" t="s">
        <v>259</v>
      </c>
      <c r="J5517" s="11" t="s">
        <v>261</v>
      </c>
      <c r="K5517" s="11" t="s">
        <v>11613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44958</v>
      </c>
      <c r="H5518" s="11">
        <v>9</v>
      </c>
      <c r="I5518" s="20" t="s">
        <v>259</v>
      </c>
      <c r="J5518" s="11" t="s">
        <v>261</v>
      </c>
      <c r="K5518" s="11" t="s">
        <v>11613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44958</v>
      </c>
      <c r="H5519" s="11">
        <v>9</v>
      </c>
      <c r="I5519" s="20" t="s">
        <v>259</v>
      </c>
      <c r="J5519" s="11" t="s">
        <v>261</v>
      </c>
      <c r="K5519" s="11" t="s">
        <v>11613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11613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11613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11613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11613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11613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11613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11613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11613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11613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11613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11613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11613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11613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11613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11613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44958</v>
      </c>
      <c r="H5535" s="11">
        <v>9</v>
      </c>
      <c r="I5535" s="20" t="s">
        <v>259</v>
      </c>
      <c r="J5535" s="11" t="s">
        <v>261</v>
      </c>
      <c r="K5535" s="11" t="s">
        <v>11613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44958</v>
      </c>
      <c r="H5536" s="11">
        <v>9</v>
      </c>
      <c r="I5536" s="20" t="s">
        <v>259</v>
      </c>
      <c r="J5536" s="11" t="s">
        <v>261</v>
      </c>
      <c r="K5536" s="11" t="s">
        <v>11613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44958</v>
      </c>
      <c r="H5537" s="11">
        <v>9</v>
      </c>
      <c r="I5537" s="20" t="s">
        <v>259</v>
      </c>
      <c r="J5537" s="11" t="s">
        <v>261</v>
      </c>
      <c r="K5537" s="11" t="s">
        <v>11613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11613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11613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11613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11613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11613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11613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11613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11613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11613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11613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11613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11613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11613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11613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11613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44958</v>
      </c>
      <c r="H5553" s="11">
        <v>9</v>
      </c>
      <c r="I5553" s="20" t="s">
        <v>259</v>
      </c>
      <c r="J5553" s="11" t="s">
        <v>261</v>
      </c>
      <c r="K5553" s="11" t="s">
        <v>11613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44958</v>
      </c>
      <c r="H5554" s="11">
        <v>9</v>
      </c>
      <c r="I5554" s="20" t="s">
        <v>259</v>
      </c>
      <c r="J5554" s="11" t="s">
        <v>261</v>
      </c>
      <c r="K5554" s="11" t="s">
        <v>11613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44958</v>
      </c>
      <c r="H5555" s="11">
        <v>9</v>
      </c>
      <c r="I5555" s="20" t="s">
        <v>259</v>
      </c>
      <c r="J5555" s="11" t="s">
        <v>261</v>
      </c>
      <c r="K5555" s="11" t="s">
        <v>11613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11613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11613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11613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11613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11613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11613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11613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11613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11613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11613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11613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11613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11613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11613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11613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44958</v>
      </c>
      <c r="H5571" s="11">
        <v>9</v>
      </c>
      <c r="I5571" s="20" t="s">
        <v>259</v>
      </c>
      <c r="J5571" s="11" t="s">
        <v>261</v>
      </c>
      <c r="K5571" s="11" t="s">
        <v>11613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44958</v>
      </c>
      <c r="H5572" s="11">
        <v>9</v>
      </c>
      <c r="I5572" s="20" t="s">
        <v>259</v>
      </c>
      <c r="J5572" s="11" t="s">
        <v>261</v>
      </c>
      <c r="K5572" s="11" t="s">
        <v>11613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44958</v>
      </c>
      <c r="H5573" s="11">
        <v>9</v>
      </c>
      <c r="I5573" s="20" t="s">
        <v>259</v>
      </c>
      <c r="J5573" s="11" t="s">
        <v>261</v>
      </c>
      <c r="K5573" s="11" t="s">
        <v>11613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11613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11613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11613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11613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11613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11613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11613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11613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11613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11613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11613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11613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11613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11613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11613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44958</v>
      </c>
      <c r="H5589" s="11">
        <v>9</v>
      </c>
      <c r="I5589" s="20" t="s">
        <v>259</v>
      </c>
      <c r="J5589" s="11" t="s">
        <v>261</v>
      </c>
      <c r="K5589" s="11" t="s">
        <v>11613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44958</v>
      </c>
      <c r="H5590" s="11">
        <v>9</v>
      </c>
      <c r="I5590" s="20" t="s">
        <v>259</v>
      </c>
      <c r="J5590" s="11" t="s">
        <v>261</v>
      </c>
      <c r="K5590" s="11" t="s">
        <v>11613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44958</v>
      </c>
      <c r="H5591" s="11">
        <v>9</v>
      </c>
      <c r="I5591" s="20" t="s">
        <v>259</v>
      </c>
      <c r="J5591" s="11" t="s">
        <v>261</v>
      </c>
      <c r="K5591" s="11" t="s">
        <v>11613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11613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11613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11613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11613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11613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11613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11613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11613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11613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11613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11613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11613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11613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11613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11613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44958</v>
      </c>
      <c r="H5607" s="11">
        <v>9</v>
      </c>
      <c r="I5607" s="20" t="s">
        <v>259</v>
      </c>
      <c r="J5607" s="11" t="s">
        <v>261</v>
      </c>
      <c r="K5607" s="11" t="s">
        <v>11613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44958</v>
      </c>
      <c r="H5608" s="11">
        <v>9</v>
      </c>
      <c r="I5608" s="20" t="s">
        <v>259</v>
      </c>
      <c r="J5608" s="11" t="s">
        <v>261</v>
      </c>
      <c r="K5608" s="11" t="s">
        <v>11613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44958</v>
      </c>
      <c r="H5609" s="11">
        <v>9</v>
      </c>
      <c r="I5609" s="20" t="s">
        <v>259</v>
      </c>
      <c r="J5609" s="11" t="s">
        <v>261</v>
      </c>
      <c r="K5609" s="11" t="s">
        <v>11613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11613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11613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11613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11613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11613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11613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11613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11613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11613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11613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11613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11613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11613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11613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11613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44958</v>
      </c>
      <c r="H5625" s="11">
        <v>9</v>
      </c>
      <c r="I5625" s="20" t="s">
        <v>259</v>
      </c>
      <c r="J5625" s="11" t="s">
        <v>261</v>
      </c>
      <c r="K5625" s="11" t="s">
        <v>11613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44958</v>
      </c>
      <c r="H5626" s="11">
        <v>9</v>
      </c>
      <c r="I5626" s="20" t="s">
        <v>259</v>
      </c>
      <c r="J5626" s="11" t="s">
        <v>261</v>
      </c>
      <c r="K5626" s="11" t="s">
        <v>11613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44958</v>
      </c>
      <c r="H5627" s="11">
        <v>9</v>
      </c>
      <c r="I5627" s="20" t="s">
        <v>259</v>
      </c>
      <c r="J5627" s="11" t="s">
        <v>261</v>
      </c>
      <c r="K5627" s="11" t="s">
        <v>11613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11613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11613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11613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11613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11613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11613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11613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11613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11613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11613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11613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11613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11613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11613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11613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44958</v>
      </c>
      <c r="H5643" s="11">
        <v>9</v>
      </c>
      <c r="I5643" s="20" t="s">
        <v>259</v>
      </c>
      <c r="J5643" s="11" t="s">
        <v>261</v>
      </c>
      <c r="K5643" s="11" t="s">
        <v>11613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44958</v>
      </c>
      <c r="H5644" s="11">
        <v>9</v>
      </c>
      <c r="I5644" s="20" t="s">
        <v>259</v>
      </c>
      <c r="J5644" s="11" t="s">
        <v>261</v>
      </c>
      <c r="K5644" s="11" t="s">
        <v>11613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44958</v>
      </c>
      <c r="H5645" s="11">
        <v>9</v>
      </c>
      <c r="I5645" s="20" t="s">
        <v>259</v>
      </c>
      <c r="J5645" s="11" t="s">
        <v>261</v>
      </c>
      <c r="K5645" s="11" t="s">
        <v>11613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11613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11613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11613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11613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11613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11613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11613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11613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11613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11613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11613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11613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11613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11613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11613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44958</v>
      </c>
      <c r="H5661" s="11">
        <v>9</v>
      </c>
      <c r="I5661" s="20" t="s">
        <v>259</v>
      </c>
      <c r="J5661" s="11" t="s">
        <v>261</v>
      </c>
      <c r="K5661" s="11" t="s">
        <v>11613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44958</v>
      </c>
      <c r="H5662" s="11">
        <v>9</v>
      </c>
      <c r="I5662" s="20" t="s">
        <v>259</v>
      </c>
      <c r="J5662" s="11" t="s">
        <v>261</v>
      </c>
      <c r="K5662" s="11" t="s">
        <v>11613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44958</v>
      </c>
      <c r="H5663" s="11">
        <v>9</v>
      </c>
      <c r="I5663" s="20" t="s">
        <v>259</v>
      </c>
      <c r="J5663" s="11" t="s">
        <v>261</v>
      </c>
      <c r="K5663" s="11" t="s">
        <v>11613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11613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11613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11613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11613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11613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11613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11613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11613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11613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11613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11613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11613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11613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11613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11613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44958</v>
      </c>
      <c r="H5679" s="11">
        <v>9</v>
      </c>
      <c r="I5679" s="20" t="s">
        <v>259</v>
      </c>
      <c r="J5679" s="11" t="s">
        <v>261</v>
      </c>
      <c r="K5679" s="11" t="s">
        <v>11613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44958</v>
      </c>
      <c r="H5680" s="11">
        <v>9</v>
      </c>
      <c r="I5680" s="20" t="s">
        <v>259</v>
      </c>
      <c r="J5680" s="11" t="s">
        <v>261</v>
      </c>
      <c r="K5680" s="11" t="s">
        <v>11613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44958</v>
      </c>
      <c r="H5681" s="11">
        <v>9</v>
      </c>
      <c r="I5681" s="20" t="s">
        <v>259</v>
      </c>
      <c r="J5681" s="11" t="s">
        <v>261</v>
      </c>
      <c r="K5681" s="11" t="s">
        <v>11613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11613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11613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11613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11613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11613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11613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11613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11613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11613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11613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11613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11613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11613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11613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11613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44958</v>
      </c>
      <c r="H5697" s="11">
        <v>9</v>
      </c>
      <c r="I5697" s="20" t="s">
        <v>259</v>
      </c>
      <c r="J5697" s="11" t="s">
        <v>261</v>
      </c>
      <c r="K5697" s="11" t="s">
        <v>11613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44958</v>
      </c>
      <c r="H5698" s="11">
        <v>9</v>
      </c>
      <c r="I5698" s="20" t="s">
        <v>259</v>
      </c>
      <c r="J5698" s="11" t="s">
        <v>261</v>
      </c>
      <c r="K5698" s="11" t="s">
        <v>11613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44958</v>
      </c>
      <c r="H5699" s="11">
        <v>9</v>
      </c>
      <c r="I5699" s="20" t="s">
        <v>259</v>
      </c>
      <c r="J5699" s="11" t="s">
        <v>261</v>
      </c>
      <c r="K5699" s="11" t="s">
        <v>11613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11613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11613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11613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11613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11613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11613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11613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11613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11613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11613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11613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11613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11613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11613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11613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44958</v>
      </c>
      <c r="H5715" s="11">
        <v>9</v>
      </c>
      <c r="I5715" s="20" t="s">
        <v>259</v>
      </c>
      <c r="J5715" s="11" t="s">
        <v>261</v>
      </c>
      <c r="K5715" s="11" t="s">
        <v>11613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44958</v>
      </c>
      <c r="H5716" s="11">
        <v>9</v>
      </c>
      <c r="I5716" s="20" t="s">
        <v>259</v>
      </c>
      <c r="J5716" s="11" t="s">
        <v>261</v>
      </c>
      <c r="K5716" s="11" t="s">
        <v>11613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44958</v>
      </c>
      <c r="H5717" s="11">
        <v>9</v>
      </c>
      <c r="I5717" s="20" t="s">
        <v>259</v>
      </c>
      <c r="J5717" s="11" t="s">
        <v>261</v>
      </c>
      <c r="K5717" s="11" t="s">
        <v>11613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11613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11613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11613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11613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11613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11613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11613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11613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11613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11613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11613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11613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11613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11613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11613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44958</v>
      </c>
      <c r="H5733" s="11">
        <v>9</v>
      </c>
      <c r="I5733" s="20" t="s">
        <v>259</v>
      </c>
      <c r="J5733" s="11" t="s">
        <v>261</v>
      </c>
      <c r="K5733" s="11" t="s">
        <v>11613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44958</v>
      </c>
      <c r="H5734" s="11">
        <v>9</v>
      </c>
      <c r="I5734" s="20" t="s">
        <v>259</v>
      </c>
      <c r="J5734" s="11" t="s">
        <v>261</v>
      </c>
      <c r="K5734" s="11" t="s">
        <v>11613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44958</v>
      </c>
      <c r="H5735" s="11">
        <v>9</v>
      </c>
      <c r="I5735" s="20" t="s">
        <v>259</v>
      </c>
      <c r="J5735" s="11" t="s">
        <v>261</v>
      </c>
      <c r="K5735" s="11" t="s">
        <v>11613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11613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11613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11613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11613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11613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11613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11613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11613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11613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11613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11613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11613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11613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11613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11613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44958</v>
      </c>
      <c r="H5751" s="11">
        <v>9</v>
      </c>
      <c r="I5751" s="20" t="s">
        <v>259</v>
      </c>
      <c r="J5751" s="11" t="s">
        <v>261</v>
      </c>
      <c r="K5751" s="11" t="s">
        <v>11613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44958</v>
      </c>
      <c r="H5752" s="11">
        <v>9</v>
      </c>
      <c r="I5752" s="20" t="s">
        <v>259</v>
      </c>
      <c r="J5752" s="11" t="s">
        <v>261</v>
      </c>
      <c r="K5752" s="11" t="s">
        <v>11613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44958</v>
      </c>
      <c r="H5753" s="11">
        <v>9</v>
      </c>
      <c r="I5753" s="20" t="s">
        <v>259</v>
      </c>
      <c r="J5753" s="11" t="s">
        <v>261</v>
      </c>
      <c r="K5753" s="11" t="s">
        <v>11613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11613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11613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11613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11613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11613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11613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11613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11613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11558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11613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11559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11613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11560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11613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11561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11613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11562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11613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11563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11613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11564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11613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11565</v>
      </c>
      <c r="F5769" s="10">
        <v>42036</v>
      </c>
      <c r="G5769" s="10">
        <v>44958</v>
      </c>
      <c r="H5769" s="11">
        <v>9</v>
      </c>
      <c r="I5769" s="20" t="s">
        <v>259</v>
      </c>
      <c r="J5769" s="11" t="s">
        <v>261</v>
      </c>
      <c r="K5769" s="11" t="s">
        <v>11613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11566</v>
      </c>
      <c r="F5770" s="10">
        <v>42036</v>
      </c>
      <c r="G5770" s="10">
        <v>44958</v>
      </c>
      <c r="H5770" s="11">
        <v>9</v>
      </c>
      <c r="I5770" s="20" t="s">
        <v>259</v>
      </c>
      <c r="J5770" s="11" t="s">
        <v>261</v>
      </c>
      <c r="K5770" s="11" t="s">
        <v>11613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11567</v>
      </c>
      <c r="F5771" s="10">
        <v>42036</v>
      </c>
      <c r="G5771" s="10">
        <v>44958</v>
      </c>
      <c r="H5771" s="11">
        <v>9</v>
      </c>
      <c r="I5771" s="20" t="s">
        <v>259</v>
      </c>
      <c r="J5771" s="11" t="s">
        <v>261</v>
      </c>
      <c r="K5771" s="11" t="s">
        <v>11613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11568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11613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11569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11613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11570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11613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11571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11613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11572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11613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11573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11613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11574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11613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11575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11613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11576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11613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11577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11613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11578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11613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11579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11613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11580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11613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11581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11613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11582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11613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11583</v>
      </c>
      <c r="F5787" s="10">
        <v>42036</v>
      </c>
      <c r="G5787" s="10">
        <v>44958</v>
      </c>
      <c r="H5787" s="11">
        <v>9</v>
      </c>
      <c r="I5787" s="20" t="s">
        <v>259</v>
      </c>
      <c r="J5787" s="11" t="s">
        <v>261</v>
      </c>
      <c r="K5787" s="11" t="s">
        <v>11613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11584</v>
      </c>
      <c r="F5788" s="10">
        <v>42036</v>
      </c>
      <c r="G5788" s="10">
        <v>44958</v>
      </c>
      <c r="H5788" s="11">
        <v>9</v>
      </c>
      <c r="I5788" s="20" t="s">
        <v>259</v>
      </c>
      <c r="J5788" s="11" t="s">
        <v>261</v>
      </c>
      <c r="K5788" s="11" t="s">
        <v>11613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11585</v>
      </c>
      <c r="F5789" s="10">
        <v>42036</v>
      </c>
      <c r="G5789" s="10">
        <v>44958</v>
      </c>
      <c r="H5789" s="11">
        <v>9</v>
      </c>
      <c r="I5789" s="20" t="s">
        <v>259</v>
      </c>
      <c r="J5789" s="11" t="s">
        <v>261</v>
      </c>
      <c r="K5789" s="11" t="s">
        <v>11613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11586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11613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11587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11613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11588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11613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11589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11613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11590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11613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11591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11613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11592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11613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11593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11613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11594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11613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11595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11613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11596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11613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11597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11613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11598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11613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11599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11613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11600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11613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11601</v>
      </c>
      <c r="F5805" s="10">
        <v>42036</v>
      </c>
      <c r="G5805" s="10">
        <v>44958</v>
      </c>
      <c r="H5805" s="11">
        <v>9</v>
      </c>
      <c r="I5805" s="20" t="s">
        <v>259</v>
      </c>
      <c r="J5805" s="11" t="s">
        <v>261</v>
      </c>
      <c r="K5805" s="11" t="s">
        <v>11613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11602</v>
      </c>
      <c r="F5806" s="10">
        <v>42036</v>
      </c>
      <c r="G5806" s="10">
        <v>44958</v>
      </c>
      <c r="H5806" s="11">
        <v>9</v>
      </c>
      <c r="I5806" s="20" t="s">
        <v>259</v>
      </c>
      <c r="J5806" s="11" t="s">
        <v>261</v>
      </c>
      <c r="K5806" s="11" t="s">
        <v>11613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11603</v>
      </c>
      <c r="F5807" s="10">
        <v>42036</v>
      </c>
      <c r="G5807" s="10">
        <v>44958</v>
      </c>
      <c r="H5807" s="11">
        <v>9</v>
      </c>
      <c r="I5807" s="20" t="s">
        <v>259</v>
      </c>
      <c r="J5807" s="11" t="s">
        <v>261</v>
      </c>
      <c r="K5807" s="11" t="s">
        <v>11613</v>
      </c>
      <c r="L5807" s="11">
        <v>2</v>
      </c>
    </row>
    <row r="5809" spans="1:1">
      <c r="A5809" s="11" t="s">
        <v>11612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001498A" display="A126001498A" xr:uid="{00000000-0004-0000-0000-000001000000}"/>
    <hyperlink ref="E13" location="A126063706L" display="A126063706L" xr:uid="{00000000-0004-0000-0000-000002000000}"/>
    <hyperlink ref="E14" location="A126032602T" display="A126032602T" xr:uid="{00000000-0004-0000-0000-000003000000}"/>
    <hyperlink ref="E15" location="A126006034V" display="A126006034V" xr:uid="{00000000-0004-0000-0000-000004000000}"/>
    <hyperlink ref="E16" location="A126068242T" display="A126068242T" xr:uid="{00000000-0004-0000-0000-000005000000}"/>
    <hyperlink ref="E17" location="A126037138R" display="A126037138R" xr:uid="{00000000-0004-0000-0000-000006000000}"/>
    <hyperlink ref="E18" location="A126004738F" display="A126004738F" xr:uid="{00000000-0004-0000-0000-000007000000}"/>
    <hyperlink ref="E19" location="A126066946C" display="A126066946C" xr:uid="{00000000-0004-0000-0000-000008000000}"/>
    <hyperlink ref="E20" location="A126035842J" display="A126035842J" xr:uid="{00000000-0004-0000-0000-000009000000}"/>
    <hyperlink ref="E21" location="A126002794L" display="A126002794L" xr:uid="{00000000-0004-0000-0000-00000A000000}"/>
    <hyperlink ref="E22" location="A126065002A" display="A126065002A" xr:uid="{00000000-0004-0000-0000-00000B000000}"/>
    <hyperlink ref="E23" location="A126033898J" display="A126033898J" xr:uid="{00000000-0004-0000-0000-00000C000000}"/>
    <hyperlink ref="E24" location="A126005386F" display="A126005386F" xr:uid="{00000000-0004-0000-0000-00000D000000}"/>
    <hyperlink ref="E25" location="A126067594C" display="A126067594C" xr:uid="{00000000-0004-0000-0000-00000E000000}"/>
    <hyperlink ref="E26" location="A126036490J" display="A126036490J" xr:uid="{00000000-0004-0000-0000-00000F000000}"/>
    <hyperlink ref="E27" location="A126004090A" display="A126004090A" xr:uid="{00000000-0004-0000-0000-000010000000}"/>
    <hyperlink ref="E28" location="A126066298T" display="A126066298T" xr:uid="{00000000-0004-0000-0000-000011000000}"/>
    <hyperlink ref="E29" location="A126035194W" display="A126035194W" xr:uid="{00000000-0004-0000-0000-000012000000}"/>
    <hyperlink ref="E30" location="A126003442A" display="A126003442A" xr:uid="{00000000-0004-0000-0000-000013000000}"/>
    <hyperlink ref="E31" location="A126065650X" display="A126065650X" xr:uid="{00000000-0004-0000-0000-000014000000}"/>
    <hyperlink ref="E32" location="A126034546W" display="A126034546W" xr:uid="{00000000-0004-0000-0000-000015000000}"/>
    <hyperlink ref="E33" location="A126002146R" display="A126002146R" xr:uid="{00000000-0004-0000-0000-000016000000}"/>
    <hyperlink ref="E34" location="A126064354L" display="A126064354L" xr:uid="{00000000-0004-0000-0000-000017000000}"/>
    <hyperlink ref="E35" location="A126033250T" display="A126033250T" xr:uid="{00000000-0004-0000-0000-000018000000}"/>
    <hyperlink ref="E36" location="A126001510F" display="A126001510F" xr:uid="{00000000-0004-0000-0000-000019000000}"/>
    <hyperlink ref="E37" location="A126063718W" display="A126063718W" xr:uid="{00000000-0004-0000-0000-00001A000000}"/>
    <hyperlink ref="E38" location="A126032614A" display="A126032614A" xr:uid="{00000000-0004-0000-0000-00001B000000}"/>
    <hyperlink ref="E39" location="A126006046C" display="A126006046C" xr:uid="{00000000-0004-0000-0000-00001C000000}"/>
    <hyperlink ref="E40" location="A126068254A" display="A126068254A" xr:uid="{00000000-0004-0000-0000-00001D000000}"/>
    <hyperlink ref="E41" location="A126037150F" display="A126037150F" xr:uid="{00000000-0004-0000-0000-00001E000000}"/>
    <hyperlink ref="E42" location="A126004750W" display="A126004750W" xr:uid="{00000000-0004-0000-0000-00001F000000}"/>
    <hyperlink ref="E43" location="A126066958L" display="A126066958L" xr:uid="{00000000-0004-0000-0000-000020000000}"/>
    <hyperlink ref="E44" location="A126035854T" display="A126035854T" xr:uid="{00000000-0004-0000-0000-000021000000}"/>
    <hyperlink ref="E45" location="A126002806K" display="A126002806K" xr:uid="{00000000-0004-0000-0000-000022000000}"/>
    <hyperlink ref="E46" location="A126065014K" display="A126065014K" xr:uid="{00000000-0004-0000-0000-000023000000}"/>
    <hyperlink ref="E47" location="A126033910L" display="A126033910L" xr:uid="{00000000-0004-0000-0000-000024000000}"/>
    <hyperlink ref="E48" location="A126005398R" display="A126005398R" xr:uid="{00000000-0004-0000-0000-000025000000}"/>
    <hyperlink ref="E49" location="A126067606A" display="A126067606A" xr:uid="{00000000-0004-0000-0000-000026000000}"/>
    <hyperlink ref="E50" location="A126036502F" display="A126036502F" xr:uid="{00000000-0004-0000-0000-000027000000}"/>
    <hyperlink ref="E51" location="A126004102X" display="A126004102X" xr:uid="{00000000-0004-0000-0000-000028000000}"/>
    <hyperlink ref="E52" location="A126066310W" display="A126066310W" xr:uid="{00000000-0004-0000-0000-000029000000}"/>
    <hyperlink ref="E53" location="A126035206V" display="A126035206V" xr:uid="{00000000-0004-0000-0000-00002A000000}"/>
    <hyperlink ref="E54" location="A126003454K" display="A126003454K" xr:uid="{00000000-0004-0000-0000-00002B000000}"/>
    <hyperlink ref="E55" location="A126065662J" display="A126065662J" xr:uid="{00000000-0004-0000-0000-00002C000000}"/>
    <hyperlink ref="E56" location="A126034558F" display="A126034558F" xr:uid="{00000000-0004-0000-0000-00002D000000}"/>
    <hyperlink ref="E57" location="A126002158X" display="A126002158X" xr:uid="{00000000-0004-0000-0000-00002E000000}"/>
    <hyperlink ref="E58" location="A126064366W" display="A126064366W" xr:uid="{00000000-0004-0000-0000-00002F000000}"/>
    <hyperlink ref="E59" location="A126033262A" display="A126033262A" xr:uid="{00000000-0004-0000-0000-000030000000}"/>
    <hyperlink ref="E60" location="A126001478T" display="A126001478T" xr:uid="{00000000-0004-0000-0000-000031000000}"/>
    <hyperlink ref="E61" location="A126063686R" display="A126063686R" xr:uid="{00000000-0004-0000-0000-000032000000}"/>
    <hyperlink ref="E62" location="A126032582V" display="A126032582V" xr:uid="{00000000-0004-0000-0000-000033000000}"/>
    <hyperlink ref="E63" location="A126006014K" display="A126006014K" xr:uid="{00000000-0004-0000-0000-000034000000}"/>
    <hyperlink ref="E64" location="A126068222J" display="A126068222J" xr:uid="{00000000-0004-0000-0000-000035000000}"/>
    <hyperlink ref="E65" location="A126037118F" display="A126037118F" xr:uid="{00000000-0004-0000-0000-000036000000}"/>
    <hyperlink ref="E66" location="A126004718W" display="A126004718W" xr:uid="{00000000-0004-0000-0000-000037000000}"/>
    <hyperlink ref="E67" location="A126066926V" display="A126066926V" xr:uid="{00000000-0004-0000-0000-000038000000}"/>
    <hyperlink ref="E68" location="A126035822X" display="A126035822X" xr:uid="{00000000-0004-0000-0000-000039000000}"/>
    <hyperlink ref="E69" location="A126002774C" display="A126002774C" xr:uid="{00000000-0004-0000-0000-00003A000000}"/>
    <hyperlink ref="E70" location="A126064982A" display="A126064982A" xr:uid="{00000000-0004-0000-0000-00003B000000}"/>
    <hyperlink ref="E71" location="A126033878X" display="A126033878X" xr:uid="{00000000-0004-0000-0000-00003C000000}"/>
    <hyperlink ref="E72" location="A126005366W" display="A126005366W" xr:uid="{00000000-0004-0000-0000-00003D000000}"/>
    <hyperlink ref="E73" location="A126067574V" display="A126067574V" xr:uid="{00000000-0004-0000-0000-00003E000000}"/>
    <hyperlink ref="E74" location="A126036470X" display="A126036470X" xr:uid="{00000000-0004-0000-0000-00003F000000}"/>
    <hyperlink ref="E75" location="A126004070T" display="A126004070T" xr:uid="{00000000-0004-0000-0000-000040000000}"/>
    <hyperlink ref="E76" location="A126066278J" display="A126066278J" xr:uid="{00000000-0004-0000-0000-000041000000}"/>
    <hyperlink ref="E77" location="A126035174L" display="A126035174L" xr:uid="{00000000-0004-0000-0000-000042000000}"/>
    <hyperlink ref="E78" location="A126003422T" display="A126003422T" xr:uid="{00000000-0004-0000-0000-000043000000}"/>
    <hyperlink ref="E79" location="A126065630R" display="A126065630R" xr:uid="{00000000-0004-0000-0000-000044000000}"/>
    <hyperlink ref="E80" location="A126034526L" display="A126034526L" xr:uid="{00000000-0004-0000-0000-000045000000}"/>
    <hyperlink ref="E81" location="A126002126F" display="A126002126F" xr:uid="{00000000-0004-0000-0000-000046000000}"/>
    <hyperlink ref="E82" location="A126064334C" display="A126064334C" xr:uid="{00000000-0004-0000-0000-000047000000}"/>
    <hyperlink ref="E83" location="A126033230J" display="A126033230J" xr:uid="{00000000-0004-0000-0000-000048000000}"/>
    <hyperlink ref="E84" location="A126001514R" display="A126001514R" xr:uid="{00000000-0004-0000-0000-000049000000}"/>
    <hyperlink ref="E85" location="A126063722L" display="A126063722L" xr:uid="{00000000-0004-0000-0000-00004A000000}"/>
    <hyperlink ref="E86" location="A126032618K" display="A126032618K" xr:uid="{00000000-0004-0000-0000-00004B000000}"/>
    <hyperlink ref="E87" location="A126006050V" display="A126006050V" xr:uid="{00000000-0004-0000-0000-00004C000000}"/>
    <hyperlink ref="E88" location="A126068258K" display="A126068258K" xr:uid="{00000000-0004-0000-0000-00004D000000}"/>
    <hyperlink ref="E89" location="A126037154R" display="A126037154R" xr:uid="{00000000-0004-0000-0000-00004E000000}"/>
    <hyperlink ref="E90" location="A126004754F" display="A126004754F" xr:uid="{00000000-0004-0000-0000-00004F000000}"/>
    <hyperlink ref="E91" location="A126066962C" display="A126066962C" xr:uid="{00000000-0004-0000-0000-000050000000}"/>
    <hyperlink ref="E92" location="A126035858A" display="A126035858A" xr:uid="{00000000-0004-0000-0000-000051000000}"/>
    <hyperlink ref="E93" location="A126002810A" display="A126002810A" xr:uid="{00000000-0004-0000-0000-000052000000}"/>
    <hyperlink ref="E94" location="A126065018V" display="A126065018V" xr:uid="{00000000-0004-0000-0000-000053000000}"/>
    <hyperlink ref="E95" location="A126033914W" display="A126033914W" xr:uid="{00000000-0004-0000-0000-000054000000}"/>
    <hyperlink ref="E96" location="A126005402V" display="A126005402V" xr:uid="{00000000-0004-0000-0000-000055000000}"/>
    <hyperlink ref="E97" location="A126067610T" display="A126067610T" xr:uid="{00000000-0004-0000-0000-000056000000}"/>
    <hyperlink ref="E98" location="A126036506R" display="A126036506R" xr:uid="{00000000-0004-0000-0000-000057000000}"/>
    <hyperlink ref="E99" location="A126004106J" display="A126004106J" xr:uid="{00000000-0004-0000-0000-000058000000}"/>
    <hyperlink ref="E100" location="A126066314F" display="A126066314F" xr:uid="{00000000-0004-0000-0000-000059000000}"/>
    <hyperlink ref="E101" location="A126035210K" display="A126035210K" xr:uid="{00000000-0004-0000-0000-00005A000000}"/>
    <hyperlink ref="E102" location="A126003458V" display="A126003458V" xr:uid="{00000000-0004-0000-0000-00005B000000}"/>
    <hyperlink ref="E103" location="A126065666T" display="A126065666T" xr:uid="{00000000-0004-0000-0000-00005C000000}"/>
    <hyperlink ref="E104" location="A126034562W" display="A126034562W" xr:uid="{00000000-0004-0000-0000-00005D000000}"/>
    <hyperlink ref="E105" location="A126002162R" display="A126002162R" xr:uid="{00000000-0004-0000-0000-00005E000000}"/>
    <hyperlink ref="E106" location="A126064370L" display="A126064370L" xr:uid="{00000000-0004-0000-0000-00005F000000}"/>
    <hyperlink ref="E107" location="A126033266K" display="A126033266K" xr:uid="{00000000-0004-0000-0000-000060000000}"/>
    <hyperlink ref="E108" location="A126001518X" display="A126001518X" xr:uid="{00000000-0004-0000-0000-000061000000}"/>
    <hyperlink ref="E109" location="A126063726W" display="A126063726W" xr:uid="{00000000-0004-0000-0000-000062000000}"/>
    <hyperlink ref="E110" location="A126032622A" display="A126032622A" xr:uid="{00000000-0004-0000-0000-000063000000}"/>
    <hyperlink ref="E111" location="A126006054C" display="A126006054C" xr:uid="{00000000-0004-0000-0000-000064000000}"/>
    <hyperlink ref="E112" location="A126068262A" display="A126068262A" xr:uid="{00000000-0004-0000-0000-000065000000}"/>
    <hyperlink ref="E113" location="A126037158X" display="A126037158X" xr:uid="{00000000-0004-0000-0000-000066000000}"/>
    <hyperlink ref="E114" location="A126004758R" display="A126004758R" xr:uid="{00000000-0004-0000-0000-000067000000}"/>
    <hyperlink ref="E115" location="A126066966L" display="A126066966L" xr:uid="{00000000-0004-0000-0000-000068000000}"/>
    <hyperlink ref="E116" location="A126035862T" display="A126035862T" xr:uid="{00000000-0004-0000-0000-000069000000}"/>
    <hyperlink ref="E117" location="A126002814K" display="A126002814K" xr:uid="{00000000-0004-0000-0000-00006A000000}"/>
    <hyperlink ref="E118" location="A126065022K" display="A126065022K" xr:uid="{00000000-0004-0000-0000-00006B000000}"/>
    <hyperlink ref="E119" location="A126033918F" display="A126033918F" xr:uid="{00000000-0004-0000-0000-00006C000000}"/>
    <hyperlink ref="E120" location="A126005406C" display="A126005406C" xr:uid="{00000000-0004-0000-0000-00006D000000}"/>
    <hyperlink ref="E121" location="A126067614A" display="A126067614A" xr:uid="{00000000-0004-0000-0000-00006E000000}"/>
    <hyperlink ref="E122" location="A126036510F" display="A126036510F" xr:uid="{00000000-0004-0000-0000-00006F000000}"/>
    <hyperlink ref="E123" location="A126004110X" display="A126004110X" xr:uid="{00000000-0004-0000-0000-000070000000}"/>
    <hyperlink ref="E124" location="A126066318R" display="A126066318R" xr:uid="{00000000-0004-0000-0000-000071000000}"/>
    <hyperlink ref="E125" location="A126035214V" display="A126035214V" xr:uid="{00000000-0004-0000-0000-000072000000}"/>
    <hyperlink ref="E126" location="A126003462K" display="A126003462K" xr:uid="{00000000-0004-0000-0000-000073000000}"/>
    <hyperlink ref="E127" location="A126065670J" display="A126065670J" xr:uid="{00000000-0004-0000-0000-000074000000}"/>
    <hyperlink ref="E128" location="A126034566F" display="A126034566F" xr:uid="{00000000-0004-0000-0000-000075000000}"/>
    <hyperlink ref="E129" location="A126002166X" display="A126002166X" xr:uid="{00000000-0004-0000-0000-000076000000}"/>
    <hyperlink ref="E130" location="A126064374W" display="A126064374W" xr:uid="{00000000-0004-0000-0000-000077000000}"/>
    <hyperlink ref="E131" location="A126033270A" display="A126033270A" xr:uid="{00000000-0004-0000-0000-000078000000}"/>
    <hyperlink ref="E132" location="A126001482J" display="A126001482J" xr:uid="{00000000-0004-0000-0000-000079000000}"/>
    <hyperlink ref="E133" location="A126063690F" display="A126063690F" xr:uid="{00000000-0004-0000-0000-00007A000000}"/>
    <hyperlink ref="E134" location="A126032586C" display="A126032586C" xr:uid="{00000000-0004-0000-0000-00007B000000}"/>
    <hyperlink ref="E135" location="A126006018V" display="A126006018V" xr:uid="{00000000-0004-0000-0000-00007C000000}"/>
    <hyperlink ref="E136" location="A126068226T" display="A126068226T" xr:uid="{00000000-0004-0000-0000-00007D000000}"/>
    <hyperlink ref="E137" location="A126037122W" display="A126037122W" xr:uid="{00000000-0004-0000-0000-00007E000000}"/>
    <hyperlink ref="E138" location="A126004722L" display="A126004722L" xr:uid="{00000000-0004-0000-0000-00007F000000}"/>
    <hyperlink ref="E139" location="A126066930K" display="A126066930K" xr:uid="{00000000-0004-0000-0000-000080000000}"/>
    <hyperlink ref="E140" location="A126035826J" display="A126035826J" xr:uid="{00000000-0004-0000-0000-000081000000}"/>
    <hyperlink ref="E141" location="A126002778L" display="A126002778L" xr:uid="{00000000-0004-0000-0000-000082000000}"/>
    <hyperlink ref="E142" location="A126064986K" display="A126064986K" xr:uid="{00000000-0004-0000-0000-000083000000}"/>
    <hyperlink ref="E143" location="A126033882R" display="A126033882R" xr:uid="{00000000-0004-0000-0000-000084000000}"/>
    <hyperlink ref="E144" location="A126005370L" display="A126005370L" xr:uid="{00000000-0004-0000-0000-000085000000}"/>
    <hyperlink ref="E145" location="A126067578C" display="A126067578C" xr:uid="{00000000-0004-0000-0000-000086000000}"/>
    <hyperlink ref="E146" location="A126036474J" display="A126036474J" xr:uid="{00000000-0004-0000-0000-000087000000}"/>
    <hyperlink ref="E147" location="A126004074A" display="A126004074A" xr:uid="{00000000-0004-0000-0000-000088000000}"/>
    <hyperlink ref="E148" location="A126066282X" display="A126066282X" xr:uid="{00000000-0004-0000-0000-000089000000}"/>
    <hyperlink ref="E149" location="A126035178W" display="A126035178W" xr:uid="{00000000-0004-0000-0000-00008A000000}"/>
    <hyperlink ref="E150" location="A126003426A" display="A126003426A" xr:uid="{00000000-0004-0000-0000-00008B000000}"/>
    <hyperlink ref="E151" location="A126065634X" display="A126065634X" xr:uid="{00000000-0004-0000-0000-00008C000000}"/>
    <hyperlink ref="E152" location="A126034530C" display="A126034530C" xr:uid="{00000000-0004-0000-0000-00008D000000}"/>
    <hyperlink ref="E153" location="A126002130W" display="A126002130W" xr:uid="{00000000-0004-0000-0000-00008E000000}"/>
    <hyperlink ref="E154" location="A126064338L" display="A126064338L" xr:uid="{00000000-0004-0000-0000-00008F000000}"/>
    <hyperlink ref="E155" location="A126033234T" display="A126033234T" xr:uid="{00000000-0004-0000-0000-000090000000}"/>
    <hyperlink ref="E156" location="A126001486T" display="A126001486T" xr:uid="{00000000-0004-0000-0000-000091000000}"/>
    <hyperlink ref="E157" location="A126063694R" display="A126063694R" xr:uid="{00000000-0004-0000-0000-000092000000}"/>
    <hyperlink ref="E158" location="A126032590V" display="A126032590V" xr:uid="{00000000-0004-0000-0000-000093000000}"/>
    <hyperlink ref="E159" location="A126006022K" display="A126006022K" xr:uid="{00000000-0004-0000-0000-000094000000}"/>
    <hyperlink ref="E160" location="A126068230J" display="A126068230J" xr:uid="{00000000-0004-0000-0000-000095000000}"/>
    <hyperlink ref="E161" location="A126037126F" display="A126037126F" xr:uid="{00000000-0004-0000-0000-000096000000}"/>
    <hyperlink ref="E162" location="A126004726W" display="A126004726W" xr:uid="{00000000-0004-0000-0000-000097000000}"/>
    <hyperlink ref="E163" location="A126066934V" display="A126066934V" xr:uid="{00000000-0004-0000-0000-000098000000}"/>
    <hyperlink ref="E164" location="A126035830X" display="A126035830X" xr:uid="{00000000-0004-0000-0000-000099000000}"/>
    <hyperlink ref="E165" location="A126002782C" display="A126002782C" xr:uid="{00000000-0004-0000-0000-00009A000000}"/>
    <hyperlink ref="E166" location="A126064990A" display="A126064990A" xr:uid="{00000000-0004-0000-0000-00009B000000}"/>
    <hyperlink ref="E167" location="A126033886X" display="A126033886X" xr:uid="{00000000-0004-0000-0000-00009C000000}"/>
    <hyperlink ref="E168" location="A126004078K" display="A126004078K" xr:uid="{00000000-0004-0000-0000-00009D000000}"/>
    <hyperlink ref="E169" location="A126066286J" display="A126066286J" xr:uid="{00000000-0004-0000-0000-00009E000000}"/>
    <hyperlink ref="E170" location="A126035182L" display="A126035182L" xr:uid="{00000000-0004-0000-0000-00009F000000}"/>
    <hyperlink ref="E171" location="A126003430T" display="A126003430T" xr:uid="{00000000-0004-0000-0000-0000A0000000}"/>
    <hyperlink ref="E172" location="A126065638J" display="A126065638J" xr:uid="{00000000-0004-0000-0000-0000A1000000}"/>
    <hyperlink ref="E173" location="A126034534L" display="A126034534L" xr:uid="{00000000-0004-0000-0000-0000A2000000}"/>
    <hyperlink ref="E174" location="A126001502F" display="A126001502F" xr:uid="{00000000-0004-0000-0000-0000A3000000}"/>
    <hyperlink ref="E175" location="A126063710C" display="A126063710C" xr:uid="{00000000-0004-0000-0000-0000A4000000}"/>
    <hyperlink ref="E176" location="A126032606A" display="A126032606A" xr:uid="{00000000-0004-0000-0000-0000A5000000}"/>
    <hyperlink ref="E177" location="A126006038C" display="A126006038C" xr:uid="{00000000-0004-0000-0000-0000A6000000}"/>
    <hyperlink ref="E178" location="A126068246A" display="A126068246A" xr:uid="{00000000-0004-0000-0000-0000A7000000}"/>
    <hyperlink ref="E179" location="A126037142F" display="A126037142F" xr:uid="{00000000-0004-0000-0000-0000A8000000}"/>
    <hyperlink ref="E180" location="A126004742W" display="A126004742W" xr:uid="{00000000-0004-0000-0000-0000A9000000}"/>
    <hyperlink ref="E181" location="A126066950V" display="A126066950V" xr:uid="{00000000-0004-0000-0000-0000AA000000}"/>
    <hyperlink ref="E182" location="A126035846T" display="A126035846T" xr:uid="{00000000-0004-0000-0000-0000AB000000}"/>
    <hyperlink ref="E183" location="A126002798W" display="A126002798W" xr:uid="{00000000-0004-0000-0000-0000AC000000}"/>
    <hyperlink ref="E184" location="A126065006K" display="A126065006K" xr:uid="{00000000-0004-0000-0000-0000AD000000}"/>
    <hyperlink ref="E185" location="A126033902L" display="A126033902L" xr:uid="{00000000-0004-0000-0000-0000AE000000}"/>
    <hyperlink ref="E186" location="A126004094K" display="A126004094K" xr:uid="{00000000-0004-0000-0000-0000AF000000}"/>
    <hyperlink ref="E187" location="A126066302W" display="A126066302W" xr:uid="{00000000-0004-0000-0000-0000B0000000}"/>
    <hyperlink ref="E188" location="A126035198F" display="A126035198F" xr:uid="{00000000-0004-0000-0000-0000B1000000}"/>
    <hyperlink ref="E189" location="A126003446K" display="A126003446K" xr:uid="{00000000-0004-0000-0000-0000B2000000}"/>
    <hyperlink ref="E190" location="A126065654J" display="A126065654J" xr:uid="{00000000-0004-0000-0000-0000B3000000}"/>
    <hyperlink ref="E191" location="A126034550L" display="A126034550L" xr:uid="{00000000-0004-0000-0000-0000B4000000}"/>
    <hyperlink ref="E192" location="A126001470X" display="A126001470X" xr:uid="{00000000-0004-0000-0000-0000B5000000}"/>
    <hyperlink ref="E193" location="A126063678R" display="A126063678R" xr:uid="{00000000-0004-0000-0000-0000B6000000}"/>
    <hyperlink ref="E194" location="A126032574V" display="A126032574V" xr:uid="{00000000-0004-0000-0000-0000B7000000}"/>
    <hyperlink ref="E195" location="A126006006K" display="A126006006K" xr:uid="{00000000-0004-0000-0000-0000B8000000}"/>
    <hyperlink ref="E196" location="A126068214J" display="A126068214J" xr:uid="{00000000-0004-0000-0000-0000B9000000}"/>
    <hyperlink ref="E197" location="A126037110L" display="A126037110L" xr:uid="{00000000-0004-0000-0000-0000BA000000}"/>
    <hyperlink ref="E198" location="A126004710C" display="A126004710C" xr:uid="{00000000-0004-0000-0000-0000BB000000}"/>
    <hyperlink ref="E199" location="A126066918V" display="A126066918V" xr:uid="{00000000-0004-0000-0000-0000BC000000}"/>
    <hyperlink ref="E200" location="A126035814X" display="A126035814X" xr:uid="{00000000-0004-0000-0000-0000BD000000}"/>
    <hyperlink ref="E201" location="A126002766C" display="A126002766C" xr:uid="{00000000-0004-0000-0000-0000BE000000}"/>
    <hyperlink ref="E202" location="A126064974A" display="A126064974A" xr:uid="{00000000-0004-0000-0000-0000BF000000}"/>
    <hyperlink ref="E203" location="A126033870F" display="A126033870F" xr:uid="{00000000-0004-0000-0000-0000C0000000}"/>
    <hyperlink ref="E204" location="A126005358W" display="A126005358W" xr:uid="{00000000-0004-0000-0000-0000C1000000}"/>
    <hyperlink ref="E205" location="A126067566V" display="A126067566V" xr:uid="{00000000-0004-0000-0000-0000C2000000}"/>
    <hyperlink ref="E206" location="A126036462X" display="A126036462X" xr:uid="{00000000-0004-0000-0000-0000C3000000}"/>
    <hyperlink ref="E207" location="A126004062T" display="A126004062T" xr:uid="{00000000-0004-0000-0000-0000C4000000}"/>
    <hyperlink ref="E208" location="A126066270R" display="A126066270R" xr:uid="{00000000-0004-0000-0000-0000C5000000}"/>
    <hyperlink ref="E209" location="A126035166L" display="A126035166L" xr:uid="{00000000-0004-0000-0000-0000C6000000}"/>
    <hyperlink ref="E210" location="A126003414T" display="A126003414T" xr:uid="{00000000-0004-0000-0000-0000C7000000}"/>
    <hyperlink ref="E211" location="A126065622R" display="A126065622R" xr:uid="{00000000-0004-0000-0000-0000C8000000}"/>
    <hyperlink ref="E212" location="A126034518L" display="A126034518L" xr:uid="{00000000-0004-0000-0000-0000C9000000}"/>
    <hyperlink ref="E213" location="A126002118F" display="A126002118F" xr:uid="{00000000-0004-0000-0000-0000CA000000}"/>
    <hyperlink ref="E214" location="A126064326C" display="A126064326C" xr:uid="{00000000-0004-0000-0000-0000CB000000}"/>
    <hyperlink ref="E215" location="A126033222J" display="A126033222J" xr:uid="{00000000-0004-0000-0000-0000CC000000}"/>
    <hyperlink ref="E216" location="A126001522R" display="A126001522R" xr:uid="{00000000-0004-0000-0000-0000CD000000}"/>
    <hyperlink ref="E217" location="A126063730L" display="A126063730L" xr:uid="{00000000-0004-0000-0000-0000CE000000}"/>
    <hyperlink ref="E218" location="A126032626K" display="A126032626K" xr:uid="{00000000-0004-0000-0000-0000CF000000}"/>
    <hyperlink ref="E219" location="A126006058L" display="A126006058L" xr:uid="{00000000-0004-0000-0000-0000D0000000}"/>
    <hyperlink ref="E220" location="A126068266K" display="A126068266K" xr:uid="{00000000-0004-0000-0000-0000D1000000}"/>
    <hyperlink ref="E221" location="A126037162R" display="A126037162R" xr:uid="{00000000-0004-0000-0000-0000D2000000}"/>
    <hyperlink ref="E222" location="A126004762F" display="A126004762F" xr:uid="{00000000-0004-0000-0000-0000D3000000}"/>
    <hyperlink ref="E223" location="A126066970C" display="A126066970C" xr:uid="{00000000-0004-0000-0000-0000D4000000}"/>
    <hyperlink ref="E224" location="A126035866A" display="A126035866A" xr:uid="{00000000-0004-0000-0000-0000D5000000}"/>
    <hyperlink ref="E225" location="A126002818V" display="A126002818V" xr:uid="{00000000-0004-0000-0000-0000D6000000}"/>
    <hyperlink ref="E226" location="A126065026V" display="A126065026V" xr:uid="{00000000-0004-0000-0000-0000D7000000}"/>
    <hyperlink ref="E227" location="A126033922W" display="A126033922W" xr:uid="{00000000-0004-0000-0000-0000D8000000}"/>
    <hyperlink ref="E228" location="A126005410V" display="A126005410V" xr:uid="{00000000-0004-0000-0000-0000D9000000}"/>
    <hyperlink ref="E229" location="A126067618K" display="A126067618K" xr:uid="{00000000-0004-0000-0000-0000DA000000}"/>
    <hyperlink ref="E230" location="A126036514R" display="A126036514R" xr:uid="{00000000-0004-0000-0000-0000DB000000}"/>
    <hyperlink ref="E231" location="A126004114J" display="A126004114J" xr:uid="{00000000-0004-0000-0000-0000DC000000}"/>
    <hyperlink ref="E232" location="A126066322F" display="A126066322F" xr:uid="{00000000-0004-0000-0000-0000DD000000}"/>
    <hyperlink ref="E233" location="A126035218C" display="A126035218C" xr:uid="{00000000-0004-0000-0000-0000DE000000}"/>
    <hyperlink ref="E234" location="A126003466V" display="A126003466V" xr:uid="{00000000-0004-0000-0000-0000DF000000}"/>
    <hyperlink ref="E235" location="A126065674T" display="A126065674T" xr:uid="{00000000-0004-0000-0000-0000E0000000}"/>
    <hyperlink ref="E236" location="A126034570W" display="A126034570W" xr:uid="{00000000-0004-0000-0000-0000E1000000}"/>
    <hyperlink ref="E237" location="A126002170R" display="A126002170R" xr:uid="{00000000-0004-0000-0000-0000E2000000}"/>
    <hyperlink ref="E238" location="A126064378F" display="A126064378F" xr:uid="{00000000-0004-0000-0000-0000E3000000}"/>
    <hyperlink ref="E239" location="A126033274K" display="A126033274K" xr:uid="{00000000-0004-0000-0000-0000E4000000}"/>
    <hyperlink ref="E240" location="A126001506R" display="A126001506R" xr:uid="{00000000-0004-0000-0000-0000E5000000}"/>
    <hyperlink ref="E241" location="A126063714L" display="A126063714L" xr:uid="{00000000-0004-0000-0000-0000E6000000}"/>
    <hyperlink ref="E242" location="A126032610T" display="A126032610T" xr:uid="{00000000-0004-0000-0000-0000E7000000}"/>
    <hyperlink ref="E243" location="A126006042V" display="A126006042V" xr:uid="{00000000-0004-0000-0000-0000E8000000}"/>
    <hyperlink ref="E244" location="A126068250T" display="A126068250T" xr:uid="{00000000-0004-0000-0000-0000E9000000}"/>
    <hyperlink ref="E245" location="A126037146R" display="A126037146R" xr:uid="{00000000-0004-0000-0000-0000EA000000}"/>
    <hyperlink ref="E246" location="A126004746F" display="A126004746F" xr:uid="{00000000-0004-0000-0000-0000EB000000}"/>
    <hyperlink ref="E247" location="A126066954C" display="A126066954C" xr:uid="{00000000-0004-0000-0000-0000EC000000}"/>
    <hyperlink ref="E248" location="A126035850J" display="A126035850J" xr:uid="{00000000-0004-0000-0000-0000ED000000}"/>
    <hyperlink ref="E249" location="A126002802A" display="A126002802A" xr:uid="{00000000-0004-0000-0000-0000EE000000}"/>
    <hyperlink ref="E250" location="A126065010A" display="A126065010A" xr:uid="{00000000-0004-0000-0000-0000EF000000}"/>
    <hyperlink ref="E251" location="A126033906W" display="A126033906W" xr:uid="{00000000-0004-0000-0000-0000F0000000}"/>
    <hyperlink ref="E252" location="A126004098V" display="A126004098V" xr:uid="{00000000-0004-0000-0000-0000F1000000}"/>
    <hyperlink ref="E253" location="A126066306F" display="A126066306F" xr:uid="{00000000-0004-0000-0000-0000F2000000}"/>
    <hyperlink ref="E254" location="A126035202K" display="A126035202K" xr:uid="{00000000-0004-0000-0000-0000F3000000}"/>
    <hyperlink ref="E255" location="A126003450A" display="A126003450A" xr:uid="{00000000-0004-0000-0000-0000F4000000}"/>
    <hyperlink ref="E256" location="A126065658T" display="A126065658T" xr:uid="{00000000-0004-0000-0000-0000F5000000}"/>
    <hyperlink ref="E257" location="A126034554W" display="A126034554W" xr:uid="{00000000-0004-0000-0000-0000F6000000}"/>
    <hyperlink ref="E258" location="A126001526X" display="A126001526X" xr:uid="{00000000-0004-0000-0000-0000F7000000}"/>
    <hyperlink ref="E259" location="A126063734W" display="A126063734W" xr:uid="{00000000-0004-0000-0000-0000F8000000}"/>
    <hyperlink ref="E260" location="A126032630A" display="A126032630A" xr:uid="{00000000-0004-0000-0000-0000F9000000}"/>
    <hyperlink ref="E261" location="A126006062C" display="A126006062C" xr:uid="{00000000-0004-0000-0000-0000FA000000}"/>
    <hyperlink ref="E262" location="A126068270A" display="A126068270A" xr:uid="{00000000-0004-0000-0000-0000FB000000}"/>
    <hyperlink ref="E263" location="A126037166X" display="A126037166X" xr:uid="{00000000-0004-0000-0000-0000FC000000}"/>
    <hyperlink ref="E264" location="A126004766R" display="A126004766R" xr:uid="{00000000-0004-0000-0000-0000FD000000}"/>
    <hyperlink ref="E265" location="A126066974L" display="A126066974L" xr:uid="{00000000-0004-0000-0000-0000FE000000}"/>
    <hyperlink ref="E266" location="A126035870T" display="A126035870T" xr:uid="{00000000-0004-0000-0000-0000FF000000}"/>
    <hyperlink ref="E267" location="A126002822K" display="A126002822K" xr:uid="{00000000-0004-0000-0000-000000010000}"/>
    <hyperlink ref="E268" location="A126065030K" display="A126065030K" xr:uid="{00000000-0004-0000-0000-000001010000}"/>
    <hyperlink ref="E269" location="A126033926F" display="A126033926F" xr:uid="{00000000-0004-0000-0000-000002010000}"/>
    <hyperlink ref="E270" location="A126005414C" display="A126005414C" xr:uid="{00000000-0004-0000-0000-000003010000}"/>
    <hyperlink ref="E271" location="A126067622A" display="A126067622A" xr:uid="{00000000-0004-0000-0000-000004010000}"/>
    <hyperlink ref="E272" location="A126036518X" display="A126036518X" xr:uid="{00000000-0004-0000-0000-000005010000}"/>
    <hyperlink ref="E273" location="A126004118T" display="A126004118T" xr:uid="{00000000-0004-0000-0000-000006010000}"/>
    <hyperlink ref="E274" location="A126066326R" display="A126066326R" xr:uid="{00000000-0004-0000-0000-000007010000}"/>
    <hyperlink ref="E275" location="A126035222V" display="A126035222V" xr:uid="{00000000-0004-0000-0000-000008010000}"/>
    <hyperlink ref="E276" location="A126003470K" display="A126003470K" xr:uid="{00000000-0004-0000-0000-000009010000}"/>
    <hyperlink ref="E277" location="A126065678A" display="A126065678A" xr:uid="{00000000-0004-0000-0000-00000A010000}"/>
    <hyperlink ref="E278" location="A126034574F" display="A126034574F" xr:uid="{00000000-0004-0000-0000-00000B010000}"/>
    <hyperlink ref="E279" location="A126002174X" display="A126002174X" xr:uid="{00000000-0004-0000-0000-00000C010000}"/>
    <hyperlink ref="E280" location="A126064382W" display="A126064382W" xr:uid="{00000000-0004-0000-0000-00000D010000}"/>
    <hyperlink ref="E281" location="A126033278V" display="A126033278V" xr:uid="{00000000-0004-0000-0000-00000E010000}"/>
    <hyperlink ref="E282" location="A126001474J" display="A126001474J" xr:uid="{00000000-0004-0000-0000-00000F010000}"/>
    <hyperlink ref="E283" location="A126063682F" display="A126063682F" xr:uid="{00000000-0004-0000-0000-000010010000}"/>
    <hyperlink ref="E284" location="A126032578C" display="A126032578C" xr:uid="{00000000-0004-0000-0000-000011010000}"/>
    <hyperlink ref="E285" location="A126006010A" display="A126006010A" xr:uid="{00000000-0004-0000-0000-000012010000}"/>
    <hyperlink ref="E286" location="A126068218T" display="A126068218T" xr:uid="{00000000-0004-0000-0000-000013010000}"/>
    <hyperlink ref="E287" location="A126037114W" display="A126037114W" xr:uid="{00000000-0004-0000-0000-000014010000}"/>
    <hyperlink ref="E288" location="A126004714L" display="A126004714L" xr:uid="{00000000-0004-0000-0000-000015010000}"/>
    <hyperlink ref="E289" location="A126066922K" display="A126066922K" xr:uid="{00000000-0004-0000-0000-000016010000}"/>
    <hyperlink ref="E290" location="A126035818J" display="A126035818J" xr:uid="{00000000-0004-0000-0000-000017010000}"/>
    <hyperlink ref="E291" location="A126002770V" display="A126002770V" xr:uid="{00000000-0004-0000-0000-000018010000}"/>
    <hyperlink ref="E292" location="A126064978K" display="A126064978K" xr:uid="{00000000-0004-0000-0000-000019010000}"/>
    <hyperlink ref="E293" location="A126033874R" display="A126033874R" xr:uid="{00000000-0004-0000-0000-00001A010000}"/>
    <hyperlink ref="E294" location="A126005362L" display="A126005362L" xr:uid="{00000000-0004-0000-0000-00001B010000}"/>
    <hyperlink ref="E295" location="A126067570K" display="A126067570K" xr:uid="{00000000-0004-0000-0000-00001C010000}"/>
    <hyperlink ref="E296" location="A126036466J" display="A126036466J" xr:uid="{00000000-0004-0000-0000-00001D010000}"/>
    <hyperlink ref="E297" location="A126004066A" display="A126004066A" xr:uid="{00000000-0004-0000-0000-00001E010000}"/>
    <hyperlink ref="E298" location="A126066274X" display="A126066274X" xr:uid="{00000000-0004-0000-0000-00001F010000}"/>
    <hyperlink ref="E299" location="A126035170C" display="A126035170C" xr:uid="{00000000-0004-0000-0000-000020010000}"/>
    <hyperlink ref="E300" location="A126003418A" display="A126003418A" xr:uid="{00000000-0004-0000-0000-000021010000}"/>
    <hyperlink ref="E301" location="A126065626X" display="A126065626X" xr:uid="{00000000-0004-0000-0000-000022010000}"/>
    <hyperlink ref="E302" location="A126034522C" display="A126034522C" xr:uid="{00000000-0004-0000-0000-000023010000}"/>
    <hyperlink ref="E303" location="A126002122W" display="A126002122W" xr:uid="{00000000-0004-0000-0000-000024010000}"/>
    <hyperlink ref="E304" location="A126064330V" display="A126064330V" xr:uid="{00000000-0004-0000-0000-000025010000}"/>
    <hyperlink ref="E305" location="A126033226T" display="A126033226T" xr:uid="{00000000-0004-0000-0000-000026010000}"/>
    <hyperlink ref="E306" location="A126001458J" display="A126001458J" xr:uid="{00000000-0004-0000-0000-000027010000}"/>
    <hyperlink ref="E307" location="A126063666F" display="A126063666F" xr:uid="{00000000-0004-0000-0000-000028010000}"/>
    <hyperlink ref="E308" location="A126032562K" display="A126032562K" xr:uid="{00000000-0004-0000-0000-000029010000}"/>
    <hyperlink ref="E309" location="A126005994K" display="A126005994K" xr:uid="{00000000-0004-0000-0000-00002A010000}"/>
    <hyperlink ref="E310" location="A126068202X" display="A126068202X" xr:uid="{00000000-0004-0000-0000-00002B010000}"/>
    <hyperlink ref="E311" location="A126037098J" display="A126037098J" xr:uid="{00000000-0004-0000-0000-00002C010000}"/>
    <hyperlink ref="E312" location="A126004698X" display="A126004698X" xr:uid="{00000000-0004-0000-0000-00002D010000}"/>
    <hyperlink ref="E313" location="A126066906K" display="A126066906K" xr:uid="{00000000-0004-0000-0000-00002E010000}"/>
    <hyperlink ref="E314" location="A126035802R" display="A126035802R" xr:uid="{00000000-0004-0000-0000-00002F010000}"/>
    <hyperlink ref="E315" location="A126002754V" display="A126002754V" xr:uid="{00000000-0004-0000-0000-000030010000}"/>
    <hyperlink ref="E316" location="A126064962T" display="A126064962T" xr:uid="{00000000-0004-0000-0000-000031010000}"/>
    <hyperlink ref="E317" location="A126033858R" display="A126033858R" xr:uid="{00000000-0004-0000-0000-000032010000}"/>
    <hyperlink ref="E318" location="A126005346L" display="A126005346L" xr:uid="{00000000-0004-0000-0000-000033010000}"/>
    <hyperlink ref="E319" location="A126067554K" display="A126067554K" xr:uid="{00000000-0004-0000-0000-000034010000}"/>
    <hyperlink ref="E320" location="A126036450R" display="A126036450R" xr:uid="{00000000-0004-0000-0000-000035010000}"/>
    <hyperlink ref="E321" location="A126004050J" display="A126004050J" xr:uid="{00000000-0004-0000-0000-000036010000}"/>
    <hyperlink ref="E322" location="A126066258X" display="A126066258X" xr:uid="{00000000-0004-0000-0000-000037010000}"/>
    <hyperlink ref="E323" location="A126035154C" display="A126035154C" xr:uid="{00000000-0004-0000-0000-000038010000}"/>
    <hyperlink ref="E324" location="A126003402J" display="A126003402J" xr:uid="{00000000-0004-0000-0000-000039010000}"/>
    <hyperlink ref="E325" location="A126065610F" display="A126065610F" xr:uid="{00000000-0004-0000-0000-00003A010000}"/>
    <hyperlink ref="E326" location="A126034506C" display="A126034506C" xr:uid="{00000000-0004-0000-0000-00003B010000}"/>
    <hyperlink ref="E327" location="A126002106W" display="A126002106W" xr:uid="{00000000-0004-0000-0000-00003C010000}"/>
    <hyperlink ref="E328" location="A126064314V" display="A126064314V" xr:uid="{00000000-0004-0000-0000-00003D010000}"/>
    <hyperlink ref="E329" location="A126033210X" display="A126033210X" xr:uid="{00000000-0004-0000-0000-00003E010000}"/>
    <hyperlink ref="E330" location="A126001462X" display="A126001462X" xr:uid="{00000000-0004-0000-0000-00003F010000}"/>
    <hyperlink ref="E331" location="A126063670W" display="A126063670W" xr:uid="{00000000-0004-0000-0000-000040010000}"/>
    <hyperlink ref="E332" location="A126032566V" display="A126032566V" xr:uid="{00000000-0004-0000-0000-000041010000}"/>
    <hyperlink ref="E333" location="A126005998V" display="A126005998V" xr:uid="{00000000-0004-0000-0000-000042010000}"/>
    <hyperlink ref="E334" location="A126068206J" display="A126068206J" xr:uid="{00000000-0004-0000-0000-000043010000}"/>
    <hyperlink ref="E335" location="A126037102L" display="A126037102L" xr:uid="{00000000-0004-0000-0000-000044010000}"/>
    <hyperlink ref="E336" location="A126004702C" display="A126004702C" xr:uid="{00000000-0004-0000-0000-000045010000}"/>
    <hyperlink ref="E337" location="A126066910A" display="A126066910A" xr:uid="{00000000-0004-0000-0000-000046010000}"/>
    <hyperlink ref="E338" location="A126035806X" display="A126035806X" xr:uid="{00000000-0004-0000-0000-000047010000}"/>
    <hyperlink ref="E339" location="A126002758C" display="A126002758C" xr:uid="{00000000-0004-0000-0000-000048010000}"/>
    <hyperlink ref="E340" location="A126064966A" display="A126064966A" xr:uid="{00000000-0004-0000-0000-000049010000}"/>
    <hyperlink ref="E341" location="A126033862F" display="A126033862F" xr:uid="{00000000-0004-0000-0000-00004A010000}"/>
    <hyperlink ref="E342" location="A126005350C" display="A126005350C" xr:uid="{00000000-0004-0000-0000-00004B010000}"/>
    <hyperlink ref="E343" location="A126067558V" display="A126067558V" xr:uid="{00000000-0004-0000-0000-00004C010000}"/>
    <hyperlink ref="E344" location="A126036454X" display="A126036454X" xr:uid="{00000000-0004-0000-0000-00004D010000}"/>
    <hyperlink ref="E345" location="A126004054T" display="A126004054T" xr:uid="{00000000-0004-0000-0000-00004E010000}"/>
    <hyperlink ref="E346" location="A126066262R" display="A126066262R" xr:uid="{00000000-0004-0000-0000-00004F010000}"/>
    <hyperlink ref="E347" location="A126035158L" display="A126035158L" xr:uid="{00000000-0004-0000-0000-000050010000}"/>
    <hyperlink ref="E348" location="A126003406T" display="A126003406T" xr:uid="{00000000-0004-0000-0000-000051010000}"/>
    <hyperlink ref="E349" location="A126065614R" display="A126065614R" xr:uid="{00000000-0004-0000-0000-000052010000}"/>
    <hyperlink ref="E350" location="A126034510V" display="A126034510V" xr:uid="{00000000-0004-0000-0000-000053010000}"/>
    <hyperlink ref="E351" location="A126002110L" display="A126002110L" xr:uid="{00000000-0004-0000-0000-000054010000}"/>
    <hyperlink ref="E352" location="A126064318C" display="A126064318C" xr:uid="{00000000-0004-0000-0000-000055010000}"/>
    <hyperlink ref="E353" location="A126033214J" display="A126033214J" xr:uid="{00000000-0004-0000-0000-000056010000}"/>
    <hyperlink ref="E354" location="A126001490J" display="A126001490J" xr:uid="{00000000-0004-0000-0000-000057010000}"/>
    <hyperlink ref="E355" location="A126063698X" display="A126063698X" xr:uid="{00000000-0004-0000-0000-000058010000}"/>
    <hyperlink ref="E356" location="A126032594C" display="A126032594C" xr:uid="{00000000-0004-0000-0000-000059010000}"/>
    <hyperlink ref="E357" location="A126006026V" display="A126006026V" xr:uid="{00000000-0004-0000-0000-00005A010000}"/>
    <hyperlink ref="E358" location="A126068234T" display="A126068234T" xr:uid="{00000000-0004-0000-0000-00005B010000}"/>
    <hyperlink ref="E359" location="A126037130W" display="A126037130W" xr:uid="{00000000-0004-0000-0000-00005C010000}"/>
    <hyperlink ref="E360" location="A126004730L" display="A126004730L" xr:uid="{00000000-0004-0000-0000-00005D010000}"/>
    <hyperlink ref="E361" location="A126066938C" display="A126066938C" xr:uid="{00000000-0004-0000-0000-00005E010000}"/>
    <hyperlink ref="E362" location="A126035834J" display="A126035834J" xr:uid="{00000000-0004-0000-0000-00005F010000}"/>
    <hyperlink ref="E363" location="A126002786L" display="A126002786L" xr:uid="{00000000-0004-0000-0000-000060010000}"/>
    <hyperlink ref="E364" location="A126064994K" display="A126064994K" xr:uid="{00000000-0004-0000-0000-000061010000}"/>
    <hyperlink ref="E365" location="A126033890R" display="A126033890R" xr:uid="{00000000-0004-0000-0000-000062010000}"/>
    <hyperlink ref="E366" location="A126005378F" display="A126005378F" xr:uid="{00000000-0004-0000-0000-000063010000}"/>
    <hyperlink ref="E367" location="A126067586C" display="A126067586C" xr:uid="{00000000-0004-0000-0000-000064010000}"/>
    <hyperlink ref="E368" location="A126036482J" display="A126036482J" xr:uid="{00000000-0004-0000-0000-000065010000}"/>
    <hyperlink ref="E369" location="A126004082A" display="A126004082A" xr:uid="{00000000-0004-0000-0000-000066010000}"/>
    <hyperlink ref="E370" location="A126066290X" display="A126066290X" xr:uid="{00000000-0004-0000-0000-000067010000}"/>
    <hyperlink ref="E371" location="A126035186W" display="A126035186W" xr:uid="{00000000-0004-0000-0000-000068010000}"/>
    <hyperlink ref="E372" location="A126003434A" display="A126003434A" xr:uid="{00000000-0004-0000-0000-000069010000}"/>
    <hyperlink ref="E373" location="A126065642X" display="A126065642X" xr:uid="{00000000-0004-0000-0000-00006A010000}"/>
    <hyperlink ref="E374" location="A126034538W" display="A126034538W" xr:uid="{00000000-0004-0000-0000-00006B010000}"/>
    <hyperlink ref="E375" location="A126002138R" display="A126002138R" xr:uid="{00000000-0004-0000-0000-00006C010000}"/>
    <hyperlink ref="E376" location="A126064346L" display="A126064346L" xr:uid="{00000000-0004-0000-0000-00006D010000}"/>
    <hyperlink ref="E377" location="A126033242T" display="A126033242T" xr:uid="{00000000-0004-0000-0000-00006E010000}"/>
    <hyperlink ref="E378" location="A126001466J" display="A126001466J" xr:uid="{00000000-0004-0000-0000-00006F010000}"/>
    <hyperlink ref="E379" location="A126063674F" display="A126063674F" xr:uid="{00000000-0004-0000-0000-000070010000}"/>
    <hyperlink ref="E380" location="A126032570K" display="A126032570K" xr:uid="{00000000-0004-0000-0000-000071010000}"/>
    <hyperlink ref="E381" location="A126006002A" display="A126006002A" xr:uid="{00000000-0004-0000-0000-000072010000}"/>
    <hyperlink ref="E382" location="A126068210X" display="A126068210X" xr:uid="{00000000-0004-0000-0000-000073010000}"/>
    <hyperlink ref="E383" location="A126037106W" display="A126037106W" xr:uid="{00000000-0004-0000-0000-000074010000}"/>
    <hyperlink ref="E384" location="A126004706L" display="A126004706L" xr:uid="{00000000-0004-0000-0000-000075010000}"/>
    <hyperlink ref="E385" location="A126066914K" display="A126066914K" xr:uid="{00000000-0004-0000-0000-000076010000}"/>
    <hyperlink ref="E386" location="A126035810R" display="A126035810R" xr:uid="{00000000-0004-0000-0000-000077010000}"/>
    <hyperlink ref="E387" location="A126002762V" display="A126002762V" xr:uid="{00000000-0004-0000-0000-000078010000}"/>
    <hyperlink ref="E388" location="A126064970T" display="A126064970T" xr:uid="{00000000-0004-0000-0000-000079010000}"/>
    <hyperlink ref="E389" location="A126033866R" display="A126033866R" xr:uid="{00000000-0004-0000-0000-00007A010000}"/>
    <hyperlink ref="E390" location="A126005354L" display="A126005354L" xr:uid="{00000000-0004-0000-0000-00007B010000}"/>
    <hyperlink ref="E391" location="A126067562K" display="A126067562K" xr:uid="{00000000-0004-0000-0000-00007C010000}"/>
    <hyperlink ref="E392" location="A126036458J" display="A126036458J" xr:uid="{00000000-0004-0000-0000-00007D010000}"/>
    <hyperlink ref="E393" location="A126004058A" display="A126004058A" xr:uid="{00000000-0004-0000-0000-00007E010000}"/>
    <hyperlink ref="E394" location="A126066266X" display="A126066266X" xr:uid="{00000000-0004-0000-0000-00007F010000}"/>
    <hyperlink ref="E395" location="A126035162C" display="A126035162C" xr:uid="{00000000-0004-0000-0000-000080010000}"/>
    <hyperlink ref="E396" location="A126003410J" display="A126003410J" xr:uid="{00000000-0004-0000-0000-000081010000}"/>
    <hyperlink ref="E397" location="A126065618X" display="A126065618X" xr:uid="{00000000-0004-0000-0000-000082010000}"/>
    <hyperlink ref="E398" location="A126034514C" display="A126034514C" xr:uid="{00000000-0004-0000-0000-000083010000}"/>
    <hyperlink ref="E399" location="A126002114W" display="A126002114W" xr:uid="{00000000-0004-0000-0000-000084010000}"/>
    <hyperlink ref="E400" location="A126064322V" display="A126064322V" xr:uid="{00000000-0004-0000-0000-000085010000}"/>
    <hyperlink ref="E401" location="A126033218T" display="A126033218T" xr:uid="{00000000-0004-0000-0000-000086010000}"/>
    <hyperlink ref="E402" location="A126001494T" display="A126001494T" xr:uid="{00000000-0004-0000-0000-000087010000}"/>
    <hyperlink ref="E403" location="A126063702C" display="A126063702C" xr:uid="{00000000-0004-0000-0000-000088010000}"/>
    <hyperlink ref="E404" location="A126032598L" display="A126032598L" xr:uid="{00000000-0004-0000-0000-000089010000}"/>
    <hyperlink ref="E405" location="A126006030K" display="A126006030K" xr:uid="{00000000-0004-0000-0000-00008A010000}"/>
    <hyperlink ref="E406" location="A126068238A" display="A126068238A" xr:uid="{00000000-0004-0000-0000-00008B010000}"/>
    <hyperlink ref="E407" location="A126037134F" display="A126037134F" xr:uid="{00000000-0004-0000-0000-00008C010000}"/>
    <hyperlink ref="E408" location="A126004734W" display="A126004734W" xr:uid="{00000000-0004-0000-0000-00008D010000}"/>
    <hyperlink ref="E409" location="A126066942V" display="A126066942V" xr:uid="{00000000-0004-0000-0000-00008E010000}"/>
    <hyperlink ref="E410" location="A126035838T" display="A126035838T" xr:uid="{00000000-0004-0000-0000-00008F010000}"/>
    <hyperlink ref="E411" location="A126002790C" display="A126002790C" xr:uid="{00000000-0004-0000-0000-000090010000}"/>
    <hyperlink ref="E412" location="A126064998V" display="A126064998V" xr:uid="{00000000-0004-0000-0000-000091010000}"/>
    <hyperlink ref="E413" location="A126033894X" display="A126033894X" xr:uid="{00000000-0004-0000-0000-000092010000}"/>
    <hyperlink ref="E414" location="A126005382W" display="A126005382W" xr:uid="{00000000-0004-0000-0000-000093010000}"/>
    <hyperlink ref="E415" location="A126067590V" display="A126067590V" xr:uid="{00000000-0004-0000-0000-000094010000}"/>
    <hyperlink ref="E416" location="A126036486T" display="A126036486T" xr:uid="{00000000-0004-0000-0000-000095010000}"/>
    <hyperlink ref="E417" location="A126004086K" display="A126004086K" xr:uid="{00000000-0004-0000-0000-000096010000}"/>
    <hyperlink ref="E418" location="A126066294J" display="A126066294J" xr:uid="{00000000-0004-0000-0000-000097010000}"/>
    <hyperlink ref="E419" location="A126035190L" display="A126035190L" xr:uid="{00000000-0004-0000-0000-000098010000}"/>
    <hyperlink ref="E420" location="A126003438K" display="A126003438K" xr:uid="{00000000-0004-0000-0000-000099010000}"/>
    <hyperlink ref="E421" location="A126065646J" display="A126065646J" xr:uid="{00000000-0004-0000-0000-00009A010000}"/>
    <hyperlink ref="E422" location="A126034542L" display="A126034542L" xr:uid="{00000000-0004-0000-0000-00009B010000}"/>
    <hyperlink ref="E423" location="A126002142F" display="A126002142F" xr:uid="{00000000-0004-0000-0000-00009C010000}"/>
    <hyperlink ref="E424" location="A126064350C" display="A126064350C" xr:uid="{00000000-0004-0000-0000-00009D010000}"/>
    <hyperlink ref="E425" location="A126033246A" display="A126033246A" xr:uid="{00000000-0004-0000-0000-00009E010000}"/>
    <hyperlink ref="E426" location="A126017050X" display="A126017050X" xr:uid="{00000000-0004-0000-0000-00009F010000}"/>
    <hyperlink ref="E427" location="A126079258R" display="A126079258R" xr:uid="{00000000-0004-0000-0000-0000A0010000}"/>
    <hyperlink ref="E428" location="A126048154V" display="A126048154V" xr:uid="{00000000-0004-0000-0000-0000A1010000}"/>
    <hyperlink ref="E429" location="A126021586X" display="A126021586X" xr:uid="{00000000-0004-0000-0000-0000A2010000}"/>
    <hyperlink ref="E430" location="A126083794W" display="A126083794W" xr:uid="{00000000-0004-0000-0000-0000A3010000}"/>
    <hyperlink ref="E431" location="A126052690A" display="A126052690A" xr:uid="{00000000-0004-0000-0000-0000A4010000}"/>
    <hyperlink ref="E432" location="A126020290V" display="A126020290V" xr:uid="{00000000-0004-0000-0000-0000A5010000}"/>
    <hyperlink ref="E433" location="A126082498K" display="A126082498K" xr:uid="{00000000-0004-0000-0000-0000A6010000}"/>
    <hyperlink ref="E434" location="A126051394R" display="A126051394R" xr:uid="{00000000-0004-0000-0000-0000A7010000}"/>
    <hyperlink ref="E435" location="A126018346C" display="A126018346C" xr:uid="{00000000-0004-0000-0000-0000A8010000}"/>
    <hyperlink ref="E436" location="A126080554F" display="A126080554F" xr:uid="{00000000-0004-0000-0000-0000A9010000}"/>
    <hyperlink ref="E437" location="A126049450F" display="A126049450F" xr:uid="{00000000-0004-0000-0000-0000AA010000}"/>
    <hyperlink ref="E438" location="A126020938X" display="A126020938X" xr:uid="{00000000-0004-0000-0000-0000AB010000}"/>
    <hyperlink ref="E439" location="A126083146X" display="A126083146X" xr:uid="{00000000-0004-0000-0000-0000AC010000}"/>
    <hyperlink ref="E440" location="A126052042C" display="A126052042C" xr:uid="{00000000-0004-0000-0000-0000AD010000}"/>
    <hyperlink ref="E441" location="A126019642R" display="A126019642R" xr:uid="{00000000-0004-0000-0000-0000AE010000}"/>
    <hyperlink ref="E442" location="A126081850T" display="A126081850T" xr:uid="{00000000-0004-0000-0000-0000AF010000}"/>
    <hyperlink ref="E443" location="A126050746R" display="A126050746R" xr:uid="{00000000-0004-0000-0000-0000B0010000}"/>
    <hyperlink ref="E444" location="A126018994A" display="A126018994A" xr:uid="{00000000-0004-0000-0000-0000B1010000}"/>
    <hyperlink ref="E445" location="A126081202V" display="A126081202V" xr:uid="{00000000-0004-0000-0000-0000B2010000}"/>
    <hyperlink ref="E446" location="A126050098C" display="A126050098C" xr:uid="{00000000-0004-0000-0000-0000B3010000}"/>
    <hyperlink ref="E447" location="A126017698R" display="A126017698R" xr:uid="{00000000-0004-0000-0000-0000B4010000}"/>
    <hyperlink ref="E448" location="A126079906A" display="A126079906A" xr:uid="{00000000-0004-0000-0000-0000B5010000}"/>
    <hyperlink ref="E449" location="A126048802F" display="A126048802F" xr:uid="{00000000-0004-0000-0000-0000B6010000}"/>
    <hyperlink ref="E450" location="A126017062J" display="A126017062J" xr:uid="{00000000-0004-0000-0000-0000B7010000}"/>
    <hyperlink ref="E451" location="A126079270F" display="A126079270F" xr:uid="{00000000-0004-0000-0000-0000B8010000}"/>
    <hyperlink ref="E452" location="A126048166C" display="A126048166C" xr:uid="{00000000-0004-0000-0000-0000B9010000}"/>
    <hyperlink ref="E453" location="A126021598J" display="A126021598J" xr:uid="{00000000-0004-0000-0000-0000BA010000}"/>
    <hyperlink ref="E454" location="A126083806V" display="A126083806V" xr:uid="{00000000-0004-0000-0000-0000BB010000}"/>
    <hyperlink ref="E455" location="A126052702X" display="A126052702X" xr:uid="{00000000-0004-0000-0000-0000BC010000}"/>
    <hyperlink ref="E456" location="A126020302T" display="A126020302T" xr:uid="{00000000-0004-0000-0000-0000BD010000}"/>
    <hyperlink ref="E457" location="A126082510R" display="A126082510R" xr:uid="{00000000-0004-0000-0000-0000BE010000}"/>
    <hyperlink ref="E458" location="A126051406L" display="A126051406L" xr:uid="{00000000-0004-0000-0000-0000BF010000}"/>
    <hyperlink ref="E459" location="A126018358L" display="A126018358L" xr:uid="{00000000-0004-0000-0000-0000C0010000}"/>
    <hyperlink ref="E460" location="A126080566R" display="A126080566R" xr:uid="{00000000-0004-0000-0000-0000C1010000}"/>
    <hyperlink ref="E461" location="A126049462R" display="A126049462R" xr:uid="{00000000-0004-0000-0000-0000C2010000}"/>
    <hyperlink ref="E462" location="A126020950R" display="A126020950R" xr:uid="{00000000-0004-0000-0000-0000C3010000}"/>
    <hyperlink ref="E463" location="A126083158J" display="A126083158J" xr:uid="{00000000-0004-0000-0000-0000C4010000}"/>
    <hyperlink ref="E464" location="A126052054L" display="A126052054L" xr:uid="{00000000-0004-0000-0000-0000C5010000}"/>
    <hyperlink ref="E465" location="A126019654X" display="A126019654X" xr:uid="{00000000-0004-0000-0000-0000C6010000}"/>
    <hyperlink ref="E466" location="A126081862A" display="A126081862A" xr:uid="{00000000-0004-0000-0000-0000C7010000}"/>
    <hyperlink ref="E467" location="A126050758X" display="A126050758X" xr:uid="{00000000-0004-0000-0000-0000C8010000}"/>
    <hyperlink ref="E468" location="A126019006A" display="A126019006A" xr:uid="{00000000-0004-0000-0000-0000C9010000}"/>
    <hyperlink ref="E469" location="A126081214C" display="A126081214C" xr:uid="{00000000-0004-0000-0000-0000CA010000}"/>
    <hyperlink ref="E470" location="A126050110J" display="A126050110J" xr:uid="{00000000-0004-0000-0000-0000CB010000}"/>
    <hyperlink ref="E471" location="A126017710V" display="A126017710V" xr:uid="{00000000-0004-0000-0000-0000CC010000}"/>
    <hyperlink ref="E472" location="A126079918K" display="A126079918K" xr:uid="{00000000-0004-0000-0000-0000CD010000}"/>
    <hyperlink ref="E473" location="A126048814R" display="A126048814R" xr:uid="{00000000-0004-0000-0000-0000CE010000}"/>
    <hyperlink ref="E474" location="A126017030R" display="A126017030R" xr:uid="{00000000-0004-0000-0000-0000CF010000}"/>
    <hyperlink ref="E475" location="A126079238F" display="A126079238F" xr:uid="{00000000-0004-0000-0000-0000D0010000}"/>
    <hyperlink ref="E476" location="A126048134K" display="A126048134K" xr:uid="{00000000-0004-0000-0000-0000D1010000}"/>
    <hyperlink ref="E477" location="A126021566R" display="A126021566R" xr:uid="{00000000-0004-0000-0000-0000D2010000}"/>
    <hyperlink ref="E478" location="A126083774L" display="A126083774L" xr:uid="{00000000-0004-0000-0000-0000D3010000}"/>
    <hyperlink ref="E479" location="A126052670T" display="A126052670T" xr:uid="{00000000-0004-0000-0000-0000D4010000}"/>
    <hyperlink ref="E480" location="A126020270K" display="A126020270K" xr:uid="{00000000-0004-0000-0000-0000D5010000}"/>
    <hyperlink ref="E481" location="A126082478A" display="A126082478A" xr:uid="{00000000-0004-0000-0000-0000D6010000}"/>
    <hyperlink ref="E482" location="A126051374F" display="A126051374F" xr:uid="{00000000-0004-0000-0000-0000D7010000}"/>
    <hyperlink ref="E483" location="A126018326V" display="A126018326V" xr:uid="{00000000-0004-0000-0000-0000D8010000}"/>
    <hyperlink ref="E484" location="A126080534W" display="A126080534W" xr:uid="{00000000-0004-0000-0000-0000D9010000}"/>
    <hyperlink ref="E485" location="A126049430W" display="A126049430W" xr:uid="{00000000-0004-0000-0000-0000DA010000}"/>
    <hyperlink ref="E486" location="A126020918R" display="A126020918R" xr:uid="{00000000-0004-0000-0000-0000DB010000}"/>
    <hyperlink ref="E487" location="A126083126R" display="A126083126R" xr:uid="{00000000-0004-0000-0000-0000DC010000}"/>
    <hyperlink ref="E488" location="A126052022V" display="A126052022V" xr:uid="{00000000-0004-0000-0000-0000DD010000}"/>
    <hyperlink ref="E489" location="A126019622F" display="A126019622F" xr:uid="{00000000-0004-0000-0000-0000DE010000}"/>
    <hyperlink ref="E490" location="A126081830J" display="A126081830J" xr:uid="{00000000-0004-0000-0000-0000DF010000}"/>
    <hyperlink ref="E491" location="A126050726F" display="A126050726F" xr:uid="{00000000-0004-0000-0000-0000E0010000}"/>
    <hyperlink ref="E492" location="A126018974T" display="A126018974T" xr:uid="{00000000-0004-0000-0000-0000E1010000}"/>
    <hyperlink ref="E493" location="A126081182W" display="A126081182W" xr:uid="{00000000-0004-0000-0000-0000E2010000}"/>
    <hyperlink ref="E494" location="A126050078V" display="A126050078V" xr:uid="{00000000-0004-0000-0000-0000E3010000}"/>
    <hyperlink ref="E495" location="A126017678F" display="A126017678F" xr:uid="{00000000-0004-0000-0000-0000E4010000}"/>
    <hyperlink ref="E496" location="A126079886C" display="A126079886C" xr:uid="{00000000-0004-0000-0000-0000E5010000}"/>
    <hyperlink ref="E497" location="A126048782J" display="A126048782J" xr:uid="{00000000-0004-0000-0000-0000E6010000}"/>
    <hyperlink ref="E498" location="A126017066T" display="A126017066T" xr:uid="{00000000-0004-0000-0000-0000E7010000}"/>
    <hyperlink ref="E499" location="A126079274R" display="A126079274R" xr:uid="{00000000-0004-0000-0000-0000E8010000}"/>
    <hyperlink ref="E500" location="A126048170V" display="A126048170V" xr:uid="{00000000-0004-0000-0000-0000E9010000}"/>
    <hyperlink ref="E501" location="A126021602L" display="A126021602L" xr:uid="{00000000-0004-0000-0000-0000EA010000}"/>
    <hyperlink ref="E502" location="A126083810K" display="A126083810K" xr:uid="{00000000-0004-0000-0000-0000EB010000}"/>
    <hyperlink ref="E503" location="A126052706J" display="A126052706J" xr:uid="{00000000-0004-0000-0000-0000EC010000}"/>
    <hyperlink ref="E504" location="A126020306A" display="A126020306A" xr:uid="{00000000-0004-0000-0000-0000ED010000}"/>
    <hyperlink ref="E505" location="A126082514X" display="A126082514X" xr:uid="{00000000-0004-0000-0000-0000EE010000}"/>
    <hyperlink ref="E506" location="A126051410C" display="A126051410C" xr:uid="{00000000-0004-0000-0000-0000EF010000}"/>
    <hyperlink ref="E507" location="A126018362C" display="A126018362C" xr:uid="{00000000-0004-0000-0000-0000F0010000}"/>
    <hyperlink ref="E508" location="A126080570F" display="A126080570F" xr:uid="{00000000-0004-0000-0000-0000F1010000}"/>
    <hyperlink ref="E509" location="A126049466X" display="A126049466X" xr:uid="{00000000-0004-0000-0000-0000F2010000}"/>
    <hyperlink ref="E510" location="A126020954X" display="A126020954X" xr:uid="{00000000-0004-0000-0000-0000F3010000}"/>
    <hyperlink ref="E511" location="A126083162X" display="A126083162X" xr:uid="{00000000-0004-0000-0000-0000F4010000}"/>
    <hyperlink ref="E512" location="A126052058W" display="A126052058W" xr:uid="{00000000-0004-0000-0000-0000F5010000}"/>
    <hyperlink ref="E513" location="A126019658J" display="A126019658J" xr:uid="{00000000-0004-0000-0000-0000F6010000}"/>
    <hyperlink ref="E514" location="A126081866K" display="A126081866K" xr:uid="{00000000-0004-0000-0000-0000F7010000}"/>
    <hyperlink ref="E515" location="A126050762R" display="A126050762R" xr:uid="{00000000-0004-0000-0000-0000F8010000}"/>
    <hyperlink ref="E516" location="A126019010T" display="A126019010T" xr:uid="{00000000-0004-0000-0000-0000F9010000}"/>
    <hyperlink ref="E517" location="A126081218L" display="A126081218L" xr:uid="{00000000-0004-0000-0000-0000FA010000}"/>
    <hyperlink ref="E518" location="A126050114T" display="A126050114T" xr:uid="{00000000-0004-0000-0000-0000FB010000}"/>
    <hyperlink ref="E519" location="A126017714C" display="A126017714C" xr:uid="{00000000-0004-0000-0000-0000FC010000}"/>
    <hyperlink ref="E520" location="A126079922A" display="A126079922A" xr:uid="{00000000-0004-0000-0000-0000FD010000}"/>
    <hyperlink ref="E521" location="A126048818X" display="A126048818X" xr:uid="{00000000-0004-0000-0000-0000FE010000}"/>
    <hyperlink ref="E522" location="A126017070J" display="A126017070J" xr:uid="{00000000-0004-0000-0000-0000FF010000}"/>
    <hyperlink ref="E523" location="A126079278X" display="A126079278X" xr:uid="{00000000-0004-0000-0000-000000020000}"/>
    <hyperlink ref="E524" location="A126048174C" display="A126048174C" xr:uid="{00000000-0004-0000-0000-000001020000}"/>
    <hyperlink ref="E525" location="A126021606W" display="A126021606W" xr:uid="{00000000-0004-0000-0000-000002020000}"/>
    <hyperlink ref="E526" location="A126083814V" display="A126083814V" xr:uid="{00000000-0004-0000-0000-000003020000}"/>
    <hyperlink ref="E527" location="A126052710X" display="A126052710X" xr:uid="{00000000-0004-0000-0000-000004020000}"/>
    <hyperlink ref="E528" location="A126020310T" display="A126020310T" xr:uid="{00000000-0004-0000-0000-000005020000}"/>
    <hyperlink ref="E529" location="A126082518J" display="A126082518J" xr:uid="{00000000-0004-0000-0000-000006020000}"/>
    <hyperlink ref="E530" location="A126051414L" display="A126051414L" xr:uid="{00000000-0004-0000-0000-000007020000}"/>
    <hyperlink ref="E531" location="A126018366L" display="A126018366L" xr:uid="{00000000-0004-0000-0000-000008020000}"/>
    <hyperlink ref="E532" location="A126080574R" display="A126080574R" xr:uid="{00000000-0004-0000-0000-000009020000}"/>
    <hyperlink ref="E533" location="A126049470R" display="A126049470R" xr:uid="{00000000-0004-0000-0000-00000A020000}"/>
    <hyperlink ref="E534" location="A126020958J" display="A126020958J" xr:uid="{00000000-0004-0000-0000-00000B020000}"/>
    <hyperlink ref="E535" location="A126083166J" display="A126083166J" xr:uid="{00000000-0004-0000-0000-00000C020000}"/>
    <hyperlink ref="E536" location="A126052062L" display="A126052062L" xr:uid="{00000000-0004-0000-0000-00000D020000}"/>
    <hyperlink ref="E537" location="A126019662X" display="A126019662X" xr:uid="{00000000-0004-0000-0000-00000E020000}"/>
    <hyperlink ref="E538" location="A126081870A" display="A126081870A" xr:uid="{00000000-0004-0000-0000-00000F020000}"/>
    <hyperlink ref="E539" location="A126050766X" display="A126050766X" xr:uid="{00000000-0004-0000-0000-000010020000}"/>
    <hyperlink ref="E540" location="A126019014A" display="A126019014A" xr:uid="{00000000-0004-0000-0000-000011020000}"/>
    <hyperlink ref="E541" location="A126081222C" display="A126081222C" xr:uid="{00000000-0004-0000-0000-000012020000}"/>
    <hyperlink ref="E542" location="A126050118A" display="A126050118A" xr:uid="{00000000-0004-0000-0000-000013020000}"/>
    <hyperlink ref="E543" location="A126017718L" display="A126017718L" xr:uid="{00000000-0004-0000-0000-000014020000}"/>
    <hyperlink ref="E544" location="A126079926K" display="A126079926K" xr:uid="{00000000-0004-0000-0000-000015020000}"/>
    <hyperlink ref="E545" location="A126048822R" display="A126048822R" xr:uid="{00000000-0004-0000-0000-000016020000}"/>
    <hyperlink ref="E546" location="A126017034X" display="A126017034X" xr:uid="{00000000-0004-0000-0000-000017020000}"/>
    <hyperlink ref="E547" location="A126079242W" display="A126079242W" xr:uid="{00000000-0004-0000-0000-000018020000}"/>
    <hyperlink ref="E548" location="A126048138V" display="A126048138V" xr:uid="{00000000-0004-0000-0000-000019020000}"/>
    <hyperlink ref="E549" location="A126021570F" display="A126021570F" xr:uid="{00000000-0004-0000-0000-00001A020000}"/>
    <hyperlink ref="E550" location="A126083778W" display="A126083778W" xr:uid="{00000000-0004-0000-0000-00001B020000}"/>
    <hyperlink ref="E551" location="A126052674A" display="A126052674A" xr:uid="{00000000-0004-0000-0000-00001C020000}"/>
    <hyperlink ref="E552" location="A126020274V" display="A126020274V" xr:uid="{00000000-0004-0000-0000-00001D020000}"/>
    <hyperlink ref="E553" location="A126082482T" display="A126082482T" xr:uid="{00000000-0004-0000-0000-00001E020000}"/>
    <hyperlink ref="E554" location="A126051378R" display="A126051378R" xr:uid="{00000000-0004-0000-0000-00001F020000}"/>
    <hyperlink ref="E555" location="A126018330K" display="A126018330K" xr:uid="{00000000-0004-0000-0000-000020020000}"/>
    <hyperlink ref="E556" location="A126080538F" display="A126080538F" xr:uid="{00000000-0004-0000-0000-000021020000}"/>
    <hyperlink ref="E557" location="A126049434F" display="A126049434F" xr:uid="{00000000-0004-0000-0000-000022020000}"/>
    <hyperlink ref="E558" location="A126020922F" display="A126020922F" xr:uid="{00000000-0004-0000-0000-000023020000}"/>
    <hyperlink ref="E559" location="A126083130F" display="A126083130F" xr:uid="{00000000-0004-0000-0000-000024020000}"/>
    <hyperlink ref="E560" location="A126052026C" display="A126052026C" xr:uid="{00000000-0004-0000-0000-000025020000}"/>
    <hyperlink ref="E561" location="A126019626R" display="A126019626R" xr:uid="{00000000-0004-0000-0000-000026020000}"/>
    <hyperlink ref="E562" location="A126081834T" display="A126081834T" xr:uid="{00000000-0004-0000-0000-000027020000}"/>
    <hyperlink ref="E563" location="A126050730W" display="A126050730W" xr:uid="{00000000-0004-0000-0000-000028020000}"/>
    <hyperlink ref="E564" location="A126018978A" display="A126018978A" xr:uid="{00000000-0004-0000-0000-000029020000}"/>
    <hyperlink ref="E565" location="A126081186F" display="A126081186F" xr:uid="{00000000-0004-0000-0000-00002A020000}"/>
    <hyperlink ref="E566" location="A126050082K" display="A126050082K" xr:uid="{00000000-0004-0000-0000-00002B020000}"/>
    <hyperlink ref="E567" location="A126017682W" display="A126017682W" xr:uid="{00000000-0004-0000-0000-00002C020000}"/>
    <hyperlink ref="E568" location="A126079890V" display="A126079890V" xr:uid="{00000000-0004-0000-0000-00002D020000}"/>
    <hyperlink ref="E569" location="A126048786T" display="A126048786T" xr:uid="{00000000-0004-0000-0000-00002E020000}"/>
    <hyperlink ref="E570" location="A126017038J" display="A126017038J" xr:uid="{00000000-0004-0000-0000-00002F020000}"/>
    <hyperlink ref="E571" location="A126079246F" display="A126079246F" xr:uid="{00000000-0004-0000-0000-000030020000}"/>
    <hyperlink ref="E572" location="A126048142K" display="A126048142K" xr:uid="{00000000-0004-0000-0000-000031020000}"/>
    <hyperlink ref="E573" location="A126021574R" display="A126021574R" xr:uid="{00000000-0004-0000-0000-000032020000}"/>
    <hyperlink ref="E574" location="A126083782L" display="A126083782L" xr:uid="{00000000-0004-0000-0000-000033020000}"/>
    <hyperlink ref="E575" location="A126052678K" display="A126052678K" xr:uid="{00000000-0004-0000-0000-000034020000}"/>
    <hyperlink ref="E576" location="A126020278C" display="A126020278C" xr:uid="{00000000-0004-0000-0000-000035020000}"/>
    <hyperlink ref="E577" location="A126082486A" display="A126082486A" xr:uid="{00000000-0004-0000-0000-000036020000}"/>
    <hyperlink ref="E578" location="A126051382F" display="A126051382F" xr:uid="{00000000-0004-0000-0000-000037020000}"/>
    <hyperlink ref="E579" location="A126018334V" display="A126018334V" xr:uid="{00000000-0004-0000-0000-000038020000}"/>
    <hyperlink ref="E580" location="A126080542W" display="A126080542W" xr:uid="{00000000-0004-0000-0000-000039020000}"/>
    <hyperlink ref="E581" location="A126049438R" display="A126049438R" xr:uid="{00000000-0004-0000-0000-00003A020000}"/>
    <hyperlink ref="E582" location="A126019630F" display="A126019630F" xr:uid="{00000000-0004-0000-0000-00003B020000}"/>
    <hyperlink ref="E583" location="A126081838A" display="A126081838A" xr:uid="{00000000-0004-0000-0000-00003C020000}"/>
    <hyperlink ref="E584" location="A126050734F" display="A126050734F" xr:uid="{00000000-0004-0000-0000-00003D020000}"/>
    <hyperlink ref="E585" location="A126018982T" display="A126018982T" xr:uid="{00000000-0004-0000-0000-00003E020000}"/>
    <hyperlink ref="E586" location="A126081190W" display="A126081190W" xr:uid="{00000000-0004-0000-0000-00003F020000}"/>
    <hyperlink ref="E587" location="A126050086V" display="A126050086V" xr:uid="{00000000-0004-0000-0000-000040020000}"/>
    <hyperlink ref="E588" location="A126017054J" display="A126017054J" xr:uid="{00000000-0004-0000-0000-000041020000}"/>
    <hyperlink ref="E589" location="A126079262F" display="A126079262F" xr:uid="{00000000-0004-0000-0000-000042020000}"/>
    <hyperlink ref="E590" location="A126048158C" display="A126048158C" xr:uid="{00000000-0004-0000-0000-000043020000}"/>
    <hyperlink ref="E591" location="A126021590R" display="A126021590R" xr:uid="{00000000-0004-0000-0000-000044020000}"/>
    <hyperlink ref="E592" location="A126083798F" display="A126083798F" xr:uid="{00000000-0004-0000-0000-000045020000}"/>
    <hyperlink ref="E593" location="A126052694K" display="A126052694K" xr:uid="{00000000-0004-0000-0000-000046020000}"/>
    <hyperlink ref="E594" location="A126020294C" display="A126020294C" xr:uid="{00000000-0004-0000-0000-000047020000}"/>
    <hyperlink ref="E595" location="A126082502R" display="A126082502R" xr:uid="{00000000-0004-0000-0000-000048020000}"/>
    <hyperlink ref="E596" location="A126051398X" display="A126051398X" xr:uid="{00000000-0004-0000-0000-000049020000}"/>
    <hyperlink ref="E597" location="A126018350V" display="A126018350V" xr:uid="{00000000-0004-0000-0000-00004A020000}"/>
    <hyperlink ref="E598" location="A126080558R" display="A126080558R" xr:uid="{00000000-0004-0000-0000-00004B020000}"/>
    <hyperlink ref="E599" location="A126049454R" display="A126049454R" xr:uid="{00000000-0004-0000-0000-00004C020000}"/>
    <hyperlink ref="E600" location="A126019646X" display="A126019646X" xr:uid="{00000000-0004-0000-0000-00004D020000}"/>
    <hyperlink ref="E601" location="A126081854A" display="A126081854A" xr:uid="{00000000-0004-0000-0000-00004E020000}"/>
    <hyperlink ref="E602" location="A126050750F" display="A126050750F" xr:uid="{00000000-0004-0000-0000-00004F020000}"/>
    <hyperlink ref="E603" location="A126018998K" display="A126018998K" xr:uid="{00000000-0004-0000-0000-000050020000}"/>
    <hyperlink ref="E604" location="A126081206C" display="A126081206C" xr:uid="{00000000-0004-0000-0000-000051020000}"/>
    <hyperlink ref="E605" location="A126050102J" display="A126050102J" xr:uid="{00000000-0004-0000-0000-000052020000}"/>
    <hyperlink ref="E606" location="A126017022R" display="A126017022R" xr:uid="{00000000-0004-0000-0000-000053020000}"/>
    <hyperlink ref="E607" location="A126079230L" display="A126079230L" xr:uid="{00000000-0004-0000-0000-000054020000}"/>
    <hyperlink ref="E608" location="A126048126K" display="A126048126K" xr:uid="{00000000-0004-0000-0000-000055020000}"/>
    <hyperlink ref="E609" location="A126021558R" display="A126021558R" xr:uid="{00000000-0004-0000-0000-000056020000}"/>
    <hyperlink ref="E610" location="A126083766L" display="A126083766L" xr:uid="{00000000-0004-0000-0000-000057020000}"/>
    <hyperlink ref="E611" location="A126052662T" display="A126052662T" xr:uid="{00000000-0004-0000-0000-000058020000}"/>
    <hyperlink ref="E612" location="A126020262K" display="A126020262K" xr:uid="{00000000-0004-0000-0000-000059020000}"/>
    <hyperlink ref="E613" location="A126082470J" display="A126082470J" xr:uid="{00000000-0004-0000-0000-00005A020000}"/>
    <hyperlink ref="E614" location="A126051366F" display="A126051366F" xr:uid="{00000000-0004-0000-0000-00005B020000}"/>
    <hyperlink ref="E615" location="A126018318V" display="A126018318V" xr:uid="{00000000-0004-0000-0000-00005C020000}"/>
    <hyperlink ref="E616" location="A126080526W" display="A126080526W" xr:uid="{00000000-0004-0000-0000-00005D020000}"/>
    <hyperlink ref="E617" location="A126049422W" display="A126049422W" xr:uid="{00000000-0004-0000-0000-00005E020000}"/>
    <hyperlink ref="E618" location="A126020910W" display="A126020910W" xr:uid="{00000000-0004-0000-0000-00005F020000}"/>
    <hyperlink ref="E619" location="A126083118R" display="A126083118R" xr:uid="{00000000-0004-0000-0000-000060020000}"/>
    <hyperlink ref="E620" location="A126052014V" display="A126052014V" xr:uid="{00000000-0004-0000-0000-000061020000}"/>
    <hyperlink ref="E621" location="A126019614F" display="A126019614F" xr:uid="{00000000-0004-0000-0000-000062020000}"/>
    <hyperlink ref="E622" location="A126081822J" display="A126081822J" xr:uid="{00000000-0004-0000-0000-000063020000}"/>
    <hyperlink ref="E623" location="A126050718F" display="A126050718F" xr:uid="{00000000-0004-0000-0000-000064020000}"/>
    <hyperlink ref="E624" location="A126018966T" display="A126018966T" xr:uid="{00000000-0004-0000-0000-000065020000}"/>
    <hyperlink ref="E625" location="A126081174W" display="A126081174W" xr:uid="{00000000-0004-0000-0000-000066020000}"/>
    <hyperlink ref="E626" location="A126050070A" display="A126050070A" xr:uid="{00000000-0004-0000-0000-000067020000}"/>
    <hyperlink ref="E627" location="A126017670L" display="A126017670L" xr:uid="{00000000-0004-0000-0000-000068020000}"/>
    <hyperlink ref="E628" location="A126079878C" display="A126079878C" xr:uid="{00000000-0004-0000-0000-000069020000}"/>
    <hyperlink ref="E629" location="A126048774J" display="A126048774J" xr:uid="{00000000-0004-0000-0000-00006A020000}"/>
    <hyperlink ref="E630" location="A126017074T" display="A126017074T" xr:uid="{00000000-0004-0000-0000-00006B020000}"/>
    <hyperlink ref="E631" location="A126079282R" display="A126079282R" xr:uid="{00000000-0004-0000-0000-00006C020000}"/>
    <hyperlink ref="E632" location="A126048178L" display="A126048178L" xr:uid="{00000000-0004-0000-0000-00006D020000}"/>
    <hyperlink ref="E633" location="A126021610L" display="A126021610L" xr:uid="{00000000-0004-0000-0000-00006E020000}"/>
    <hyperlink ref="E634" location="A126083818C" display="A126083818C" xr:uid="{00000000-0004-0000-0000-00006F020000}"/>
    <hyperlink ref="E635" location="A126052714J" display="A126052714J" xr:uid="{00000000-0004-0000-0000-000070020000}"/>
    <hyperlink ref="E636" location="A126020314A" display="A126020314A" xr:uid="{00000000-0004-0000-0000-000071020000}"/>
    <hyperlink ref="E637" location="A126082522X" display="A126082522X" xr:uid="{00000000-0004-0000-0000-000072020000}"/>
    <hyperlink ref="E638" location="A126051418W" display="A126051418W" xr:uid="{00000000-0004-0000-0000-000073020000}"/>
    <hyperlink ref="E639" location="A126018370C" display="A126018370C" xr:uid="{00000000-0004-0000-0000-000074020000}"/>
    <hyperlink ref="E640" location="A126080578X" display="A126080578X" xr:uid="{00000000-0004-0000-0000-000075020000}"/>
    <hyperlink ref="E641" location="A126049474X" display="A126049474X" xr:uid="{00000000-0004-0000-0000-000076020000}"/>
    <hyperlink ref="E642" location="A126020962X" display="A126020962X" xr:uid="{00000000-0004-0000-0000-000077020000}"/>
    <hyperlink ref="E643" location="A126083170X" display="A126083170X" xr:uid="{00000000-0004-0000-0000-000078020000}"/>
    <hyperlink ref="E644" location="A126052066W" display="A126052066W" xr:uid="{00000000-0004-0000-0000-000079020000}"/>
    <hyperlink ref="E645" location="A126019666J" display="A126019666J" xr:uid="{00000000-0004-0000-0000-00007A020000}"/>
    <hyperlink ref="E646" location="A126081874K" display="A126081874K" xr:uid="{00000000-0004-0000-0000-00007B020000}"/>
    <hyperlink ref="E647" location="A126050770R" display="A126050770R" xr:uid="{00000000-0004-0000-0000-00007C020000}"/>
    <hyperlink ref="E648" location="A126019018K" display="A126019018K" xr:uid="{00000000-0004-0000-0000-00007D020000}"/>
    <hyperlink ref="E649" location="A126081226L" display="A126081226L" xr:uid="{00000000-0004-0000-0000-00007E020000}"/>
    <hyperlink ref="E650" location="A126050122T" display="A126050122T" xr:uid="{00000000-0004-0000-0000-00007F020000}"/>
    <hyperlink ref="E651" location="A126017722C" display="A126017722C" xr:uid="{00000000-0004-0000-0000-000080020000}"/>
    <hyperlink ref="E652" location="A126079930A" display="A126079930A" xr:uid="{00000000-0004-0000-0000-000081020000}"/>
    <hyperlink ref="E653" location="A126048826X" display="A126048826X" xr:uid="{00000000-0004-0000-0000-000082020000}"/>
    <hyperlink ref="E654" location="A126017058T" display="A126017058T" xr:uid="{00000000-0004-0000-0000-000083020000}"/>
    <hyperlink ref="E655" location="A126079266R" display="A126079266R" xr:uid="{00000000-0004-0000-0000-000084020000}"/>
    <hyperlink ref="E656" location="A126048162V" display="A126048162V" xr:uid="{00000000-0004-0000-0000-000085020000}"/>
    <hyperlink ref="E657" location="A126021594X" display="A126021594X" xr:uid="{00000000-0004-0000-0000-000086020000}"/>
    <hyperlink ref="E658" location="A126083802K" display="A126083802K" xr:uid="{00000000-0004-0000-0000-000087020000}"/>
    <hyperlink ref="E659" location="A126052698V" display="A126052698V" xr:uid="{00000000-0004-0000-0000-000088020000}"/>
    <hyperlink ref="E660" location="A126020298L" display="A126020298L" xr:uid="{00000000-0004-0000-0000-000089020000}"/>
    <hyperlink ref="E661" location="A126082506X" display="A126082506X" xr:uid="{00000000-0004-0000-0000-00008A020000}"/>
    <hyperlink ref="E662" location="A126051402C" display="A126051402C" xr:uid="{00000000-0004-0000-0000-00008B020000}"/>
    <hyperlink ref="E663" location="A126018354C" display="A126018354C" xr:uid="{00000000-0004-0000-0000-00008C020000}"/>
    <hyperlink ref="E664" location="A126080562F" display="A126080562F" xr:uid="{00000000-0004-0000-0000-00008D020000}"/>
    <hyperlink ref="E665" location="A126049458X" display="A126049458X" xr:uid="{00000000-0004-0000-0000-00008E020000}"/>
    <hyperlink ref="E666" location="A126019650R" display="A126019650R" xr:uid="{00000000-0004-0000-0000-00008F020000}"/>
    <hyperlink ref="E667" location="A126081858K" display="A126081858K" xr:uid="{00000000-0004-0000-0000-000090020000}"/>
    <hyperlink ref="E668" location="A126050754R" display="A126050754R" xr:uid="{00000000-0004-0000-0000-000091020000}"/>
    <hyperlink ref="E669" location="A126019002T" display="A126019002T" xr:uid="{00000000-0004-0000-0000-000092020000}"/>
    <hyperlink ref="E670" location="A126081210V" display="A126081210V" xr:uid="{00000000-0004-0000-0000-000093020000}"/>
    <hyperlink ref="E671" location="A126050106T" display="A126050106T" xr:uid="{00000000-0004-0000-0000-000094020000}"/>
    <hyperlink ref="E672" location="A126017078A" display="A126017078A" xr:uid="{00000000-0004-0000-0000-000095020000}"/>
    <hyperlink ref="E673" location="A126079286X" display="A126079286X" xr:uid="{00000000-0004-0000-0000-000096020000}"/>
    <hyperlink ref="E674" location="A126048182C" display="A126048182C" xr:uid="{00000000-0004-0000-0000-000097020000}"/>
    <hyperlink ref="E675" location="A126021614W" display="A126021614W" xr:uid="{00000000-0004-0000-0000-000098020000}"/>
    <hyperlink ref="E676" location="A126083822V" display="A126083822V" xr:uid="{00000000-0004-0000-0000-000099020000}"/>
    <hyperlink ref="E677" location="A126052718T" display="A126052718T" xr:uid="{00000000-0004-0000-0000-00009A020000}"/>
    <hyperlink ref="E678" location="A126020318K" display="A126020318K" xr:uid="{00000000-0004-0000-0000-00009B020000}"/>
    <hyperlink ref="E679" location="A126082526J" display="A126082526J" xr:uid="{00000000-0004-0000-0000-00009C020000}"/>
    <hyperlink ref="E680" location="A126051422L" display="A126051422L" xr:uid="{00000000-0004-0000-0000-00009D020000}"/>
    <hyperlink ref="E681" location="A126018374L" display="A126018374L" xr:uid="{00000000-0004-0000-0000-00009E020000}"/>
    <hyperlink ref="E682" location="A126080582R" display="A126080582R" xr:uid="{00000000-0004-0000-0000-00009F020000}"/>
    <hyperlink ref="E683" location="A126049478J" display="A126049478J" xr:uid="{00000000-0004-0000-0000-0000A0020000}"/>
    <hyperlink ref="E684" location="A126020966J" display="A126020966J" xr:uid="{00000000-0004-0000-0000-0000A1020000}"/>
    <hyperlink ref="E685" location="A126083174J" display="A126083174J" xr:uid="{00000000-0004-0000-0000-0000A2020000}"/>
    <hyperlink ref="E686" location="A126052070L" display="A126052070L" xr:uid="{00000000-0004-0000-0000-0000A3020000}"/>
    <hyperlink ref="E687" location="A126019670X" display="A126019670X" xr:uid="{00000000-0004-0000-0000-0000A4020000}"/>
    <hyperlink ref="E688" location="A126081878V" display="A126081878V" xr:uid="{00000000-0004-0000-0000-0000A5020000}"/>
    <hyperlink ref="E689" location="A126050774X" display="A126050774X" xr:uid="{00000000-0004-0000-0000-0000A6020000}"/>
    <hyperlink ref="E690" location="A126019022A" display="A126019022A" xr:uid="{00000000-0004-0000-0000-0000A7020000}"/>
    <hyperlink ref="E691" location="A126081230C" display="A126081230C" xr:uid="{00000000-0004-0000-0000-0000A8020000}"/>
    <hyperlink ref="E692" location="A126050126A" display="A126050126A" xr:uid="{00000000-0004-0000-0000-0000A9020000}"/>
    <hyperlink ref="E693" location="A126017726L" display="A126017726L" xr:uid="{00000000-0004-0000-0000-0000AA020000}"/>
    <hyperlink ref="E694" location="A126079934K" display="A126079934K" xr:uid="{00000000-0004-0000-0000-0000AB020000}"/>
    <hyperlink ref="E695" location="A126048830R" display="A126048830R" xr:uid="{00000000-0004-0000-0000-0000AC020000}"/>
    <hyperlink ref="E696" location="A126017026X" display="A126017026X" xr:uid="{00000000-0004-0000-0000-0000AD020000}"/>
    <hyperlink ref="E697" location="A126079234W" display="A126079234W" xr:uid="{00000000-0004-0000-0000-0000AE020000}"/>
    <hyperlink ref="E698" location="A126048130A" display="A126048130A" xr:uid="{00000000-0004-0000-0000-0000AF020000}"/>
    <hyperlink ref="E699" location="A126021562F" display="A126021562F" xr:uid="{00000000-0004-0000-0000-0000B0020000}"/>
    <hyperlink ref="E700" location="A126083770C" display="A126083770C" xr:uid="{00000000-0004-0000-0000-0000B1020000}"/>
    <hyperlink ref="E701" location="A126052666A" display="A126052666A" xr:uid="{00000000-0004-0000-0000-0000B2020000}"/>
    <hyperlink ref="E702" location="A126020266V" display="A126020266V" xr:uid="{00000000-0004-0000-0000-0000B3020000}"/>
    <hyperlink ref="E703" location="A126082474T" display="A126082474T" xr:uid="{00000000-0004-0000-0000-0000B4020000}"/>
    <hyperlink ref="E704" location="A126051370W" display="A126051370W" xr:uid="{00000000-0004-0000-0000-0000B5020000}"/>
    <hyperlink ref="E705" location="A126018322K" display="A126018322K" xr:uid="{00000000-0004-0000-0000-0000B6020000}"/>
    <hyperlink ref="E706" location="A126080530L" display="A126080530L" xr:uid="{00000000-0004-0000-0000-0000B7020000}"/>
    <hyperlink ref="E707" location="A126049426F" display="A126049426F" xr:uid="{00000000-0004-0000-0000-0000B8020000}"/>
    <hyperlink ref="E708" location="A126020914F" display="A126020914F" xr:uid="{00000000-0004-0000-0000-0000B9020000}"/>
    <hyperlink ref="E709" location="A126083122F" display="A126083122F" xr:uid="{00000000-0004-0000-0000-0000BA020000}"/>
    <hyperlink ref="E710" location="A126052018C" display="A126052018C" xr:uid="{00000000-0004-0000-0000-0000BB020000}"/>
    <hyperlink ref="E711" location="A126019618R" display="A126019618R" xr:uid="{00000000-0004-0000-0000-0000BC020000}"/>
    <hyperlink ref="E712" location="A126081826T" display="A126081826T" xr:uid="{00000000-0004-0000-0000-0000BD020000}"/>
    <hyperlink ref="E713" location="A126050722W" display="A126050722W" xr:uid="{00000000-0004-0000-0000-0000BE020000}"/>
    <hyperlink ref="E714" location="A126018970J" display="A126018970J" xr:uid="{00000000-0004-0000-0000-0000BF020000}"/>
    <hyperlink ref="E715" location="A126081178F" display="A126081178F" xr:uid="{00000000-0004-0000-0000-0000C0020000}"/>
    <hyperlink ref="E716" location="A126050074K" display="A126050074K" xr:uid="{00000000-0004-0000-0000-0000C1020000}"/>
    <hyperlink ref="E717" location="A126017674W" display="A126017674W" xr:uid="{00000000-0004-0000-0000-0000C2020000}"/>
    <hyperlink ref="E718" location="A126079882V" display="A126079882V" xr:uid="{00000000-0004-0000-0000-0000C3020000}"/>
    <hyperlink ref="E719" location="A126048778T" display="A126048778T" xr:uid="{00000000-0004-0000-0000-0000C4020000}"/>
    <hyperlink ref="E720" location="A126017010F" display="A126017010F" xr:uid="{00000000-0004-0000-0000-0000C5020000}"/>
    <hyperlink ref="E721" location="A126079218W" display="A126079218W" xr:uid="{00000000-0004-0000-0000-0000C6020000}"/>
    <hyperlink ref="E722" location="A126048114A" display="A126048114A" xr:uid="{00000000-0004-0000-0000-0000C7020000}"/>
    <hyperlink ref="E723" location="A126021546F" display="A126021546F" xr:uid="{00000000-0004-0000-0000-0000C8020000}"/>
    <hyperlink ref="E724" location="A126083754C" display="A126083754C" xr:uid="{00000000-0004-0000-0000-0000C9020000}"/>
    <hyperlink ref="E725" location="A126052650J" display="A126052650J" xr:uid="{00000000-0004-0000-0000-0000CA020000}"/>
    <hyperlink ref="E726" location="A126020250A" display="A126020250A" xr:uid="{00000000-0004-0000-0000-0000CB020000}"/>
    <hyperlink ref="E727" location="A126082458T" display="A126082458T" xr:uid="{00000000-0004-0000-0000-0000CC020000}"/>
    <hyperlink ref="E728" location="A126051354W" display="A126051354W" xr:uid="{00000000-0004-0000-0000-0000CD020000}"/>
    <hyperlink ref="E729" location="A126018306K" display="A126018306K" xr:uid="{00000000-0004-0000-0000-0000CE020000}"/>
    <hyperlink ref="E730" location="A126080514L" display="A126080514L" xr:uid="{00000000-0004-0000-0000-0000CF020000}"/>
    <hyperlink ref="E731" location="A126049410L" display="A126049410L" xr:uid="{00000000-0004-0000-0000-0000D0020000}"/>
    <hyperlink ref="E732" location="A126020898T" display="A126020898T" xr:uid="{00000000-0004-0000-0000-0000D1020000}"/>
    <hyperlink ref="E733" location="A126083106F" display="A126083106F" xr:uid="{00000000-0004-0000-0000-0000D2020000}"/>
    <hyperlink ref="E734" location="A126052002K" display="A126052002K" xr:uid="{00000000-0004-0000-0000-0000D3020000}"/>
    <hyperlink ref="E735" location="A126019602W" display="A126019602W" xr:uid="{00000000-0004-0000-0000-0000D4020000}"/>
    <hyperlink ref="E736" location="A126081810X" display="A126081810X" xr:uid="{00000000-0004-0000-0000-0000D5020000}"/>
    <hyperlink ref="E737" location="A126050706W" display="A126050706W" xr:uid="{00000000-0004-0000-0000-0000D6020000}"/>
    <hyperlink ref="E738" location="A126018954J" display="A126018954J" xr:uid="{00000000-0004-0000-0000-0000D7020000}"/>
    <hyperlink ref="E739" location="A126081162L" display="A126081162L" xr:uid="{00000000-0004-0000-0000-0000D8020000}"/>
    <hyperlink ref="E740" location="A126050058K" display="A126050058K" xr:uid="{00000000-0004-0000-0000-0000D9020000}"/>
    <hyperlink ref="E741" location="A126017658W" display="A126017658W" xr:uid="{00000000-0004-0000-0000-0000DA020000}"/>
    <hyperlink ref="E742" location="A126079866V" display="A126079866V" xr:uid="{00000000-0004-0000-0000-0000DB020000}"/>
    <hyperlink ref="E743" location="A126048762X" display="A126048762X" xr:uid="{00000000-0004-0000-0000-0000DC020000}"/>
    <hyperlink ref="E744" location="A126017014R" display="A126017014R" xr:uid="{00000000-0004-0000-0000-0000DD020000}"/>
    <hyperlink ref="E745" location="A126079222L" display="A126079222L" xr:uid="{00000000-0004-0000-0000-0000DE020000}"/>
    <hyperlink ref="E746" location="A126048118K" display="A126048118K" xr:uid="{00000000-0004-0000-0000-0000DF020000}"/>
    <hyperlink ref="E747" location="A126021550W" display="A126021550W" xr:uid="{00000000-0004-0000-0000-0000E0020000}"/>
    <hyperlink ref="E748" location="A126083758L" display="A126083758L" xr:uid="{00000000-0004-0000-0000-0000E1020000}"/>
    <hyperlink ref="E749" location="A126052654T" display="A126052654T" xr:uid="{00000000-0004-0000-0000-0000E2020000}"/>
    <hyperlink ref="E750" location="A126020254K" display="A126020254K" xr:uid="{00000000-0004-0000-0000-0000E3020000}"/>
    <hyperlink ref="E751" location="A126082462J" display="A126082462J" xr:uid="{00000000-0004-0000-0000-0000E4020000}"/>
    <hyperlink ref="E752" location="A126051358F" display="A126051358F" xr:uid="{00000000-0004-0000-0000-0000E5020000}"/>
    <hyperlink ref="E753" location="A126018310A" display="A126018310A" xr:uid="{00000000-0004-0000-0000-0000E6020000}"/>
    <hyperlink ref="E754" location="A126080518W" display="A126080518W" xr:uid="{00000000-0004-0000-0000-0000E7020000}"/>
    <hyperlink ref="E755" location="A126049414W" display="A126049414W" xr:uid="{00000000-0004-0000-0000-0000E8020000}"/>
    <hyperlink ref="E756" location="A126020902W" display="A126020902W" xr:uid="{00000000-0004-0000-0000-0000E9020000}"/>
    <hyperlink ref="E757" location="A126083110W" display="A126083110W" xr:uid="{00000000-0004-0000-0000-0000EA020000}"/>
    <hyperlink ref="E758" location="A126052006V" display="A126052006V" xr:uid="{00000000-0004-0000-0000-0000EB020000}"/>
    <hyperlink ref="E759" location="A126019606F" display="A126019606F" xr:uid="{00000000-0004-0000-0000-0000EC020000}"/>
    <hyperlink ref="E760" location="A126081814J" display="A126081814J" xr:uid="{00000000-0004-0000-0000-0000ED020000}"/>
    <hyperlink ref="E761" location="A126050710L" display="A126050710L" xr:uid="{00000000-0004-0000-0000-0000EE020000}"/>
    <hyperlink ref="E762" location="A126018958T" display="A126018958T" xr:uid="{00000000-0004-0000-0000-0000EF020000}"/>
    <hyperlink ref="E763" location="A126081166W" display="A126081166W" xr:uid="{00000000-0004-0000-0000-0000F0020000}"/>
    <hyperlink ref="E764" location="A126050062A" display="A126050062A" xr:uid="{00000000-0004-0000-0000-0000F1020000}"/>
    <hyperlink ref="E765" location="A126017662L" display="A126017662L" xr:uid="{00000000-0004-0000-0000-0000F2020000}"/>
    <hyperlink ref="E766" location="A126079870K" display="A126079870K" xr:uid="{00000000-0004-0000-0000-0000F3020000}"/>
    <hyperlink ref="E767" location="A126048766J" display="A126048766J" xr:uid="{00000000-0004-0000-0000-0000F4020000}"/>
    <hyperlink ref="E768" location="A126017042X" display="A126017042X" xr:uid="{00000000-0004-0000-0000-0000F5020000}"/>
    <hyperlink ref="E769" location="A126079250W" display="A126079250W" xr:uid="{00000000-0004-0000-0000-0000F6020000}"/>
    <hyperlink ref="E770" location="A126048146V" display="A126048146V" xr:uid="{00000000-0004-0000-0000-0000F7020000}"/>
    <hyperlink ref="E771" location="A126021578X" display="A126021578X" xr:uid="{00000000-0004-0000-0000-0000F8020000}"/>
    <hyperlink ref="E772" location="A126083786W" display="A126083786W" xr:uid="{00000000-0004-0000-0000-0000F9020000}"/>
    <hyperlink ref="E773" location="A126052682A" display="A126052682A" xr:uid="{00000000-0004-0000-0000-0000FA020000}"/>
    <hyperlink ref="E774" location="A126020282V" display="A126020282V" xr:uid="{00000000-0004-0000-0000-0000FB020000}"/>
    <hyperlink ref="E775" location="A126082490T" display="A126082490T" xr:uid="{00000000-0004-0000-0000-0000FC020000}"/>
    <hyperlink ref="E776" location="A126051386R" display="A126051386R" xr:uid="{00000000-0004-0000-0000-0000FD020000}"/>
    <hyperlink ref="E777" location="A126018338C" display="A126018338C" xr:uid="{00000000-0004-0000-0000-0000FE020000}"/>
    <hyperlink ref="E778" location="A126080546F" display="A126080546F" xr:uid="{00000000-0004-0000-0000-0000FF020000}"/>
    <hyperlink ref="E779" location="A126049442F" display="A126049442F" xr:uid="{00000000-0004-0000-0000-000000030000}"/>
    <hyperlink ref="E780" location="A126020930F" display="A126020930F" xr:uid="{00000000-0004-0000-0000-000001030000}"/>
    <hyperlink ref="E781" location="A126083138X" display="A126083138X" xr:uid="{00000000-0004-0000-0000-000002030000}"/>
    <hyperlink ref="E782" location="A126052034C" display="A126052034C" xr:uid="{00000000-0004-0000-0000-000003030000}"/>
    <hyperlink ref="E783" location="A126019634R" display="A126019634R" xr:uid="{00000000-0004-0000-0000-000004030000}"/>
    <hyperlink ref="E784" location="A126081842T" display="A126081842T" xr:uid="{00000000-0004-0000-0000-000005030000}"/>
    <hyperlink ref="E785" location="A126050738R" display="A126050738R" xr:uid="{00000000-0004-0000-0000-000006030000}"/>
    <hyperlink ref="E786" location="A126018986A" display="A126018986A" xr:uid="{00000000-0004-0000-0000-000007030000}"/>
    <hyperlink ref="E787" location="A126081194F" display="A126081194F" xr:uid="{00000000-0004-0000-0000-000008030000}"/>
    <hyperlink ref="E788" location="A126050090K" display="A126050090K" xr:uid="{00000000-0004-0000-0000-000009030000}"/>
    <hyperlink ref="E789" location="A126017690W" display="A126017690W" xr:uid="{00000000-0004-0000-0000-00000A030000}"/>
    <hyperlink ref="E790" location="A126079898L" display="A126079898L" xr:uid="{00000000-0004-0000-0000-00000B030000}"/>
    <hyperlink ref="E791" location="A126048794T" display="A126048794T" xr:uid="{00000000-0004-0000-0000-00000C030000}"/>
    <hyperlink ref="E792" location="A126017018X" display="A126017018X" xr:uid="{00000000-0004-0000-0000-00000D030000}"/>
    <hyperlink ref="E793" location="A126079226W" display="A126079226W" xr:uid="{00000000-0004-0000-0000-00000E030000}"/>
    <hyperlink ref="E794" location="A126048122A" display="A126048122A" xr:uid="{00000000-0004-0000-0000-00000F030000}"/>
    <hyperlink ref="E795" location="A126021554F" display="A126021554F" xr:uid="{00000000-0004-0000-0000-000010030000}"/>
    <hyperlink ref="E796" location="A126083762C" display="A126083762C" xr:uid="{00000000-0004-0000-0000-000011030000}"/>
    <hyperlink ref="E797" location="A126052658A" display="A126052658A" xr:uid="{00000000-0004-0000-0000-000012030000}"/>
    <hyperlink ref="E798" location="A126020258V" display="A126020258V" xr:uid="{00000000-0004-0000-0000-000013030000}"/>
    <hyperlink ref="E799" location="A126082466T" display="A126082466T" xr:uid="{00000000-0004-0000-0000-000014030000}"/>
    <hyperlink ref="E800" location="A126051362W" display="A126051362W" xr:uid="{00000000-0004-0000-0000-000015030000}"/>
    <hyperlink ref="E801" location="A126018314K" display="A126018314K" xr:uid="{00000000-0004-0000-0000-000016030000}"/>
    <hyperlink ref="E802" location="A126080522L" display="A126080522L" xr:uid="{00000000-0004-0000-0000-000017030000}"/>
    <hyperlink ref="E803" location="A126049418F" display="A126049418F" xr:uid="{00000000-0004-0000-0000-000018030000}"/>
    <hyperlink ref="E804" location="A126020906F" display="A126020906F" xr:uid="{00000000-0004-0000-0000-000019030000}"/>
    <hyperlink ref="E805" location="A126083114F" display="A126083114F" xr:uid="{00000000-0004-0000-0000-00001A030000}"/>
    <hyperlink ref="E806" location="A126052010K" display="A126052010K" xr:uid="{00000000-0004-0000-0000-00001B030000}"/>
    <hyperlink ref="E807" location="A126019610W" display="A126019610W" xr:uid="{00000000-0004-0000-0000-00001C030000}"/>
    <hyperlink ref="E808" location="A126081818T" display="A126081818T" xr:uid="{00000000-0004-0000-0000-00001D030000}"/>
    <hyperlink ref="E809" location="A126050714W" display="A126050714W" xr:uid="{00000000-0004-0000-0000-00001E030000}"/>
    <hyperlink ref="E810" location="A126018962J" display="A126018962J" xr:uid="{00000000-0004-0000-0000-00001F030000}"/>
    <hyperlink ref="E811" location="A126081170L" display="A126081170L" xr:uid="{00000000-0004-0000-0000-000020030000}"/>
    <hyperlink ref="E812" location="A126050066K" display="A126050066K" xr:uid="{00000000-0004-0000-0000-000021030000}"/>
    <hyperlink ref="E813" location="A126017666W" display="A126017666W" xr:uid="{00000000-0004-0000-0000-000022030000}"/>
    <hyperlink ref="E814" location="A126079874V" display="A126079874V" xr:uid="{00000000-0004-0000-0000-000023030000}"/>
    <hyperlink ref="E815" location="A126048770X" display="A126048770X" xr:uid="{00000000-0004-0000-0000-000024030000}"/>
    <hyperlink ref="E816" location="A126017046J" display="A126017046J" xr:uid="{00000000-0004-0000-0000-000025030000}"/>
    <hyperlink ref="E817" location="A126079254F" display="A126079254F" xr:uid="{00000000-0004-0000-0000-000026030000}"/>
    <hyperlink ref="E818" location="A126048150K" display="A126048150K" xr:uid="{00000000-0004-0000-0000-000027030000}"/>
    <hyperlink ref="E819" location="A126021582R" display="A126021582R" xr:uid="{00000000-0004-0000-0000-000028030000}"/>
    <hyperlink ref="E820" location="A126083790L" display="A126083790L" xr:uid="{00000000-0004-0000-0000-000029030000}"/>
    <hyperlink ref="E821" location="A126052686K" display="A126052686K" xr:uid="{00000000-0004-0000-0000-00002A030000}"/>
    <hyperlink ref="E822" location="A126020286C" display="A126020286C" xr:uid="{00000000-0004-0000-0000-00002B030000}"/>
    <hyperlink ref="E823" location="A126082494A" display="A126082494A" xr:uid="{00000000-0004-0000-0000-00002C030000}"/>
    <hyperlink ref="E824" location="A126051390F" display="A126051390F" xr:uid="{00000000-0004-0000-0000-00002D030000}"/>
    <hyperlink ref="E825" location="A126018342V" display="A126018342V" xr:uid="{00000000-0004-0000-0000-00002E030000}"/>
    <hyperlink ref="E826" location="A126080550W" display="A126080550W" xr:uid="{00000000-0004-0000-0000-00002F030000}"/>
    <hyperlink ref="E827" location="A126049446R" display="A126049446R" xr:uid="{00000000-0004-0000-0000-000030030000}"/>
    <hyperlink ref="E828" location="A126020934R" display="A126020934R" xr:uid="{00000000-0004-0000-0000-000031030000}"/>
    <hyperlink ref="E829" location="A126083142R" display="A126083142R" xr:uid="{00000000-0004-0000-0000-000032030000}"/>
    <hyperlink ref="E830" location="A126052038L" display="A126052038L" xr:uid="{00000000-0004-0000-0000-000033030000}"/>
    <hyperlink ref="E831" location="A126019638X" display="A126019638X" xr:uid="{00000000-0004-0000-0000-000034030000}"/>
    <hyperlink ref="E832" location="A126081846A" display="A126081846A" xr:uid="{00000000-0004-0000-0000-000035030000}"/>
    <hyperlink ref="E833" location="A126050742F" display="A126050742F" xr:uid="{00000000-0004-0000-0000-000036030000}"/>
    <hyperlink ref="E834" location="A126018990T" display="A126018990T" xr:uid="{00000000-0004-0000-0000-000037030000}"/>
    <hyperlink ref="E835" location="A126081198R" display="A126081198R" xr:uid="{00000000-0004-0000-0000-000038030000}"/>
    <hyperlink ref="E836" location="A126050094V" display="A126050094V" xr:uid="{00000000-0004-0000-0000-000039030000}"/>
    <hyperlink ref="E837" location="A126017694F" display="A126017694F" xr:uid="{00000000-0004-0000-0000-00003A030000}"/>
    <hyperlink ref="E838" location="A126079902T" display="A126079902T" xr:uid="{00000000-0004-0000-0000-00003B030000}"/>
    <hyperlink ref="E839" location="A126048798A" display="A126048798A" xr:uid="{00000000-0004-0000-0000-00003C030000}"/>
    <hyperlink ref="E840" location="A126006682T" display="A126006682T" xr:uid="{00000000-0004-0000-0000-00003D030000}"/>
    <hyperlink ref="E841" location="A126068890R" display="A126068890R" xr:uid="{00000000-0004-0000-0000-00003E030000}"/>
    <hyperlink ref="E842" location="A126037786L" display="A126037786L" xr:uid="{00000000-0004-0000-0000-00003F030000}"/>
    <hyperlink ref="E843" location="A126011218J" display="A126011218J" xr:uid="{00000000-0004-0000-0000-000040030000}"/>
    <hyperlink ref="E844" location="A126073426F" display="A126073426F" xr:uid="{00000000-0004-0000-0000-000041030000}"/>
    <hyperlink ref="E845" location="A126042322K" display="A126042322K" xr:uid="{00000000-0004-0000-0000-000042030000}"/>
    <hyperlink ref="E846" location="A126009922W" display="A126009922W" xr:uid="{00000000-0004-0000-0000-000043030000}"/>
    <hyperlink ref="E847" location="A126072130A" display="A126072130A" xr:uid="{00000000-0004-0000-0000-000044030000}"/>
    <hyperlink ref="E848" location="A126041026X" display="A126041026X" xr:uid="{00000000-0004-0000-0000-000045030000}"/>
    <hyperlink ref="E849" location="A126007978W" display="A126007978W" xr:uid="{00000000-0004-0000-0000-000046030000}"/>
    <hyperlink ref="E850" location="A126070186A" display="A126070186A" xr:uid="{00000000-0004-0000-0000-000047030000}"/>
    <hyperlink ref="E851" location="A126039082A" display="A126039082A" xr:uid="{00000000-0004-0000-0000-000048030000}"/>
    <hyperlink ref="E852" location="A126010570A" display="A126010570A" xr:uid="{00000000-0004-0000-0000-000049030000}"/>
    <hyperlink ref="E853" location="A126072778T" display="A126072778T" xr:uid="{00000000-0004-0000-0000-00004A030000}"/>
    <hyperlink ref="E854" location="A126041674W" display="A126041674W" xr:uid="{00000000-0004-0000-0000-00004B030000}"/>
    <hyperlink ref="E855" location="A126009274K" display="A126009274K" xr:uid="{00000000-0004-0000-0000-00004C030000}"/>
    <hyperlink ref="E856" location="A126071482L" display="A126071482L" xr:uid="{00000000-0004-0000-0000-00004D030000}"/>
    <hyperlink ref="E857" location="A126040378K" display="A126040378K" xr:uid="{00000000-0004-0000-0000-00004E030000}"/>
    <hyperlink ref="E858" location="A126008626K" display="A126008626K" xr:uid="{00000000-0004-0000-0000-00004F030000}"/>
    <hyperlink ref="E859" location="A126070834L" display="A126070834L" xr:uid="{00000000-0004-0000-0000-000050030000}"/>
    <hyperlink ref="E860" location="A126039730L" display="A126039730L" xr:uid="{00000000-0004-0000-0000-000051030000}"/>
    <hyperlink ref="E861" location="A126007330F" display="A126007330F" xr:uid="{00000000-0004-0000-0000-000052030000}"/>
    <hyperlink ref="E862" location="A126069538W" display="A126069538W" xr:uid="{00000000-0004-0000-0000-000053030000}"/>
    <hyperlink ref="E863" location="A126038434A" display="A126038434A" xr:uid="{00000000-0004-0000-0000-000054030000}"/>
    <hyperlink ref="E864" location="A126006694A" display="A126006694A" xr:uid="{00000000-0004-0000-0000-000055030000}"/>
    <hyperlink ref="E865" location="A126068902L" display="A126068902L" xr:uid="{00000000-0004-0000-0000-000056030000}"/>
    <hyperlink ref="E866" location="A126037798W" display="A126037798W" xr:uid="{00000000-0004-0000-0000-000057030000}"/>
    <hyperlink ref="E867" location="A126011230X" display="A126011230X" xr:uid="{00000000-0004-0000-0000-000058030000}"/>
    <hyperlink ref="E868" location="A126073438R" display="A126073438R" xr:uid="{00000000-0004-0000-0000-000059030000}"/>
    <hyperlink ref="E869" location="A126042334V" display="A126042334V" xr:uid="{00000000-0004-0000-0000-00005A030000}"/>
    <hyperlink ref="E870" location="A126009934F" display="A126009934F" xr:uid="{00000000-0004-0000-0000-00005B030000}"/>
    <hyperlink ref="E871" location="A126072142K" display="A126072142K" xr:uid="{00000000-0004-0000-0000-00005C030000}"/>
    <hyperlink ref="E872" location="A126041038J" display="A126041038J" xr:uid="{00000000-0004-0000-0000-00005D030000}"/>
    <hyperlink ref="E873" location="A126007990L" display="A126007990L" xr:uid="{00000000-0004-0000-0000-00005E030000}"/>
    <hyperlink ref="E874" location="A126070198K" display="A126070198K" xr:uid="{00000000-0004-0000-0000-00005F030000}"/>
    <hyperlink ref="E875" location="A126039094K" display="A126039094K" xr:uid="{00000000-0004-0000-0000-000060030000}"/>
    <hyperlink ref="E876" location="A126010582K" display="A126010582K" xr:uid="{00000000-0004-0000-0000-000061030000}"/>
    <hyperlink ref="E877" location="A126072790J" display="A126072790J" xr:uid="{00000000-0004-0000-0000-000062030000}"/>
    <hyperlink ref="E878" location="A126041686F" display="A126041686F" xr:uid="{00000000-0004-0000-0000-000063030000}"/>
    <hyperlink ref="E879" location="A126009286V" display="A126009286V" xr:uid="{00000000-0004-0000-0000-000064030000}"/>
    <hyperlink ref="E880" location="A126071494W" display="A126071494W" xr:uid="{00000000-0004-0000-0000-000065030000}"/>
    <hyperlink ref="E881" location="A126040390A" display="A126040390A" xr:uid="{00000000-0004-0000-0000-000066030000}"/>
    <hyperlink ref="E882" location="A126008638V" display="A126008638V" xr:uid="{00000000-0004-0000-0000-000067030000}"/>
    <hyperlink ref="E883" location="A126070846W" display="A126070846W" xr:uid="{00000000-0004-0000-0000-000068030000}"/>
    <hyperlink ref="E884" location="A126039742W" display="A126039742W" xr:uid="{00000000-0004-0000-0000-000069030000}"/>
    <hyperlink ref="E885" location="A126007342R" display="A126007342R" xr:uid="{00000000-0004-0000-0000-00006A030000}"/>
    <hyperlink ref="E886" location="A126069550L" display="A126069550L" xr:uid="{00000000-0004-0000-0000-00006B030000}"/>
    <hyperlink ref="E887" location="A126038446K" display="A126038446K" xr:uid="{00000000-0004-0000-0000-00006C030000}"/>
    <hyperlink ref="E888" location="A126006662J" display="A126006662J" xr:uid="{00000000-0004-0000-0000-00006D030000}"/>
    <hyperlink ref="E889" location="A126068870F" display="A126068870F" xr:uid="{00000000-0004-0000-0000-00006E030000}"/>
    <hyperlink ref="E890" location="A126037766C" display="A126037766C" xr:uid="{00000000-0004-0000-0000-00006F030000}"/>
    <hyperlink ref="E891" location="A126011198K" display="A126011198K" xr:uid="{00000000-0004-0000-0000-000070030000}"/>
    <hyperlink ref="E892" location="A126073406W" display="A126073406W" xr:uid="{00000000-0004-0000-0000-000071030000}"/>
    <hyperlink ref="E893" location="A126042302A" display="A126042302A" xr:uid="{00000000-0004-0000-0000-000072030000}"/>
    <hyperlink ref="E894" location="A126009902L" display="A126009902L" xr:uid="{00000000-0004-0000-0000-000073030000}"/>
    <hyperlink ref="E895" location="A126072110T" display="A126072110T" xr:uid="{00000000-0004-0000-0000-000074030000}"/>
    <hyperlink ref="E896" location="A126041006R" display="A126041006R" xr:uid="{00000000-0004-0000-0000-000075030000}"/>
    <hyperlink ref="E897" location="A126007958L" display="A126007958L" xr:uid="{00000000-0004-0000-0000-000076030000}"/>
    <hyperlink ref="E898" location="A126070166T" display="A126070166T" xr:uid="{00000000-0004-0000-0000-000077030000}"/>
    <hyperlink ref="E899" location="A126039062T" display="A126039062T" xr:uid="{00000000-0004-0000-0000-000078030000}"/>
    <hyperlink ref="E900" location="A126010550T" display="A126010550T" xr:uid="{00000000-0004-0000-0000-000079030000}"/>
    <hyperlink ref="E901" location="A126072758J" display="A126072758J" xr:uid="{00000000-0004-0000-0000-00007A030000}"/>
    <hyperlink ref="E902" location="A126041654L" display="A126041654L" xr:uid="{00000000-0004-0000-0000-00007B030000}"/>
    <hyperlink ref="E903" location="A126009254A" display="A126009254A" xr:uid="{00000000-0004-0000-0000-00007C030000}"/>
    <hyperlink ref="E904" location="A126071462C" display="A126071462C" xr:uid="{00000000-0004-0000-0000-00007D030000}"/>
    <hyperlink ref="E905" location="A126040358A" display="A126040358A" xr:uid="{00000000-0004-0000-0000-00007E030000}"/>
    <hyperlink ref="E906" location="A126008606A" display="A126008606A" xr:uid="{00000000-0004-0000-0000-00007F030000}"/>
    <hyperlink ref="E907" location="A126070814C" display="A126070814C" xr:uid="{00000000-0004-0000-0000-000080030000}"/>
    <hyperlink ref="E908" location="A126039710C" display="A126039710C" xr:uid="{00000000-0004-0000-0000-000081030000}"/>
    <hyperlink ref="E909" location="A126007310W" display="A126007310W" xr:uid="{00000000-0004-0000-0000-000082030000}"/>
    <hyperlink ref="E910" location="A126069518L" display="A126069518L" xr:uid="{00000000-0004-0000-0000-000083030000}"/>
    <hyperlink ref="E911" location="A126038414T" display="A126038414T" xr:uid="{00000000-0004-0000-0000-000084030000}"/>
    <hyperlink ref="E912" location="A126006698K" display="A126006698K" xr:uid="{00000000-0004-0000-0000-000085030000}"/>
    <hyperlink ref="E913" location="A126068906W" display="A126068906W" xr:uid="{00000000-0004-0000-0000-000086030000}"/>
    <hyperlink ref="E914" location="A126037802A" display="A126037802A" xr:uid="{00000000-0004-0000-0000-000087030000}"/>
    <hyperlink ref="E915" location="A126011234J" display="A126011234J" xr:uid="{00000000-0004-0000-0000-000088030000}"/>
    <hyperlink ref="E916" location="A126073442F" display="A126073442F" xr:uid="{00000000-0004-0000-0000-000089030000}"/>
    <hyperlink ref="E917" location="A126042338C" display="A126042338C" xr:uid="{00000000-0004-0000-0000-00008A030000}"/>
    <hyperlink ref="E918" location="A126009938R" display="A126009938R" xr:uid="{00000000-0004-0000-0000-00008B030000}"/>
    <hyperlink ref="E919" location="A126072146V" display="A126072146V" xr:uid="{00000000-0004-0000-0000-00008C030000}"/>
    <hyperlink ref="E920" location="A126041042X" display="A126041042X" xr:uid="{00000000-0004-0000-0000-00008D030000}"/>
    <hyperlink ref="E921" location="A126007994W" display="A126007994W" xr:uid="{00000000-0004-0000-0000-00008E030000}"/>
    <hyperlink ref="E922" location="A126070202R" display="A126070202R" xr:uid="{00000000-0004-0000-0000-00008F030000}"/>
    <hyperlink ref="E923" location="A126039098V" display="A126039098V" xr:uid="{00000000-0004-0000-0000-000090030000}"/>
    <hyperlink ref="E924" location="A126010586V" display="A126010586V" xr:uid="{00000000-0004-0000-0000-000091030000}"/>
    <hyperlink ref="E925" location="A126072794T" display="A126072794T" xr:uid="{00000000-0004-0000-0000-000092030000}"/>
    <hyperlink ref="E926" location="A126041690W" display="A126041690W" xr:uid="{00000000-0004-0000-0000-000093030000}"/>
    <hyperlink ref="E927" location="A126009290K" display="A126009290K" xr:uid="{00000000-0004-0000-0000-000094030000}"/>
    <hyperlink ref="E928" location="A126071498F" display="A126071498F" xr:uid="{00000000-0004-0000-0000-000095030000}"/>
    <hyperlink ref="E929" location="A126040394K" display="A126040394K" xr:uid="{00000000-0004-0000-0000-000096030000}"/>
    <hyperlink ref="E930" location="A126008642K" display="A126008642K" xr:uid="{00000000-0004-0000-0000-000097030000}"/>
    <hyperlink ref="E931" location="A126070850L" display="A126070850L" xr:uid="{00000000-0004-0000-0000-000098030000}"/>
    <hyperlink ref="E932" location="A126039746F" display="A126039746F" xr:uid="{00000000-0004-0000-0000-000099030000}"/>
    <hyperlink ref="E933" location="A126007346X" display="A126007346X" xr:uid="{00000000-0004-0000-0000-00009A030000}"/>
    <hyperlink ref="E934" location="A126069554W" display="A126069554W" xr:uid="{00000000-0004-0000-0000-00009B030000}"/>
    <hyperlink ref="E935" location="A126038450A" display="A126038450A" xr:uid="{00000000-0004-0000-0000-00009C030000}"/>
    <hyperlink ref="E936" location="A126006702R" display="A126006702R" xr:uid="{00000000-0004-0000-0000-00009D030000}"/>
    <hyperlink ref="E937" location="A126068910L" display="A126068910L" xr:uid="{00000000-0004-0000-0000-00009E030000}"/>
    <hyperlink ref="E938" location="A126037806K" display="A126037806K" xr:uid="{00000000-0004-0000-0000-00009F030000}"/>
    <hyperlink ref="E939" location="A126011238T" display="A126011238T" xr:uid="{00000000-0004-0000-0000-0000A0030000}"/>
    <hyperlink ref="E940" location="A126073446R" display="A126073446R" xr:uid="{00000000-0004-0000-0000-0000A1030000}"/>
    <hyperlink ref="E941" location="A126042342V" display="A126042342V" xr:uid="{00000000-0004-0000-0000-0000A2030000}"/>
    <hyperlink ref="E942" location="A126009942F" display="A126009942F" xr:uid="{00000000-0004-0000-0000-0000A3030000}"/>
    <hyperlink ref="E943" location="A126072150K" display="A126072150K" xr:uid="{00000000-0004-0000-0000-0000A4030000}"/>
    <hyperlink ref="E944" location="A126041046J" display="A126041046J" xr:uid="{00000000-0004-0000-0000-0000A5030000}"/>
    <hyperlink ref="E945" location="A126007998F" display="A126007998F" xr:uid="{00000000-0004-0000-0000-0000A6030000}"/>
    <hyperlink ref="E946" location="A126070206X" display="A126070206X" xr:uid="{00000000-0004-0000-0000-0000A7030000}"/>
    <hyperlink ref="E947" location="A126039102X" display="A126039102X" xr:uid="{00000000-0004-0000-0000-0000A8030000}"/>
    <hyperlink ref="E948" location="A126010590K" display="A126010590K" xr:uid="{00000000-0004-0000-0000-0000A9030000}"/>
    <hyperlink ref="E949" location="A126072798A" display="A126072798A" xr:uid="{00000000-0004-0000-0000-0000AA030000}"/>
    <hyperlink ref="E950" location="A126041694F" display="A126041694F" xr:uid="{00000000-0004-0000-0000-0000AB030000}"/>
    <hyperlink ref="E951" location="A126009294V" display="A126009294V" xr:uid="{00000000-0004-0000-0000-0000AC030000}"/>
    <hyperlink ref="E952" location="A126071502K" display="A126071502K" xr:uid="{00000000-0004-0000-0000-0000AD030000}"/>
    <hyperlink ref="E953" location="A126040398V" display="A126040398V" xr:uid="{00000000-0004-0000-0000-0000AE030000}"/>
    <hyperlink ref="E954" location="A126008646V" display="A126008646V" xr:uid="{00000000-0004-0000-0000-0000AF030000}"/>
    <hyperlink ref="E955" location="A126070854W" display="A126070854W" xr:uid="{00000000-0004-0000-0000-0000B0030000}"/>
    <hyperlink ref="E956" location="A126039750W" display="A126039750W" xr:uid="{00000000-0004-0000-0000-0000B1030000}"/>
    <hyperlink ref="E957" location="A126007350R" display="A126007350R" xr:uid="{00000000-0004-0000-0000-0000B2030000}"/>
    <hyperlink ref="E958" location="A126069558F" display="A126069558F" xr:uid="{00000000-0004-0000-0000-0000B3030000}"/>
    <hyperlink ref="E959" location="A126038454K" display="A126038454K" xr:uid="{00000000-0004-0000-0000-0000B4030000}"/>
    <hyperlink ref="E960" location="A126006666T" display="A126006666T" xr:uid="{00000000-0004-0000-0000-0000B5030000}"/>
    <hyperlink ref="E961" location="A126068874R" display="A126068874R" xr:uid="{00000000-0004-0000-0000-0000B6030000}"/>
    <hyperlink ref="E962" location="A126037770V" display="A126037770V" xr:uid="{00000000-0004-0000-0000-0000B7030000}"/>
    <hyperlink ref="E963" location="A126011202R" display="A126011202R" xr:uid="{00000000-0004-0000-0000-0000B8030000}"/>
    <hyperlink ref="E964" location="A126073410L" display="A126073410L" xr:uid="{00000000-0004-0000-0000-0000B9030000}"/>
    <hyperlink ref="E965" location="A126042306K" display="A126042306K" xr:uid="{00000000-0004-0000-0000-0000BA030000}"/>
    <hyperlink ref="E966" location="A126009906W" display="A126009906W" xr:uid="{00000000-0004-0000-0000-0000BB030000}"/>
    <hyperlink ref="E967" location="A126072114A" display="A126072114A" xr:uid="{00000000-0004-0000-0000-0000BC030000}"/>
    <hyperlink ref="E968" location="A126041010F" display="A126041010F" xr:uid="{00000000-0004-0000-0000-0000BD030000}"/>
    <hyperlink ref="E969" location="A126007962C" display="A126007962C" xr:uid="{00000000-0004-0000-0000-0000BE030000}"/>
    <hyperlink ref="E970" location="A126070170J" display="A126070170J" xr:uid="{00000000-0004-0000-0000-0000BF030000}"/>
    <hyperlink ref="E971" location="A126039066A" display="A126039066A" xr:uid="{00000000-0004-0000-0000-0000C0030000}"/>
    <hyperlink ref="E972" location="A126010554A" display="A126010554A" xr:uid="{00000000-0004-0000-0000-0000C1030000}"/>
    <hyperlink ref="E973" location="A126072762X" display="A126072762X" xr:uid="{00000000-0004-0000-0000-0000C2030000}"/>
    <hyperlink ref="E974" location="A126041658W" display="A126041658W" xr:uid="{00000000-0004-0000-0000-0000C3030000}"/>
    <hyperlink ref="E975" location="A126009258K" display="A126009258K" xr:uid="{00000000-0004-0000-0000-0000C4030000}"/>
    <hyperlink ref="E976" location="A126071466L" display="A126071466L" xr:uid="{00000000-0004-0000-0000-0000C5030000}"/>
    <hyperlink ref="E977" location="A126040362T" display="A126040362T" xr:uid="{00000000-0004-0000-0000-0000C6030000}"/>
    <hyperlink ref="E978" location="A126008610T" display="A126008610T" xr:uid="{00000000-0004-0000-0000-0000C7030000}"/>
    <hyperlink ref="E979" location="A126070818L" display="A126070818L" xr:uid="{00000000-0004-0000-0000-0000C8030000}"/>
    <hyperlink ref="E980" location="A126039714L" display="A126039714L" xr:uid="{00000000-0004-0000-0000-0000C9030000}"/>
    <hyperlink ref="E981" location="A126007314F" display="A126007314F" xr:uid="{00000000-0004-0000-0000-0000CA030000}"/>
    <hyperlink ref="E982" location="A126069522C" display="A126069522C" xr:uid="{00000000-0004-0000-0000-0000CB030000}"/>
    <hyperlink ref="E983" location="A126038418A" display="A126038418A" xr:uid="{00000000-0004-0000-0000-0000CC030000}"/>
    <hyperlink ref="E984" location="A126006670J" display="A126006670J" xr:uid="{00000000-0004-0000-0000-0000CD030000}"/>
    <hyperlink ref="E985" location="A126068878X" display="A126068878X" xr:uid="{00000000-0004-0000-0000-0000CE030000}"/>
    <hyperlink ref="E986" location="A126037774C" display="A126037774C" xr:uid="{00000000-0004-0000-0000-0000CF030000}"/>
    <hyperlink ref="E987" location="A126011206X" display="A126011206X" xr:uid="{00000000-0004-0000-0000-0000D0030000}"/>
    <hyperlink ref="E988" location="A126073414W" display="A126073414W" xr:uid="{00000000-0004-0000-0000-0000D1030000}"/>
    <hyperlink ref="E989" location="A126042310A" display="A126042310A" xr:uid="{00000000-0004-0000-0000-0000D2030000}"/>
    <hyperlink ref="E990" location="A126009910L" display="A126009910L" xr:uid="{00000000-0004-0000-0000-0000D3030000}"/>
    <hyperlink ref="E991" location="A126072118K" display="A126072118K" xr:uid="{00000000-0004-0000-0000-0000D4030000}"/>
    <hyperlink ref="E992" location="A126041014R" display="A126041014R" xr:uid="{00000000-0004-0000-0000-0000D5030000}"/>
    <hyperlink ref="E993" location="A126007966L" display="A126007966L" xr:uid="{00000000-0004-0000-0000-0000D6030000}"/>
    <hyperlink ref="E994" location="A126070174T" display="A126070174T" xr:uid="{00000000-0004-0000-0000-0000D7030000}"/>
    <hyperlink ref="E995" location="A126039070T" display="A126039070T" xr:uid="{00000000-0004-0000-0000-0000D8030000}"/>
    <hyperlink ref="E996" location="A126009262A" display="A126009262A" xr:uid="{00000000-0004-0000-0000-0000D9030000}"/>
    <hyperlink ref="E997" location="A126071470C" display="A126071470C" xr:uid="{00000000-0004-0000-0000-0000DA030000}"/>
    <hyperlink ref="E998" location="A126040366A" display="A126040366A" xr:uid="{00000000-0004-0000-0000-0000DB030000}"/>
    <hyperlink ref="E999" location="A126008614A" display="A126008614A" xr:uid="{00000000-0004-0000-0000-0000DC030000}"/>
    <hyperlink ref="E1000" location="A126070822C" display="A126070822C" xr:uid="{00000000-0004-0000-0000-0000DD030000}"/>
    <hyperlink ref="E1001" location="A126039718W" display="A126039718W" xr:uid="{00000000-0004-0000-0000-0000DE030000}"/>
    <hyperlink ref="E1002" location="A126006686A" display="A126006686A" xr:uid="{00000000-0004-0000-0000-0000DF030000}"/>
    <hyperlink ref="E1003" location="A126068894X" display="A126068894X" xr:uid="{00000000-0004-0000-0000-0000E0030000}"/>
    <hyperlink ref="E1004" location="A126037790C" display="A126037790C" xr:uid="{00000000-0004-0000-0000-0000E1030000}"/>
    <hyperlink ref="E1005" location="A126011222X" display="A126011222X" xr:uid="{00000000-0004-0000-0000-0000E2030000}"/>
    <hyperlink ref="E1006" location="A126073430W" display="A126073430W" xr:uid="{00000000-0004-0000-0000-0000E3030000}"/>
    <hyperlink ref="E1007" location="A126042326V" display="A126042326V" xr:uid="{00000000-0004-0000-0000-0000E4030000}"/>
    <hyperlink ref="E1008" location="A126009926F" display="A126009926F" xr:uid="{00000000-0004-0000-0000-0000E5030000}"/>
    <hyperlink ref="E1009" location="A126072134K" display="A126072134K" xr:uid="{00000000-0004-0000-0000-0000E6030000}"/>
    <hyperlink ref="E1010" location="A126041030R" display="A126041030R" xr:uid="{00000000-0004-0000-0000-0000E7030000}"/>
    <hyperlink ref="E1011" location="A126007982L" display="A126007982L" xr:uid="{00000000-0004-0000-0000-0000E8030000}"/>
    <hyperlink ref="E1012" location="A126070190T" display="A126070190T" xr:uid="{00000000-0004-0000-0000-0000E9030000}"/>
    <hyperlink ref="E1013" location="A126039086K" display="A126039086K" xr:uid="{00000000-0004-0000-0000-0000EA030000}"/>
    <hyperlink ref="E1014" location="A126009278V" display="A126009278V" xr:uid="{00000000-0004-0000-0000-0000EB030000}"/>
    <hyperlink ref="E1015" location="A126071486W" display="A126071486W" xr:uid="{00000000-0004-0000-0000-0000EC030000}"/>
    <hyperlink ref="E1016" location="A126040382A" display="A126040382A" xr:uid="{00000000-0004-0000-0000-0000ED030000}"/>
    <hyperlink ref="E1017" location="A126008630A" display="A126008630A" xr:uid="{00000000-0004-0000-0000-0000EE030000}"/>
    <hyperlink ref="E1018" location="A126070838W" display="A126070838W" xr:uid="{00000000-0004-0000-0000-0000EF030000}"/>
    <hyperlink ref="E1019" location="A126039734W" display="A126039734W" xr:uid="{00000000-0004-0000-0000-0000F0030000}"/>
    <hyperlink ref="E1020" location="A126006654J" display="A126006654J" xr:uid="{00000000-0004-0000-0000-0000F1030000}"/>
    <hyperlink ref="E1021" location="A126068862F" display="A126068862F" xr:uid="{00000000-0004-0000-0000-0000F2030000}"/>
    <hyperlink ref="E1022" location="A126037758C" display="A126037758C" xr:uid="{00000000-0004-0000-0000-0000F3030000}"/>
    <hyperlink ref="E1023" location="A126011190T" display="A126011190T" xr:uid="{00000000-0004-0000-0000-0000F4030000}"/>
    <hyperlink ref="E1024" location="A126073398J" display="A126073398J" xr:uid="{00000000-0004-0000-0000-0000F5030000}"/>
    <hyperlink ref="E1025" location="A126042294L" display="A126042294L" xr:uid="{00000000-0004-0000-0000-0000F6030000}"/>
    <hyperlink ref="E1026" location="A126009894X" display="A126009894X" xr:uid="{00000000-0004-0000-0000-0000F7030000}"/>
    <hyperlink ref="E1027" location="A126072102T" display="A126072102T" xr:uid="{00000000-0004-0000-0000-0000F8030000}"/>
    <hyperlink ref="E1028" location="A126040998X" display="A126040998X" xr:uid="{00000000-0004-0000-0000-0000F9030000}"/>
    <hyperlink ref="E1029" location="A126007950V" display="A126007950V" xr:uid="{00000000-0004-0000-0000-0000FA030000}"/>
    <hyperlink ref="E1030" location="A126070158T" display="A126070158T" xr:uid="{00000000-0004-0000-0000-0000FB030000}"/>
    <hyperlink ref="E1031" location="A126039054T" display="A126039054T" xr:uid="{00000000-0004-0000-0000-0000FC030000}"/>
    <hyperlink ref="E1032" location="A126010542T" display="A126010542T" xr:uid="{00000000-0004-0000-0000-0000FD030000}"/>
    <hyperlink ref="E1033" location="A126072750R" display="A126072750R" xr:uid="{00000000-0004-0000-0000-0000FE030000}"/>
    <hyperlink ref="E1034" location="A126041646L" display="A126041646L" xr:uid="{00000000-0004-0000-0000-0000FF030000}"/>
    <hyperlink ref="E1035" location="A126009246A" display="A126009246A" xr:uid="{00000000-0004-0000-0000-000000040000}"/>
    <hyperlink ref="E1036" location="A126071454C" display="A126071454C" xr:uid="{00000000-0004-0000-0000-000001040000}"/>
    <hyperlink ref="E1037" location="A126040350J" display="A126040350J" xr:uid="{00000000-0004-0000-0000-000002040000}"/>
    <hyperlink ref="E1038" location="A126008598L" display="A126008598L" xr:uid="{00000000-0004-0000-0000-000003040000}"/>
    <hyperlink ref="E1039" location="A126070806C" display="A126070806C" xr:uid="{00000000-0004-0000-0000-000004040000}"/>
    <hyperlink ref="E1040" location="A126039702C" display="A126039702C" xr:uid="{00000000-0004-0000-0000-000005040000}"/>
    <hyperlink ref="E1041" location="A126007302W" display="A126007302W" xr:uid="{00000000-0004-0000-0000-000006040000}"/>
    <hyperlink ref="E1042" location="A126069510V" display="A126069510V" xr:uid="{00000000-0004-0000-0000-000007040000}"/>
    <hyperlink ref="E1043" location="A126038406T" display="A126038406T" xr:uid="{00000000-0004-0000-0000-000008040000}"/>
    <hyperlink ref="E1044" location="A126006706X" display="A126006706X" xr:uid="{00000000-0004-0000-0000-000009040000}"/>
    <hyperlink ref="E1045" location="A126068914W" display="A126068914W" xr:uid="{00000000-0004-0000-0000-00000A040000}"/>
    <hyperlink ref="E1046" location="A126037810A" display="A126037810A" xr:uid="{00000000-0004-0000-0000-00000B040000}"/>
    <hyperlink ref="E1047" location="A126011242J" display="A126011242J" xr:uid="{00000000-0004-0000-0000-00000C040000}"/>
    <hyperlink ref="E1048" location="A126073450F" display="A126073450F" xr:uid="{00000000-0004-0000-0000-00000D040000}"/>
    <hyperlink ref="E1049" location="A126042346C" display="A126042346C" xr:uid="{00000000-0004-0000-0000-00000E040000}"/>
    <hyperlink ref="E1050" location="A126009946R" display="A126009946R" xr:uid="{00000000-0004-0000-0000-00000F040000}"/>
    <hyperlink ref="E1051" location="A126072154V" display="A126072154V" xr:uid="{00000000-0004-0000-0000-000010040000}"/>
    <hyperlink ref="E1052" location="A126041050X" display="A126041050X" xr:uid="{00000000-0004-0000-0000-000011040000}"/>
    <hyperlink ref="E1053" location="A126008002L" display="A126008002L" xr:uid="{00000000-0004-0000-0000-000012040000}"/>
    <hyperlink ref="E1054" location="A126070210R" display="A126070210R" xr:uid="{00000000-0004-0000-0000-000013040000}"/>
    <hyperlink ref="E1055" location="A126039106J" display="A126039106J" xr:uid="{00000000-0004-0000-0000-000014040000}"/>
    <hyperlink ref="E1056" location="A126010594V" display="A126010594V" xr:uid="{00000000-0004-0000-0000-000015040000}"/>
    <hyperlink ref="E1057" location="A126072802F" display="A126072802F" xr:uid="{00000000-0004-0000-0000-000016040000}"/>
    <hyperlink ref="E1058" location="A126041698R" display="A126041698R" xr:uid="{00000000-0004-0000-0000-000017040000}"/>
    <hyperlink ref="E1059" location="A126009298C" display="A126009298C" xr:uid="{00000000-0004-0000-0000-000018040000}"/>
    <hyperlink ref="E1060" location="A126071506V" display="A126071506V" xr:uid="{00000000-0004-0000-0000-000019040000}"/>
    <hyperlink ref="E1061" location="A126040402X" display="A126040402X" xr:uid="{00000000-0004-0000-0000-00001A040000}"/>
    <hyperlink ref="E1062" location="A126008650K" display="A126008650K" xr:uid="{00000000-0004-0000-0000-00001B040000}"/>
    <hyperlink ref="E1063" location="A126070858F" display="A126070858F" xr:uid="{00000000-0004-0000-0000-00001C040000}"/>
    <hyperlink ref="E1064" location="A126039754F" display="A126039754F" xr:uid="{00000000-0004-0000-0000-00001D040000}"/>
    <hyperlink ref="E1065" location="A126007354X" display="A126007354X" xr:uid="{00000000-0004-0000-0000-00001E040000}"/>
    <hyperlink ref="E1066" location="A126069562W" display="A126069562W" xr:uid="{00000000-0004-0000-0000-00001F040000}"/>
    <hyperlink ref="E1067" location="A126038458V" display="A126038458V" xr:uid="{00000000-0004-0000-0000-000020040000}"/>
    <hyperlink ref="E1068" location="A126006690T" display="A126006690T" xr:uid="{00000000-0004-0000-0000-000021040000}"/>
    <hyperlink ref="E1069" location="A126068898J" display="A126068898J" xr:uid="{00000000-0004-0000-0000-000022040000}"/>
    <hyperlink ref="E1070" location="A126037794L" display="A126037794L" xr:uid="{00000000-0004-0000-0000-000023040000}"/>
    <hyperlink ref="E1071" location="A126011226J" display="A126011226J" xr:uid="{00000000-0004-0000-0000-000024040000}"/>
    <hyperlink ref="E1072" location="A126073434F" display="A126073434F" xr:uid="{00000000-0004-0000-0000-000025040000}"/>
    <hyperlink ref="E1073" location="A126042330K" display="A126042330K" xr:uid="{00000000-0004-0000-0000-000026040000}"/>
    <hyperlink ref="E1074" location="A126009930W" display="A126009930W" xr:uid="{00000000-0004-0000-0000-000027040000}"/>
    <hyperlink ref="E1075" location="A126072138V" display="A126072138V" xr:uid="{00000000-0004-0000-0000-000028040000}"/>
    <hyperlink ref="E1076" location="A126041034X" display="A126041034X" xr:uid="{00000000-0004-0000-0000-000029040000}"/>
    <hyperlink ref="E1077" location="A126007986W" display="A126007986W" xr:uid="{00000000-0004-0000-0000-00002A040000}"/>
    <hyperlink ref="E1078" location="A126070194A" display="A126070194A" xr:uid="{00000000-0004-0000-0000-00002B040000}"/>
    <hyperlink ref="E1079" location="A126039090A" display="A126039090A" xr:uid="{00000000-0004-0000-0000-00002C040000}"/>
    <hyperlink ref="E1080" location="A126009282K" display="A126009282K" xr:uid="{00000000-0004-0000-0000-00002D040000}"/>
    <hyperlink ref="E1081" location="A126071490L" display="A126071490L" xr:uid="{00000000-0004-0000-0000-00002E040000}"/>
    <hyperlink ref="E1082" location="A126040386K" display="A126040386K" xr:uid="{00000000-0004-0000-0000-00002F040000}"/>
    <hyperlink ref="E1083" location="A126008634K" display="A126008634K" xr:uid="{00000000-0004-0000-0000-000030040000}"/>
    <hyperlink ref="E1084" location="A126070842L" display="A126070842L" xr:uid="{00000000-0004-0000-0000-000031040000}"/>
    <hyperlink ref="E1085" location="A126039738F" display="A126039738F" xr:uid="{00000000-0004-0000-0000-000032040000}"/>
    <hyperlink ref="E1086" location="A126006710R" display="A126006710R" xr:uid="{00000000-0004-0000-0000-000033040000}"/>
    <hyperlink ref="E1087" location="A126068918F" display="A126068918F" xr:uid="{00000000-0004-0000-0000-000034040000}"/>
    <hyperlink ref="E1088" location="A126037814K" display="A126037814K" xr:uid="{00000000-0004-0000-0000-000035040000}"/>
    <hyperlink ref="E1089" location="A126011246T" display="A126011246T" xr:uid="{00000000-0004-0000-0000-000036040000}"/>
    <hyperlink ref="E1090" location="A126073454R" display="A126073454R" xr:uid="{00000000-0004-0000-0000-000037040000}"/>
    <hyperlink ref="E1091" location="A126042350V" display="A126042350V" xr:uid="{00000000-0004-0000-0000-000038040000}"/>
    <hyperlink ref="E1092" location="A126009950F" display="A126009950F" xr:uid="{00000000-0004-0000-0000-000039040000}"/>
    <hyperlink ref="E1093" location="A126072158C" display="A126072158C" xr:uid="{00000000-0004-0000-0000-00003A040000}"/>
    <hyperlink ref="E1094" location="A126041054J" display="A126041054J" xr:uid="{00000000-0004-0000-0000-00003B040000}"/>
    <hyperlink ref="E1095" location="A126008006W" display="A126008006W" xr:uid="{00000000-0004-0000-0000-00003C040000}"/>
    <hyperlink ref="E1096" location="A126070214X" display="A126070214X" xr:uid="{00000000-0004-0000-0000-00003D040000}"/>
    <hyperlink ref="E1097" location="A126039110X" display="A126039110X" xr:uid="{00000000-0004-0000-0000-00003E040000}"/>
    <hyperlink ref="E1098" location="A126010598C" display="A126010598C" xr:uid="{00000000-0004-0000-0000-00003F040000}"/>
    <hyperlink ref="E1099" location="A126072806R" display="A126072806R" xr:uid="{00000000-0004-0000-0000-000040040000}"/>
    <hyperlink ref="E1100" location="A126041702V" display="A126041702V" xr:uid="{00000000-0004-0000-0000-000041040000}"/>
    <hyperlink ref="E1101" location="A126009302J" display="A126009302J" xr:uid="{00000000-0004-0000-0000-000042040000}"/>
    <hyperlink ref="E1102" location="A126071510K" display="A126071510K" xr:uid="{00000000-0004-0000-0000-000043040000}"/>
    <hyperlink ref="E1103" location="A126040406J" display="A126040406J" xr:uid="{00000000-0004-0000-0000-000044040000}"/>
    <hyperlink ref="E1104" location="A126008654V" display="A126008654V" xr:uid="{00000000-0004-0000-0000-000045040000}"/>
    <hyperlink ref="E1105" location="A126070862W" display="A126070862W" xr:uid="{00000000-0004-0000-0000-000046040000}"/>
    <hyperlink ref="E1106" location="A126039758R" display="A126039758R" xr:uid="{00000000-0004-0000-0000-000047040000}"/>
    <hyperlink ref="E1107" location="A126007358J" display="A126007358J" xr:uid="{00000000-0004-0000-0000-000048040000}"/>
    <hyperlink ref="E1108" location="A126069566F" display="A126069566F" xr:uid="{00000000-0004-0000-0000-000049040000}"/>
    <hyperlink ref="E1109" location="A126038462K" display="A126038462K" xr:uid="{00000000-0004-0000-0000-00004A040000}"/>
    <hyperlink ref="E1110" location="A126006658T" display="A126006658T" xr:uid="{00000000-0004-0000-0000-00004B040000}"/>
    <hyperlink ref="E1111" location="A126068866R" display="A126068866R" xr:uid="{00000000-0004-0000-0000-00004C040000}"/>
    <hyperlink ref="E1112" location="A126037762V" display="A126037762V" xr:uid="{00000000-0004-0000-0000-00004D040000}"/>
    <hyperlink ref="E1113" location="A126011194A" display="A126011194A" xr:uid="{00000000-0004-0000-0000-00004E040000}"/>
    <hyperlink ref="E1114" location="A126073402L" display="A126073402L" xr:uid="{00000000-0004-0000-0000-00004F040000}"/>
    <hyperlink ref="E1115" location="A126042298W" display="A126042298W" xr:uid="{00000000-0004-0000-0000-000050040000}"/>
    <hyperlink ref="E1116" location="A126009898J" display="A126009898J" xr:uid="{00000000-0004-0000-0000-000051040000}"/>
    <hyperlink ref="E1117" location="A126072106A" display="A126072106A" xr:uid="{00000000-0004-0000-0000-000052040000}"/>
    <hyperlink ref="E1118" location="A126041002F" display="A126041002F" xr:uid="{00000000-0004-0000-0000-000053040000}"/>
    <hyperlink ref="E1119" location="A126007954C" display="A126007954C" xr:uid="{00000000-0004-0000-0000-000054040000}"/>
    <hyperlink ref="E1120" location="A126070162J" display="A126070162J" xr:uid="{00000000-0004-0000-0000-000055040000}"/>
    <hyperlink ref="E1121" location="A126039058A" display="A126039058A" xr:uid="{00000000-0004-0000-0000-000056040000}"/>
    <hyperlink ref="E1122" location="A126010546A" display="A126010546A" xr:uid="{00000000-0004-0000-0000-000057040000}"/>
    <hyperlink ref="E1123" location="A126072754X" display="A126072754X" xr:uid="{00000000-0004-0000-0000-000058040000}"/>
    <hyperlink ref="E1124" location="A126041650C" display="A126041650C" xr:uid="{00000000-0004-0000-0000-000059040000}"/>
    <hyperlink ref="E1125" location="A126009250T" display="A126009250T" xr:uid="{00000000-0004-0000-0000-00005A040000}"/>
    <hyperlink ref="E1126" location="A126071458L" display="A126071458L" xr:uid="{00000000-0004-0000-0000-00005B040000}"/>
    <hyperlink ref="E1127" location="A126040354T" display="A126040354T" xr:uid="{00000000-0004-0000-0000-00005C040000}"/>
    <hyperlink ref="E1128" location="A126008602T" display="A126008602T" xr:uid="{00000000-0004-0000-0000-00005D040000}"/>
    <hyperlink ref="E1129" location="A126070810V" display="A126070810V" xr:uid="{00000000-0004-0000-0000-00005E040000}"/>
    <hyperlink ref="E1130" location="A126039706L" display="A126039706L" xr:uid="{00000000-0004-0000-0000-00005F040000}"/>
    <hyperlink ref="E1131" location="A126007306F" display="A126007306F" xr:uid="{00000000-0004-0000-0000-000060040000}"/>
    <hyperlink ref="E1132" location="A126069514C" display="A126069514C" xr:uid="{00000000-0004-0000-0000-000061040000}"/>
    <hyperlink ref="E1133" location="A126038410J" display="A126038410J" xr:uid="{00000000-0004-0000-0000-000062040000}"/>
    <hyperlink ref="E1134" location="A126006642X" display="A126006642X" xr:uid="{00000000-0004-0000-0000-000063040000}"/>
    <hyperlink ref="E1135" location="A126068850W" display="A126068850W" xr:uid="{00000000-0004-0000-0000-000064040000}"/>
    <hyperlink ref="E1136" location="A126037746V" display="A126037746V" xr:uid="{00000000-0004-0000-0000-000065040000}"/>
    <hyperlink ref="E1137" location="A126011178A" display="A126011178A" xr:uid="{00000000-0004-0000-0000-000066040000}"/>
    <hyperlink ref="E1138" location="A126073386X" display="A126073386X" xr:uid="{00000000-0004-0000-0000-000067040000}"/>
    <hyperlink ref="E1139" location="A126042282C" display="A126042282C" xr:uid="{00000000-0004-0000-0000-000068040000}"/>
    <hyperlink ref="E1140" location="A126009882R" display="A126009882R" xr:uid="{00000000-0004-0000-0000-000069040000}"/>
    <hyperlink ref="E1141" location="A126072090V" display="A126072090V" xr:uid="{00000000-0004-0000-0000-00006A040000}"/>
    <hyperlink ref="E1142" location="A126040986R" display="A126040986R" xr:uid="{00000000-0004-0000-0000-00006B040000}"/>
    <hyperlink ref="E1143" location="A126007938C" display="A126007938C" xr:uid="{00000000-0004-0000-0000-00006C040000}"/>
    <hyperlink ref="E1144" location="A126070146J" display="A126070146J" xr:uid="{00000000-0004-0000-0000-00006D040000}"/>
    <hyperlink ref="E1145" location="A126039042J" display="A126039042J" xr:uid="{00000000-0004-0000-0000-00006E040000}"/>
    <hyperlink ref="E1146" location="A126010530J" display="A126010530J" xr:uid="{00000000-0004-0000-0000-00006F040000}"/>
    <hyperlink ref="E1147" location="A126072738X" display="A126072738X" xr:uid="{00000000-0004-0000-0000-000070040000}"/>
    <hyperlink ref="E1148" location="A126041634C" display="A126041634C" xr:uid="{00000000-0004-0000-0000-000071040000}"/>
    <hyperlink ref="E1149" location="A126009234T" display="A126009234T" xr:uid="{00000000-0004-0000-0000-000072040000}"/>
    <hyperlink ref="E1150" location="A126071442V" display="A126071442V" xr:uid="{00000000-0004-0000-0000-000073040000}"/>
    <hyperlink ref="E1151" location="A126040338T" display="A126040338T" xr:uid="{00000000-0004-0000-0000-000074040000}"/>
    <hyperlink ref="E1152" location="A126008586C" display="A126008586C" xr:uid="{00000000-0004-0000-0000-000075040000}"/>
    <hyperlink ref="E1153" location="A126070794F" display="A126070794F" xr:uid="{00000000-0004-0000-0000-000076040000}"/>
    <hyperlink ref="E1154" location="A126039690F" display="A126039690F" xr:uid="{00000000-0004-0000-0000-000077040000}"/>
    <hyperlink ref="E1155" location="A126007290X" display="A126007290X" xr:uid="{00000000-0004-0000-0000-000078040000}"/>
    <hyperlink ref="E1156" location="A126069498R" display="A126069498R" xr:uid="{00000000-0004-0000-0000-000079040000}"/>
    <hyperlink ref="E1157" location="A126038394V" display="A126038394V" xr:uid="{00000000-0004-0000-0000-00007A040000}"/>
    <hyperlink ref="E1158" location="A126006646J" display="A126006646J" xr:uid="{00000000-0004-0000-0000-00007B040000}"/>
    <hyperlink ref="E1159" location="A126068854F" display="A126068854F" xr:uid="{00000000-0004-0000-0000-00007C040000}"/>
    <hyperlink ref="E1160" location="A126037750K" display="A126037750K" xr:uid="{00000000-0004-0000-0000-00007D040000}"/>
    <hyperlink ref="E1161" location="A126011182T" display="A126011182T" xr:uid="{00000000-0004-0000-0000-00007E040000}"/>
    <hyperlink ref="E1162" location="A126073390R" display="A126073390R" xr:uid="{00000000-0004-0000-0000-00007F040000}"/>
    <hyperlink ref="E1163" location="A126042286L" display="A126042286L" xr:uid="{00000000-0004-0000-0000-000080040000}"/>
    <hyperlink ref="E1164" location="A126009886X" display="A126009886X" xr:uid="{00000000-0004-0000-0000-000081040000}"/>
    <hyperlink ref="E1165" location="A126072094C" display="A126072094C" xr:uid="{00000000-0004-0000-0000-000082040000}"/>
    <hyperlink ref="E1166" location="A126040990F" display="A126040990F" xr:uid="{00000000-0004-0000-0000-000083040000}"/>
    <hyperlink ref="E1167" location="A126007942V" display="A126007942V" xr:uid="{00000000-0004-0000-0000-000084040000}"/>
    <hyperlink ref="E1168" location="A126070150X" display="A126070150X" xr:uid="{00000000-0004-0000-0000-000085040000}"/>
    <hyperlink ref="E1169" location="A126039046T" display="A126039046T" xr:uid="{00000000-0004-0000-0000-000086040000}"/>
    <hyperlink ref="E1170" location="A126010534T" display="A126010534T" xr:uid="{00000000-0004-0000-0000-000087040000}"/>
    <hyperlink ref="E1171" location="A126072742R" display="A126072742R" xr:uid="{00000000-0004-0000-0000-000088040000}"/>
    <hyperlink ref="E1172" location="A126041638L" display="A126041638L" xr:uid="{00000000-0004-0000-0000-000089040000}"/>
    <hyperlink ref="E1173" location="A126009238A" display="A126009238A" xr:uid="{00000000-0004-0000-0000-00008A040000}"/>
    <hyperlink ref="E1174" location="A126071446C" display="A126071446C" xr:uid="{00000000-0004-0000-0000-00008B040000}"/>
    <hyperlink ref="E1175" location="A126040342J" display="A126040342J" xr:uid="{00000000-0004-0000-0000-00008C040000}"/>
    <hyperlink ref="E1176" location="A126008590V" display="A126008590V" xr:uid="{00000000-0004-0000-0000-00008D040000}"/>
    <hyperlink ref="E1177" location="A126070798R" display="A126070798R" xr:uid="{00000000-0004-0000-0000-00008E040000}"/>
    <hyperlink ref="E1178" location="A126039694R" display="A126039694R" xr:uid="{00000000-0004-0000-0000-00008F040000}"/>
    <hyperlink ref="E1179" location="A126007294J" display="A126007294J" xr:uid="{00000000-0004-0000-0000-000090040000}"/>
    <hyperlink ref="E1180" location="A126069502V" display="A126069502V" xr:uid="{00000000-0004-0000-0000-000091040000}"/>
    <hyperlink ref="E1181" location="A126038398C" display="A126038398C" xr:uid="{00000000-0004-0000-0000-000092040000}"/>
    <hyperlink ref="E1182" location="A126006674T" display="A126006674T" xr:uid="{00000000-0004-0000-0000-000093040000}"/>
    <hyperlink ref="E1183" location="A126068882R" display="A126068882R" xr:uid="{00000000-0004-0000-0000-000094040000}"/>
    <hyperlink ref="E1184" location="A126037778L" display="A126037778L" xr:uid="{00000000-0004-0000-0000-000095040000}"/>
    <hyperlink ref="E1185" location="A126011210R" display="A126011210R" xr:uid="{00000000-0004-0000-0000-000096040000}"/>
    <hyperlink ref="E1186" location="A126073418F" display="A126073418F" xr:uid="{00000000-0004-0000-0000-000097040000}"/>
    <hyperlink ref="E1187" location="A126042314K" display="A126042314K" xr:uid="{00000000-0004-0000-0000-000098040000}"/>
    <hyperlink ref="E1188" location="A126009914W" display="A126009914W" xr:uid="{00000000-0004-0000-0000-000099040000}"/>
    <hyperlink ref="E1189" location="A126072122A" display="A126072122A" xr:uid="{00000000-0004-0000-0000-00009A040000}"/>
    <hyperlink ref="E1190" location="A126041018X" display="A126041018X" xr:uid="{00000000-0004-0000-0000-00009B040000}"/>
    <hyperlink ref="E1191" location="A126007970C" display="A126007970C" xr:uid="{00000000-0004-0000-0000-00009C040000}"/>
    <hyperlink ref="E1192" location="A126070178A" display="A126070178A" xr:uid="{00000000-0004-0000-0000-00009D040000}"/>
    <hyperlink ref="E1193" location="A126039074A" display="A126039074A" xr:uid="{00000000-0004-0000-0000-00009E040000}"/>
    <hyperlink ref="E1194" location="A126010562A" display="A126010562A" xr:uid="{00000000-0004-0000-0000-00009F040000}"/>
    <hyperlink ref="E1195" location="A126072770X" display="A126072770X" xr:uid="{00000000-0004-0000-0000-0000A0040000}"/>
    <hyperlink ref="E1196" location="A126041666W" display="A126041666W" xr:uid="{00000000-0004-0000-0000-0000A1040000}"/>
    <hyperlink ref="E1197" location="A126009266K" display="A126009266K" xr:uid="{00000000-0004-0000-0000-0000A2040000}"/>
    <hyperlink ref="E1198" location="A126071474L" display="A126071474L" xr:uid="{00000000-0004-0000-0000-0000A3040000}"/>
    <hyperlink ref="E1199" location="A126040370T" display="A126040370T" xr:uid="{00000000-0004-0000-0000-0000A4040000}"/>
    <hyperlink ref="E1200" location="A126008618K" display="A126008618K" xr:uid="{00000000-0004-0000-0000-0000A5040000}"/>
    <hyperlink ref="E1201" location="A126070826L" display="A126070826L" xr:uid="{00000000-0004-0000-0000-0000A6040000}"/>
    <hyperlink ref="E1202" location="A126039722L" display="A126039722L" xr:uid="{00000000-0004-0000-0000-0000A7040000}"/>
    <hyperlink ref="E1203" location="A126007322F" display="A126007322F" xr:uid="{00000000-0004-0000-0000-0000A8040000}"/>
    <hyperlink ref="E1204" location="A126069530C" display="A126069530C" xr:uid="{00000000-0004-0000-0000-0000A9040000}"/>
    <hyperlink ref="E1205" location="A126038426A" display="A126038426A" xr:uid="{00000000-0004-0000-0000-0000AA040000}"/>
    <hyperlink ref="E1206" location="A126006650X" display="A126006650X" xr:uid="{00000000-0004-0000-0000-0000AB040000}"/>
    <hyperlink ref="E1207" location="A126068858R" display="A126068858R" xr:uid="{00000000-0004-0000-0000-0000AC040000}"/>
    <hyperlink ref="E1208" location="A126037754V" display="A126037754V" xr:uid="{00000000-0004-0000-0000-0000AD040000}"/>
    <hyperlink ref="E1209" location="A126011186A" display="A126011186A" xr:uid="{00000000-0004-0000-0000-0000AE040000}"/>
    <hyperlink ref="E1210" location="A126073394X" display="A126073394X" xr:uid="{00000000-0004-0000-0000-0000AF040000}"/>
    <hyperlink ref="E1211" location="A126042290C" display="A126042290C" xr:uid="{00000000-0004-0000-0000-0000B0040000}"/>
    <hyperlink ref="E1212" location="A126009890R" display="A126009890R" xr:uid="{00000000-0004-0000-0000-0000B1040000}"/>
    <hyperlink ref="E1213" location="A126072098L" display="A126072098L" xr:uid="{00000000-0004-0000-0000-0000B2040000}"/>
    <hyperlink ref="E1214" location="A126040994R" display="A126040994R" xr:uid="{00000000-0004-0000-0000-0000B3040000}"/>
    <hyperlink ref="E1215" location="A126007946C" display="A126007946C" xr:uid="{00000000-0004-0000-0000-0000B4040000}"/>
    <hyperlink ref="E1216" location="A126070154J" display="A126070154J" xr:uid="{00000000-0004-0000-0000-0000B5040000}"/>
    <hyperlink ref="E1217" location="A126039050J" display="A126039050J" xr:uid="{00000000-0004-0000-0000-0000B6040000}"/>
    <hyperlink ref="E1218" location="A126010538A" display="A126010538A" xr:uid="{00000000-0004-0000-0000-0000B7040000}"/>
    <hyperlink ref="E1219" location="A126072746X" display="A126072746X" xr:uid="{00000000-0004-0000-0000-0000B8040000}"/>
    <hyperlink ref="E1220" location="A126041642C" display="A126041642C" xr:uid="{00000000-0004-0000-0000-0000B9040000}"/>
    <hyperlink ref="E1221" location="A126009242T" display="A126009242T" xr:uid="{00000000-0004-0000-0000-0000BA040000}"/>
    <hyperlink ref="E1222" location="A126071450V" display="A126071450V" xr:uid="{00000000-0004-0000-0000-0000BB040000}"/>
    <hyperlink ref="E1223" location="A126040346T" display="A126040346T" xr:uid="{00000000-0004-0000-0000-0000BC040000}"/>
    <hyperlink ref="E1224" location="A126008594C" display="A126008594C" xr:uid="{00000000-0004-0000-0000-0000BD040000}"/>
    <hyperlink ref="E1225" location="A126070802V" display="A126070802V" xr:uid="{00000000-0004-0000-0000-0000BE040000}"/>
    <hyperlink ref="E1226" location="A126039698X" display="A126039698X" xr:uid="{00000000-0004-0000-0000-0000BF040000}"/>
    <hyperlink ref="E1227" location="A126007298T" display="A126007298T" xr:uid="{00000000-0004-0000-0000-0000C0040000}"/>
    <hyperlink ref="E1228" location="A126069506C" display="A126069506C" xr:uid="{00000000-0004-0000-0000-0000C1040000}"/>
    <hyperlink ref="E1229" location="A126038402J" display="A126038402J" xr:uid="{00000000-0004-0000-0000-0000C2040000}"/>
    <hyperlink ref="E1230" location="A126006678A" display="A126006678A" xr:uid="{00000000-0004-0000-0000-0000C3040000}"/>
    <hyperlink ref="E1231" location="A126068886X" display="A126068886X" xr:uid="{00000000-0004-0000-0000-0000C4040000}"/>
    <hyperlink ref="E1232" location="A126037782C" display="A126037782C" xr:uid="{00000000-0004-0000-0000-0000C5040000}"/>
    <hyperlink ref="E1233" location="A126011214X" display="A126011214X" xr:uid="{00000000-0004-0000-0000-0000C6040000}"/>
    <hyperlink ref="E1234" location="A126073422W" display="A126073422W" xr:uid="{00000000-0004-0000-0000-0000C7040000}"/>
    <hyperlink ref="E1235" location="A126042318V" display="A126042318V" xr:uid="{00000000-0004-0000-0000-0000C8040000}"/>
    <hyperlink ref="E1236" location="A126009918F" display="A126009918F" xr:uid="{00000000-0004-0000-0000-0000C9040000}"/>
    <hyperlink ref="E1237" location="A126072126K" display="A126072126K" xr:uid="{00000000-0004-0000-0000-0000CA040000}"/>
    <hyperlink ref="E1238" location="A126041022R" display="A126041022R" xr:uid="{00000000-0004-0000-0000-0000CB040000}"/>
    <hyperlink ref="E1239" location="A126007974L" display="A126007974L" xr:uid="{00000000-0004-0000-0000-0000CC040000}"/>
    <hyperlink ref="E1240" location="A126070182T" display="A126070182T" xr:uid="{00000000-0004-0000-0000-0000CD040000}"/>
    <hyperlink ref="E1241" location="A126039078K" display="A126039078K" xr:uid="{00000000-0004-0000-0000-0000CE040000}"/>
    <hyperlink ref="E1242" location="A126010566K" display="A126010566K" xr:uid="{00000000-0004-0000-0000-0000CF040000}"/>
    <hyperlink ref="E1243" location="A126072774J" display="A126072774J" xr:uid="{00000000-0004-0000-0000-0000D0040000}"/>
    <hyperlink ref="E1244" location="A126041670L" display="A126041670L" xr:uid="{00000000-0004-0000-0000-0000D1040000}"/>
    <hyperlink ref="E1245" location="A126009270A" display="A126009270A" xr:uid="{00000000-0004-0000-0000-0000D2040000}"/>
    <hyperlink ref="E1246" location="A126071478W" display="A126071478W" xr:uid="{00000000-0004-0000-0000-0000D3040000}"/>
    <hyperlink ref="E1247" location="A126040374A" display="A126040374A" xr:uid="{00000000-0004-0000-0000-0000D4040000}"/>
    <hyperlink ref="E1248" location="A126008622A" display="A126008622A" xr:uid="{00000000-0004-0000-0000-0000D5040000}"/>
    <hyperlink ref="E1249" location="A126070830C" display="A126070830C" xr:uid="{00000000-0004-0000-0000-0000D6040000}"/>
    <hyperlink ref="E1250" location="A126039726W" display="A126039726W" xr:uid="{00000000-0004-0000-0000-0000D7040000}"/>
    <hyperlink ref="E1251" location="A126007326R" display="A126007326R" xr:uid="{00000000-0004-0000-0000-0000D8040000}"/>
    <hyperlink ref="E1252" location="A126069534L" display="A126069534L" xr:uid="{00000000-0004-0000-0000-0000D9040000}"/>
    <hyperlink ref="E1253" location="A126038430T" display="A126038430T" xr:uid="{00000000-0004-0000-0000-0000DA040000}"/>
    <hyperlink ref="E1254" location="A126022234L" display="A126022234L" xr:uid="{00000000-0004-0000-0000-0000DB040000}"/>
    <hyperlink ref="E1255" location="A126084442K" display="A126084442K" xr:uid="{00000000-0004-0000-0000-0000DC040000}"/>
    <hyperlink ref="E1256" location="A126053338J" display="A126053338J" xr:uid="{00000000-0004-0000-0000-0000DD040000}"/>
    <hyperlink ref="E1257" location="A126026770R" display="A126026770R" xr:uid="{00000000-0004-0000-0000-0000DE040000}"/>
    <hyperlink ref="E1258" location="A126088978F" display="A126088978F" xr:uid="{00000000-0004-0000-0000-0000DF040000}"/>
    <hyperlink ref="E1259" location="A126057874K" display="A126057874K" xr:uid="{00000000-0004-0000-0000-0000E0040000}"/>
    <hyperlink ref="E1260" location="A126025474C" display="A126025474C" xr:uid="{00000000-0004-0000-0000-0000E1040000}"/>
    <hyperlink ref="E1261" location="A126087682A" display="A126087682A" xr:uid="{00000000-0004-0000-0000-0000E2040000}"/>
    <hyperlink ref="E1262" location="A126056578X" display="A126056578X" xr:uid="{00000000-0004-0000-0000-0000E3040000}"/>
    <hyperlink ref="E1263" location="A126023530X" display="A126023530X" xr:uid="{00000000-0004-0000-0000-0000E4040000}"/>
    <hyperlink ref="E1264" location="A126085738R" display="A126085738R" xr:uid="{00000000-0004-0000-0000-0000E5040000}"/>
    <hyperlink ref="E1265" location="A126054634V" display="A126054634V" xr:uid="{00000000-0004-0000-0000-0000E6040000}"/>
    <hyperlink ref="E1266" location="A126026122T" display="A126026122T" xr:uid="{00000000-0004-0000-0000-0000E7040000}"/>
    <hyperlink ref="E1267" location="A126088330R" display="A126088330R" xr:uid="{00000000-0004-0000-0000-0000E8040000}"/>
    <hyperlink ref="E1268" location="A126057226L" display="A126057226L" xr:uid="{00000000-0004-0000-0000-0000E9040000}"/>
    <hyperlink ref="E1269" location="A126024826C" display="A126024826C" xr:uid="{00000000-0004-0000-0000-0000EA040000}"/>
    <hyperlink ref="E1270" location="A126087034C" display="A126087034C" xr:uid="{00000000-0004-0000-0000-0000EB040000}"/>
    <hyperlink ref="E1271" location="A126055930F" display="A126055930F" xr:uid="{00000000-0004-0000-0000-0000EC040000}"/>
    <hyperlink ref="E1272" location="A126024178T" display="A126024178T" xr:uid="{00000000-0004-0000-0000-0000ED040000}"/>
    <hyperlink ref="E1273" location="A126086386R" display="A126086386R" xr:uid="{00000000-0004-0000-0000-0000EE040000}"/>
    <hyperlink ref="E1274" location="A126055282V" display="A126055282V" xr:uid="{00000000-0004-0000-0000-0000EF040000}"/>
    <hyperlink ref="E1275" location="A126022882K" display="A126022882K" xr:uid="{00000000-0004-0000-0000-0000F0040000}"/>
    <hyperlink ref="E1276" location="A126085090K" display="A126085090K" xr:uid="{00000000-0004-0000-0000-0000F1040000}"/>
    <hyperlink ref="E1277" location="A126053986F" display="A126053986F" xr:uid="{00000000-0004-0000-0000-0000F2040000}"/>
    <hyperlink ref="E1278" location="A126022246W" display="A126022246W" xr:uid="{00000000-0004-0000-0000-0000F3040000}"/>
    <hyperlink ref="E1279" location="A126084454V" display="A126084454V" xr:uid="{00000000-0004-0000-0000-0000F4040000}"/>
    <hyperlink ref="E1280" location="A126053350X" display="A126053350X" xr:uid="{00000000-0004-0000-0000-0000F5040000}"/>
    <hyperlink ref="E1281" location="A126026782X" display="A126026782X" xr:uid="{00000000-0004-0000-0000-0000F6040000}"/>
    <hyperlink ref="E1282" location="A126088990W" display="A126088990W" xr:uid="{00000000-0004-0000-0000-0000F7040000}"/>
    <hyperlink ref="E1283" location="A126057886V" display="A126057886V" xr:uid="{00000000-0004-0000-0000-0000F8040000}"/>
    <hyperlink ref="E1284" location="A126025486L" display="A126025486L" xr:uid="{00000000-0004-0000-0000-0000F9040000}"/>
    <hyperlink ref="E1285" location="A126087694K" display="A126087694K" xr:uid="{00000000-0004-0000-0000-0000FA040000}"/>
    <hyperlink ref="E1286" location="A126056590R" display="A126056590R" xr:uid="{00000000-0004-0000-0000-0000FB040000}"/>
    <hyperlink ref="E1287" location="A126023542J" display="A126023542J" xr:uid="{00000000-0004-0000-0000-0000FC040000}"/>
    <hyperlink ref="E1288" location="A126085750F" display="A126085750F" xr:uid="{00000000-0004-0000-0000-0000FD040000}"/>
    <hyperlink ref="E1289" location="A126054646C" display="A126054646C" xr:uid="{00000000-0004-0000-0000-0000FE040000}"/>
    <hyperlink ref="E1290" location="A126026134A" display="A126026134A" xr:uid="{00000000-0004-0000-0000-0000FF040000}"/>
    <hyperlink ref="E1291" location="A126088342X" display="A126088342X" xr:uid="{00000000-0004-0000-0000-000000050000}"/>
    <hyperlink ref="E1292" location="A126057238W" display="A126057238W" xr:uid="{00000000-0004-0000-0000-000001050000}"/>
    <hyperlink ref="E1293" location="A126024838L" display="A126024838L" xr:uid="{00000000-0004-0000-0000-000002050000}"/>
    <hyperlink ref="E1294" location="A126087046L" display="A126087046L" xr:uid="{00000000-0004-0000-0000-000003050000}"/>
    <hyperlink ref="E1295" location="A126055942R" display="A126055942R" xr:uid="{00000000-0004-0000-0000-000004050000}"/>
    <hyperlink ref="E1296" location="A126024190J" display="A126024190J" xr:uid="{00000000-0004-0000-0000-000005050000}"/>
    <hyperlink ref="E1297" location="A126086398X" display="A126086398X" xr:uid="{00000000-0004-0000-0000-000006050000}"/>
    <hyperlink ref="E1298" location="A126055294C" display="A126055294C" xr:uid="{00000000-0004-0000-0000-000007050000}"/>
    <hyperlink ref="E1299" location="A126022894V" display="A126022894V" xr:uid="{00000000-0004-0000-0000-000008050000}"/>
    <hyperlink ref="E1300" location="A126085102J" display="A126085102J" xr:uid="{00000000-0004-0000-0000-000009050000}"/>
    <hyperlink ref="E1301" location="A126053998R" display="A126053998R" xr:uid="{00000000-0004-0000-0000-00000A050000}"/>
    <hyperlink ref="E1302" location="A126022214C" display="A126022214C" xr:uid="{00000000-0004-0000-0000-00000B050000}"/>
    <hyperlink ref="E1303" location="A126084422A" display="A126084422A" xr:uid="{00000000-0004-0000-0000-00000C050000}"/>
    <hyperlink ref="E1304" location="A126053318X" display="A126053318X" xr:uid="{00000000-0004-0000-0000-00000D050000}"/>
    <hyperlink ref="E1305" location="A126026750F" display="A126026750F" xr:uid="{00000000-0004-0000-0000-00000E050000}"/>
    <hyperlink ref="E1306" location="A126088958W" display="A126088958W" xr:uid="{00000000-0004-0000-0000-00000F050000}"/>
    <hyperlink ref="E1307" location="A126057854A" display="A126057854A" xr:uid="{00000000-0004-0000-0000-000010050000}"/>
    <hyperlink ref="E1308" location="A126025454V" display="A126025454V" xr:uid="{00000000-0004-0000-0000-000011050000}"/>
    <hyperlink ref="E1309" location="A126087662T" display="A126087662T" xr:uid="{00000000-0004-0000-0000-000012050000}"/>
    <hyperlink ref="E1310" location="A126056558R" display="A126056558R" xr:uid="{00000000-0004-0000-0000-000013050000}"/>
    <hyperlink ref="E1311" location="A126023510R" display="A126023510R" xr:uid="{00000000-0004-0000-0000-000014050000}"/>
    <hyperlink ref="E1312" location="A126085718F" display="A126085718F" xr:uid="{00000000-0004-0000-0000-000015050000}"/>
    <hyperlink ref="E1313" location="A126054614K" display="A126054614K" xr:uid="{00000000-0004-0000-0000-000016050000}"/>
    <hyperlink ref="E1314" location="A126026102J" display="A126026102J" xr:uid="{00000000-0004-0000-0000-000017050000}"/>
    <hyperlink ref="E1315" location="A126088310F" display="A126088310F" xr:uid="{00000000-0004-0000-0000-000018050000}"/>
    <hyperlink ref="E1316" location="A126057206C" display="A126057206C" xr:uid="{00000000-0004-0000-0000-000019050000}"/>
    <hyperlink ref="E1317" location="A126024806V" display="A126024806V" xr:uid="{00000000-0004-0000-0000-00001A050000}"/>
    <hyperlink ref="E1318" location="A126087014V" display="A126087014V" xr:uid="{00000000-0004-0000-0000-00001B050000}"/>
    <hyperlink ref="E1319" location="A126055910W" display="A126055910W" xr:uid="{00000000-0004-0000-0000-00001C050000}"/>
    <hyperlink ref="E1320" location="A126024158J" display="A126024158J" xr:uid="{00000000-0004-0000-0000-00001D050000}"/>
    <hyperlink ref="E1321" location="A126086366F" display="A126086366F" xr:uid="{00000000-0004-0000-0000-00001E050000}"/>
    <hyperlink ref="E1322" location="A126055262K" display="A126055262K" xr:uid="{00000000-0004-0000-0000-00001F050000}"/>
    <hyperlink ref="E1323" location="A126022862A" display="A126022862A" xr:uid="{00000000-0004-0000-0000-000020050000}"/>
    <hyperlink ref="E1324" location="A126085070A" display="A126085070A" xr:uid="{00000000-0004-0000-0000-000021050000}"/>
    <hyperlink ref="E1325" location="A126053966W" display="A126053966W" xr:uid="{00000000-0004-0000-0000-000022050000}"/>
    <hyperlink ref="E1326" location="A126022250L" display="A126022250L" xr:uid="{00000000-0004-0000-0000-000023050000}"/>
    <hyperlink ref="E1327" location="A126084458C" display="A126084458C" xr:uid="{00000000-0004-0000-0000-000024050000}"/>
    <hyperlink ref="E1328" location="A126053354J" display="A126053354J" xr:uid="{00000000-0004-0000-0000-000025050000}"/>
    <hyperlink ref="E1329" location="A126026786J" display="A126026786J" xr:uid="{00000000-0004-0000-0000-000026050000}"/>
    <hyperlink ref="E1330" location="A126088994F" display="A126088994F" xr:uid="{00000000-0004-0000-0000-000027050000}"/>
    <hyperlink ref="E1331" location="A126057890K" display="A126057890K" xr:uid="{00000000-0004-0000-0000-000028050000}"/>
    <hyperlink ref="E1332" location="A126025490C" display="A126025490C" xr:uid="{00000000-0004-0000-0000-000029050000}"/>
    <hyperlink ref="E1333" location="A126087698V" display="A126087698V" xr:uid="{00000000-0004-0000-0000-00002A050000}"/>
    <hyperlink ref="E1334" location="A126056594X" display="A126056594X" xr:uid="{00000000-0004-0000-0000-00002B050000}"/>
    <hyperlink ref="E1335" location="A126023546T" display="A126023546T" xr:uid="{00000000-0004-0000-0000-00002C050000}"/>
    <hyperlink ref="E1336" location="A126085754R" display="A126085754R" xr:uid="{00000000-0004-0000-0000-00002D050000}"/>
    <hyperlink ref="E1337" location="A126054650V" display="A126054650V" xr:uid="{00000000-0004-0000-0000-00002E050000}"/>
    <hyperlink ref="E1338" location="A126026138K" display="A126026138K" xr:uid="{00000000-0004-0000-0000-00002F050000}"/>
    <hyperlink ref="E1339" location="A126088346J" display="A126088346J" xr:uid="{00000000-0004-0000-0000-000030050000}"/>
    <hyperlink ref="E1340" location="A126057242L" display="A126057242L" xr:uid="{00000000-0004-0000-0000-000031050000}"/>
    <hyperlink ref="E1341" location="A126024842C" display="A126024842C" xr:uid="{00000000-0004-0000-0000-000032050000}"/>
    <hyperlink ref="E1342" location="A126087050C" display="A126087050C" xr:uid="{00000000-0004-0000-0000-000033050000}"/>
    <hyperlink ref="E1343" location="A126055946X" display="A126055946X" xr:uid="{00000000-0004-0000-0000-000034050000}"/>
    <hyperlink ref="E1344" location="A126024194T" display="A126024194T" xr:uid="{00000000-0004-0000-0000-000035050000}"/>
    <hyperlink ref="E1345" location="A126086402C" display="A126086402C" xr:uid="{00000000-0004-0000-0000-000036050000}"/>
    <hyperlink ref="E1346" location="A126055298L" display="A126055298L" xr:uid="{00000000-0004-0000-0000-000037050000}"/>
    <hyperlink ref="E1347" location="A126022898C" display="A126022898C" xr:uid="{00000000-0004-0000-0000-000038050000}"/>
    <hyperlink ref="E1348" location="A126085106T" display="A126085106T" xr:uid="{00000000-0004-0000-0000-000039050000}"/>
    <hyperlink ref="E1349" location="A126054002W" display="A126054002W" xr:uid="{00000000-0004-0000-0000-00003A050000}"/>
    <hyperlink ref="E1350" location="A126022254W" display="A126022254W" xr:uid="{00000000-0004-0000-0000-00003B050000}"/>
    <hyperlink ref="E1351" location="A126084462V" display="A126084462V" xr:uid="{00000000-0004-0000-0000-00003C050000}"/>
    <hyperlink ref="E1352" location="A126053358T" display="A126053358T" xr:uid="{00000000-0004-0000-0000-00003D050000}"/>
    <hyperlink ref="E1353" location="A126026790X" display="A126026790X" xr:uid="{00000000-0004-0000-0000-00003E050000}"/>
    <hyperlink ref="E1354" location="A126088998R" display="A126088998R" xr:uid="{00000000-0004-0000-0000-00003F050000}"/>
    <hyperlink ref="E1355" location="A126057894V" display="A126057894V" xr:uid="{00000000-0004-0000-0000-000040050000}"/>
    <hyperlink ref="E1356" location="A126025494L" display="A126025494L" xr:uid="{00000000-0004-0000-0000-000041050000}"/>
    <hyperlink ref="E1357" location="A126087702X" display="A126087702X" xr:uid="{00000000-0004-0000-0000-000042050000}"/>
    <hyperlink ref="E1358" location="A126056598J" display="A126056598J" xr:uid="{00000000-0004-0000-0000-000043050000}"/>
    <hyperlink ref="E1359" location="A126023550J" display="A126023550J" xr:uid="{00000000-0004-0000-0000-000044050000}"/>
    <hyperlink ref="E1360" location="A126085758X" display="A126085758X" xr:uid="{00000000-0004-0000-0000-000045050000}"/>
    <hyperlink ref="E1361" location="A126054654C" display="A126054654C" xr:uid="{00000000-0004-0000-0000-000046050000}"/>
    <hyperlink ref="E1362" location="A126026142A" display="A126026142A" xr:uid="{00000000-0004-0000-0000-000047050000}"/>
    <hyperlink ref="E1363" location="A126088350X" display="A126088350X" xr:uid="{00000000-0004-0000-0000-000048050000}"/>
    <hyperlink ref="E1364" location="A126057246W" display="A126057246W" xr:uid="{00000000-0004-0000-0000-000049050000}"/>
    <hyperlink ref="E1365" location="A126024846L" display="A126024846L" xr:uid="{00000000-0004-0000-0000-00004A050000}"/>
    <hyperlink ref="E1366" location="A126087054L" display="A126087054L" xr:uid="{00000000-0004-0000-0000-00004B050000}"/>
    <hyperlink ref="E1367" location="A126055950R" display="A126055950R" xr:uid="{00000000-0004-0000-0000-00004C050000}"/>
    <hyperlink ref="E1368" location="A126024198A" display="A126024198A" xr:uid="{00000000-0004-0000-0000-00004D050000}"/>
    <hyperlink ref="E1369" location="A126086406L" display="A126086406L" xr:uid="{00000000-0004-0000-0000-00004E050000}"/>
    <hyperlink ref="E1370" location="A126055302T" display="A126055302T" xr:uid="{00000000-0004-0000-0000-00004F050000}"/>
    <hyperlink ref="E1371" location="A126022902J" display="A126022902J" xr:uid="{00000000-0004-0000-0000-000050050000}"/>
    <hyperlink ref="E1372" location="A126085110J" display="A126085110J" xr:uid="{00000000-0004-0000-0000-000051050000}"/>
    <hyperlink ref="E1373" location="A126054006F" display="A126054006F" xr:uid="{00000000-0004-0000-0000-000052050000}"/>
    <hyperlink ref="E1374" location="A126022218L" display="A126022218L" xr:uid="{00000000-0004-0000-0000-000053050000}"/>
    <hyperlink ref="E1375" location="A126084426K" display="A126084426K" xr:uid="{00000000-0004-0000-0000-000054050000}"/>
    <hyperlink ref="E1376" location="A126053322R" display="A126053322R" xr:uid="{00000000-0004-0000-0000-000055050000}"/>
    <hyperlink ref="E1377" location="A126026754R" display="A126026754R" xr:uid="{00000000-0004-0000-0000-000056050000}"/>
    <hyperlink ref="E1378" location="A126088962L" display="A126088962L" xr:uid="{00000000-0004-0000-0000-000057050000}"/>
    <hyperlink ref="E1379" location="A126057858K" display="A126057858K" xr:uid="{00000000-0004-0000-0000-000058050000}"/>
    <hyperlink ref="E1380" location="A126025458C" display="A126025458C" xr:uid="{00000000-0004-0000-0000-000059050000}"/>
    <hyperlink ref="E1381" location="A126087666A" display="A126087666A" xr:uid="{00000000-0004-0000-0000-00005A050000}"/>
    <hyperlink ref="E1382" location="A126056562F" display="A126056562F" xr:uid="{00000000-0004-0000-0000-00005B050000}"/>
    <hyperlink ref="E1383" location="A126023514X" display="A126023514X" xr:uid="{00000000-0004-0000-0000-00005C050000}"/>
    <hyperlink ref="E1384" location="A126085722W" display="A126085722W" xr:uid="{00000000-0004-0000-0000-00005D050000}"/>
    <hyperlink ref="E1385" location="A126054618V" display="A126054618V" xr:uid="{00000000-0004-0000-0000-00005E050000}"/>
    <hyperlink ref="E1386" location="A126026106T" display="A126026106T" xr:uid="{00000000-0004-0000-0000-00005F050000}"/>
    <hyperlink ref="E1387" location="A126088314R" display="A126088314R" xr:uid="{00000000-0004-0000-0000-000060050000}"/>
    <hyperlink ref="E1388" location="A126057210V" display="A126057210V" xr:uid="{00000000-0004-0000-0000-000061050000}"/>
    <hyperlink ref="E1389" location="A126024810K" display="A126024810K" xr:uid="{00000000-0004-0000-0000-000062050000}"/>
    <hyperlink ref="E1390" location="A126087018C" display="A126087018C" xr:uid="{00000000-0004-0000-0000-000063050000}"/>
    <hyperlink ref="E1391" location="A126055914F" display="A126055914F" xr:uid="{00000000-0004-0000-0000-000064050000}"/>
    <hyperlink ref="E1392" location="A126024162X" display="A126024162X" xr:uid="{00000000-0004-0000-0000-000065050000}"/>
    <hyperlink ref="E1393" location="A126086370W" display="A126086370W" xr:uid="{00000000-0004-0000-0000-000066050000}"/>
    <hyperlink ref="E1394" location="A126055266V" display="A126055266V" xr:uid="{00000000-0004-0000-0000-000067050000}"/>
    <hyperlink ref="E1395" location="A126022866K" display="A126022866K" xr:uid="{00000000-0004-0000-0000-000068050000}"/>
    <hyperlink ref="E1396" location="A126085074K" display="A126085074K" xr:uid="{00000000-0004-0000-0000-000069050000}"/>
    <hyperlink ref="E1397" location="A126053970L" display="A126053970L" xr:uid="{00000000-0004-0000-0000-00006A050000}"/>
    <hyperlink ref="E1398" location="A126022222C" display="A126022222C" xr:uid="{00000000-0004-0000-0000-00006B050000}"/>
    <hyperlink ref="E1399" location="A126084430A" display="A126084430A" xr:uid="{00000000-0004-0000-0000-00006C050000}"/>
    <hyperlink ref="E1400" location="A126053326X" display="A126053326X" xr:uid="{00000000-0004-0000-0000-00006D050000}"/>
    <hyperlink ref="E1401" location="A126026758X" display="A126026758X" xr:uid="{00000000-0004-0000-0000-00006E050000}"/>
    <hyperlink ref="E1402" location="A126088966W" display="A126088966W" xr:uid="{00000000-0004-0000-0000-00006F050000}"/>
    <hyperlink ref="E1403" location="A126057862A" display="A126057862A" xr:uid="{00000000-0004-0000-0000-000070050000}"/>
    <hyperlink ref="E1404" location="A126025462V" display="A126025462V" xr:uid="{00000000-0004-0000-0000-000071050000}"/>
    <hyperlink ref="E1405" location="A126087670T" display="A126087670T" xr:uid="{00000000-0004-0000-0000-000072050000}"/>
    <hyperlink ref="E1406" location="A126056566R" display="A126056566R" xr:uid="{00000000-0004-0000-0000-000073050000}"/>
    <hyperlink ref="E1407" location="A126023518J" display="A126023518J" xr:uid="{00000000-0004-0000-0000-000074050000}"/>
    <hyperlink ref="E1408" location="A126085726F" display="A126085726F" xr:uid="{00000000-0004-0000-0000-000075050000}"/>
    <hyperlink ref="E1409" location="A126054622K" display="A126054622K" xr:uid="{00000000-0004-0000-0000-000076050000}"/>
    <hyperlink ref="E1410" location="A126024814V" display="A126024814V" xr:uid="{00000000-0004-0000-0000-000077050000}"/>
    <hyperlink ref="E1411" location="A126087022V" display="A126087022V" xr:uid="{00000000-0004-0000-0000-000078050000}"/>
    <hyperlink ref="E1412" location="A126055918R" display="A126055918R" xr:uid="{00000000-0004-0000-0000-000079050000}"/>
    <hyperlink ref="E1413" location="A126024166J" display="A126024166J" xr:uid="{00000000-0004-0000-0000-00007A050000}"/>
    <hyperlink ref="E1414" location="A126086374F" display="A126086374F" xr:uid="{00000000-0004-0000-0000-00007B050000}"/>
    <hyperlink ref="E1415" location="A126055270K" display="A126055270K" xr:uid="{00000000-0004-0000-0000-00007C050000}"/>
    <hyperlink ref="E1416" location="A126022238W" display="A126022238W" xr:uid="{00000000-0004-0000-0000-00007D050000}"/>
    <hyperlink ref="E1417" location="A126084446V" display="A126084446V" xr:uid="{00000000-0004-0000-0000-00007E050000}"/>
    <hyperlink ref="E1418" location="A126053342X" display="A126053342X" xr:uid="{00000000-0004-0000-0000-00007F050000}"/>
    <hyperlink ref="E1419" location="A126026774X" display="A126026774X" xr:uid="{00000000-0004-0000-0000-000080050000}"/>
    <hyperlink ref="E1420" location="A126088982W" display="A126088982W" xr:uid="{00000000-0004-0000-0000-000081050000}"/>
    <hyperlink ref="E1421" location="A126057878V" display="A126057878V" xr:uid="{00000000-0004-0000-0000-000082050000}"/>
    <hyperlink ref="E1422" location="A126025478L" display="A126025478L" xr:uid="{00000000-0004-0000-0000-000083050000}"/>
    <hyperlink ref="E1423" location="A126087686K" display="A126087686K" xr:uid="{00000000-0004-0000-0000-000084050000}"/>
    <hyperlink ref="E1424" location="A126056582R" display="A126056582R" xr:uid="{00000000-0004-0000-0000-000085050000}"/>
    <hyperlink ref="E1425" location="A126023534J" display="A126023534J" xr:uid="{00000000-0004-0000-0000-000086050000}"/>
    <hyperlink ref="E1426" location="A126085742F" display="A126085742F" xr:uid="{00000000-0004-0000-0000-000087050000}"/>
    <hyperlink ref="E1427" location="A126054638C" display="A126054638C" xr:uid="{00000000-0004-0000-0000-000088050000}"/>
    <hyperlink ref="E1428" location="A126024830V" display="A126024830V" xr:uid="{00000000-0004-0000-0000-000089050000}"/>
    <hyperlink ref="E1429" location="A126087038L" display="A126087038L" xr:uid="{00000000-0004-0000-0000-00008A050000}"/>
    <hyperlink ref="E1430" location="A126055934R" display="A126055934R" xr:uid="{00000000-0004-0000-0000-00008B050000}"/>
    <hyperlink ref="E1431" location="A126024182J" display="A126024182J" xr:uid="{00000000-0004-0000-0000-00008C050000}"/>
    <hyperlink ref="E1432" location="A126086390F" display="A126086390F" xr:uid="{00000000-0004-0000-0000-00008D050000}"/>
    <hyperlink ref="E1433" location="A126055286C" display="A126055286C" xr:uid="{00000000-0004-0000-0000-00008E050000}"/>
    <hyperlink ref="E1434" location="A126022206C" display="A126022206C" xr:uid="{00000000-0004-0000-0000-00008F050000}"/>
    <hyperlink ref="E1435" location="A126084414A" display="A126084414A" xr:uid="{00000000-0004-0000-0000-000090050000}"/>
    <hyperlink ref="E1436" location="A126053310F" display="A126053310F" xr:uid="{00000000-0004-0000-0000-000091050000}"/>
    <hyperlink ref="E1437" location="A126026742F" display="A126026742F" xr:uid="{00000000-0004-0000-0000-000092050000}"/>
    <hyperlink ref="E1438" location="A126088950C" display="A126088950C" xr:uid="{00000000-0004-0000-0000-000093050000}"/>
    <hyperlink ref="E1439" location="A126057846A" display="A126057846A" xr:uid="{00000000-0004-0000-0000-000094050000}"/>
    <hyperlink ref="E1440" location="A126025446V" display="A126025446V" xr:uid="{00000000-0004-0000-0000-000095050000}"/>
    <hyperlink ref="E1441" location="A126087654T" display="A126087654T" xr:uid="{00000000-0004-0000-0000-000096050000}"/>
    <hyperlink ref="E1442" location="A126056550W" display="A126056550W" xr:uid="{00000000-0004-0000-0000-000097050000}"/>
    <hyperlink ref="E1443" location="A126023502R" display="A126023502R" xr:uid="{00000000-0004-0000-0000-000098050000}"/>
    <hyperlink ref="E1444" location="A126085710L" display="A126085710L" xr:uid="{00000000-0004-0000-0000-000099050000}"/>
    <hyperlink ref="E1445" location="A126054606K" display="A126054606K" xr:uid="{00000000-0004-0000-0000-00009A050000}"/>
    <hyperlink ref="E1446" location="A126026094V" display="A126026094V" xr:uid="{00000000-0004-0000-0000-00009B050000}"/>
    <hyperlink ref="E1447" location="A126088302F" display="A126088302F" xr:uid="{00000000-0004-0000-0000-00009C050000}"/>
    <hyperlink ref="E1448" location="A126057198R" display="A126057198R" xr:uid="{00000000-0004-0000-0000-00009D050000}"/>
    <hyperlink ref="E1449" location="A126024798F" display="A126024798F" xr:uid="{00000000-0004-0000-0000-00009E050000}"/>
    <hyperlink ref="E1450" location="A126087006V" display="A126087006V" xr:uid="{00000000-0004-0000-0000-00009F050000}"/>
    <hyperlink ref="E1451" location="A126055902W" display="A126055902W" xr:uid="{00000000-0004-0000-0000-0000A0050000}"/>
    <hyperlink ref="E1452" location="A126024150R" display="A126024150R" xr:uid="{00000000-0004-0000-0000-0000A1050000}"/>
    <hyperlink ref="E1453" location="A126086358F" display="A126086358F" xr:uid="{00000000-0004-0000-0000-0000A2050000}"/>
    <hyperlink ref="E1454" location="A126055254K" display="A126055254K" xr:uid="{00000000-0004-0000-0000-0000A3050000}"/>
    <hyperlink ref="E1455" location="A126022854A" display="A126022854A" xr:uid="{00000000-0004-0000-0000-0000A4050000}"/>
    <hyperlink ref="E1456" location="A126085062A" display="A126085062A" xr:uid="{00000000-0004-0000-0000-0000A5050000}"/>
    <hyperlink ref="E1457" location="A126053958W" display="A126053958W" xr:uid="{00000000-0004-0000-0000-0000A6050000}"/>
    <hyperlink ref="E1458" location="A126022258F" display="A126022258F" xr:uid="{00000000-0004-0000-0000-0000A7050000}"/>
    <hyperlink ref="E1459" location="A126084466C" display="A126084466C" xr:uid="{00000000-0004-0000-0000-0000A8050000}"/>
    <hyperlink ref="E1460" location="A126053362J" display="A126053362J" xr:uid="{00000000-0004-0000-0000-0000A9050000}"/>
    <hyperlink ref="E1461" location="A126026794J" display="A126026794J" xr:uid="{00000000-0004-0000-0000-0000AA050000}"/>
    <hyperlink ref="E1462" location="A126089002W" display="A126089002W" xr:uid="{00000000-0004-0000-0000-0000AB050000}"/>
    <hyperlink ref="E1463" location="A126057898C" display="A126057898C" xr:uid="{00000000-0004-0000-0000-0000AC050000}"/>
    <hyperlink ref="E1464" location="A126025498W" display="A126025498W" xr:uid="{00000000-0004-0000-0000-0000AD050000}"/>
    <hyperlink ref="E1465" location="A126087706J" display="A126087706J" xr:uid="{00000000-0004-0000-0000-0000AE050000}"/>
    <hyperlink ref="E1466" location="A126056602L" display="A126056602L" xr:uid="{00000000-0004-0000-0000-0000AF050000}"/>
    <hyperlink ref="E1467" location="A126023554T" display="A126023554T" xr:uid="{00000000-0004-0000-0000-0000B0050000}"/>
    <hyperlink ref="E1468" location="A126085762R" display="A126085762R" xr:uid="{00000000-0004-0000-0000-0000B1050000}"/>
    <hyperlink ref="E1469" location="A126054658L" display="A126054658L" xr:uid="{00000000-0004-0000-0000-0000B2050000}"/>
    <hyperlink ref="E1470" location="A126026146K" display="A126026146K" xr:uid="{00000000-0004-0000-0000-0000B3050000}"/>
    <hyperlink ref="E1471" location="A126088354J" display="A126088354J" xr:uid="{00000000-0004-0000-0000-0000B4050000}"/>
    <hyperlink ref="E1472" location="A126057250L" display="A126057250L" xr:uid="{00000000-0004-0000-0000-0000B5050000}"/>
    <hyperlink ref="E1473" location="A126024850C" display="A126024850C" xr:uid="{00000000-0004-0000-0000-0000B6050000}"/>
    <hyperlink ref="E1474" location="A126087058W" display="A126087058W" xr:uid="{00000000-0004-0000-0000-0000B7050000}"/>
    <hyperlink ref="E1475" location="A126055954X" display="A126055954X" xr:uid="{00000000-0004-0000-0000-0000B8050000}"/>
    <hyperlink ref="E1476" location="A126024202F" display="A126024202F" xr:uid="{00000000-0004-0000-0000-0000B9050000}"/>
    <hyperlink ref="E1477" location="A126086410C" display="A126086410C" xr:uid="{00000000-0004-0000-0000-0000BA050000}"/>
    <hyperlink ref="E1478" location="A126055306A" display="A126055306A" xr:uid="{00000000-0004-0000-0000-0000BB050000}"/>
    <hyperlink ref="E1479" location="A126022906T" display="A126022906T" xr:uid="{00000000-0004-0000-0000-0000BC050000}"/>
    <hyperlink ref="E1480" location="A126085114T" display="A126085114T" xr:uid="{00000000-0004-0000-0000-0000BD050000}"/>
    <hyperlink ref="E1481" location="A126054010W" display="A126054010W" xr:uid="{00000000-0004-0000-0000-0000BE050000}"/>
    <hyperlink ref="E1482" location="A126022242L" display="A126022242L" xr:uid="{00000000-0004-0000-0000-0000BF050000}"/>
    <hyperlink ref="E1483" location="A126084450K" display="A126084450K" xr:uid="{00000000-0004-0000-0000-0000C0050000}"/>
    <hyperlink ref="E1484" location="A126053346J" display="A126053346J" xr:uid="{00000000-0004-0000-0000-0000C1050000}"/>
    <hyperlink ref="E1485" location="A126026778J" display="A126026778J" xr:uid="{00000000-0004-0000-0000-0000C2050000}"/>
    <hyperlink ref="E1486" location="A126088986F" display="A126088986F" xr:uid="{00000000-0004-0000-0000-0000C3050000}"/>
    <hyperlink ref="E1487" location="A126057882K" display="A126057882K" xr:uid="{00000000-0004-0000-0000-0000C4050000}"/>
    <hyperlink ref="E1488" location="A126025482C" display="A126025482C" xr:uid="{00000000-0004-0000-0000-0000C5050000}"/>
    <hyperlink ref="E1489" location="A126087690A" display="A126087690A" xr:uid="{00000000-0004-0000-0000-0000C6050000}"/>
    <hyperlink ref="E1490" location="A126056586X" display="A126056586X" xr:uid="{00000000-0004-0000-0000-0000C7050000}"/>
    <hyperlink ref="E1491" location="A126023538T" display="A126023538T" xr:uid="{00000000-0004-0000-0000-0000C8050000}"/>
    <hyperlink ref="E1492" location="A126085746R" display="A126085746R" xr:uid="{00000000-0004-0000-0000-0000C9050000}"/>
    <hyperlink ref="E1493" location="A126054642V" display="A126054642V" xr:uid="{00000000-0004-0000-0000-0000CA050000}"/>
    <hyperlink ref="E1494" location="A126024834C" display="A126024834C" xr:uid="{00000000-0004-0000-0000-0000CB050000}"/>
    <hyperlink ref="E1495" location="A126087042C" display="A126087042C" xr:uid="{00000000-0004-0000-0000-0000CC050000}"/>
    <hyperlink ref="E1496" location="A126055938X" display="A126055938X" xr:uid="{00000000-0004-0000-0000-0000CD050000}"/>
    <hyperlink ref="E1497" location="A126024186T" display="A126024186T" xr:uid="{00000000-0004-0000-0000-0000CE050000}"/>
    <hyperlink ref="E1498" location="A126086394R" display="A126086394R" xr:uid="{00000000-0004-0000-0000-0000CF050000}"/>
    <hyperlink ref="E1499" location="A126055290V" display="A126055290V" xr:uid="{00000000-0004-0000-0000-0000D0050000}"/>
    <hyperlink ref="E1500" location="A126022262W" display="A126022262W" xr:uid="{00000000-0004-0000-0000-0000D1050000}"/>
    <hyperlink ref="E1501" location="A126084470V" display="A126084470V" xr:uid="{00000000-0004-0000-0000-0000D2050000}"/>
    <hyperlink ref="E1502" location="A126053366T" display="A126053366T" xr:uid="{00000000-0004-0000-0000-0000D3050000}"/>
    <hyperlink ref="E1503" location="A126026798T" display="A126026798T" xr:uid="{00000000-0004-0000-0000-0000D4050000}"/>
    <hyperlink ref="E1504" location="A126089006F" display="A126089006F" xr:uid="{00000000-0004-0000-0000-0000D5050000}"/>
    <hyperlink ref="E1505" location="A126057902J" display="A126057902J" xr:uid="{00000000-0004-0000-0000-0000D6050000}"/>
    <hyperlink ref="E1506" location="A126025502A" display="A126025502A" xr:uid="{00000000-0004-0000-0000-0000D7050000}"/>
    <hyperlink ref="E1507" location="A126087710X" display="A126087710X" xr:uid="{00000000-0004-0000-0000-0000D8050000}"/>
    <hyperlink ref="E1508" location="A126056606W" display="A126056606W" xr:uid="{00000000-0004-0000-0000-0000D9050000}"/>
    <hyperlink ref="E1509" location="A126023558A" display="A126023558A" xr:uid="{00000000-0004-0000-0000-0000DA050000}"/>
    <hyperlink ref="E1510" location="A126085766X" display="A126085766X" xr:uid="{00000000-0004-0000-0000-0000DB050000}"/>
    <hyperlink ref="E1511" location="A126054662C" display="A126054662C" xr:uid="{00000000-0004-0000-0000-0000DC050000}"/>
    <hyperlink ref="E1512" location="A126026150A" display="A126026150A" xr:uid="{00000000-0004-0000-0000-0000DD050000}"/>
    <hyperlink ref="E1513" location="A126088358T" display="A126088358T" xr:uid="{00000000-0004-0000-0000-0000DE050000}"/>
    <hyperlink ref="E1514" location="A126057254W" display="A126057254W" xr:uid="{00000000-0004-0000-0000-0000DF050000}"/>
    <hyperlink ref="E1515" location="A126024854L" display="A126024854L" xr:uid="{00000000-0004-0000-0000-0000E0050000}"/>
    <hyperlink ref="E1516" location="A126087062L" display="A126087062L" xr:uid="{00000000-0004-0000-0000-0000E1050000}"/>
    <hyperlink ref="E1517" location="A126055958J" display="A126055958J" xr:uid="{00000000-0004-0000-0000-0000E2050000}"/>
    <hyperlink ref="E1518" location="A126024206R" display="A126024206R" xr:uid="{00000000-0004-0000-0000-0000E3050000}"/>
    <hyperlink ref="E1519" location="A126086414L" display="A126086414L" xr:uid="{00000000-0004-0000-0000-0000E4050000}"/>
    <hyperlink ref="E1520" location="A126055310T" display="A126055310T" xr:uid="{00000000-0004-0000-0000-0000E5050000}"/>
    <hyperlink ref="E1521" location="A126022910J" display="A126022910J" xr:uid="{00000000-0004-0000-0000-0000E6050000}"/>
    <hyperlink ref="E1522" location="A126085118A" display="A126085118A" xr:uid="{00000000-0004-0000-0000-0000E7050000}"/>
    <hyperlink ref="E1523" location="A126054014F" display="A126054014F" xr:uid="{00000000-0004-0000-0000-0000E8050000}"/>
    <hyperlink ref="E1524" location="A126022210V" display="A126022210V" xr:uid="{00000000-0004-0000-0000-0000E9050000}"/>
    <hyperlink ref="E1525" location="A126084418K" display="A126084418K" xr:uid="{00000000-0004-0000-0000-0000EA050000}"/>
    <hyperlink ref="E1526" location="A126053314R" display="A126053314R" xr:uid="{00000000-0004-0000-0000-0000EB050000}"/>
    <hyperlink ref="E1527" location="A126026746R" display="A126026746R" xr:uid="{00000000-0004-0000-0000-0000EC050000}"/>
    <hyperlink ref="E1528" location="A126088954L" display="A126088954L" xr:uid="{00000000-0004-0000-0000-0000ED050000}"/>
    <hyperlink ref="E1529" location="A126057850T" display="A126057850T" xr:uid="{00000000-0004-0000-0000-0000EE050000}"/>
    <hyperlink ref="E1530" location="A126025450K" display="A126025450K" xr:uid="{00000000-0004-0000-0000-0000EF050000}"/>
    <hyperlink ref="E1531" location="A126087658A" display="A126087658A" xr:uid="{00000000-0004-0000-0000-0000F0050000}"/>
    <hyperlink ref="E1532" location="A126056554F" display="A126056554F" xr:uid="{00000000-0004-0000-0000-0000F1050000}"/>
    <hyperlink ref="E1533" location="A126023506X" display="A126023506X" xr:uid="{00000000-0004-0000-0000-0000F2050000}"/>
    <hyperlink ref="E1534" location="A126085714W" display="A126085714W" xr:uid="{00000000-0004-0000-0000-0000F3050000}"/>
    <hyperlink ref="E1535" location="A126054610A" display="A126054610A" xr:uid="{00000000-0004-0000-0000-0000F4050000}"/>
    <hyperlink ref="E1536" location="A126026098C" display="A126026098C" xr:uid="{00000000-0004-0000-0000-0000F5050000}"/>
    <hyperlink ref="E1537" location="A126088306R" display="A126088306R" xr:uid="{00000000-0004-0000-0000-0000F6050000}"/>
    <hyperlink ref="E1538" location="A126057202V" display="A126057202V" xr:uid="{00000000-0004-0000-0000-0000F7050000}"/>
    <hyperlink ref="E1539" location="A126024802K" display="A126024802K" xr:uid="{00000000-0004-0000-0000-0000F8050000}"/>
    <hyperlink ref="E1540" location="A126087010K" display="A126087010K" xr:uid="{00000000-0004-0000-0000-0000F9050000}"/>
    <hyperlink ref="E1541" location="A126055906F" display="A126055906F" xr:uid="{00000000-0004-0000-0000-0000FA050000}"/>
    <hyperlink ref="E1542" location="A126024154X" display="A126024154X" xr:uid="{00000000-0004-0000-0000-0000FB050000}"/>
    <hyperlink ref="E1543" location="A126086362W" display="A126086362W" xr:uid="{00000000-0004-0000-0000-0000FC050000}"/>
    <hyperlink ref="E1544" location="A126055258V" display="A126055258V" xr:uid="{00000000-0004-0000-0000-0000FD050000}"/>
    <hyperlink ref="E1545" location="A126022858K" display="A126022858K" xr:uid="{00000000-0004-0000-0000-0000FE050000}"/>
    <hyperlink ref="E1546" location="A126085066K" display="A126085066K" xr:uid="{00000000-0004-0000-0000-0000FF050000}"/>
    <hyperlink ref="E1547" location="A126053962L" display="A126053962L" xr:uid="{00000000-0004-0000-0000-000000060000}"/>
    <hyperlink ref="E1548" location="A126022194F" display="A126022194F" xr:uid="{00000000-0004-0000-0000-000001060000}"/>
    <hyperlink ref="E1549" location="A126084402T" display="A126084402T" xr:uid="{00000000-0004-0000-0000-000002060000}"/>
    <hyperlink ref="E1550" location="A126053298A" display="A126053298A" xr:uid="{00000000-0004-0000-0000-000003060000}"/>
    <hyperlink ref="E1551" location="A126026730W" display="A126026730W" xr:uid="{00000000-0004-0000-0000-000004060000}"/>
    <hyperlink ref="E1552" location="A126088938L" display="A126088938L" xr:uid="{00000000-0004-0000-0000-000005060000}"/>
    <hyperlink ref="E1553" location="A126057834T" display="A126057834T" xr:uid="{00000000-0004-0000-0000-000006060000}"/>
    <hyperlink ref="E1554" location="A126025434K" display="A126025434K" xr:uid="{00000000-0004-0000-0000-000007060000}"/>
    <hyperlink ref="E1555" location="A126087642J" display="A126087642J" xr:uid="{00000000-0004-0000-0000-000008060000}"/>
    <hyperlink ref="E1556" location="A126056538F" display="A126056538F" xr:uid="{00000000-0004-0000-0000-000009060000}"/>
    <hyperlink ref="E1557" location="A126023490T" display="A126023490T" xr:uid="{00000000-0004-0000-0000-00000A060000}"/>
    <hyperlink ref="E1558" location="A126085698J" display="A126085698J" xr:uid="{00000000-0004-0000-0000-00000B060000}"/>
    <hyperlink ref="E1559" location="A126054594L" display="A126054594L" xr:uid="{00000000-0004-0000-0000-00000C060000}"/>
    <hyperlink ref="E1560" location="A126026082K" display="A126026082K" xr:uid="{00000000-0004-0000-0000-00000D060000}"/>
    <hyperlink ref="E1561" location="A126088290J" display="A126088290J" xr:uid="{00000000-0004-0000-0000-00000E060000}"/>
    <hyperlink ref="E1562" location="A126057186F" display="A126057186F" xr:uid="{00000000-0004-0000-0000-00000F060000}"/>
    <hyperlink ref="E1563" location="A126024786W" display="A126024786W" xr:uid="{00000000-0004-0000-0000-000010060000}"/>
    <hyperlink ref="E1564" location="A126086994V" display="A126086994V" xr:uid="{00000000-0004-0000-0000-000011060000}"/>
    <hyperlink ref="E1565" location="A126055890X" display="A126055890X" xr:uid="{00000000-0004-0000-0000-000012060000}"/>
    <hyperlink ref="E1566" location="A126024138X" display="A126024138X" xr:uid="{00000000-0004-0000-0000-000013060000}"/>
    <hyperlink ref="E1567" location="A126086346W" display="A126086346W" xr:uid="{00000000-0004-0000-0000-000014060000}"/>
    <hyperlink ref="E1568" location="A126055242A" display="A126055242A" xr:uid="{00000000-0004-0000-0000-000015060000}"/>
    <hyperlink ref="E1569" location="A126022842T" display="A126022842T" xr:uid="{00000000-0004-0000-0000-000016060000}"/>
    <hyperlink ref="E1570" location="A126085050T" display="A126085050T" xr:uid="{00000000-0004-0000-0000-000017060000}"/>
    <hyperlink ref="E1571" location="A126053946L" display="A126053946L" xr:uid="{00000000-0004-0000-0000-000018060000}"/>
    <hyperlink ref="E1572" location="A126022198R" display="A126022198R" xr:uid="{00000000-0004-0000-0000-000019060000}"/>
    <hyperlink ref="E1573" location="A126084406A" display="A126084406A" xr:uid="{00000000-0004-0000-0000-00001A060000}"/>
    <hyperlink ref="E1574" location="A126053302F" display="A126053302F" xr:uid="{00000000-0004-0000-0000-00001B060000}"/>
    <hyperlink ref="E1575" location="A126026734F" display="A126026734F" xr:uid="{00000000-0004-0000-0000-00001C060000}"/>
    <hyperlink ref="E1576" location="A126088942C" display="A126088942C" xr:uid="{00000000-0004-0000-0000-00001D060000}"/>
    <hyperlink ref="E1577" location="A126057838A" display="A126057838A" xr:uid="{00000000-0004-0000-0000-00001E060000}"/>
    <hyperlink ref="E1578" location="A126025438V" display="A126025438V" xr:uid="{00000000-0004-0000-0000-00001F060000}"/>
    <hyperlink ref="E1579" location="A126087646T" display="A126087646T" xr:uid="{00000000-0004-0000-0000-000020060000}"/>
    <hyperlink ref="E1580" location="A126056542W" display="A126056542W" xr:uid="{00000000-0004-0000-0000-000021060000}"/>
    <hyperlink ref="E1581" location="A126023494A" display="A126023494A" xr:uid="{00000000-0004-0000-0000-000022060000}"/>
    <hyperlink ref="E1582" location="A126085702L" display="A126085702L" xr:uid="{00000000-0004-0000-0000-000023060000}"/>
    <hyperlink ref="E1583" location="A126054598W" display="A126054598W" xr:uid="{00000000-0004-0000-0000-000024060000}"/>
    <hyperlink ref="E1584" location="A126026086V" display="A126026086V" xr:uid="{00000000-0004-0000-0000-000025060000}"/>
    <hyperlink ref="E1585" location="A126088294T" display="A126088294T" xr:uid="{00000000-0004-0000-0000-000026060000}"/>
    <hyperlink ref="E1586" location="A126057190W" display="A126057190W" xr:uid="{00000000-0004-0000-0000-000027060000}"/>
    <hyperlink ref="E1587" location="A126024790L" display="A126024790L" xr:uid="{00000000-0004-0000-0000-000028060000}"/>
    <hyperlink ref="E1588" location="A126086998C" display="A126086998C" xr:uid="{00000000-0004-0000-0000-000029060000}"/>
    <hyperlink ref="E1589" location="A126055894J" display="A126055894J" xr:uid="{00000000-0004-0000-0000-00002A060000}"/>
    <hyperlink ref="E1590" location="A126024142R" display="A126024142R" xr:uid="{00000000-0004-0000-0000-00002B060000}"/>
    <hyperlink ref="E1591" location="A126086350L" display="A126086350L" xr:uid="{00000000-0004-0000-0000-00002C060000}"/>
    <hyperlink ref="E1592" location="A126055246K" display="A126055246K" xr:uid="{00000000-0004-0000-0000-00002D060000}"/>
    <hyperlink ref="E1593" location="A126022846A" display="A126022846A" xr:uid="{00000000-0004-0000-0000-00002E060000}"/>
    <hyperlink ref="E1594" location="A126085054A" display="A126085054A" xr:uid="{00000000-0004-0000-0000-00002F060000}"/>
    <hyperlink ref="E1595" location="A126053950C" display="A126053950C" xr:uid="{00000000-0004-0000-0000-000030060000}"/>
    <hyperlink ref="E1596" location="A126022226L" display="A126022226L" xr:uid="{00000000-0004-0000-0000-000031060000}"/>
    <hyperlink ref="E1597" location="A126084434K" display="A126084434K" xr:uid="{00000000-0004-0000-0000-000032060000}"/>
    <hyperlink ref="E1598" location="A126053330R" display="A126053330R" xr:uid="{00000000-0004-0000-0000-000033060000}"/>
    <hyperlink ref="E1599" location="A126026762R" display="A126026762R" xr:uid="{00000000-0004-0000-0000-000034060000}"/>
    <hyperlink ref="E1600" location="A126088970L" display="A126088970L" xr:uid="{00000000-0004-0000-0000-000035060000}"/>
    <hyperlink ref="E1601" location="A126057866K" display="A126057866K" xr:uid="{00000000-0004-0000-0000-000036060000}"/>
    <hyperlink ref="E1602" location="A126025466C" display="A126025466C" xr:uid="{00000000-0004-0000-0000-000037060000}"/>
    <hyperlink ref="E1603" location="A126087674A" display="A126087674A" xr:uid="{00000000-0004-0000-0000-000038060000}"/>
    <hyperlink ref="E1604" location="A126056570F" display="A126056570F" xr:uid="{00000000-0004-0000-0000-000039060000}"/>
    <hyperlink ref="E1605" location="A126023522X" display="A126023522X" xr:uid="{00000000-0004-0000-0000-00003A060000}"/>
    <hyperlink ref="E1606" location="A126085730W" display="A126085730W" xr:uid="{00000000-0004-0000-0000-00003B060000}"/>
    <hyperlink ref="E1607" location="A126054626V" display="A126054626V" xr:uid="{00000000-0004-0000-0000-00003C060000}"/>
    <hyperlink ref="E1608" location="A126026114T" display="A126026114T" xr:uid="{00000000-0004-0000-0000-00003D060000}"/>
    <hyperlink ref="E1609" location="A126088322R" display="A126088322R" xr:uid="{00000000-0004-0000-0000-00003E060000}"/>
    <hyperlink ref="E1610" location="A126057218L" display="A126057218L" xr:uid="{00000000-0004-0000-0000-00003F060000}"/>
    <hyperlink ref="E1611" location="A126024818C" display="A126024818C" xr:uid="{00000000-0004-0000-0000-000040060000}"/>
    <hyperlink ref="E1612" location="A126087026C" display="A126087026C" xr:uid="{00000000-0004-0000-0000-000041060000}"/>
    <hyperlink ref="E1613" location="A126055922F" display="A126055922F" xr:uid="{00000000-0004-0000-0000-000042060000}"/>
    <hyperlink ref="E1614" location="A126024170X" display="A126024170X" xr:uid="{00000000-0004-0000-0000-000043060000}"/>
    <hyperlink ref="E1615" location="A126086378R" display="A126086378R" xr:uid="{00000000-0004-0000-0000-000044060000}"/>
    <hyperlink ref="E1616" location="A126055274V" display="A126055274V" xr:uid="{00000000-0004-0000-0000-000045060000}"/>
    <hyperlink ref="E1617" location="A126022874K" display="A126022874K" xr:uid="{00000000-0004-0000-0000-000046060000}"/>
    <hyperlink ref="E1618" location="A126085082K" display="A126085082K" xr:uid="{00000000-0004-0000-0000-000047060000}"/>
    <hyperlink ref="E1619" location="A126053978F" display="A126053978F" xr:uid="{00000000-0004-0000-0000-000048060000}"/>
    <hyperlink ref="E1620" location="A126022202V" display="A126022202V" xr:uid="{00000000-0004-0000-0000-000049060000}"/>
    <hyperlink ref="E1621" location="A126084410T" display="A126084410T" xr:uid="{00000000-0004-0000-0000-00004A060000}"/>
    <hyperlink ref="E1622" location="A126053306R" display="A126053306R" xr:uid="{00000000-0004-0000-0000-00004B060000}"/>
    <hyperlink ref="E1623" location="A126026738R" display="A126026738R" xr:uid="{00000000-0004-0000-0000-00004C060000}"/>
    <hyperlink ref="E1624" location="A126088946L" display="A126088946L" xr:uid="{00000000-0004-0000-0000-00004D060000}"/>
    <hyperlink ref="E1625" location="A126057842T" display="A126057842T" xr:uid="{00000000-0004-0000-0000-00004E060000}"/>
    <hyperlink ref="E1626" location="A126025442K" display="A126025442K" xr:uid="{00000000-0004-0000-0000-00004F060000}"/>
    <hyperlink ref="E1627" location="A126087650J" display="A126087650J" xr:uid="{00000000-0004-0000-0000-000050060000}"/>
    <hyperlink ref="E1628" location="A126056546F" display="A126056546F" xr:uid="{00000000-0004-0000-0000-000051060000}"/>
    <hyperlink ref="E1629" location="A126023498K" display="A126023498K" xr:uid="{00000000-0004-0000-0000-000052060000}"/>
    <hyperlink ref="E1630" location="A126085706W" display="A126085706W" xr:uid="{00000000-0004-0000-0000-000053060000}"/>
    <hyperlink ref="E1631" location="A126054602A" display="A126054602A" xr:uid="{00000000-0004-0000-0000-000054060000}"/>
    <hyperlink ref="E1632" location="A126026090K" display="A126026090K" xr:uid="{00000000-0004-0000-0000-000055060000}"/>
    <hyperlink ref="E1633" location="A126088298A" display="A126088298A" xr:uid="{00000000-0004-0000-0000-000056060000}"/>
    <hyperlink ref="E1634" location="A126057194F" display="A126057194F" xr:uid="{00000000-0004-0000-0000-000057060000}"/>
    <hyperlink ref="E1635" location="A126024794W" display="A126024794W" xr:uid="{00000000-0004-0000-0000-000058060000}"/>
    <hyperlink ref="E1636" location="A126087002K" display="A126087002K" xr:uid="{00000000-0004-0000-0000-000059060000}"/>
    <hyperlink ref="E1637" location="A126055898T" display="A126055898T" xr:uid="{00000000-0004-0000-0000-00005A060000}"/>
    <hyperlink ref="E1638" location="A126024146X" display="A126024146X" xr:uid="{00000000-0004-0000-0000-00005B060000}"/>
    <hyperlink ref="E1639" location="A126086354W" display="A126086354W" xr:uid="{00000000-0004-0000-0000-00005C060000}"/>
    <hyperlink ref="E1640" location="A126055250A" display="A126055250A" xr:uid="{00000000-0004-0000-0000-00005D060000}"/>
    <hyperlink ref="E1641" location="A126022850T" display="A126022850T" xr:uid="{00000000-0004-0000-0000-00005E060000}"/>
    <hyperlink ref="E1642" location="A126085058K" display="A126085058K" xr:uid="{00000000-0004-0000-0000-00005F060000}"/>
    <hyperlink ref="E1643" location="A126053954L" display="A126053954L" xr:uid="{00000000-0004-0000-0000-000060060000}"/>
    <hyperlink ref="E1644" location="A126022230C" display="A126022230C" xr:uid="{00000000-0004-0000-0000-000061060000}"/>
    <hyperlink ref="E1645" location="A126084438V" display="A126084438V" xr:uid="{00000000-0004-0000-0000-000062060000}"/>
    <hyperlink ref="E1646" location="A126053334X" display="A126053334X" xr:uid="{00000000-0004-0000-0000-000063060000}"/>
    <hyperlink ref="E1647" location="A126026766X" display="A126026766X" xr:uid="{00000000-0004-0000-0000-000064060000}"/>
    <hyperlink ref="E1648" location="A126088974W" display="A126088974W" xr:uid="{00000000-0004-0000-0000-000065060000}"/>
    <hyperlink ref="E1649" location="A126057870A" display="A126057870A" xr:uid="{00000000-0004-0000-0000-000066060000}"/>
    <hyperlink ref="E1650" location="A126025470V" display="A126025470V" xr:uid="{00000000-0004-0000-0000-000067060000}"/>
    <hyperlink ref="E1651" location="A126087678K" display="A126087678K" xr:uid="{00000000-0004-0000-0000-000068060000}"/>
    <hyperlink ref="E1652" location="A126056574R" display="A126056574R" xr:uid="{00000000-0004-0000-0000-000069060000}"/>
    <hyperlink ref="E1653" location="A126023526J" display="A126023526J" xr:uid="{00000000-0004-0000-0000-00006A060000}"/>
    <hyperlink ref="E1654" location="A126085734F" display="A126085734F" xr:uid="{00000000-0004-0000-0000-00006B060000}"/>
    <hyperlink ref="E1655" location="A126054630K" display="A126054630K" xr:uid="{00000000-0004-0000-0000-00006C060000}"/>
    <hyperlink ref="E1656" location="A126026118A" display="A126026118A" xr:uid="{00000000-0004-0000-0000-00006D060000}"/>
    <hyperlink ref="E1657" location="A126088326X" display="A126088326X" xr:uid="{00000000-0004-0000-0000-00006E060000}"/>
    <hyperlink ref="E1658" location="A126057222C" display="A126057222C" xr:uid="{00000000-0004-0000-0000-00006F060000}"/>
    <hyperlink ref="E1659" location="A126024822V" display="A126024822V" xr:uid="{00000000-0004-0000-0000-000070060000}"/>
    <hyperlink ref="E1660" location="A126087030V" display="A126087030V" xr:uid="{00000000-0004-0000-0000-000071060000}"/>
    <hyperlink ref="E1661" location="A126055926R" display="A126055926R" xr:uid="{00000000-0004-0000-0000-000072060000}"/>
    <hyperlink ref="E1662" location="A126024174J" display="A126024174J" xr:uid="{00000000-0004-0000-0000-000073060000}"/>
    <hyperlink ref="E1663" location="A126086382F" display="A126086382F" xr:uid="{00000000-0004-0000-0000-000074060000}"/>
    <hyperlink ref="E1664" location="A126055278C" display="A126055278C" xr:uid="{00000000-0004-0000-0000-000075060000}"/>
    <hyperlink ref="E1665" location="A126022878V" display="A126022878V" xr:uid="{00000000-0004-0000-0000-000076060000}"/>
    <hyperlink ref="E1666" location="A126085086V" display="A126085086V" xr:uid="{00000000-0004-0000-0000-000077060000}"/>
    <hyperlink ref="E1667" location="A126053982W" display="A126053982W" xr:uid="{00000000-0004-0000-0000-000078060000}"/>
    <hyperlink ref="E1668" location="A126027418W" display="A126027418W" xr:uid="{00000000-0004-0000-0000-000079060000}"/>
    <hyperlink ref="E1669" location="A126089626V" display="A126089626V" xr:uid="{00000000-0004-0000-0000-00007A060000}"/>
    <hyperlink ref="E1670" location="A126058522X" display="A126058522X" xr:uid="{00000000-0004-0000-0000-00007B060000}"/>
    <hyperlink ref="E1671" location="A126031954C" display="A126031954C" xr:uid="{00000000-0004-0000-0000-00007C060000}"/>
    <hyperlink ref="E1672" location="A126094162C" display="A126094162C" xr:uid="{00000000-0004-0000-0000-00007D060000}"/>
    <hyperlink ref="E1673" location="A126063058A" display="A126063058A" xr:uid="{00000000-0004-0000-0000-00007E060000}"/>
    <hyperlink ref="E1674" location="A126030658T" display="A126030658T" xr:uid="{00000000-0004-0000-0000-00007F060000}"/>
    <hyperlink ref="E1675" location="A126092866R" display="A126092866R" xr:uid="{00000000-0004-0000-0000-000080060000}"/>
    <hyperlink ref="E1676" location="A126061762V" display="A126061762V" xr:uid="{00000000-0004-0000-0000-000081060000}"/>
    <hyperlink ref="E1677" location="A126028714J" display="A126028714J" xr:uid="{00000000-0004-0000-0000-000082060000}"/>
    <hyperlink ref="E1678" location="A126090922K" display="A126090922K" xr:uid="{00000000-0004-0000-0000-000083060000}"/>
    <hyperlink ref="E1679" location="A126059818C" display="A126059818C" xr:uid="{00000000-0004-0000-0000-000084060000}"/>
    <hyperlink ref="E1680" location="A126031306F" display="A126031306F" xr:uid="{00000000-0004-0000-0000-000085060000}"/>
    <hyperlink ref="E1681" location="A126093514C" display="A126093514C" xr:uid="{00000000-0004-0000-0000-000086060000}"/>
    <hyperlink ref="E1682" location="A126062410J" display="A126062410J" xr:uid="{00000000-0004-0000-0000-000087060000}"/>
    <hyperlink ref="E1683" location="A126030010A" display="A126030010A" xr:uid="{00000000-0004-0000-0000-000088060000}"/>
    <hyperlink ref="E1684" location="A126092218T" display="A126092218T" xr:uid="{00000000-0004-0000-0000-000089060000}"/>
    <hyperlink ref="E1685" location="A126061114W" display="A126061114W" xr:uid="{00000000-0004-0000-0000-00008A060000}"/>
    <hyperlink ref="E1686" location="A126029362J" display="A126029362J" xr:uid="{00000000-0004-0000-0000-00008B060000}"/>
    <hyperlink ref="E1687" location="A126091570K" display="A126091570K" xr:uid="{00000000-0004-0000-0000-00008C060000}"/>
    <hyperlink ref="E1688" location="A126060466J" display="A126060466J" xr:uid="{00000000-0004-0000-0000-00008D060000}"/>
    <hyperlink ref="E1689" location="A126028066W" display="A126028066W" xr:uid="{00000000-0004-0000-0000-00008E060000}"/>
    <hyperlink ref="E1690" location="A126090274X" display="A126090274X" xr:uid="{00000000-0004-0000-0000-00008F060000}"/>
    <hyperlink ref="E1691" location="A126059170X" display="A126059170X" xr:uid="{00000000-0004-0000-0000-000090060000}"/>
    <hyperlink ref="E1692" location="A126027430L" display="A126027430L" xr:uid="{00000000-0004-0000-0000-000091060000}"/>
    <hyperlink ref="E1693" location="A126089638C" display="A126089638C" xr:uid="{00000000-0004-0000-0000-000092060000}"/>
    <hyperlink ref="E1694" location="A126058534J" display="A126058534J" xr:uid="{00000000-0004-0000-0000-000093060000}"/>
    <hyperlink ref="E1695" location="A126031966L" display="A126031966L" xr:uid="{00000000-0004-0000-0000-000094060000}"/>
    <hyperlink ref="E1696" location="A126094174L" display="A126094174L" xr:uid="{00000000-0004-0000-0000-000095060000}"/>
    <hyperlink ref="E1697" location="A126063070T" display="A126063070T" xr:uid="{00000000-0004-0000-0000-000096060000}"/>
    <hyperlink ref="E1698" location="A126030670J" display="A126030670J" xr:uid="{00000000-0004-0000-0000-000097060000}"/>
    <hyperlink ref="E1699" location="A126092878X" display="A126092878X" xr:uid="{00000000-0004-0000-0000-000098060000}"/>
    <hyperlink ref="E1700" location="A126061774C" display="A126061774C" xr:uid="{00000000-0004-0000-0000-000099060000}"/>
    <hyperlink ref="E1701" location="A126028726T" display="A126028726T" xr:uid="{00000000-0004-0000-0000-00009A060000}"/>
    <hyperlink ref="E1702" location="A126090934V" display="A126090934V" xr:uid="{00000000-0004-0000-0000-00009B060000}"/>
    <hyperlink ref="E1703" location="A126059830V" display="A126059830V" xr:uid="{00000000-0004-0000-0000-00009C060000}"/>
    <hyperlink ref="E1704" location="A126031318R" display="A126031318R" xr:uid="{00000000-0004-0000-0000-00009D060000}"/>
    <hyperlink ref="E1705" location="A126093526L" display="A126093526L" xr:uid="{00000000-0004-0000-0000-00009E060000}"/>
    <hyperlink ref="E1706" location="A126062422T" display="A126062422T" xr:uid="{00000000-0004-0000-0000-00009F060000}"/>
    <hyperlink ref="E1707" location="A126030022K" display="A126030022K" xr:uid="{00000000-0004-0000-0000-0000A0060000}"/>
    <hyperlink ref="E1708" location="A126092230J" display="A126092230J" xr:uid="{00000000-0004-0000-0000-0000A1060000}"/>
    <hyperlink ref="E1709" location="A126061126F" display="A126061126F" xr:uid="{00000000-0004-0000-0000-0000A2060000}"/>
    <hyperlink ref="E1710" location="A126029374T" display="A126029374T" xr:uid="{00000000-0004-0000-0000-0000A3060000}"/>
    <hyperlink ref="E1711" location="A126091582V" display="A126091582V" xr:uid="{00000000-0004-0000-0000-0000A4060000}"/>
    <hyperlink ref="E1712" location="A126060478T" display="A126060478T" xr:uid="{00000000-0004-0000-0000-0000A5060000}"/>
    <hyperlink ref="E1713" location="A126028078F" display="A126028078F" xr:uid="{00000000-0004-0000-0000-0000A6060000}"/>
    <hyperlink ref="E1714" location="A126090286J" display="A126090286J" xr:uid="{00000000-0004-0000-0000-0000A7060000}"/>
    <hyperlink ref="E1715" location="A126059182J" display="A126059182J" xr:uid="{00000000-0004-0000-0000-0000A8060000}"/>
    <hyperlink ref="E1716" location="A126027398X" display="A126027398X" xr:uid="{00000000-0004-0000-0000-0000A9060000}"/>
    <hyperlink ref="E1717" location="A126089606K" display="A126089606K" xr:uid="{00000000-0004-0000-0000-0000AA060000}"/>
    <hyperlink ref="E1718" location="A126058502R" display="A126058502R" xr:uid="{00000000-0004-0000-0000-0000AB060000}"/>
    <hyperlink ref="E1719" location="A126031934V" display="A126031934V" xr:uid="{00000000-0004-0000-0000-0000AC060000}"/>
    <hyperlink ref="E1720" location="A126094142V" display="A126094142V" xr:uid="{00000000-0004-0000-0000-0000AD060000}"/>
    <hyperlink ref="E1721" location="A126063038T" display="A126063038T" xr:uid="{00000000-0004-0000-0000-0000AE060000}"/>
    <hyperlink ref="E1722" location="A126030638J" display="A126030638J" xr:uid="{00000000-0004-0000-0000-0000AF060000}"/>
    <hyperlink ref="E1723" location="A126092846F" display="A126092846F" xr:uid="{00000000-0004-0000-0000-0000B0060000}"/>
    <hyperlink ref="E1724" location="A126061742K" display="A126061742K" xr:uid="{00000000-0004-0000-0000-0000B1060000}"/>
    <hyperlink ref="E1725" location="A126028694K" display="A126028694K" xr:uid="{00000000-0004-0000-0000-0000B2060000}"/>
    <hyperlink ref="E1726" location="A126090902A" display="A126090902A" xr:uid="{00000000-0004-0000-0000-0000B3060000}"/>
    <hyperlink ref="E1727" location="A126059798F" display="A126059798F" xr:uid="{00000000-0004-0000-0000-0000B4060000}"/>
    <hyperlink ref="E1728" location="A126031286J" display="A126031286J" xr:uid="{00000000-0004-0000-0000-0000B5060000}"/>
    <hyperlink ref="E1729" location="A126093494F" display="A126093494F" xr:uid="{00000000-0004-0000-0000-0000B6060000}"/>
    <hyperlink ref="E1730" location="A126062390K" display="A126062390K" xr:uid="{00000000-0004-0000-0000-0000B7060000}"/>
    <hyperlink ref="E1731" location="A126029990W" display="A126029990W" xr:uid="{00000000-0004-0000-0000-0000B8060000}"/>
    <hyperlink ref="E1732" location="A126092198V" display="A126092198V" xr:uid="{00000000-0004-0000-0000-0000B9060000}"/>
    <hyperlink ref="E1733" location="A126061094X" display="A126061094X" xr:uid="{00000000-0004-0000-0000-0000BA060000}"/>
    <hyperlink ref="E1734" location="A126029342X" display="A126029342X" xr:uid="{00000000-0004-0000-0000-0000BB060000}"/>
    <hyperlink ref="E1735" location="A126091550A" display="A126091550A" xr:uid="{00000000-0004-0000-0000-0000BC060000}"/>
    <hyperlink ref="E1736" location="A126060446X" display="A126060446X" xr:uid="{00000000-0004-0000-0000-0000BD060000}"/>
    <hyperlink ref="E1737" location="A126028046L" display="A126028046L" xr:uid="{00000000-0004-0000-0000-0000BE060000}"/>
    <hyperlink ref="E1738" location="A126090254R" display="A126090254R" xr:uid="{00000000-0004-0000-0000-0000BF060000}"/>
    <hyperlink ref="E1739" location="A126059150R" display="A126059150R" xr:uid="{00000000-0004-0000-0000-0000C0060000}"/>
    <hyperlink ref="E1740" location="A126027434W" display="A126027434W" xr:uid="{00000000-0004-0000-0000-0000C1060000}"/>
    <hyperlink ref="E1741" location="A126089642V" display="A126089642V" xr:uid="{00000000-0004-0000-0000-0000C2060000}"/>
    <hyperlink ref="E1742" location="A126058538T" display="A126058538T" xr:uid="{00000000-0004-0000-0000-0000C3060000}"/>
    <hyperlink ref="E1743" location="A126031970C" display="A126031970C" xr:uid="{00000000-0004-0000-0000-0000C4060000}"/>
    <hyperlink ref="E1744" location="A126094178W" display="A126094178W" xr:uid="{00000000-0004-0000-0000-0000C5060000}"/>
    <hyperlink ref="E1745" location="A126063074A" display="A126063074A" xr:uid="{00000000-0004-0000-0000-0000C6060000}"/>
    <hyperlink ref="E1746" location="A126030674T" display="A126030674T" xr:uid="{00000000-0004-0000-0000-0000C7060000}"/>
    <hyperlink ref="E1747" location="A126092882R" display="A126092882R" xr:uid="{00000000-0004-0000-0000-0000C8060000}"/>
    <hyperlink ref="E1748" location="A126061778L" display="A126061778L" xr:uid="{00000000-0004-0000-0000-0000C9060000}"/>
    <hyperlink ref="E1749" location="A126028730J" display="A126028730J" xr:uid="{00000000-0004-0000-0000-0000CA060000}"/>
    <hyperlink ref="E1750" location="A126090938C" display="A126090938C" xr:uid="{00000000-0004-0000-0000-0000CB060000}"/>
    <hyperlink ref="E1751" location="A126059834C" display="A126059834C" xr:uid="{00000000-0004-0000-0000-0000CC060000}"/>
    <hyperlink ref="E1752" location="A126031322F" display="A126031322F" xr:uid="{00000000-0004-0000-0000-0000CD060000}"/>
    <hyperlink ref="E1753" location="A126093530C" display="A126093530C" xr:uid="{00000000-0004-0000-0000-0000CE060000}"/>
    <hyperlink ref="E1754" location="A126062426A" display="A126062426A" xr:uid="{00000000-0004-0000-0000-0000CF060000}"/>
    <hyperlink ref="E1755" location="A126030026V" display="A126030026V" xr:uid="{00000000-0004-0000-0000-0000D0060000}"/>
    <hyperlink ref="E1756" location="A126092234T" display="A126092234T" xr:uid="{00000000-0004-0000-0000-0000D1060000}"/>
    <hyperlink ref="E1757" location="A126061130W" display="A126061130W" xr:uid="{00000000-0004-0000-0000-0000D2060000}"/>
    <hyperlink ref="E1758" location="A126029378A" display="A126029378A" xr:uid="{00000000-0004-0000-0000-0000D3060000}"/>
    <hyperlink ref="E1759" location="A126091586C" display="A126091586C" xr:uid="{00000000-0004-0000-0000-0000D4060000}"/>
    <hyperlink ref="E1760" location="A126060482J" display="A126060482J" xr:uid="{00000000-0004-0000-0000-0000D5060000}"/>
    <hyperlink ref="E1761" location="A126028082W" display="A126028082W" xr:uid="{00000000-0004-0000-0000-0000D6060000}"/>
    <hyperlink ref="E1762" location="A126090290X" display="A126090290X" xr:uid="{00000000-0004-0000-0000-0000D7060000}"/>
    <hyperlink ref="E1763" location="A126059186T" display="A126059186T" xr:uid="{00000000-0004-0000-0000-0000D8060000}"/>
    <hyperlink ref="E1764" location="A126027438F" display="A126027438F" xr:uid="{00000000-0004-0000-0000-0000D9060000}"/>
    <hyperlink ref="E1765" location="A126089646C" display="A126089646C" xr:uid="{00000000-0004-0000-0000-0000DA060000}"/>
    <hyperlink ref="E1766" location="A126058542J" display="A126058542J" xr:uid="{00000000-0004-0000-0000-0000DB060000}"/>
    <hyperlink ref="E1767" location="A126031974L" display="A126031974L" xr:uid="{00000000-0004-0000-0000-0000DC060000}"/>
    <hyperlink ref="E1768" location="A126094182L" display="A126094182L" xr:uid="{00000000-0004-0000-0000-0000DD060000}"/>
    <hyperlink ref="E1769" location="A126063078K" display="A126063078K" xr:uid="{00000000-0004-0000-0000-0000DE060000}"/>
    <hyperlink ref="E1770" location="A126030678A" display="A126030678A" xr:uid="{00000000-0004-0000-0000-0000DF060000}"/>
    <hyperlink ref="E1771" location="A126092886X" display="A126092886X" xr:uid="{00000000-0004-0000-0000-0000E0060000}"/>
    <hyperlink ref="E1772" location="A126061782C" display="A126061782C" xr:uid="{00000000-0004-0000-0000-0000E1060000}"/>
    <hyperlink ref="E1773" location="A126028734T" display="A126028734T" xr:uid="{00000000-0004-0000-0000-0000E2060000}"/>
    <hyperlink ref="E1774" location="A126090942V" display="A126090942V" xr:uid="{00000000-0004-0000-0000-0000E3060000}"/>
    <hyperlink ref="E1775" location="A126059838L" display="A126059838L" xr:uid="{00000000-0004-0000-0000-0000E4060000}"/>
    <hyperlink ref="E1776" location="A126031326R" display="A126031326R" xr:uid="{00000000-0004-0000-0000-0000E5060000}"/>
    <hyperlink ref="E1777" location="A126093534L" display="A126093534L" xr:uid="{00000000-0004-0000-0000-0000E6060000}"/>
    <hyperlink ref="E1778" location="A126062430T" display="A126062430T" xr:uid="{00000000-0004-0000-0000-0000E7060000}"/>
    <hyperlink ref="E1779" location="A126030030K" display="A126030030K" xr:uid="{00000000-0004-0000-0000-0000E8060000}"/>
    <hyperlink ref="E1780" location="A126092238A" display="A126092238A" xr:uid="{00000000-0004-0000-0000-0000E9060000}"/>
    <hyperlink ref="E1781" location="A126061134F" display="A126061134F" xr:uid="{00000000-0004-0000-0000-0000EA060000}"/>
    <hyperlink ref="E1782" location="A126029382T" display="A126029382T" xr:uid="{00000000-0004-0000-0000-0000EB060000}"/>
    <hyperlink ref="E1783" location="A126091590V" display="A126091590V" xr:uid="{00000000-0004-0000-0000-0000EC060000}"/>
    <hyperlink ref="E1784" location="A126060486T" display="A126060486T" xr:uid="{00000000-0004-0000-0000-0000ED060000}"/>
    <hyperlink ref="E1785" location="A126028086F" display="A126028086F" xr:uid="{00000000-0004-0000-0000-0000EE060000}"/>
    <hyperlink ref="E1786" location="A126090294J" display="A126090294J" xr:uid="{00000000-0004-0000-0000-0000EF060000}"/>
    <hyperlink ref="E1787" location="A126059190J" display="A126059190J" xr:uid="{00000000-0004-0000-0000-0000F0060000}"/>
    <hyperlink ref="E1788" location="A126027402C" display="A126027402C" xr:uid="{00000000-0004-0000-0000-0000F1060000}"/>
    <hyperlink ref="E1789" location="A126089610A" display="A126089610A" xr:uid="{00000000-0004-0000-0000-0000F2060000}"/>
    <hyperlink ref="E1790" location="A126058506X" display="A126058506X" xr:uid="{00000000-0004-0000-0000-0000F3060000}"/>
    <hyperlink ref="E1791" location="A126031938C" display="A126031938C" xr:uid="{00000000-0004-0000-0000-0000F4060000}"/>
    <hyperlink ref="E1792" location="A126094146C" display="A126094146C" xr:uid="{00000000-0004-0000-0000-0000F5060000}"/>
    <hyperlink ref="E1793" location="A126063042J" display="A126063042J" xr:uid="{00000000-0004-0000-0000-0000F6060000}"/>
    <hyperlink ref="E1794" location="A126030642X" display="A126030642X" xr:uid="{00000000-0004-0000-0000-0000F7060000}"/>
    <hyperlink ref="E1795" location="A126092850W" display="A126092850W" xr:uid="{00000000-0004-0000-0000-0000F8060000}"/>
    <hyperlink ref="E1796" location="A126061746V" display="A126061746V" xr:uid="{00000000-0004-0000-0000-0000F9060000}"/>
    <hyperlink ref="E1797" location="A126028698V" display="A126028698V" xr:uid="{00000000-0004-0000-0000-0000FA060000}"/>
    <hyperlink ref="E1798" location="A126090906K" display="A126090906K" xr:uid="{00000000-0004-0000-0000-0000FB060000}"/>
    <hyperlink ref="E1799" location="A126059802K" display="A126059802K" xr:uid="{00000000-0004-0000-0000-0000FC060000}"/>
    <hyperlink ref="E1800" location="A126031290X" display="A126031290X" xr:uid="{00000000-0004-0000-0000-0000FD060000}"/>
    <hyperlink ref="E1801" location="A126093498R" display="A126093498R" xr:uid="{00000000-0004-0000-0000-0000FE060000}"/>
    <hyperlink ref="E1802" location="A126062394V" display="A126062394V" xr:uid="{00000000-0004-0000-0000-0000FF060000}"/>
    <hyperlink ref="E1803" location="A126029994F" display="A126029994F" xr:uid="{00000000-0004-0000-0000-000000070000}"/>
    <hyperlink ref="E1804" location="A126092202X" display="A126092202X" xr:uid="{00000000-0004-0000-0000-000001070000}"/>
    <hyperlink ref="E1805" location="A126061098J" display="A126061098J" xr:uid="{00000000-0004-0000-0000-000002070000}"/>
    <hyperlink ref="E1806" location="A126029346J" display="A126029346J" xr:uid="{00000000-0004-0000-0000-000003070000}"/>
    <hyperlink ref="E1807" location="A126091554K" display="A126091554K" xr:uid="{00000000-0004-0000-0000-000004070000}"/>
    <hyperlink ref="E1808" location="A126060450R" display="A126060450R" xr:uid="{00000000-0004-0000-0000-000005070000}"/>
    <hyperlink ref="E1809" location="A126028050C" display="A126028050C" xr:uid="{00000000-0004-0000-0000-000006070000}"/>
    <hyperlink ref="E1810" location="A126090258X" display="A126090258X" xr:uid="{00000000-0004-0000-0000-000007070000}"/>
    <hyperlink ref="E1811" location="A126059154X" display="A126059154X" xr:uid="{00000000-0004-0000-0000-000008070000}"/>
    <hyperlink ref="E1812" location="A126027406L" display="A126027406L" xr:uid="{00000000-0004-0000-0000-000009070000}"/>
    <hyperlink ref="E1813" location="A126089614K" display="A126089614K" xr:uid="{00000000-0004-0000-0000-00000A070000}"/>
    <hyperlink ref="E1814" location="A126058510R" display="A126058510R" xr:uid="{00000000-0004-0000-0000-00000B070000}"/>
    <hyperlink ref="E1815" location="A126031942V" display="A126031942V" xr:uid="{00000000-0004-0000-0000-00000C070000}"/>
    <hyperlink ref="E1816" location="A126094150V" display="A126094150V" xr:uid="{00000000-0004-0000-0000-00000D070000}"/>
    <hyperlink ref="E1817" location="A126063046T" display="A126063046T" xr:uid="{00000000-0004-0000-0000-00000E070000}"/>
    <hyperlink ref="E1818" location="A126030646J" display="A126030646J" xr:uid="{00000000-0004-0000-0000-00000F070000}"/>
    <hyperlink ref="E1819" location="A126092854F" display="A126092854F" xr:uid="{00000000-0004-0000-0000-000010070000}"/>
    <hyperlink ref="E1820" location="A126061750K" display="A126061750K" xr:uid="{00000000-0004-0000-0000-000011070000}"/>
    <hyperlink ref="E1821" location="A126028702X" display="A126028702X" xr:uid="{00000000-0004-0000-0000-000012070000}"/>
    <hyperlink ref="E1822" location="A126090910A" display="A126090910A" xr:uid="{00000000-0004-0000-0000-000013070000}"/>
    <hyperlink ref="E1823" location="A126059806V" display="A126059806V" xr:uid="{00000000-0004-0000-0000-000014070000}"/>
    <hyperlink ref="E1824" location="A126029998R" display="A126029998R" xr:uid="{00000000-0004-0000-0000-000015070000}"/>
    <hyperlink ref="E1825" location="A126092206J" display="A126092206J" xr:uid="{00000000-0004-0000-0000-000016070000}"/>
    <hyperlink ref="E1826" location="A126061102L" display="A126061102L" xr:uid="{00000000-0004-0000-0000-000017070000}"/>
    <hyperlink ref="E1827" location="A126029350X" display="A126029350X" xr:uid="{00000000-0004-0000-0000-000018070000}"/>
    <hyperlink ref="E1828" location="A126091558V" display="A126091558V" xr:uid="{00000000-0004-0000-0000-000019070000}"/>
    <hyperlink ref="E1829" location="A126060454X" display="A126060454X" xr:uid="{00000000-0004-0000-0000-00001A070000}"/>
    <hyperlink ref="E1830" location="A126027422L" display="A126027422L" xr:uid="{00000000-0004-0000-0000-00001B070000}"/>
    <hyperlink ref="E1831" location="A126089630K" display="A126089630K" xr:uid="{00000000-0004-0000-0000-00001C070000}"/>
    <hyperlink ref="E1832" location="A126058526J" display="A126058526J" xr:uid="{00000000-0004-0000-0000-00001D070000}"/>
    <hyperlink ref="E1833" location="A126031958L" display="A126031958L" xr:uid="{00000000-0004-0000-0000-00001E070000}"/>
    <hyperlink ref="E1834" location="A126094166L" display="A126094166L" xr:uid="{00000000-0004-0000-0000-00001F070000}"/>
    <hyperlink ref="E1835" location="A126063062T" display="A126063062T" xr:uid="{00000000-0004-0000-0000-000020070000}"/>
    <hyperlink ref="E1836" location="A126030662J" display="A126030662J" xr:uid="{00000000-0004-0000-0000-000021070000}"/>
    <hyperlink ref="E1837" location="A126092870F" display="A126092870F" xr:uid="{00000000-0004-0000-0000-000022070000}"/>
    <hyperlink ref="E1838" location="A126061766C" display="A126061766C" xr:uid="{00000000-0004-0000-0000-000023070000}"/>
    <hyperlink ref="E1839" location="A126028718T" display="A126028718T" xr:uid="{00000000-0004-0000-0000-000024070000}"/>
    <hyperlink ref="E1840" location="A126090926V" display="A126090926V" xr:uid="{00000000-0004-0000-0000-000025070000}"/>
    <hyperlink ref="E1841" location="A126059822V" display="A126059822V" xr:uid="{00000000-0004-0000-0000-000026070000}"/>
    <hyperlink ref="E1842" location="A126030014K" display="A126030014K" xr:uid="{00000000-0004-0000-0000-000027070000}"/>
    <hyperlink ref="E1843" location="A126092222J" display="A126092222J" xr:uid="{00000000-0004-0000-0000-000028070000}"/>
    <hyperlink ref="E1844" location="A126061118F" display="A126061118F" xr:uid="{00000000-0004-0000-0000-000029070000}"/>
    <hyperlink ref="E1845" location="A126029366T" display="A126029366T" xr:uid="{00000000-0004-0000-0000-00002A070000}"/>
    <hyperlink ref="E1846" location="A126091574V" display="A126091574V" xr:uid="{00000000-0004-0000-0000-00002B070000}"/>
    <hyperlink ref="E1847" location="A126060470X" display="A126060470X" xr:uid="{00000000-0004-0000-0000-00002C070000}"/>
    <hyperlink ref="E1848" location="A126027390F" display="A126027390F" xr:uid="{00000000-0004-0000-0000-00002D070000}"/>
    <hyperlink ref="E1849" location="A126089598W" display="A126089598W" xr:uid="{00000000-0004-0000-0000-00002E070000}"/>
    <hyperlink ref="E1850" location="A126058494A" display="A126058494A" xr:uid="{00000000-0004-0000-0000-00002F070000}"/>
    <hyperlink ref="E1851" location="A126031926V" display="A126031926V" xr:uid="{00000000-0004-0000-0000-000030070000}"/>
    <hyperlink ref="E1852" location="A126094134V" display="A126094134V" xr:uid="{00000000-0004-0000-0000-000031070000}"/>
    <hyperlink ref="E1853" location="A126063030X" display="A126063030X" xr:uid="{00000000-0004-0000-0000-000032070000}"/>
    <hyperlink ref="E1854" location="A126030630R" display="A126030630R" xr:uid="{00000000-0004-0000-0000-000033070000}"/>
    <hyperlink ref="E1855" location="A126092838F" display="A126092838F" xr:uid="{00000000-0004-0000-0000-000034070000}"/>
    <hyperlink ref="E1856" location="A126061734K" display="A126061734K" xr:uid="{00000000-0004-0000-0000-000035070000}"/>
    <hyperlink ref="E1857" location="A126028686K" display="A126028686K" xr:uid="{00000000-0004-0000-0000-000036070000}"/>
    <hyperlink ref="E1858" location="A126090894L" display="A126090894L" xr:uid="{00000000-0004-0000-0000-000037070000}"/>
    <hyperlink ref="E1859" location="A126059790L" display="A126059790L" xr:uid="{00000000-0004-0000-0000-000038070000}"/>
    <hyperlink ref="E1860" location="A126031278J" display="A126031278J" xr:uid="{00000000-0004-0000-0000-000039070000}"/>
    <hyperlink ref="E1861" location="A126093486F" display="A126093486F" xr:uid="{00000000-0004-0000-0000-00003A070000}"/>
    <hyperlink ref="E1862" location="A126062382K" display="A126062382K" xr:uid="{00000000-0004-0000-0000-00003B070000}"/>
    <hyperlink ref="E1863" location="A126029982W" display="A126029982W" xr:uid="{00000000-0004-0000-0000-00003C070000}"/>
    <hyperlink ref="E1864" location="A126092190A" display="A126092190A" xr:uid="{00000000-0004-0000-0000-00003D070000}"/>
    <hyperlink ref="E1865" location="A126061086X" display="A126061086X" xr:uid="{00000000-0004-0000-0000-00003E070000}"/>
    <hyperlink ref="E1866" location="A126029334X" display="A126029334X" xr:uid="{00000000-0004-0000-0000-00003F070000}"/>
    <hyperlink ref="E1867" location="A126091542A" display="A126091542A" xr:uid="{00000000-0004-0000-0000-000040070000}"/>
    <hyperlink ref="E1868" location="A126060438X" display="A126060438X" xr:uid="{00000000-0004-0000-0000-000041070000}"/>
    <hyperlink ref="E1869" location="A126028038L" display="A126028038L" xr:uid="{00000000-0004-0000-0000-000042070000}"/>
    <hyperlink ref="E1870" location="A126090246R" display="A126090246R" xr:uid="{00000000-0004-0000-0000-000043070000}"/>
    <hyperlink ref="E1871" location="A126059142R" display="A126059142R" xr:uid="{00000000-0004-0000-0000-000044070000}"/>
    <hyperlink ref="E1872" location="A126027442W" display="A126027442W" xr:uid="{00000000-0004-0000-0000-000045070000}"/>
    <hyperlink ref="E1873" location="A126089650V" display="A126089650V" xr:uid="{00000000-0004-0000-0000-000046070000}"/>
    <hyperlink ref="E1874" location="A126058546T" display="A126058546T" xr:uid="{00000000-0004-0000-0000-000047070000}"/>
    <hyperlink ref="E1875" location="A126031978W" display="A126031978W" xr:uid="{00000000-0004-0000-0000-000048070000}"/>
    <hyperlink ref="E1876" location="A126094186W" display="A126094186W" xr:uid="{00000000-0004-0000-0000-000049070000}"/>
    <hyperlink ref="E1877" location="A126063082A" display="A126063082A" xr:uid="{00000000-0004-0000-0000-00004A070000}"/>
    <hyperlink ref="E1878" location="A126030682T" display="A126030682T" xr:uid="{00000000-0004-0000-0000-00004B070000}"/>
    <hyperlink ref="E1879" location="A126092890R" display="A126092890R" xr:uid="{00000000-0004-0000-0000-00004C070000}"/>
    <hyperlink ref="E1880" location="A126061786L" display="A126061786L" xr:uid="{00000000-0004-0000-0000-00004D070000}"/>
    <hyperlink ref="E1881" location="A126028738A" display="A126028738A" xr:uid="{00000000-0004-0000-0000-00004E070000}"/>
    <hyperlink ref="E1882" location="A126090946C" display="A126090946C" xr:uid="{00000000-0004-0000-0000-00004F070000}"/>
    <hyperlink ref="E1883" location="A126059842C" display="A126059842C" xr:uid="{00000000-0004-0000-0000-000050070000}"/>
    <hyperlink ref="E1884" location="A126031330F" display="A126031330F" xr:uid="{00000000-0004-0000-0000-000051070000}"/>
    <hyperlink ref="E1885" location="A126093538W" display="A126093538W" xr:uid="{00000000-0004-0000-0000-000052070000}"/>
    <hyperlink ref="E1886" location="A126062434A" display="A126062434A" xr:uid="{00000000-0004-0000-0000-000053070000}"/>
    <hyperlink ref="E1887" location="A126030034V" display="A126030034V" xr:uid="{00000000-0004-0000-0000-000054070000}"/>
    <hyperlink ref="E1888" location="A126092242T" display="A126092242T" xr:uid="{00000000-0004-0000-0000-000055070000}"/>
    <hyperlink ref="E1889" location="A126061138R" display="A126061138R" xr:uid="{00000000-0004-0000-0000-000056070000}"/>
    <hyperlink ref="E1890" location="A126029386A" display="A126029386A" xr:uid="{00000000-0004-0000-0000-000057070000}"/>
    <hyperlink ref="E1891" location="A126091594C" display="A126091594C" xr:uid="{00000000-0004-0000-0000-000058070000}"/>
    <hyperlink ref="E1892" location="A126060490J" display="A126060490J" xr:uid="{00000000-0004-0000-0000-000059070000}"/>
    <hyperlink ref="E1893" location="A126028090W" display="A126028090W" xr:uid="{00000000-0004-0000-0000-00005A070000}"/>
    <hyperlink ref="E1894" location="A126090298T" display="A126090298T" xr:uid="{00000000-0004-0000-0000-00005B070000}"/>
    <hyperlink ref="E1895" location="A126059194T" display="A126059194T" xr:uid="{00000000-0004-0000-0000-00005C070000}"/>
    <hyperlink ref="E1896" location="A126027426W" display="A126027426W" xr:uid="{00000000-0004-0000-0000-00005D070000}"/>
    <hyperlink ref="E1897" location="A126089634V" display="A126089634V" xr:uid="{00000000-0004-0000-0000-00005E070000}"/>
    <hyperlink ref="E1898" location="A126058530X" display="A126058530X" xr:uid="{00000000-0004-0000-0000-00005F070000}"/>
    <hyperlink ref="E1899" location="A126031962C" display="A126031962C" xr:uid="{00000000-0004-0000-0000-000060070000}"/>
    <hyperlink ref="E1900" location="A126094170C" display="A126094170C" xr:uid="{00000000-0004-0000-0000-000061070000}"/>
    <hyperlink ref="E1901" location="A126063066A" display="A126063066A" xr:uid="{00000000-0004-0000-0000-000062070000}"/>
    <hyperlink ref="E1902" location="A126030666T" display="A126030666T" xr:uid="{00000000-0004-0000-0000-000063070000}"/>
    <hyperlink ref="E1903" location="A126092874R" display="A126092874R" xr:uid="{00000000-0004-0000-0000-000064070000}"/>
    <hyperlink ref="E1904" location="A126061770V" display="A126061770V" xr:uid="{00000000-0004-0000-0000-000065070000}"/>
    <hyperlink ref="E1905" location="A126028722J" display="A126028722J" xr:uid="{00000000-0004-0000-0000-000066070000}"/>
    <hyperlink ref="E1906" location="A126090930K" display="A126090930K" xr:uid="{00000000-0004-0000-0000-000067070000}"/>
    <hyperlink ref="E1907" location="A126059826C" display="A126059826C" xr:uid="{00000000-0004-0000-0000-000068070000}"/>
    <hyperlink ref="E1908" location="A126030018V" display="A126030018V" xr:uid="{00000000-0004-0000-0000-000069070000}"/>
    <hyperlink ref="E1909" location="A126092226T" display="A126092226T" xr:uid="{00000000-0004-0000-0000-00006A070000}"/>
    <hyperlink ref="E1910" location="A126061122W" display="A126061122W" xr:uid="{00000000-0004-0000-0000-00006B070000}"/>
    <hyperlink ref="E1911" location="A126029370J" display="A126029370J" xr:uid="{00000000-0004-0000-0000-00006C070000}"/>
    <hyperlink ref="E1912" location="A126091578C" display="A126091578C" xr:uid="{00000000-0004-0000-0000-00006D070000}"/>
    <hyperlink ref="E1913" location="A126060474J" display="A126060474J" xr:uid="{00000000-0004-0000-0000-00006E070000}"/>
    <hyperlink ref="E1914" location="A126027446F" display="A126027446F" xr:uid="{00000000-0004-0000-0000-00006F070000}"/>
    <hyperlink ref="E1915" location="A126089654C" display="A126089654C" xr:uid="{00000000-0004-0000-0000-000070070000}"/>
    <hyperlink ref="E1916" location="A126058550J" display="A126058550J" xr:uid="{00000000-0004-0000-0000-000071070000}"/>
    <hyperlink ref="E1917" location="A126031982L" display="A126031982L" xr:uid="{00000000-0004-0000-0000-000072070000}"/>
    <hyperlink ref="E1918" location="A126094190L" display="A126094190L" xr:uid="{00000000-0004-0000-0000-000073070000}"/>
    <hyperlink ref="E1919" location="A126063086K" display="A126063086K" xr:uid="{00000000-0004-0000-0000-000074070000}"/>
    <hyperlink ref="E1920" location="A126030686A" display="A126030686A" xr:uid="{00000000-0004-0000-0000-000075070000}"/>
    <hyperlink ref="E1921" location="A126092894X" display="A126092894X" xr:uid="{00000000-0004-0000-0000-000076070000}"/>
    <hyperlink ref="E1922" location="A126061790C" display="A126061790C" xr:uid="{00000000-0004-0000-0000-000077070000}"/>
    <hyperlink ref="E1923" location="A126028742T" display="A126028742T" xr:uid="{00000000-0004-0000-0000-000078070000}"/>
    <hyperlink ref="E1924" location="A126090950V" display="A126090950V" xr:uid="{00000000-0004-0000-0000-000079070000}"/>
    <hyperlink ref="E1925" location="A126059846L" display="A126059846L" xr:uid="{00000000-0004-0000-0000-00007A070000}"/>
    <hyperlink ref="E1926" location="A126031334R" display="A126031334R" xr:uid="{00000000-0004-0000-0000-00007B070000}"/>
    <hyperlink ref="E1927" location="A126093542L" display="A126093542L" xr:uid="{00000000-0004-0000-0000-00007C070000}"/>
    <hyperlink ref="E1928" location="A126062438K" display="A126062438K" xr:uid="{00000000-0004-0000-0000-00007D070000}"/>
    <hyperlink ref="E1929" location="A126030038C" display="A126030038C" xr:uid="{00000000-0004-0000-0000-00007E070000}"/>
    <hyperlink ref="E1930" location="A126092246A" display="A126092246A" xr:uid="{00000000-0004-0000-0000-00007F070000}"/>
    <hyperlink ref="E1931" location="A126061142F" display="A126061142F" xr:uid="{00000000-0004-0000-0000-000080070000}"/>
    <hyperlink ref="E1932" location="A126029390T" display="A126029390T" xr:uid="{00000000-0004-0000-0000-000081070000}"/>
    <hyperlink ref="E1933" location="A126091598L" display="A126091598L" xr:uid="{00000000-0004-0000-0000-000082070000}"/>
    <hyperlink ref="E1934" location="A126060494T" display="A126060494T" xr:uid="{00000000-0004-0000-0000-000083070000}"/>
    <hyperlink ref="E1935" location="A126028094F" display="A126028094F" xr:uid="{00000000-0004-0000-0000-000084070000}"/>
    <hyperlink ref="E1936" location="A126090302W" display="A126090302W" xr:uid="{00000000-0004-0000-0000-000085070000}"/>
    <hyperlink ref="E1937" location="A126059198A" display="A126059198A" xr:uid="{00000000-0004-0000-0000-000086070000}"/>
    <hyperlink ref="E1938" location="A126027394R" display="A126027394R" xr:uid="{00000000-0004-0000-0000-000087070000}"/>
    <hyperlink ref="E1939" location="A126089602A" display="A126089602A" xr:uid="{00000000-0004-0000-0000-000088070000}"/>
    <hyperlink ref="E1940" location="A126058498K" display="A126058498K" xr:uid="{00000000-0004-0000-0000-000089070000}"/>
    <hyperlink ref="E1941" location="A126031930K" display="A126031930K" xr:uid="{00000000-0004-0000-0000-00008A070000}"/>
    <hyperlink ref="E1942" location="A126094138C" display="A126094138C" xr:uid="{00000000-0004-0000-0000-00008B070000}"/>
    <hyperlink ref="E1943" location="A126063034J" display="A126063034J" xr:uid="{00000000-0004-0000-0000-00008C070000}"/>
    <hyperlink ref="E1944" location="A126030634X" display="A126030634X" xr:uid="{00000000-0004-0000-0000-00008D070000}"/>
    <hyperlink ref="E1945" location="A126092842W" display="A126092842W" xr:uid="{00000000-0004-0000-0000-00008E070000}"/>
    <hyperlink ref="E1946" location="A126061738V" display="A126061738V" xr:uid="{00000000-0004-0000-0000-00008F070000}"/>
    <hyperlink ref="E1947" location="A126028690A" display="A126028690A" xr:uid="{00000000-0004-0000-0000-000090070000}"/>
    <hyperlink ref="E1948" location="A126090898W" display="A126090898W" xr:uid="{00000000-0004-0000-0000-000091070000}"/>
    <hyperlink ref="E1949" location="A126059794W" display="A126059794W" xr:uid="{00000000-0004-0000-0000-000092070000}"/>
    <hyperlink ref="E1950" location="A126031282X" display="A126031282X" xr:uid="{00000000-0004-0000-0000-000093070000}"/>
    <hyperlink ref="E1951" location="A126093490W" display="A126093490W" xr:uid="{00000000-0004-0000-0000-000094070000}"/>
    <hyperlink ref="E1952" location="A126062386V" display="A126062386V" xr:uid="{00000000-0004-0000-0000-000095070000}"/>
    <hyperlink ref="E1953" location="A126029986F" display="A126029986F" xr:uid="{00000000-0004-0000-0000-000096070000}"/>
    <hyperlink ref="E1954" location="A126092194K" display="A126092194K" xr:uid="{00000000-0004-0000-0000-000097070000}"/>
    <hyperlink ref="E1955" location="A126061090R" display="A126061090R" xr:uid="{00000000-0004-0000-0000-000098070000}"/>
    <hyperlink ref="E1956" location="A126029338J" display="A126029338J" xr:uid="{00000000-0004-0000-0000-000099070000}"/>
    <hyperlink ref="E1957" location="A126091546K" display="A126091546K" xr:uid="{00000000-0004-0000-0000-00009A070000}"/>
    <hyperlink ref="E1958" location="A126060442R" display="A126060442R" xr:uid="{00000000-0004-0000-0000-00009B070000}"/>
    <hyperlink ref="E1959" location="A126028042C" display="A126028042C" xr:uid="{00000000-0004-0000-0000-00009C070000}"/>
    <hyperlink ref="E1960" location="A126090250F" display="A126090250F" xr:uid="{00000000-0004-0000-0000-00009D070000}"/>
    <hyperlink ref="E1961" location="A126059146X" display="A126059146X" xr:uid="{00000000-0004-0000-0000-00009E070000}"/>
    <hyperlink ref="E1962" location="A126027378R" display="A126027378R" xr:uid="{00000000-0004-0000-0000-00009F070000}"/>
    <hyperlink ref="E1963" location="A126089586L" display="A126089586L" xr:uid="{00000000-0004-0000-0000-0000A0070000}"/>
    <hyperlink ref="E1964" location="A126058482T" display="A126058482T" xr:uid="{00000000-0004-0000-0000-0000A1070000}"/>
    <hyperlink ref="E1965" location="A126031914K" display="A126031914K" xr:uid="{00000000-0004-0000-0000-0000A2070000}"/>
    <hyperlink ref="E1966" location="A126094122K" display="A126094122K" xr:uid="{00000000-0004-0000-0000-0000A3070000}"/>
    <hyperlink ref="E1967" location="A126063018J" display="A126063018J" xr:uid="{00000000-0004-0000-0000-0000A4070000}"/>
    <hyperlink ref="E1968" location="A126030618X" display="A126030618X" xr:uid="{00000000-0004-0000-0000-0000A5070000}"/>
    <hyperlink ref="E1969" location="A126092826W" display="A126092826W" xr:uid="{00000000-0004-0000-0000-0000A6070000}"/>
    <hyperlink ref="E1970" location="A126061722A" display="A126061722A" xr:uid="{00000000-0004-0000-0000-0000A7070000}"/>
    <hyperlink ref="E1971" location="A126028674A" display="A126028674A" xr:uid="{00000000-0004-0000-0000-0000A8070000}"/>
    <hyperlink ref="E1972" location="A126090882C" display="A126090882C" xr:uid="{00000000-0004-0000-0000-0000A9070000}"/>
    <hyperlink ref="E1973" location="A126059778W" display="A126059778W" xr:uid="{00000000-0004-0000-0000-0000AA070000}"/>
    <hyperlink ref="E1974" location="A126031266X" display="A126031266X" xr:uid="{00000000-0004-0000-0000-0000AB070000}"/>
    <hyperlink ref="E1975" location="A126093474W" display="A126093474W" xr:uid="{00000000-0004-0000-0000-0000AC070000}"/>
    <hyperlink ref="E1976" location="A126062370A" display="A126062370A" xr:uid="{00000000-0004-0000-0000-0000AD070000}"/>
    <hyperlink ref="E1977" location="A126029970L" display="A126029970L" xr:uid="{00000000-0004-0000-0000-0000AE070000}"/>
    <hyperlink ref="E1978" location="A126092178K" display="A126092178K" xr:uid="{00000000-0004-0000-0000-0000AF070000}"/>
    <hyperlink ref="E1979" location="A126061074R" display="A126061074R" xr:uid="{00000000-0004-0000-0000-0000B0070000}"/>
    <hyperlink ref="E1980" location="A126029322R" display="A126029322R" xr:uid="{00000000-0004-0000-0000-0000B1070000}"/>
    <hyperlink ref="E1981" location="A126091530T" display="A126091530T" xr:uid="{00000000-0004-0000-0000-0000B2070000}"/>
    <hyperlink ref="E1982" location="A126060426R" display="A126060426R" xr:uid="{00000000-0004-0000-0000-0000B3070000}"/>
    <hyperlink ref="E1983" location="A126028026C" display="A126028026C" xr:uid="{00000000-0004-0000-0000-0000B4070000}"/>
    <hyperlink ref="E1984" location="A126090234F" display="A126090234F" xr:uid="{00000000-0004-0000-0000-0000B5070000}"/>
    <hyperlink ref="E1985" location="A126059130F" display="A126059130F" xr:uid="{00000000-0004-0000-0000-0000B6070000}"/>
    <hyperlink ref="E1986" location="A126027382F" display="A126027382F" xr:uid="{00000000-0004-0000-0000-0000B7070000}"/>
    <hyperlink ref="E1987" location="A126089590C" display="A126089590C" xr:uid="{00000000-0004-0000-0000-0000B8070000}"/>
    <hyperlink ref="E1988" location="A126058486A" display="A126058486A" xr:uid="{00000000-0004-0000-0000-0000B9070000}"/>
    <hyperlink ref="E1989" location="A126031918V" display="A126031918V" xr:uid="{00000000-0004-0000-0000-0000BA070000}"/>
    <hyperlink ref="E1990" location="A126094126V" display="A126094126V" xr:uid="{00000000-0004-0000-0000-0000BB070000}"/>
    <hyperlink ref="E1991" location="A126063022X" display="A126063022X" xr:uid="{00000000-0004-0000-0000-0000BC070000}"/>
    <hyperlink ref="E1992" location="A126030622R" display="A126030622R" xr:uid="{00000000-0004-0000-0000-0000BD070000}"/>
    <hyperlink ref="E1993" location="A126092830L" display="A126092830L" xr:uid="{00000000-0004-0000-0000-0000BE070000}"/>
    <hyperlink ref="E1994" location="A126061726K" display="A126061726K" xr:uid="{00000000-0004-0000-0000-0000BF070000}"/>
    <hyperlink ref="E1995" location="A126028678K" display="A126028678K" xr:uid="{00000000-0004-0000-0000-0000C0070000}"/>
    <hyperlink ref="E1996" location="A126090886L" display="A126090886L" xr:uid="{00000000-0004-0000-0000-0000C1070000}"/>
    <hyperlink ref="E1997" location="A126059782L" display="A126059782L" xr:uid="{00000000-0004-0000-0000-0000C2070000}"/>
    <hyperlink ref="E1998" location="A126031270R" display="A126031270R" xr:uid="{00000000-0004-0000-0000-0000C3070000}"/>
    <hyperlink ref="E1999" location="A126093478F" display="A126093478F" xr:uid="{00000000-0004-0000-0000-0000C4070000}"/>
    <hyperlink ref="E2000" location="A126062374K" display="A126062374K" xr:uid="{00000000-0004-0000-0000-0000C5070000}"/>
    <hyperlink ref="E2001" location="A126029974W" display="A126029974W" xr:uid="{00000000-0004-0000-0000-0000C6070000}"/>
    <hyperlink ref="E2002" location="A126092182A" display="A126092182A" xr:uid="{00000000-0004-0000-0000-0000C7070000}"/>
    <hyperlink ref="E2003" location="A126061078X" display="A126061078X" xr:uid="{00000000-0004-0000-0000-0000C8070000}"/>
    <hyperlink ref="E2004" location="A126029326X" display="A126029326X" xr:uid="{00000000-0004-0000-0000-0000C9070000}"/>
    <hyperlink ref="E2005" location="A126091534A" display="A126091534A" xr:uid="{00000000-0004-0000-0000-0000CA070000}"/>
    <hyperlink ref="E2006" location="A126060430F" display="A126060430F" xr:uid="{00000000-0004-0000-0000-0000CB070000}"/>
    <hyperlink ref="E2007" location="A126028030V" display="A126028030V" xr:uid="{00000000-0004-0000-0000-0000CC070000}"/>
    <hyperlink ref="E2008" location="A126090238R" display="A126090238R" xr:uid="{00000000-0004-0000-0000-0000CD070000}"/>
    <hyperlink ref="E2009" location="A126059134R" display="A126059134R" xr:uid="{00000000-0004-0000-0000-0000CE070000}"/>
    <hyperlink ref="E2010" location="A126027410C" display="A126027410C" xr:uid="{00000000-0004-0000-0000-0000CF070000}"/>
    <hyperlink ref="E2011" location="A126089618V" display="A126089618V" xr:uid="{00000000-0004-0000-0000-0000D0070000}"/>
    <hyperlink ref="E2012" location="A126058514X" display="A126058514X" xr:uid="{00000000-0004-0000-0000-0000D1070000}"/>
    <hyperlink ref="E2013" location="A126031946C" display="A126031946C" xr:uid="{00000000-0004-0000-0000-0000D2070000}"/>
    <hyperlink ref="E2014" location="A126094154C" display="A126094154C" xr:uid="{00000000-0004-0000-0000-0000D3070000}"/>
    <hyperlink ref="E2015" location="A126063050J" display="A126063050J" xr:uid="{00000000-0004-0000-0000-0000D4070000}"/>
    <hyperlink ref="E2016" location="A126030650X" display="A126030650X" xr:uid="{00000000-0004-0000-0000-0000D5070000}"/>
    <hyperlink ref="E2017" location="A126092858R" display="A126092858R" xr:uid="{00000000-0004-0000-0000-0000D6070000}"/>
    <hyperlink ref="E2018" location="A126061754V" display="A126061754V" xr:uid="{00000000-0004-0000-0000-0000D7070000}"/>
    <hyperlink ref="E2019" location="A126028706J" display="A126028706J" xr:uid="{00000000-0004-0000-0000-0000D8070000}"/>
    <hyperlink ref="E2020" location="A126090914K" display="A126090914K" xr:uid="{00000000-0004-0000-0000-0000D9070000}"/>
    <hyperlink ref="E2021" location="A126059810K" display="A126059810K" xr:uid="{00000000-0004-0000-0000-0000DA070000}"/>
    <hyperlink ref="E2022" location="A126031298T" display="A126031298T" xr:uid="{00000000-0004-0000-0000-0000DB070000}"/>
    <hyperlink ref="E2023" location="A126093506C" display="A126093506C" xr:uid="{00000000-0004-0000-0000-0000DC070000}"/>
    <hyperlink ref="E2024" location="A126062402J" display="A126062402J" xr:uid="{00000000-0004-0000-0000-0000DD070000}"/>
    <hyperlink ref="E2025" location="A126030002A" display="A126030002A" xr:uid="{00000000-0004-0000-0000-0000DE070000}"/>
    <hyperlink ref="E2026" location="A126092210X" display="A126092210X" xr:uid="{00000000-0004-0000-0000-0000DF070000}"/>
    <hyperlink ref="E2027" location="A126061106W" display="A126061106W" xr:uid="{00000000-0004-0000-0000-0000E0070000}"/>
    <hyperlink ref="E2028" location="A126029354J" display="A126029354J" xr:uid="{00000000-0004-0000-0000-0000E1070000}"/>
    <hyperlink ref="E2029" location="A126091562K" display="A126091562K" xr:uid="{00000000-0004-0000-0000-0000E2070000}"/>
    <hyperlink ref="E2030" location="A126060458J" display="A126060458J" xr:uid="{00000000-0004-0000-0000-0000E3070000}"/>
    <hyperlink ref="E2031" location="A126028058W" display="A126028058W" xr:uid="{00000000-0004-0000-0000-0000E4070000}"/>
    <hyperlink ref="E2032" location="A126090266X" display="A126090266X" xr:uid="{00000000-0004-0000-0000-0000E5070000}"/>
    <hyperlink ref="E2033" location="A126059162X" display="A126059162X" xr:uid="{00000000-0004-0000-0000-0000E6070000}"/>
    <hyperlink ref="E2034" location="A126027386R" display="A126027386R" xr:uid="{00000000-0004-0000-0000-0000E7070000}"/>
    <hyperlink ref="E2035" location="A126089594L" display="A126089594L" xr:uid="{00000000-0004-0000-0000-0000E8070000}"/>
    <hyperlink ref="E2036" location="A126058490T" display="A126058490T" xr:uid="{00000000-0004-0000-0000-0000E9070000}"/>
    <hyperlink ref="E2037" location="A126031922K" display="A126031922K" xr:uid="{00000000-0004-0000-0000-0000EA070000}"/>
    <hyperlink ref="E2038" location="A126094130K" display="A126094130K" xr:uid="{00000000-0004-0000-0000-0000EB070000}"/>
    <hyperlink ref="E2039" location="A126063026J" display="A126063026J" xr:uid="{00000000-0004-0000-0000-0000EC070000}"/>
    <hyperlink ref="E2040" location="A126030626X" display="A126030626X" xr:uid="{00000000-0004-0000-0000-0000ED070000}"/>
    <hyperlink ref="E2041" location="A126092834W" display="A126092834W" xr:uid="{00000000-0004-0000-0000-0000EE070000}"/>
    <hyperlink ref="E2042" location="A126061730A" display="A126061730A" xr:uid="{00000000-0004-0000-0000-0000EF070000}"/>
    <hyperlink ref="E2043" location="A126028682A" display="A126028682A" xr:uid="{00000000-0004-0000-0000-0000F0070000}"/>
    <hyperlink ref="E2044" location="A126090890C" display="A126090890C" xr:uid="{00000000-0004-0000-0000-0000F1070000}"/>
    <hyperlink ref="E2045" location="A126059786W" display="A126059786W" xr:uid="{00000000-0004-0000-0000-0000F2070000}"/>
    <hyperlink ref="E2046" location="A126031274X" display="A126031274X" xr:uid="{00000000-0004-0000-0000-0000F3070000}"/>
    <hyperlink ref="E2047" location="A126093482W" display="A126093482W" xr:uid="{00000000-0004-0000-0000-0000F4070000}"/>
    <hyperlink ref="E2048" location="A126062378V" display="A126062378V" xr:uid="{00000000-0004-0000-0000-0000F5070000}"/>
    <hyperlink ref="E2049" location="A126029978F" display="A126029978F" xr:uid="{00000000-0004-0000-0000-0000F6070000}"/>
    <hyperlink ref="E2050" location="A126092186K" display="A126092186K" xr:uid="{00000000-0004-0000-0000-0000F7070000}"/>
    <hyperlink ref="E2051" location="A126061082R" display="A126061082R" xr:uid="{00000000-0004-0000-0000-0000F8070000}"/>
    <hyperlink ref="E2052" location="A126029330R" display="A126029330R" xr:uid="{00000000-0004-0000-0000-0000F9070000}"/>
    <hyperlink ref="E2053" location="A126091538K" display="A126091538K" xr:uid="{00000000-0004-0000-0000-0000FA070000}"/>
    <hyperlink ref="E2054" location="A126060434R" display="A126060434R" xr:uid="{00000000-0004-0000-0000-0000FB070000}"/>
    <hyperlink ref="E2055" location="A126028034C" display="A126028034C" xr:uid="{00000000-0004-0000-0000-0000FC070000}"/>
    <hyperlink ref="E2056" location="A126090242F" display="A126090242F" xr:uid="{00000000-0004-0000-0000-0000FD070000}"/>
    <hyperlink ref="E2057" location="A126059138X" display="A126059138X" xr:uid="{00000000-0004-0000-0000-0000FE070000}"/>
    <hyperlink ref="E2058" location="A126027414L" display="A126027414L" xr:uid="{00000000-0004-0000-0000-0000FF070000}"/>
    <hyperlink ref="E2059" location="A126089622K" display="A126089622K" xr:uid="{00000000-0004-0000-0000-000000080000}"/>
    <hyperlink ref="E2060" location="A126058518J" display="A126058518J" xr:uid="{00000000-0004-0000-0000-000001080000}"/>
    <hyperlink ref="E2061" location="A126031950V" display="A126031950V" xr:uid="{00000000-0004-0000-0000-000002080000}"/>
    <hyperlink ref="E2062" location="A126094158L" display="A126094158L" xr:uid="{00000000-0004-0000-0000-000003080000}"/>
    <hyperlink ref="E2063" location="A126063054T" display="A126063054T" xr:uid="{00000000-0004-0000-0000-000004080000}"/>
    <hyperlink ref="E2064" location="A126030654J" display="A126030654J" xr:uid="{00000000-0004-0000-0000-000005080000}"/>
    <hyperlink ref="E2065" location="A126092862F" display="A126092862F" xr:uid="{00000000-0004-0000-0000-000006080000}"/>
    <hyperlink ref="E2066" location="A126061758C" display="A126061758C" xr:uid="{00000000-0004-0000-0000-000007080000}"/>
    <hyperlink ref="E2067" location="A126028710X" display="A126028710X" xr:uid="{00000000-0004-0000-0000-000008080000}"/>
    <hyperlink ref="E2068" location="A126090918V" display="A126090918V" xr:uid="{00000000-0004-0000-0000-000009080000}"/>
    <hyperlink ref="E2069" location="A126059814V" display="A126059814V" xr:uid="{00000000-0004-0000-0000-00000A080000}"/>
    <hyperlink ref="E2070" location="A126031302W" display="A126031302W" xr:uid="{00000000-0004-0000-0000-00000B080000}"/>
    <hyperlink ref="E2071" location="A126093510V" display="A126093510V" xr:uid="{00000000-0004-0000-0000-00000C080000}"/>
    <hyperlink ref="E2072" location="A126062406T" display="A126062406T" xr:uid="{00000000-0004-0000-0000-00000D080000}"/>
    <hyperlink ref="E2073" location="A126030006K" display="A126030006K" xr:uid="{00000000-0004-0000-0000-00000E080000}"/>
    <hyperlink ref="E2074" location="A126092214J" display="A126092214J" xr:uid="{00000000-0004-0000-0000-00000F080000}"/>
    <hyperlink ref="E2075" location="A126061110L" display="A126061110L" xr:uid="{00000000-0004-0000-0000-000010080000}"/>
    <hyperlink ref="E2076" location="A126029358T" display="A126029358T" xr:uid="{00000000-0004-0000-0000-000011080000}"/>
    <hyperlink ref="E2077" location="A126091566V" display="A126091566V" xr:uid="{00000000-0004-0000-0000-000012080000}"/>
    <hyperlink ref="E2078" location="A126060462X" display="A126060462X" xr:uid="{00000000-0004-0000-0000-000013080000}"/>
    <hyperlink ref="E2079" location="A126028062L" display="A126028062L" xr:uid="{00000000-0004-0000-0000-000014080000}"/>
    <hyperlink ref="E2080" location="A126090270R" display="A126090270R" xr:uid="{00000000-0004-0000-0000-000015080000}"/>
    <hyperlink ref="E2081" location="A126059166J" display="A126059166J" xr:uid="{00000000-0004-0000-0000-000016080000}"/>
    <hyperlink ref="E2082" location="A126011866F" display="A126011866F" xr:uid="{00000000-0004-0000-0000-000017080000}"/>
    <hyperlink ref="E2083" location="A126074074F" display="A126074074F" xr:uid="{00000000-0004-0000-0000-000018080000}"/>
    <hyperlink ref="E2084" location="A126042970J" display="A126042970J" xr:uid="{00000000-0004-0000-0000-000019080000}"/>
    <hyperlink ref="E2085" location="A126016402X" display="A126016402X" xr:uid="{00000000-0004-0000-0000-00001A080000}"/>
    <hyperlink ref="E2086" location="A126078610W" display="A126078610W" xr:uid="{00000000-0004-0000-0000-00001B080000}"/>
    <hyperlink ref="E2087" location="A126047506V" display="A126047506V" xr:uid="{00000000-0004-0000-0000-00001C080000}"/>
    <hyperlink ref="E2088" location="A126015106L" display="A126015106L" xr:uid="{00000000-0004-0000-0000-00001D080000}"/>
    <hyperlink ref="E2089" location="A126077314K" display="A126077314K" xr:uid="{00000000-0004-0000-0000-00001E080000}"/>
    <hyperlink ref="E2090" location="A126046210R" display="A126046210R" xr:uid="{00000000-0004-0000-0000-00001F080000}"/>
    <hyperlink ref="E2091" location="A126013162V" display="A126013162V" xr:uid="{00000000-0004-0000-0000-000020080000}"/>
    <hyperlink ref="E2092" location="A126075370T" display="A126075370T" xr:uid="{00000000-0004-0000-0000-000021080000}"/>
    <hyperlink ref="E2093" location="A126044266R" display="A126044266R" xr:uid="{00000000-0004-0000-0000-000022080000}"/>
    <hyperlink ref="E2094" location="A126015754K" display="A126015754K" xr:uid="{00000000-0004-0000-0000-000023080000}"/>
    <hyperlink ref="E2095" location="A126077962J" display="A126077962J" xr:uid="{00000000-0004-0000-0000-000024080000}"/>
    <hyperlink ref="E2096" location="A126046858F" display="A126046858F" xr:uid="{00000000-0004-0000-0000-000025080000}"/>
    <hyperlink ref="E2097" location="A126014458X" display="A126014458X" xr:uid="{00000000-0004-0000-0000-000026080000}"/>
    <hyperlink ref="E2098" location="A126076666W" display="A126076666W" xr:uid="{00000000-0004-0000-0000-000027080000}"/>
    <hyperlink ref="E2099" location="A126045562A" display="A126045562A" xr:uid="{00000000-0004-0000-0000-000028080000}"/>
    <hyperlink ref="E2100" location="A126013810F" display="A126013810F" xr:uid="{00000000-0004-0000-0000-000029080000}"/>
    <hyperlink ref="E2101" location="A126076018X" display="A126076018X" xr:uid="{00000000-0004-0000-0000-00002A080000}"/>
    <hyperlink ref="E2102" location="A126044914A" display="A126044914A" xr:uid="{00000000-0004-0000-0000-00002B080000}"/>
    <hyperlink ref="E2103" location="A126012514V" display="A126012514V" xr:uid="{00000000-0004-0000-0000-00002C080000}"/>
    <hyperlink ref="E2104" location="A126074722T" display="A126074722T" xr:uid="{00000000-0004-0000-0000-00002D080000}"/>
    <hyperlink ref="E2105" location="A126043618R" display="A126043618R" xr:uid="{00000000-0004-0000-0000-00002E080000}"/>
    <hyperlink ref="E2106" location="A126011878R" display="A126011878R" xr:uid="{00000000-0004-0000-0000-00002F080000}"/>
    <hyperlink ref="E2107" location="A126074086R" display="A126074086R" xr:uid="{00000000-0004-0000-0000-000030080000}"/>
    <hyperlink ref="E2108" location="A126042982T" display="A126042982T" xr:uid="{00000000-0004-0000-0000-000031080000}"/>
    <hyperlink ref="E2109" location="A126016414J" display="A126016414J" xr:uid="{00000000-0004-0000-0000-000032080000}"/>
    <hyperlink ref="E2110" location="A126078622F" display="A126078622F" xr:uid="{00000000-0004-0000-0000-000033080000}"/>
    <hyperlink ref="E2111" location="A126047518C" display="A126047518C" xr:uid="{00000000-0004-0000-0000-000034080000}"/>
    <hyperlink ref="E2112" location="A126015118W" display="A126015118W" xr:uid="{00000000-0004-0000-0000-000035080000}"/>
    <hyperlink ref="E2113" location="A126077326V" display="A126077326V" xr:uid="{00000000-0004-0000-0000-000036080000}"/>
    <hyperlink ref="E2114" location="A126046222X" display="A126046222X" xr:uid="{00000000-0004-0000-0000-000037080000}"/>
    <hyperlink ref="E2115" location="A126013174C" display="A126013174C" xr:uid="{00000000-0004-0000-0000-000038080000}"/>
    <hyperlink ref="E2116" location="A126075382A" display="A126075382A" xr:uid="{00000000-0004-0000-0000-000039080000}"/>
    <hyperlink ref="E2117" location="A126044278X" display="A126044278X" xr:uid="{00000000-0004-0000-0000-00003A080000}"/>
    <hyperlink ref="E2118" location="A126015766V" display="A126015766V" xr:uid="{00000000-0004-0000-0000-00003B080000}"/>
    <hyperlink ref="E2119" location="A126077974T" display="A126077974T" xr:uid="{00000000-0004-0000-0000-00003C080000}"/>
    <hyperlink ref="E2120" location="A126046870W" display="A126046870W" xr:uid="{00000000-0004-0000-0000-00003D080000}"/>
    <hyperlink ref="E2121" location="A126014470R" display="A126014470R" xr:uid="{00000000-0004-0000-0000-00003E080000}"/>
    <hyperlink ref="E2122" location="A126076678F" display="A126076678F" xr:uid="{00000000-0004-0000-0000-00003F080000}"/>
    <hyperlink ref="E2123" location="A126045574K" display="A126045574K" xr:uid="{00000000-0004-0000-0000-000040080000}"/>
    <hyperlink ref="E2124" location="A126013822R" display="A126013822R" xr:uid="{00000000-0004-0000-0000-000041080000}"/>
    <hyperlink ref="E2125" location="A126076030R" display="A126076030R" xr:uid="{00000000-0004-0000-0000-000042080000}"/>
    <hyperlink ref="E2126" location="A126044926K" display="A126044926K" xr:uid="{00000000-0004-0000-0000-000043080000}"/>
    <hyperlink ref="E2127" location="A126012526C" display="A126012526C" xr:uid="{00000000-0004-0000-0000-000044080000}"/>
    <hyperlink ref="E2128" location="A126074734A" display="A126074734A" xr:uid="{00000000-0004-0000-0000-000045080000}"/>
    <hyperlink ref="E2129" location="A126043630F" display="A126043630F" xr:uid="{00000000-0004-0000-0000-000046080000}"/>
    <hyperlink ref="E2130" location="A126011846W" display="A126011846W" xr:uid="{00000000-0004-0000-0000-000047080000}"/>
    <hyperlink ref="E2131" location="A126074054W" display="A126074054W" xr:uid="{00000000-0004-0000-0000-000048080000}"/>
    <hyperlink ref="E2132" location="A126042950X" display="A126042950X" xr:uid="{00000000-0004-0000-0000-000049080000}"/>
    <hyperlink ref="E2133" location="A126016382A" display="A126016382A" xr:uid="{00000000-0004-0000-0000-00004A080000}"/>
    <hyperlink ref="E2134" location="A126078590X" display="A126078590X" xr:uid="{00000000-0004-0000-0000-00004B080000}"/>
    <hyperlink ref="E2135" location="A126047486W" display="A126047486W" xr:uid="{00000000-0004-0000-0000-00004C080000}"/>
    <hyperlink ref="E2136" location="A126015086R" display="A126015086R" xr:uid="{00000000-0004-0000-0000-00004D080000}"/>
    <hyperlink ref="E2137" location="A126077294L" display="A126077294L" xr:uid="{00000000-0004-0000-0000-00004E080000}"/>
    <hyperlink ref="E2138" location="A126046190T" display="A126046190T" xr:uid="{00000000-0004-0000-0000-00004F080000}"/>
    <hyperlink ref="E2139" location="A126013142K" display="A126013142K" xr:uid="{00000000-0004-0000-0000-000050080000}"/>
    <hyperlink ref="E2140" location="A126075350J" display="A126075350J" xr:uid="{00000000-0004-0000-0000-000051080000}"/>
    <hyperlink ref="E2141" location="A126044246F" display="A126044246F" xr:uid="{00000000-0004-0000-0000-000052080000}"/>
    <hyperlink ref="E2142" location="A126015734A" display="A126015734A" xr:uid="{00000000-0004-0000-0000-000053080000}"/>
    <hyperlink ref="E2143" location="A126077942X" display="A126077942X" xr:uid="{00000000-0004-0000-0000-000054080000}"/>
    <hyperlink ref="E2144" location="A126046838W" display="A126046838W" xr:uid="{00000000-0004-0000-0000-000055080000}"/>
    <hyperlink ref="E2145" location="A126014438R" display="A126014438R" xr:uid="{00000000-0004-0000-0000-000056080000}"/>
    <hyperlink ref="E2146" location="A126076646L" display="A126076646L" xr:uid="{00000000-0004-0000-0000-000057080000}"/>
    <hyperlink ref="E2147" location="A126045542T" display="A126045542T" xr:uid="{00000000-0004-0000-0000-000058080000}"/>
    <hyperlink ref="E2148" location="A126013790J" display="A126013790J" xr:uid="{00000000-0004-0000-0000-000059080000}"/>
    <hyperlink ref="E2149" location="A126075998X" display="A126075998X" xr:uid="{00000000-0004-0000-0000-00005A080000}"/>
    <hyperlink ref="E2150" location="A126044894C" display="A126044894C" xr:uid="{00000000-0004-0000-0000-00005B080000}"/>
    <hyperlink ref="E2151" location="A126012494W" display="A126012494W" xr:uid="{00000000-0004-0000-0000-00005C080000}"/>
    <hyperlink ref="E2152" location="A126074702J" display="A126074702J" xr:uid="{00000000-0004-0000-0000-00005D080000}"/>
    <hyperlink ref="E2153" location="A126043598T" display="A126043598T" xr:uid="{00000000-0004-0000-0000-00005E080000}"/>
    <hyperlink ref="E2154" location="A126011882F" display="A126011882F" xr:uid="{00000000-0004-0000-0000-00005F080000}"/>
    <hyperlink ref="E2155" location="A126074090F" display="A126074090F" xr:uid="{00000000-0004-0000-0000-000060080000}"/>
    <hyperlink ref="E2156" location="A126042986A" display="A126042986A" xr:uid="{00000000-0004-0000-0000-000061080000}"/>
    <hyperlink ref="E2157" location="A126016418T" display="A126016418T" xr:uid="{00000000-0004-0000-0000-000062080000}"/>
    <hyperlink ref="E2158" location="A126078626R" display="A126078626R" xr:uid="{00000000-0004-0000-0000-000063080000}"/>
    <hyperlink ref="E2159" location="A126047522V" display="A126047522V" xr:uid="{00000000-0004-0000-0000-000064080000}"/>
    <hyperlink ref="E2160" location="A126015122L" display="A126015122L" xr:uid="{00000000-0004-0000-0000-000065080000}"/>
    <hyperlink ref="E2161" location="A126077330K" display="A126077330K" xr:uid="{00000000-0004-0000-0000-000066080000}"/>
    <hyperlink ref="E2162" location="A126046226J" display="A126046226J" xr:uid="{00000000-0004-0000-0000-000067080000}"/>
    <hyperlink ref="E2163" location="A126013178L" display="A126013178L" xr:uid="{00000000-0004-0000-0000-000068080000}"/>
    <hyperlink ref="E2164" location="A126075386K" display="A126075386K" xr:uid="{00000000-0004-0000-0000-000069080000}"/>
    <hyperlink ref="E2165" location="A126044282R" display="A126044282R" xr:uid="{00000000-0004-0000-0000-00006A080000}"/>
    <hyperlink ref="E2166" location="A126015770K" display="A126015770K" xr:uid="{00000000-0004-0000-0000-00006B080000}"/>
    <hyperlink ref="E2167" location="A126077978A" display="A126077978A" xr:uid="{00000000-0004-0000-0000-00006C080000}"/>
    <hyperlink ref="E2168" location="A126046874F" display="A126046874F" xr:uid="{00000000-0004-0000-0000-00006D080000}"/>
    <hyperlink ref="E2169" location="A126014474X" display="A126014474X" xr:uid="{00000000-0004-0000-0000-00006E080000}"/>
    <hyperlink ref="E2170" location="A126076682W" display="A126076682W" xr:uid="{00000000-0004-0000-0000-00006F080000}"/>
    <hyperlink ref="E2171" location="A126045578V" display="A126045578V" xr:uid="{00000000-0004-0000-0000-000070080000}"/>
    <hyperlink ref="E2172" location="A126013826X" display="A126013826X" xr:uid="{00000000-0004-0000-0000-000071080000}"/>
    <hyperlink ref="E2173" location="A126076034X" display="A126076034X" xr:uid="{00000000-0004-0000-0000-000072080000}"/>
    <hyperlink ref="E2174" location="A126044930A" display="A126044930A" xr:uid="{00000000-0004-0000-0000-000073080000}"/>
    <hyperlink ref="E2175" location="A126012530V" display="A126012530V" xr:uid="{00000000-0004-0000-0000-000074080000}"/>
    <hyperlink ref="E2176" location="A126074738K" display="A126074738K" xr:uid="{00000000-0004-0000-0000-000075080000}"/>
    <hyperlink ref="E2177" location="A126043634R" display="A126043634R" xr:uid="{00000000-0004-0000-0000-000076080000}"/>
    <hyperlink ref="E2178" location="A126011886R" display="A126011886R" xr:uid="{00000000-0004-0000-0000-000077080000}"/>
    <hyperlink ref="E2179" location="A126074094R" display="A126074094R" xr:uid="{00000000-0004-0000-0000-000078080000}"/>
    <hyperlink ref="E2180" location="A126042990T" display="A126042990T" xr:uid="{00000000-0004-0000-0000-000079080000}"/>
    <hyperlink ref="E2181" location="A126016422J" display="A126016422J" xr:uid="{00000000-0004-0000-0000-00007A080000}"/>
    <hyperlink ref="E2182" location="A126078630F" display="A126078630F" xr:uid="{00000000-0004-0000-0000-00007B080000}"/>
    <hyperlink ref="E2183" location="A126047526C" display="A126047526C" xr:uid="{00000000-0004-0000-0000-00007C080000}"/>
    <hyperlink ref="E2184" location="A126015126W" display="A126015126W" xr:uid="{00000000-0004-0000-0000-00007D080000}"/>
    <hyperlink ref="E2185" location="A126077334V" display="A126077334V" xr:uid="{00000000-0004-0000-0000-00007E080000}"/>
    <hyperlink ref="E2186" location="A126046230X" display="A126046230X" xr:uid="{00000000-0004-0000-0000-00007F080000}"/>
    <hyperlink ref="E2187" location="A126013182C" display="A126013182C" xr:uid="{00000000-0004-0000-0000-000080080000}"/>
    <hyperlink ref="E2188" location="A126075390A" display="A126075390A" xr:uid="{00000000-0004-0000-0000-000081080000}"/>
    <hyperlink ref="E2189" location="A126044286X" display="A126044286X" xr:uid="{00000000-0004-0000-0000-000082080000}"/>
    <hyperlink ref="E2190" location="A126015774V" display="A126015774V" xr:uid="{00000000-0004-0000-0000-000083080000}"/>
    <hyperlink ref="E2191" location="A126077982T" display="A126077982T" xr:uid="{00000000-0004-0000-0000-000084080000}"/>
    <hyperlink ref="E2192" location="A126046878R" display="A126046878R" xr:uid="{00000000-0004-0000-0000-000085080000}"/>
    <hyperlink ref="E2193" location="A126014478J" display="A126014478J" xr:uid="{00000000-0004-0000-0000-000086080000}"/>
    <hyperlink ref="E2194" location="A126076686F" display="A126076686F" xr:uid="{00000000-0004-0000-0000-000087080000}"/>
    <hyperlink ref="E2195" location="A126045582K" display="A126045582K" xr:uid="{00000000-0004-0000-0000-000088080000}"/>
    <hyperlink ref="E2196" location="A126013830R" display="A126013830R" xr:uid="{00000000-0004-0000-0000-000089080000}"/>
    <hyperlink ref="E2197" location="A126076038J" display="A126076038J" xr:uid="{00000000-0004-0000-0000-00008A080000}"/>
    <hyperlink ref="E2198" location="A126044934K" display="A126044934K" xr:uid="{00000000-0004-0000-0000-00008B080000}"/>
    <hyperlink ref="E2199" location="A126012534C" display="A126012534C" xr:uid="{00000000-0004-0000-0000-00008C080000}"/>
    <hyperlink ref="E2200" location="A126074742A" display="A126074742A" xr:uid="{00000000-0004-0000-0000-00008D080000}"/>
    <hyperlink ref="E2201" location="A126043638X" display="A126043638X" xr:uid="{00000000-0004-0000-0000-00008E080000}"/>
    <hyperlink ref="E2202" location="A126011850L" display="A126011850L" xr:uid="{00000000-0004-0000-0000-00008F080000}"/>
    <hyperlink ref="E2203" location="A126074058F" display="A126074058F" xr:uid="{00000000-0004-0000-0000-000090080000}"/>
    <hyperlink ref="E2204" location="A126042954J" display="A126042954J" xr:uid="{00000000-0004-0000-0000-000091080000}"/>
    <hyperlink ref="E2205" location="A126016386K" display="A126016386K" xr:uid="{00000000-0004-0000-0000-000092080000}"/>
    <hyperlink ref="E2206" location="A126078594J" display="A126078594J" xr:uid="{00000000-0004-0000-0000-000093080000}"/>
    <hyperlink ref="E2207" location="A126047490L" display="A126047490L" xr:uid="{00000000-0004-0000-0000-000094080000}"/>
    <hyperlink ref="E2208" location="A126015090F" display="A126015090F" xr:uid="{00000000-0004-0000-0000-000095080000}"/>
    <hyperlink ref="E2209" location="A126077298W" display="A126077298W" xr:uid="{00000000-0004-0000-0000-000096080000}"/>
    <hyperlink ref="E2210" location="A126046194A" display="A126046194A" xr:uid="{00000000-0004-0000-0000-000097080000}"/>
    <hyperlink ref="E2211" location="A126013146V" display="A126013146V" xr:uid="{00000000-0004-0000-0000-000098080000}"/>
    <hyperlink ref="E2212" location="A126075354T" display="A126075354T" xr:uid="{00000000-0004-0000-0000-000099080000}"/>
    <hyperlink ref="E2213" location="A126044250W" display="A126044250W" xr:uid="{00000000-0004-0000-0000-00009A080000}"/>
    <hyperlink ref="E2214" location="A126015738K" display="A126015738K" xr:uid="{00000000-0004-0000-0000-00009B080000}"/>
    <hyperlink ref="E2215" location="A126077946J" display="A126077946J" xr:uid="{00000000-0004-0000-0000-00009C080000}"/>
    <hyperlink ref="E2216" location="A126046842L" display="A126046842L" xr:uid="{00000000-0004-0000-0000-00009D080000}"/>
    <hyperlink ref="E2217" location="A126014442F" display="A126014442F" xr:uid="{00000000-0004-0000-0000-00009E080000}"/>
    <hyperlink ref="E2218" location="A126076650C" display="A126076650C" xr:uid="{00000000-0004-0000-0000-00009F080000}"/>
    <hyperlink ref="E2219" location="A126045546A" display="A126045546A" xr:uid="{00000000-0004-0000-0000-0000A0080000}"/>
    <hyperlink ref="E2220" location="A126013794T" display="A126013794T" xr:uid="{00000000-0004-0000-0000-0000A1080000}"/>
    <hyperlink ref="E2221" location="A126076002F" display="A126076002F" xr:uid="{00000000-0004-0000-0000-0000A2080000}"/>
    <hyperlink ref="E2222" location="A126044898L" display="A126044898L" xr:uid="{00000000-0004-0000-0000-0000A3080000}"/>
    <hyperlink ref="E2223" location="A126012498F" display="A126012498F" xr:uid="{00000000-0004-0000-0000-0000A4080000}"/>
    <hyperlink ref="E2224" location="A126074706T" display="A126074706T" xr:uid="{00000000-0004-0000-0000-0000A5080000}"/>
    <hyperlink ref="E2225" location="A126043602W" display="A126043602W" xr:uid="{00000000-0004-0000-0000-0000A6080000}"/>
    <hyperlink ref="E2226" location="A126011854W" display="A126011854W" xr:uid="{00000000-0004-0000-0000-0000A7080000}"/>
    <hyperlink ref="E2227" location="A126074062W" display="A126074062W" xr:uid="{00000000-0004-0000-0000-0000A8080000}"/>
    <hyperlink ref="E2228" location="A126042958T" display="A126042958T" xr:uid="{00000000-0004-0000-0000-0000A9080000}"/>
    <hyperlink ref="E2229" location="A126016390A" display="A126016390A" xr:uid="{00000000-0004-0000-0000-0000AA080000}"/>
    <hyperlink ref="E2230" location="A126078598T" display="A126078598T" xr:uid="{00000000-0004-0000-0000-0000AB080000}"/>
    <hyperlink ref="E2231" location="A126047494W" display="A126047494W" xr:uid="{00000000-0004-0000-0000-0000AC080000}"/>
    <hyperlink ref="E2232" location="A126015094R" display="A126015094R" xr:uid="{00000000-0004-0000-0000-0000AD080000}"/>
    <hyperlink ref="E2233" location="A126077302A" display="A126077302A" xr:uid="{00000000-0004-0000-0000-0000AE080000}"/>
    <hyperlink ref="E2234" location="A126046198K" display="A126046198K" xr:uid="{00000000-0004-0000-0000-0000AF080000}"/>
    <hyperlink ref="E2235" location="A126013150K" display="A126013150K" xr:uid="{00000000-0004-0000-0000-0000B0080000}"/>
    <hyperlink ref="E2236" location="A126075358A" display="A126075358A" xr:uid="{00000000-0004-0000-0000-0000B1080000}"/>
    <hyperlink ref="E2237" location="A126044254F" display="A126044254F" xr:uid="{00000000-0004-0000-0000-0000B2080000}"/>
    <hyperlink ref="E2238" location="A126014446R" display="A126014446R" xr:uid="{00000000-0004-0000-0000-0000B3080000}"/>
    <hyperlink ref="E2239" location="A126076654L" display="A126076654L" xr:uid="{00000000-0004-0000-0000-0000B4080000}"/>
    <hyperlink ref="E2240" location="A126045550T" display="A126045550T" xr:uid="{00000000-0004-0000-0000-0000B5080000}"/>
    <hyperlink ref="E2241" location="A126013798A" display="A126013798A" xr:uid="{00000000-0004-0000-0000-0000B6080000}"/>
    <hyperlink ref="E2242" location="A126076006R" display="A126076006R" xr:uid="{00000000-0004-0000-0000-0000B7080000}"/>
    <hyperlink ref="E2243" location="A126044902T" display="A126044902T" xr:uid="{00000000-0004-0000-0000-0000B8080000}"/>
    <hyperlink ref="E2244" location="A126011870W" display="A126011870W" xr:uid="{00000000-0004-0000-0000-0000B9080000}"/>
    <hyperlink ref="E2245" location="A126074078R" display="A126074078R" xr:uid="{00000000-0004-0000-0000-0000BA080000}"/>
    <hyperlink ref="E2246" location="A126042974T" display="A126042974T" xr:uid="{00000000-0004-0000-0000-0000BB080000}"/>
    <hyperlink ref="E2247" location="A126016406J" display="A126016406J" xr:uid="{00000000-0004-0000-0000-0000BC080000}"/>
    <hyperlink ref="E2248" location="A126078614F" display="A126078614F" xr:uid="{00000000-0004-0000-0000-0000BD080000}"/>
    <hyperlink ref="E2249" location="A126047510K" display="A126047510K" xr:uid="{00000000-0004-0000-0000-0000BE080000}"/>
    <hyperlink ref="E2250" location="A126015110C" display="A126015110C" xr:uid="{00000000-0004-0000-0000-0000BF080000}"/>
    <hyperlink ref="E2251" location="A126077318V" display="A126077318V" xr:uid="{00000000-0004-0000-0000-0000C0080000}"/>
    <hyperlink ref="E2252" location="A126046214X" display="A126046214X" xr:uid="{00000000-0004-0000-0000-0000C1080000}"/>
    <hyperlink ref="E2253" location="A126013166C" display="A126013166C" xr:uid="{00000000-0004-0000-0000-0000C2080000}"/>
    <hyperlink ref="E2254" location="A126075374A" display="A126075374A" xr:uid="{00000000-0004-0000-0000-0000C3080000}"/>
    <hyperlink ref="E2255" location="A126044270F" display="A126044270F" xr:uid="{00000000-0004-0000-0000-0000C4080000}"/>
    <hyperlink ref="E2256" location="A126014462R" display="A126014462R" xr:uid="{00000000-0004-0000-0000-0000C5080000}"/>
    <hyperlink ref="E2257" location="A126076670L" display="A126076670L" xr:uid="{00000000-0004-0000-0000-0000C6080000}"/>
    <hyperlink ref="E2258" location="A126045566K" display="A126045566K" xr:uid="{00000000-0004-0000-0000-0000C7080000}"/>
    <hyperlink ref="E2259" location="A126013814R" display="A126013814R" xr:uid="{00000000-0004-0000-0000-0000C8080000}"/>
    <hyperlink ref="E2260" location="A126076022R" display="A126076022R" xr:uid="{00000000-0004-0000-0000-0000C9080000}"/>
    <hyperlink ref="E2261" location="A126044918K" display="A126044918K" xr:uid="{00000000-0004-0000-0000-0000CA080000}"/>
    <hyperlink ref="E2262" location="A126011838W" display="A126011838W" xr:uid="{00000000-0004-0000-0000-0000CB080000}"/>
    <hyperlink ref="E2263" location="A126074046W" display="A126074046W" xr:uid="{00000000-0004-0000-0000-0000CC080000}"/>
    <hyperlink ref="E2264" location="A126042942X" display="A126042942X" xr:uid="{00000000-0004-0000-0000-0000CD080000}"/>
    <hyperlink ref="E2265" location="A126016374A" display="A126016374A" xr:uid="{00000000-0004-0000-0000-0000CE080000}"/>
    <hyperlink ref="E2266" location="A126078582X" display="A126078582X" xr:uid="{00000000-0004-0000-0000-0000CF080000}"/>
    <hyperlink ref="E2267" location="A126047478W" display="A126047478W" xr:uid="{00000000-0004-0000-0000-0000D0080000}"/>
    <hyperlink ref="E2268" location="A126015078R" display="A126015078R" xr:uid="{00000000-0004-0000-0000-0000D1080000}"/>
    <hyperlink ref="E2269" location="A126077286L" display="A126077286L" xr:uid="{00000000-0004-0000-0000-0000D2080000}"/>
    <hyperlink ref="E2270" location="A126046182T" display="A126046182T" xr:uid="{00000000-0004-0000-0000-0000D3080000}"/>
    <hyperlink ref="E2271" location="A126013134K" display="A126013134K" xr:uid="{00000000-0004-0000-0000-0000D4080000}"/>
    <hyperlink ref="E2272" location="A126075342J" display="A126075342J" xr:uid="{00000000-0004-0000-0000-0000D5080000}"/>
    <hyperlink ref="E2273" location="A126044238F" display="A126044238F" xr:uid="{00000000-0004-0000-0000-0000D6080000}"/>
    <hyperlink ref="E2274" location="A126015726A" display="A126015726A" xr:uid="{00000000-0004-0000-0000-0000D7080000}"/>
    <hyperlink ref="E2275" location="A126077934X" display="A126077934X" xr:uid="{00000000-0004-0000-0000-0000D8080000}"/>
    <hyperlink ref="E2276" location="A126046830C" display="A126046830C" xr:uid="{00000000-0004-0000-0000-0000D9080000}"/>
    <hyperlink ref="E2277" location="A126014430W" display="A126014430W" xr:uid="{00000000-0004-0000-0000-0000DA080000}"/>
    <hyperlink ref="E2278" location="A126076638L" display="A126076638L" xr:uid="{00000000-0004-0000-0000-0000DB080000}"/>
    <hyperlink ref="E2279" location="A126045534T" display="A126045534T" xr:uid="{00000000-0004-0000-0000-0000DC080000}"/>
    <hyperlink ref="E2280" location="A126013782J" display="A126013782J" xr:uid="{00000000-0004-0000-0000-0000DD080000}"/>
    <hyperlink ref="E2281" location="A126075990F" display="A126075990F" xr:uid="{00000000-0004-0000-0000-0000DE080000}"/>
    <hyperlink ref="E2282" location="A126044886C" display="A126044886C" xr:uid="{00000000-0004-0000-0000-0000DF080000}"/>
    <hyperlink ref="E2283" location="A126012486W" display="A126012486W" xr:uid="{00000000-0004-0000-0000-0000E0080000}"/>
    <hyperlink ref="E2284" location="A126074694V" display="A126074694V" xr:uid="{00000000-0004-0000-0000-0000E1080000}"/>
    <hyperlink ref="E2285" location="A126043590X" display="A126043590X" xr:uid="{00000000-0004-0000-0000-0000E2080000}"/>
    <hyperlink ref="E2286" location="A126011890F" display="A126011890F" xr:uid="{00000000-0004-0000-0000-0000E3080000}"/>
    <hyperlink ref="E2287" location="A126074098X" display="A126074098X" xr:uid="{00000000-0004-0000-0000-0000E4080000}"/>
    <hyperlink ref="E2288" location="A126042994A" display="A126042994A" xr:uid="{00000000-0004-0000-0000-0000E5080000}"/>
    <hyperlink ref="E2289" location="A126016426T" display="A126016426T" xr:uid="{00000000-0004-0000-0000-0000E6080000}"/>
    <hyperlink ref="E2290" location="A126078634R" display="A126078634R" xr:uid="{00000000-0004-0000-0000-0000E7080000}"/>
    <hyperlink ref="E2291" location="A126047530V" display="A126047530V" xr:uid="{00000000-0004-0000-0000-0000E8080000}"/>
    <hyperlink ref="E2292" location="A126015130L" display="A126015130L" xr:uid="{00000000-0004-0000-0000-0000E9080000}"/>
    <hyperlink ref="E2293" location="A126077338C" display="A126077338C" xr:uid="{00000000-0004-0000-0000-0000EA080000}"/>
    <hyperlink ref="E2294" location="A126046234J" display="A126046234J" xr:uid="{00000000-0004-0000-0000-0000EB080000}"/>
    <hyperlink ref="E2295" location="A126013186L" display="A126013186L" xr:uid="{00000000-0004-0000-0000-0000EC080000}"/>
    <hyperlink ref="E2296" location="A126075394K" display="A126075394K" xr:uid="{00000000-0004-0000-0000-0000ED080000}"/>
    <hyperlink ref="E2297" location="A126044290R" display="A126044290R" xr:uid="{00000000-0004-0000-0000-0000EE080000}"/>
    <hyperlink ref="E2298" location="A126015778C" display="A126015778C" xr:uid="{00000000-0004-0000-0000-0000EF080000}"/>
    <hyperlink ref="E2299" location="A126077986A" display="A126077986A" xr:uid="{00000000-0004-0000-0000-0000F0080000}"/>
    <hyperlink ref="E2300" location="A126046882F" display="A126046882F" xr:uid="{00000000-0004-0000-0000-0000F1080000}"/>
    <hyperlink ref="E2301" location="A126014482X" display="A126014482X" xr:uid="{00000000-0004-0000-0000-0000F2080000}"/>
    <hyperlink ref="E2302" location="A126076690W" display="A126076690W" xr:uid="{00000000-0004-0000-0000-0000F3080000}"/>
    <hyperlink ref="E2303" location="A126045586V" display="A126045586V" xr:uid="{00000000-0004-0000-0000-0000F4080000}"/>
    <hyperlink ref="E2304" location="A126013834X" display="A126013834X" xr:uid="{00000000-0004-0000-0000-0000F5080000}"/>
    <hyperlink ref="E2305" location="A126076042X" display="A126076042X" xr:uid="{00000000-0004-0000-0000-0000F6080000}"/>
    <hyperlink ref="E2306" location="A126044938V" display="A126044938V" xr:uid="{00000000-0004-0000-0000-0000F7080000}"/>
    <hyperlink ref="E2307" location="A126012538L" display="A126012538L" xr:uid="{00000000-0004-0000-0000-0000F8080000}"/>
    <hyperlink ref="E2308" location="A126074746K" display="A126074746K" xr:uid="{00000000-0004-0000-0000-0000F9080000}"/>
    <hyperlink ref="E2309" location="A126043642R" display="A126043642R" xr:uid="{00000000-0004-0000-0000-0000FA080000}"/>
    <hyperlink ref="E2310" location="A126011874F" display="A126011874F" xr:uid="{00000000-0004-0000-0000-0000FB080000}"/>
    <hyperlink ref="E2311" location="A126074082F" display="A126074082F" xr:uid="{00000000-0004-0000-0000-0000FC080000}"/>
    <hyperlink ref="E2312" location="A126042978A" display="A126042978A" xr:uid="{00000000-0004-0000-0000-0000FD080000}"/>
    <hyperlink ref="E2313" location="A126016410X" display="A126016410X" xr:uid="{00000000-0004-0000-0000-0000FE080000}"/>
    <hyperlink ref="E2314" location="A126078618R" display="A126078618R" xr:uid="{00000000-0004-0000-0000-0000FF080000}"/>
    <hyperlink ref="E2315" location="A126047514V" display="A126047514V" xr:uid="{00000000-0004-0000-0000-000000090000}"/>
    <hyperlink ref="E2316" location="A126015114L" display="A126015114L" xr:uid="{00000000-0004-0000-0000-000001090000}"/>
    <hyperlink ref="E2317" location="A126077322K" display="A126077322K" xr:uid="{00000000-0004-0000-0000-000002090000}"/>
    <hyperlink ref="E2318" location="A126046218J" display="A126046218J" xr:uid="{00000000-0004-0000-0000-000003090000}"/>
    <hyperlink ref="E2319" location="A126013170V" display="A126013170V" xr:uid="{00000000-0004-0000-0000-000004090000}"/>
    <hyperlink ref="E2320" location="A126075378K" display="A126075378K" xr:uid="{00000000-0004-0000-0000-000005090000}"/>
    <hyperlink ref="E2321" location="A126044274R" display="A126044274R" xr:uid="{00000000-0004-0000-0000-000006090000}"/>
    <hyperlink ref="E2322" location="A126014466X" display="A126014466X" xr:uid="{00000000-0004-0000-0000-000007090000}"/>
    <hyperlink ref="E2323" location="A126076674W" display="A126076674W" xr:uid="{00000000-0004-0000-0000-000008090000}"/>
    <hyperlink ref="E2324" location="A126045570A" display="A126045570A" xr:uid="{00000000-0004-0000-0000-000009090000}"/>
    <hyperlink ref="E2325" location="A126013818X" display="A126013818X" xr:uid="{00000000-0004-0000-0000-00000A090000}"/>
    <hyperlink ref="E2326" location="A126076026X" display="A126076026X" xr:uid="{00000000-0004-0000-0000-00000B090000}"/>
    <hyperlink ref="E2327" location="A126044922A" display="A126044922A" xr:uid="{00000000-0004-0000-0000-00000C090000}"/>
    <hyperlink ref="E2328" location="A126011894R" display="A126011894R" xr:uid="{00000000-0004-0000-0000-00000D090000}"/>
    <hyperlink ref="E2329" location="A126074102C" display="A126074102C" xr:uid="{00000000-0004-0000-0000-00000E090000}"/>
    <hyperlink ref="E2330" location="A126042998K" display="A126042998K" xr:uid="{00000000-0004-0000-0000-00000F090000}"/>
    <hyperlink ref="E2331" location="A126016430J" display="A126016430J" xr:uid="{00000000-0004-0000-0000-000010090000}"/>
    <hyperlink ref="E2332" location="A126078638X" display="A126078638X" xr:uid="{00000000-0004-0000-0000-000011090000}"/>
    <hyperlink ref="E2333" location="A126047534C" display="A126047534C" xr:uid="{00000000-0004-0000-0000-000012090000}"/>
    <hyperlink ref="E2334" location="A126015134W" display="A126015134W" xr:uid="{00000000-0004-0000-0000-000013090000}"/>
    <hyperlink ref="E2335" location="A126077342V" display="A126077342V" xr:uid="{00000000-0004-0000-0000-000014090000}"/>
    <hyperlink ref="E2336" location="A126046238T" display="A126046238T" xr:uid="{00000000-0004-0000-0000-000015090000}"/>
    <hyperlink ref="E2337" location="A126013190C" display="A126013190C" xr:uid="{00000000-0004-0000-0000-000016090000}"/>
    <hyperlink ref="E2338" location="A126075398V" display="A126075398V" xr:uid="{00000000-0004-0000-0000-000017090000}"/>
    <hyperlink ref="E2339" location="A126044294X" display="A126044294X" xr:uid="{00000000-0004-0000-0000-000018090000}"/>
    <hyperlink ref="E2340" location="A126015782V" display="A126015782V" xr:uid="{00000000-0004-0000-0000-000019090000}"/>
    <hyperlink ref="E2341" location="A126077990T" display="A126077990T" xr:uid="{00000000-0004-0000-0000-00001A090000}"/>
    <hyperlink ref="E2342" location="A126046886R" display="A126046886R" xr:uid="{00000000-0004-0000-0000-00001B090000}"/>
    <hyperlink ref="E2343" location="A126014486J" display="A126014486J" xr:uid="{00000000-0004-0000-0000-00001C090000}"/>
    <hyperlink ref="E2344" location="A126076694F" display="A126076694F" xr:uid="{00000000-0004-0000-0000-00001D090000}"/>
    <hyperlink ref="E2345" location="A126045590K" display="A126045590K" xr:uid="{00000000-0004-0000-0000-00001E090000}"/>
    <hyperlink ref="E2346" location="A126013838J" display="A126013838J" xr:uid="{00000000-0004-0000-0000-00001F090000}"/>
    <hyperlink ref="E2347" location="A126076046J" display="A126076046J" xr:uid="{00000000-0004-0000-0000-000020090000}"/>
    <hyperlink ref="E2348" location="A126044942K" display="A126044942K" xr:uid="{00000000-0004-0000-0000-000021090000}"/>
    <hyperlink ref="E2349" location="A126012542C" display="A126012542C" xr:uid="{00000000-0004-0000-0000-000022090000}"/>
    <hyperlink ref="E2350" location="A126074750A" display="A126074750A" xr:uid="{00000000-0004-0000-0000-000023090000}"/>
    <hyperlink ref="E2351" location="A126043646X" display="A126043646X" xr:uid="{00000000-0004-0000-0000-000024090000}"/>
    <hyperlink ref="E2352" location="A126011842L" display="A126011842L" xr:uid="{00000000-0004-0000-0000-000025090000}"/>
    <hyperlink ref="E2353" location="A126074050L" display="A126074050L" xr:uid="{00000000-0004-0000-0000-000026090000}"/>
    <hyperlink ref="E2354" location="A126042946J" display="A126042946J" xr:uid="{00000000-0004-0000-0000-000027090000}"/>
    <hyperlink ref="E2355" location="A126016378K" display="A126016378K" xr:uid="{00000000-0004-0000-0000-000028090000}"/>
    <hyperlink ref="E2356" location="A126078586J" display="A126078586J" xr:uid="{00000000-0004-0000-0000-000029090000}"/>
    <hyperlink ref="E2357" location="A126047482L" display="A126047482L" xr:uid="{00000000-0004-0000-0000-00002A090000}"/>
    <hyperlink ref="E2358" location="A126015082F" display="A126015082F" xr:uid="{00000000-0004-0000-0000-00002B090000}"/>
    <hyperlink ref="E2359" location="A126077290C" display="A126077290C" xr:uid="{00000000-0004-0000-0000-00002C090000}"/>
    <hyperlink ref="E2360" location="A126046186A" display="A126046186A" xr:uid="{00000000-0004-0000-0000-00002D090000}"/>
    <hyperlink ref="E2361" location="A126013138V" display="A126013138V" xr:uid="{00000000-0004-0000-0000-00002E090000}"/>
    <hyperlink ref="E2362" location="A126075346T" display="A126075346T" xr:uid="{00000000-0004-0000-0000-00002F090000}"/>
    <hyperlink ref="E2363" location="A126044242W" display="A126044242W" xr:uid="{00000000-0004-0000-0000-000030090000}"/>
    <hyperlink ref="E2364" location="A126015730T" display="A126015730T" xr:uid="{00000000-0004-0000-0000-000031090000}"/>
    <hyperlink ref="E2365" location="A126077938J" display="A126077938J" xr:uid="{00000000-0004-0000-0000-000032090000}"/>
    <hyperlink ref="E2366" location="A126046834L" display="A126046834L" xr:uid="{00000000-0004-0000-0000-000033090000}"/>
    <hyperlink ref="E2367" location="A126014434F" display="A126014434F" xr:uid="{00000000-0004-0000-0000-000034090000}"/>
    <hyperlink ref="E2368" location="A126076642C" display="A126076642C" xr:uid="{00000000-0004-0000-0000-000035090000}"/>
    <hyperlink ref="E2369" location="A126045538A" display="A126045538A" xr:uid="{00000000-0004-0000-0000-000036090000}"/>
    <hyperlink ref="E2370" location="A126013786T" display="A126013786T" xr:uid="{00000000-0004-0000-0000-000037090000}"/>
    <hyperlink ref="E2371" location="A126075994R" display="A126075994R" xr:uid="{00000000-0004-0000-0000-000038090000}"/>
    <hyperlink ref="E2372" location="A126044890V" display="A126044890V" xr:uid="{00000000-0004-0000-0000-000039090000}"/>
    <hyperlink ref="E2373" location="A126012490L" display="A126012490L" xr:uid="{00000000-0004-0000-0000-00003A090000}"/>
    <hyperlink ref="E2374" location="A126074698C" display="A126074698C" xr:uid="{00000000-0004-0000-0000-00003B090000}"/>
    <hyperlink ref="E2375" location="A126043594J" display="A126043594J" xr:uid="{00000000-0004-0000-0000-00003C090000}"/>
    <hyperlink ref="E2376" location="A126011826L" display="A126011826L" xr:uid="{00000000-0004-0000-0000-00003D090000}"/>
    <hyperlink ref="E2377" location="A126074034L" display="A126074034L" xr:uid="{00000000-0004-0000-0000-00003E090000}"/>
    <hyperlink ref="E2378" location="A126042930R" display="A126042930R" xr:uid="{00000000-0004-0000-0000-00003F090000}"/>
    <hyperlink ref="E2379" location="A126016362T" display="A126016362T" xr:uid="{00000000-0004-0000-0000-000040090000}"/>
    <hyperlink ref="E2380" location="A126078570R" display="A126078570R" xr:uid="{00000000-0004-0000-0000-000041090000}"/>
    <hyperlink ref="E2381" location="A126047466L" display="A126047466L" xr:uid="{00000000-0004-0000-0000-000042090000}"/>
    <hyperlink ref="E2382" location="A126015066F" display="A126015066F" xr:uid="{00000000-0004-0000-0000-000043090000}"/>
    <hyperlink ref="E2383" location="A126077274C" display="A126077274C" xr:uid="{00000000-0004-0000-0000-000044090000}"/>
    <hyperlink ref="E2384" location="A126046170J" display="A126046170J" xr:uid="{00000000-0004-0000-0000-000045090000}"/>
    <hyperlink ref="E2385" location="A126013122A" display="A126013122A" xr:uid="{00000000-0004-0000-0000-000046090000}"/>
    <hyperlink ref="E2386" location="A126075330X" display="A126075330X" xr:uid="{00000000-0004-0000-0000-000047090000}"/>
    <hyperlink ref="E2387" location="A126044226W" display="A126044226W" xr:uid="{00000000-0004-0000-0000-000048090000}"/>
    <hyperlink ref="E2388" location="A126015714T" display="A126015714T" xr:uid="{00000000-0004-0000-0000-000049090000}"/>
    <hyperlink ref="E2389" location="A126077922R" display="A126077922R" xr:uid="{00000000-0004-0000-0000-00004A090000}"/>
    <hyperlink ref="E2390" location="A126046818L" display="A126046818L" xr:uid="{00000000-0004-0000-0000-00004B090000}"/>
    <hyperlink ref="E2391" location="A126014418F" display="A126014418F" xr:uid="{00000000-0004-0000-0000-00004C090000}"/>
    <hyperlink ref="E2392" location="A126076626C" display="A126076626C" xr:uid="{00000000-0004-0000-0000-00004D090000}"/>
    <hyperlink ref="E2393" location="A126045522J" display="A126045522J" xr:uid="{00000000-0004-0000-0000-00004E090000}"/>
    <hyperlink ref="E2394" location="A126013770X" display="A126013770X" xr:uid="{00000000-0004-0000-0000-00004F090000}"/>
    <hyperlink ref="E2395" location="A126075978R" display="A126075978R" xr:uid="{00000000-0004-0000-0000-000050090000}"/>
    <hyperlink ref="E2396" location="A126044874V" display="A126044874V" xr:uid="{00000000-0004-0000-0000-000051090000}"/>
    <hyperlink ref="E2397" location="A126012474L" display="A126012474L" xr:uid="{00000000-0004-0000-0000-000052090000}"/>
    <hyperlink ref="E2398" location="A126074682K" display="A126074682K" xr:uid="{00000000-0004-0000-0000-000053090000}"/>
    <hyperlink ref="E2399" location="A126043578J" display="A126043578J" xr:uid="{00000000-0004-0000-0000-000054090000}"/>
    <hyperlink ref="E2400" location="A126011830C" display="A126011830C" xr:uid="{00000000-0004-0000-0000-000055090000}"/>
    <hyperlink ref="E2401" location="A126074038W" display="A126074038W" xr:uid="{00000000-0004-0000-0000-000056090000}"/>
    <hyperlink ref="E2402" location="A126042934X" display="A126042934X" xr:uid="{00000000-0004-0000-0000-000057090000}"/>
    <hyperlink ref="E2403" location="A126016366A" display="A126016366A" xr:uid="{00000000-0004-0000-0000-000058090000}"/>
    <hyperlink ref="E2404" location="A126078574X" display="A126078574X" xr:uid="{00000000-0004-0000-0000-000059090000}"/>
    <hyperlink ref="E2405" location="A126047470C" display="A126047470C" xr:uid="{00000000-0004-0000-0000-00005A090000}"/>
    <hyperlink ref="E2406" location="A126015070W" display="A126015070W" xr:uid="{00000000-0004-0000-0000-00005B090000}"/>
    <hyperlink ref="E2407" location="A126077278L" display="A126077278L" xr:uid="{00000000-0004-0000-0000-00005C090000}"/>
    <hyperlink ref="E2408" location="A126046174T" display="A126046174T" xr:uid="{00000000-0004-0000-0000-00005D090000}"/>
    <hyperlink ref="E2409" location="A126013126K" display="A126013126K" xr:uid="{00000000-0004-0000-0000-00005E090000}"/>
    <hyperlink ref="E2410" location="A126075334J" display="A126075334J" xr:uid="{00000000-0004-0000-0000-00005F090000}"/>
    <hyperlink ref="E2411" location="A126044230L" display="A126044230L" xr:uid="{00000000-0004-0000-0000-000060090000}"/>
    <hyperlink ref="E2412" location="A126015718A" display="A126015718A" xr:uid="{00000000-0004-0000-0000-000061090000}"/>
    <hyperlink ref="E2413" location="A126077926X" display="A126077926X" xr:uid="{00000000-0004-0000-0000-000062090000}"/>
    <hyperlink ref="E2414" location="A126046822C" display="A126046822C" xr:uid="{00000000-0004-0000-0000-000063090000}"/>
    <hyperlink ref="E2415" location="A126014422W" display="A126014422W" xr:uid="{00000000-0004-0000-0000-000064090000}"/>
    <hyperlink ref="E2416" location="A126076630V" display="A126076630V" xr:uid="{00000000-0004-0000-0000-000065090000}"/>
    <hyperlink ref="E2417" location="A126045526T" display="A126045526T" xr:uid="{00000000-0004-0000-0000-000066090000}"/>
    <hyperlink ref="E2418" location="A126013774J" display="A126013774J" xr:uid="{00000000-0004-0000-0000-000067090000}"/>
    <hyperlink ref="E2419" location="A126075982F" display="A126075982F" xr:uid="{00000000-0004-0000-0000-000068090000}"/>
    <hyperlink ref="E2420" location="A126044878C" display="A126044878C" xr:uid="{00000000-0004-0000-0000-000069090000}"/>
    <hyperlink ref="E2421" location="A126012478W" display="A126012478W" xr:uid="{00000000-0004-0000-0000-00006A090000}"/>
    <hyperlink ref="E2422" location="A126074686V" display="A126074686V" xr:uid="{00000000-0004-0000-0000-00006B090000}"/>
    <hyperlink ref="E2423" location="A126043582X" display="A126043582X" xr:uid="{00000000-0004-0000-0000-00006C090000}"/>
    <hyperlink ref="E2424" location="A126011858F" display="A126011858F" xr:uid="{00000000-0004-0000-0000-00006D090000}"/>
    <hyperlink ref="E2425" location="A126074066F" display="A126074066F" xr:uid="{00000000-0004-0000-0000-00006E090000}"/>
    <hyperlink ref="E2426" location="A126042962J" display="A126042962J" xr:uid="{00000000-0004-0000-0000-00006F090000}"/>
    <hyperlink ref="E2427" location="A126016394K" display="A126016394K" xr:uid="{00000000-0004-0000-0000-000070090000}"/>
    <hyperlink ref="E2428" location="A126078602W" display="A126078602W" xr:uid="{00000000-0004-0000-0000-000071090000}"/>
    <hyperlink ref="E2429" location="A126047498F" display="A126047498F" xr:uid="{00000000-0004-0000-0000-000072090000}"/>
    <hyperlink ref="E2430" location="A126015098X" display="A126015098X" xr:uid="{00000000-0004-0000-0000-000073090000}"/>
    <hyperlink ref="E2431" location="A126077306K" display="A126077306K" xr:uid="{00000000-0004-0000-0000-000074090000}"/>
    <hyperlink ref="E2432" location="A126046202R" display="A126046202R" xr:uid="{00000000-0004-0000-0000-000075090000}"/>
    <hyperlink ref="E2433" location="A126013154V" display="A126013154V" xr:uid="{00000000-0004-0000-0000-000076090000}"/>
    <hyperlink ref="E2434" location="A126075362T" display="A126075362T" xr:uid="{00000000-0004-0000-0000-000077090000}"/>
    <hyperlink ref="E2435" location="A126044258R" display="A126044258R" xr:uid="{00000000-0004-0000-0000-000078090000}"/>
    <hyperlink ref="E2436" location="A126015746K" display="A126015746K" xr:uid="{00000000-0004-0000-0000-000079090000}"/>
    <hyperlink ref="E2437" location="A126077954J" display="A126077954J" xr:uid="{00000000-0004-0000-0000-00007A090000}"/>
    <hyperlink ref="E2438" location="A126046850L" display="A126046850L" xr:uid="{00000000-0004-0000-0000-00007B090000}"/>
    <hyperlink ref="E2439" location="A126014450F" display="A126014450F" xr:uid="{00000000-0004-0000-0000-00007C090000}"/>
    <hyperlink ref="E2440" location="A126076658W" display="A126076658W" xr:uid="{00000000-0004-0000-0000-00007D090000}"/>
    <hyperlink ref="E2441" location="A126045554A" display="A126045554A" xr:uid="{00000000-0004-0000-0000-00007E090000}"/>
    <hyperlink ref="E2442" location="A126013802F" display="A126013802F" xr:uid="{00000000-0004-0000-0000-00007F090000}"/>
    <hyperlink ref="E2443" location="A126076010F" display="A126076010F" xr:uid="{00000000-0004-0000-0000-000080090000}"/>
    <hyperlink ref="E2444" location="A126044906A" display="A126044906A" xr:uid="{00000000-0004-0000-0000-000081090000}"/>
    <hyperlink ref="E2445" location="A126012506V" display="A126012506V" xr:uid="{00000000-0004-0000-0000-000082090000}"/>
    <hyperlink ref="E2446" location="A126074714T" display="A126074714T" xr:uid="{00000000-0004-0000-0000-000083090000}"/>
    <hyperlink ref="E2447" location="A126043610W" display="A126043610W" xr:uid="{00000000-0004-0000-0000-000084090000}"/>
    <hyperlink ref="E2448" location="A126011834L" display="A126011834L" xr:uid="{00000000-0004-0000-0000-000085090000}"/>
    <hyperlink ref="E2449" location="A126074042L" display="A126074042L" xr:uid="{00000000-0004-0000-0000-000086090000}"/>
    <hyperlink ref="E2450" location="A126042938J" display="A126042938J" xr:uid="{00000000-0004-0000-0000-000087090000}"/>
    <hyperlink ref="E2451" location="A126016370T" display="A126016370T" xr:uid="{00000000-0004-0000-0000-000088090000}"/>
    <hyperlink ref="E2452" location="A126078578J" display="A126078578J" xr:uid="{00000000-0004-0000-0000-000089090000}"/>
    <hyperlink ref="E2453" location="A126047474L" display="A126047474L" xr:uid="{00000000-0004-0000-0000-00008A090000}"/>
    <hyperlink ref="E2454" location="A126015074F" display="A126015074F" xr:uid="{00000000-0004-0000-0000-00008B090000}"/>
    <hyperlink ref="E2455" location="A126077282C" display="A126077282C" xr:uid="{00000000-0004-0000-0000-00008C090000}"/>
    <hyperlink ref="E2456" location="A126046178A" display="A126046178A" xr:uid="{00000000-0004-0000-0000-00008D090000}"/>
    <hyperlink ref="E2457" location="A126013130A" display="A126013130A" xr:uid="{00000000-0004-0000-0000-00008E090000}"/>
    <hyperlink ref="E2458" location="A126075338T" display="A126075338T" xr:uid="{00000000-0004-0000-0000-00008F090000}"/>
    <hyperlink ref="E2459" location="A126044234W" display="A126044234W" xr:uid="{00000000-0004-0000-0000-000090090000}"/>
    <hyperlink ref="E2460" location="A126015722T" display="A126015722T" xr:uid="{00000000-0004-0000-0000-000091090000}"/>
    <hyperlink ref="E2461" location="A126077930R" display="A126077930R" xr:uid="{00000000-0004-0000-0000-000092090000}"/>
    <hyperlink ref="E2462" location="A126046826L" display="A126046826L" xr:uid="{00000000-0004-0000-0000-000093090000}"/>
    <hyperlink ref="E2463" location="A126014426F" display="A126014426F" xr:uid="{00000000-0004-0000-0000-000094090000}"/>
    <hyperlink ref="E2464" location="A126076634C" display="A126076634C" xr:uid="{00000000-0004-0000-0000-000095090000}"/>
    <hyperlink ref="E2465" location="A126045530J" display="A126045530J" xr:uid="{00000000-0004-0000-0000-000096090000}"/>
    <hyperlink ref="E2466" location="A126013778T" display="A126013778T" xr:uid="{00000000-0004-0000-0000-000097090000}"/>
    <hyperlink ref="E2467" location="A126075986R" display="A126075986R" xr:uid="{00000000-0004-0000-0000-000098090000}"/>
    <hyperlink ref="E2468" location="A126044882V" display="A126044882V" xr:uid="{00000000-0004-0000-0000-000099090000}"/>
    <hyperlink ref="E2469" location="A126012482L" display="A126012482L" xr:uid="{00000000-0004-0000-0000-00009A090000}"/>
    <hyperlink ref="E2470" location="A126074690K" display="A126074690K" xr:uid="{00000000-0004-0000-0000-00009B090000}"/>
    <hyperlink ref="E2471" location="A126043586J" display="A126043586J" xr:uid="{00000000-0004-0000-0000-00009C090000}"/>
    <hyperlink ref="E2472" location="A126011862W" display="A126011862W" xr:uid="{00000000-0004-0000-0000-00009D090000}"/>
    <hyperlink ref="E2473" location="A126074070W" display="A126074070W" xr:uid="{00000000-0004-0000-0000-00009E090000}"/>
    <hyperlink ref="E2474" location="A126042966T" display="A126042966T" xr:uid="{00000000-0004-0000-0000-00009F090000}"/>
    <hyperlink ref="E2475" location="A126016398V" display="A126016398V" xr:uid="{00000000-0004-0000-0000-0000A0090000}"/>
    <hyperlink ref="E2476" location="A126078606F" display="A126078606F" xr:uid="{00000000-0004-0000-0000-0000A1090000}"/>
    <hyperlink ref="E2477" location="A126047502K" display="A126047502K" xr:uid="{00000000-0004-0000-0000-0000A2090000}"/>
    <hyperlink ref="E2478" location="A126015102C" display="A126015102C" xr:uid="{00000000-0004-0000-0000-0000A3090000}"/>
    <hyperlink ref="E2479" location="A126077310A" display="A126077310A" xr:uid="{00000000-0004-0000-0000-0000A4090000}"/>
    <hyperlink ref="E2480" location="A126046206X" display="A126046206X" xr:uid="{00000000-0004-0000-0000-0000A5090000}"/>
    <hyperlink ref="E2481" location="A126013158C" display="A126013158C" xr:uid="{00000000-0004-0000-0000-0000A6090000}"/>
    <hyperlink ref="E2482" location="A126075366A" display="A126075366A" xr:uid="{00000000-0004-0000-0000-0000A7090000}"/>
    <hyperlink ref="E2483" location="A126044262F" display="A126044262F" xr:uid="{00000000-0004-0000-0000-0000A8090000}"/>
    <hyperlink ref="E2484" location="A126015750A" display="A126015750A" xr:uid="{00000000-0004-0000-0000-0000A9090000}"/>
    <hyperlink ref="E2485" location="A126077958T" display="A126077958T" xr:uid="{00000000-0004-0000-0000-0000AA090000}"/>
    <hyperlink ref="E2486" location="A126046854W" display="A126046854W" xr:uid="{00000000-0004-0000-0000-0000AB090000}"/>
    <hyperlink ref="E2487" location="A126014454R" display="A126014454R" xr:uid="{00000000-0004-0000-0000-0000AC090000}"/>
    <hyperlink ref="E2488" location="A126076662L" display="A126076662L" xr:uid="{00000000-0004-0000-0000-0000AD090000}"/>
    <hyperlink ref="E2489" location="A126045558K" display="A126045558K" xr:uid="{00000000-0004-0000-0000-0000AE090000}"/>
    <hyperlink ref="E2490" location="A126013806R" display="A126013806R" xr:uid="{00000000-0004-0000-0000-0000AF090000}"/>
    <hyperlink ref="E2491" location="A126076014R" display="A126076014R" xr:uid="{00000000-0004-0000-0000-0000B0090000}"/>
    <hyperlink ref="E2492" location="A126044910T" display="A126044910T" xr:uid="{00000000-0004-0000-0000-0000B1090000}"/>
    <hyperlink ref="E2493" location="A126012510K" display="A126012510K" xr:uid="{00000000-0004-0000-0000-0000B2090000}"/>
    <hyperlink ref="E2494" location="A126074718A" display="A126074718A" xr:uid="{00000000-0004-0000-0000-0000B3090000}"/>
    <hyperlink ref="E2495" location="A126043614F" display="A126043614F" xr:uid="{00000000-0004-0000-0000-0000B4090000}"/>
    <hyperlink ref="E2496" location="A126001930A" display="A126001930A" xr:uid="{00000000-0004-0000-0000-0000B5090000}"/>
    <hyperlink ref="E2497" location="A126064138V" display="A126064138V" xr:uid="{00000000-0004-0000-0000-0000B6090000}"/>
    <hyperlink ref="E2498" location="A126033034X" display="A126033034X" xr:uid="{00000000-0004-0000-0000-0000B7090000}"/>
    <hyperlink ref="E2499" location="A126006466X" display="A126006466X" xr:uid="{00000000-0004-0000-0000-0000B8090000}"/>
    <hyperlink ref="E2500" location="A126068674W" display="A126068674W" xr:uid="{00000000-0004-0000-0000-0000B9090000}"/>
    <hyperlink ref="E2501" location="A126037570A" display="A126037570A" xr:uid="{00000000-0004-0000-0000-0000BA090000}"/>
    <hyperlink ref="E2502" location="A126005170V" display="A126005170V" xr:uid="{00000000-0004-0000-0000-0000BB090000}"/>
    <hyperlink ref="E2503" location="A126067378K" display="A126067378K" xr:uid="{00000000-0004-0000-0000-0000BC090000}"/>
    <hyperlink ref="E2504" location="A126036274R" display="A126036274R" xr:uid="{00000000-0004-0000-0000-0000BD090000}"/>
    <hyperlink ref="E2505" location="A126003226J" display="A126003226J" xr:uid="{00000000-0004-0000-0000-0000BE090000}"/>
    <hyperlink ref="E2506" location="A126065434F" display="A126065434F" xr:uid="{00000000-0004-0000-0000-0000BF090000}"/>
    <hyperlink ref="E2507" location="A126034330K" display="A126034330K" xr:uid="{00000000-0004-0000-0000-0000C0090000}"/>
    <hyperlink ref="E2508" location="A126005818X" display="A126005818X" xr:uid="{00000000-0004-0000-0000-0000C1090000}"/>
    <hyperlink ref="E2509" location="A126068026X" display="A126068026X" xr:uid="{00000000-0004-0000-0000-0000C2090000}"/>
    <hyperlink ref="E2510" location="A126036922A" display="A126036922A" xr:uid="{00000000-0004-0000-0000-0000C3090000}"/>
    <hyperlink ref="E2511" location="A126004522V" display="A126004522V" xr:uid="{00000000-0004-0000-0000-0000C4090000}"/>
    <hyperlink ref="E2512" location="A126066730T" display="A126066730T" xr:uid="{00000000-0004-0000-0000-0000C5090000}"/>
    <hyperlink ref="E2513" location="A126035626R" display="A126035626R" xr:uid="{00000000-0004-0000-0000-0000C6090000}"/>
    <hyperlink ref="E2514" location="A126003874F" display="A126003874F" xr:uid="{00000000-0004-0000-0000-0000C7090000}"/>
    <hyperlink ref="E2515" location="A126066082F" display="A126066082F" xr:uid="{00000000-0004-0000-0000-0000C8090000}"/>
    <hyperlink ref="E2516" location="A126034978A" display="A126034978A" xr:uid="{00000000-0004-0000-0000-0000C9090000}"/>
    <hyperlink ref="E2517" location="A126002578V" display="A126002578V" xr:uid="{00000000-0004-0000-0000-0000CA090000}"/>
    <hyperlink ref="E2518" location="A126064786T" display="A126064786T" xr:uid="{00000000-0004-0000-0000-0000CB090000}"/>
    <hyperlink ref="E2519" location="A126033682W" display="A126033682W" xr:uid="{00000000-0004-0000-0000-0000CC090000}"/>
    <hyperlink ref="E2520" location="A126001942K" display="A126001942K" xr:uid="{00000000-0004-0000-0000-0000CD090000}"/>
    <hyperlink ref="E2521" location="A126064150K" display="A126064150K" xr:uid="{00000000-0004-0000-0000-0000CE090000}"/>
    <hyperlink ref="E2522" location="A126033046J" display="A126033046J" xr:uid="{00000000-0004-0000-0000-0000CF090000}"/>
    <hyperlink ref="E2523" location="A126006478J" display="A126006478J" xr:uid="{00000000-0004-0000-0000-0000D0090000}"/>
    <hyperlink ref="E2524" location="A126068686F" display="A126068686F" xr:uid="{00000000-0004-0000-0000-0000D1090000}"/>
    <hyperlink ref="E2525" location="A126037582K" display="A126037582K" xr:uid="{00000000-0004-0000-0000-0000D2090000}"/>
    <hyperlink ref="E2526" location="A126005182C" display="A126005182C" xr:uid="{00000000-0004-0000-0000-0000D3090000}"/>
    <hyperlink ref="E2527" location="A126067390A" display="A126067390A" xr:uid="{00000000-0004-0000-0000-0000D4090000}"/>
    <hyperlink ref="E2528" location="A126036286X" display="A126036286X" xr:uid="{00000000-0004-0000-0000-0000D5090000}"/>
    <hyperlink ref="E2529" location="A126003238T" display="A126003238T" xr:uid="{00000000-0004-0000-0000-0000D6090000}"/>
    <hyperlink ref="E2530" location="A126065446R" display="A126065446R" xr:uid="{00000000-0004-0000-0000-0000D7090000}"/>
    <hyperlink ref="E2531" location="A126034342V" display="A126034342V" xr:uid="{00000000-0004-0000-0000-0000D8090000}"/>
    <hyperlink ref="E2532" location="A126005830R" display="A126005830R" xr:uid="{00000000-0004-0000-0000-0000D9090000}"/>
    <hyperlink ref="E2533" location="A126068038J" display="A126068038J" xr:uid="{00000000-0004-0000-0000-0000DA090000}"/>
    <hyperlink ref="E2534" location="A126036934K" display="A126036934K" xr:uid="{00000000-0004-0000-0000-0000DB090000}"/>
    <hyperlink ref="E2535" location="A126004534C" display="A126004534C" xr:uid="{00000000-0004-0000-0000-0000DC090000}"/>
    <hyperlink ref="E2536" location="A126066742A" display="A126066742A" xr:uid="{00000000-0004-0000-0000-0000DD090000}"/>
    <hyperlink ref="E2537" location="A126035638X" display="A126035638X" xr:uid="{00000000-0004-0000-0000-0000DE090000}"/>
    <hyperlink ref="E2538" location="A126003886R" display="A126003886R" xr:uid="{00000000-0004-0000-0000-0000DF090000}"/>
    <hyperlink ref="E2539" location="A126066094R" display="A126066094R" xr:uid="{00000000-0004-0000-0000-0000E0090000}"/>
    <hyperlink ref="E2540" location="A126034990T" display="A126034990T" xr:uid="{00000000-0004-0000-0000-0000E1090000}"/>
    <hyperlink ref="E2541" location="A126002590K" display="A126002590K" xr:uid="{00000000-0004-0000-0000-0000E2090000}"/>
    <hyperlink ref="E2542" location="A126064798A" display="A126064798A" xr:uid="{00000000-0004-0000-0000-0000E3090000}"/>
    <hyperlink ref="E2543" location="A126033694F" display="A126033694F" xr:uid="{00000000-0004-0000-0000-0000E4090000}"/>
    <hyperlink ref="E2544" location="A126001910T" display="A126001910T" xr:uid="{00000000-0004-0000-0000-0000E5090000}"/>
    <hyperlink ref="E2545" location="A126064118K" display="A126064118K" xr:uid="{00000000-0004-0000-0000-0000E6090000}"/>
    <hyperlink ref="E2546" location="A126033014R" display="A126033014R" xr:uid="{00000000-0004-0000-0000-0000E7090000}"/>
    <hyperlink ref="E2547" location="A126006446R" display="A126006446R" xr:uid="{00000000-0004-0000-0000-0000E8090000}"/>
    <hyperlink ref="E2548" location="A126068654L" display="A126068654L" xr:uid="{00000000-0004-0000-0000-0000E9090000}"/>
    <hyperlink ref="E2549" location="A126037550T" display="A126037550T" xr:uid="{00000000-0004-0000-0000-0000EA090000}"/>
    <hyperlink ref="E2550" location="A126005150K" display="A126005150K" xr:uid="{00000000-0004-0000-0000-0000EB090000}"/>
    <hyperlink ref="E2551" location="A126067358A" display="A126067358A" xr:uid="{00000000-0004-0000-0000-0000EC090000}"/>
    <hyperlink ref="E2552" location="A126036254F" display="A126036254F" xr:uid="{00000000-0004-0000-0000-0000ED090000}"/>
    <hyperlink ref="E2553" location="A126003206X" display="A126003206X" xr:uid="{00000000-0004-0000-0000-0000EE090000}"/>
    <hyperlink ref="E2554" location="A126065414W" display="A126065414W" xr:uid="{00000000-0004-0000-0000-0000EF090000}"/>
    <hyperlink ref="E2555" location="A126034310A" display="A126034310A" xr:uid="{00000000-0004-0000-0000-0000F0090000}"/>
    <hyperlink ref="E2556" location="A126005798A" display="A126005798A" xr:uid="{00000000-0004-0000-0000-0000F1090000}"/>
    <hyperlink ref="E2557" location="A126068006R" display="A126068006R" xr:uid="{00000000-0004-0000-0000-0000F2090000}"/>
    <hyperlink ref="E2558" location="A126036902T" display="A126036902T" xr:uid="{00000000-0004-0000-0000-0000F3090000}"/>
    <hyperlink ref="E2559" location="A126004502K" display="A126004502K" xr:uid="{00000000-0004-0000-0000-0000F4090000}"/>
    <hyperlink ref="E2560" location="A126066710J" display="A126066710J" xr:uid="{00000000-0004-0000-0000-0000F5090000}"/>
    <hyperlink ref="E2561" location="A126035606F" display="A126035606F" xr:uid="{00000000-0004-0000-0000-0000F6090000}"/>
    <hyperlink ref="E2562" location="A126003854W" display="A126003854W" xr:uid="{00000000-0004-0000-0000-0000F7090000}"/>
    <hyperlink ref="E2563" location="A126066062W" display="A126066062W" xr:uid="{00000000-0004-0000-0000-0000F8090000}"/>
    <hyperlink ref="E2564" location="A126034958T" display="A126034958T" xr:uid="{00000000-0004-0000-0000-0000F9090000}"/>
    <hyperlink ref="E2565" location="A126002558K" display="A126002558K" xr:uid="{00000000-0004-0000-0000-0000FA090000}"/>
    <hyperlink ref="E2566" location="A126064766J" display="A126064766J" xr:uid="{00000000-0004-0000-0000-0000FB090000}"/>
    <hyperlink ref="E2567" location="A126033662L" display="A126033662L" xr:uid="{00000000-0004-0000-0000-0000FC090000}"/>
    <hyperlink ref="E2568" location="A126001946V" display="A126001946V" xr:uid="{00000000-0004-0000-0000-0000FD090000}"/>
    <hyperlink ref="E2569" location="A126064154V" display="A126064154V" xr:uid="{00000000-0004-0000-0000-0000FE090000}"/>
    <hyperlink ref="E2570" location="A126033050X" display="A126033050X" xr:uid="{00000000-0004-0000-0000-0000FF090000}"/>
    <hyperlink ref="E2571" location="A126006482X" display="A126006482X" xr:uid="{00000000-0004-0000-0000-0000000A0000}"/>
    <hyperlink ref="E2572" location="A126068690W" display="A126068690W" xr:uid="{00000000-0004-0000-0000-0000010A0000}"/>
    <hyperlink ref="E2573" location="A126037586V" display="A126037586V" xr:uid="{00000000-0004-0000-0000-0000020A0000}"/>
    <hyperlink ref="E2574" location="A126005186L" display="A126005186L" xr:uid="{00000000-0004-0000-0000-0000030A0000}"/>
    <hyperlink ref="E2575" location="A126067394K" display="A126067394K" xr:uid="{00000000-0004-0000-0000-0000040A0000}"/>
    <hyperlink ref="E2576" location="A126036290R" display="A126036290R" xr:uid="{00000000-0004-0000-0000-0000050A0000}"/>
    <hyperlink ref="E2577" location="A126003242J" display="A126003242J" xr:uid="{00000000-0004-0000-0000-0000060A0000}"/>
    <hyperlink ref="E2578" location="A126065450F" display="A126065450F" xr:uid="{00000000-0004-0000-0000-0000070A0000}"/>
    <hyperlink ref="E2579" location="A126034346C" display="A126034346C" xr:uid="{00000000-0004-0000-0000-0000080A0000}"/>
    <hyperlink ref="E2580" location="A126005834X" display="A126005834X" xr:uid="{00000000-0004-0000-0000-0000090A0000}"/>
    <hyperlink ref="E2581" location="A126068042X" display="A126068042X" xr:uid="{00000000-0004-0000-0000-00000A0A0000}"/>
    <hyperlink ref="E2582" location="A126036938V" display="A126036938V" xr:uid="{00000000-0004-0000-0000-00000B0A0000}"/>
    <hyperlink ref="E2583" location="A126004538L" display="A126004538L" xr:uid="{00000000-0004-0000-0000-00000C0A0000}"/>
    <hyperlink ref="E2584" location="A126066746K" display="A126066746K" xr:uid="{00000000-0004-0000-0000-00000D0A0000}"/>
    <hyperlink ref="E2585" location="A126035642R" display="A126035642R" xr:uid="{00000000-0004-0000-0000-00000E0A0000}"/>
    <hyperlink ref="E2586" location="A126003890F" display="A126003890F" xr:uid="{00000000-0004-0000-0000-00000F0A0000}"/>
    <hyperlink ref="E2587" location="A126066098X" display="A126066098X" xr:uid="{00000000-0004-0000-0000-0000100A0000}"/>
    <hyperlink ref="E2588" location="A126034994A" display="A126034994A" xr:uid="{00000000-0004-0000-0000-0000110A0000}"/>
    <hyperlink ref="E2589" location="A126002594V" display="A126002594V" xr:uid="{00000000-0004-0000-0000-0000120A0000}"/>
    <hyperlink ref="E2590" location="A126064802F" display="A126064802F" xr:uid="{00000000-0004-0000-0000-0000130A0000}"/>
    <hyperlink ref="E2591" location="A126033698R" display="A126033698R" xr:uid="{00000000-0004-0000-0000-0000140A0000}"/>
    <hyperlink ref="E2592" location="A126001950K" display="A126001950K" xr:uid="{00000000-0004-0000-0000-0000150A0000}"/>
    <hyperlink ref="E2593" location="A126064158C" display="A126064158C" xr:uid="{00000000-0004-0000-0000-0000160A0000}"/>
    <hyperlink ref="E2594" location="A126033054J" display="A126033054J" xr:uid="{00000000-0004-0000-0000-0000170A0000}"/>
    <hyperlink ref="E2595" location="A126006486J" display="A126006486J" xr:uid="{00000000-0004-0000-0000-0000180A0000}"/>
    <hyperlink ref="E2596" location="A126068694F" display="A126068694F" xr:uid="{00000000-0004-0000-0000-0000190A0000}"/>
    <hyperlink ref="E2597" location="A126037590K" display="A126037590K" xr:uid="{00000000-0004-0000-0000-00001A0A0000}"/>
    <hyperlink ref="E2598" location="A126005190C" display="A126005190C" xr:uid="{00000000-0004-0000-0000-00001B0A0000}"/>
    <hyperlink ref="E2599" location="A126067398V" display="A126067398V" xr:uid="{00000000-0004-0000-0000-00001C0A0000}"/>
    <hyperlink ref="E2600" location="A126036294X" display="A126036294X" xr:uid="{00000000-0004-0000-0000-00001D0A0000}"/>
    <hyperlink ref="E2601" location="A126003246T" display="A126003246T" xr:uid="{00000000-0004-0000-0000-00001E0A0000}"/>
    <hyperlink ref="E2602" location="A126065454R" display="A126065454R" xr:uid="{00000000-0004-0000-0000-00001F0A0000}"/>
    <hyperlink ref="E2603" location="A126034350V" display="A126034350V" xr:uid="{00000000-0004-0000-0000-0000200A0000}"/>
    <hyperlink ref="E2604" location="A126005838J" display="A126005838J" xr:uid="{00000000-0004-0000-0000-0000210A0000}"/>
    <hyperlink ref="E2605" location="A126068046J" display="A126068046J" xr:uid="{00000000-0004-0000-0000-0000220A0000}"/>
    <hyperlink ref="E2606" location="A126036942K" display="A126036942K" xr:uid="{00000000-0004-0000-0000-0000230A0000}"/>
    <hyperlink ref="E2607" location="A126004542C" display="A126004542C" xr:uid="{00000000-0004-0000-0000-0000240A0000}"/>
    <hyperlink ref="E2608" location="A126066750A" display="A126066750A" xr:uid="{00000000-0004-0000-0000-0000250A0000}"/>
    <hyperlink ref="E2609" location="A126035646X" display="A126035646X" xr:uid="{00000000-0004-0000-0000-0000260A0000}"/>
    <hyperlink ref="E2610" location="A126003894R" display="A126003894R" xr:uid="{00000000-0004-0000-0000-0000270A0000}"/>
    <hyperlink ref="E2611" location="A126066102C" display="A126066102C" xr:uid="{00000000-0004-0000-0000-0000280A0000}"/>
    <hyperlink ref="E2612" location="A126034998K" display="A126034998K" xr:uid="{00000000-0004-0000-0000-0000290A0000}"/>
    <hyperlink ref="E2613" location="A126002598C" display="A126002598C" xr:uid="{00000000-0004-0000-0000-00002A0A0000}"/>
    <hyperlink ref="E2614" location="A126064806R" display="A126064806R" xr:uid="{00000000-0004-0000-0000-00002B0A0000}"/>
    <hyperlink ref="E2615" location="A126033702V" display="A126033702V" xr:uid="{00000000-0004-0000-0000-00002C0A0000}"/>
    <hyperlink ref="E2616" location="A126001914A" display="A126001914A" xr:uid="{00000000-0004-0000-0000-00002D0A0000}"/>
    <hyperlink ref="E2617" location="A126064122A" display="A126064122A" xr:uid="{00000000-0004-0000-0000-00002E0A0000}"/>
    <hyperlink ref="E2618" location="A126033018X" display="A126033018X" xr:uid="{00000000-0004-0000-0000-00002F0A0000}"/>
    <hyperlink ref="E2619" location="A126006450F" display="A126006450F" xr:uid="{00000000-0004-0000-0000-0000300A0000}"/>
    <hyperlink ref="E2620" location="A126068658W" display="A126068658W" xr:uid="{00000000-0004-0000-0000-0000310A0000}"/>
    <hyperlink ref="E2621" location="A126037554A" display="A126037554A" xr:uid="{00000000-0004-0000-0000-0000320A0000}"/>
    <hyperlink ref="E2622" location="A126005154V" display="A126005154V" xr:uid="{00000000-0004-0000-0000-0000330A0000}"/>
    <hyperlink ref="E2623" location="A126067362T" display="A126067362T" xr:uid="{00000000-0004-0000-0000-0000340A0000}"/>
    <hyperlink ref="E2624" location="A126036258R" display="A126036258R" xr:uid="{00000000-0004-0000-0000-0000350A0000}"/>
    <hyperlink ref="E2625" location="A126003210R" display="A126003210R" xr:uid="{00000000-0004-0000-0000-0000360A0000}"/>
    <hyperlink ref="E2626" location="A126065418F" display="A126065418F" xr:uid="{00000000-0004-0000-0000-0000370A0000}"/>
    <hyperlink ref="E2627" location="A126034314K" display="A126034314K" xr:uid="{00000000-0004-0000-0000-0000380A0000}"/>
    <hyperlink ref="E2628" location="A126005802F" display="A126005802F" xr:uid="{00000000-0004-0000-0000-0000390A0000}"/>
    <hyperlink ref="E2629" location="A126068010F" display="A126068010F" xr:uid="{00000000-0004-0000-0000-00003A0A0000}"/>
    <hyperlink ref="E2630" location="A126036906A" display="A126036906A" xr:uid="{00000000-0004-0000-0000-00003B0A0000}"/>
    <hyperlink ref="E2631" location="A126004506V" display="A126004506V" xr:uid="{00000000-0004-0000-0000-00003C0A0000}"/>
    <hyperlink ref="E2632" location="A126066714T" display="A126066714T" xr:uid="{00000000-0004-0000-0000-00003D0A0000}"/>
    <hyperlink ref="E2633" location="A126035610W" display="A126035610W" xr:uid="{00000000-0004-0000-0000-00003E0A0000}"/>
    <hyperlink ref="E2634" location="A126003858F" display="A126003858F" xr:uid="{00000000-0004-0000-0000-00003F0A0000}"/>
    <hyperlink ref="E2635" location="A126066066F" display="A126066066F" xr:uid="{00000000-0004-0000-0000-0000400A0000}"/>
    <hyperlink ref="E2636" location="A126034962J" display="A126034962J" xr:uid="{00000000-0004-0000-0000-0000410A0000}"/>
    <hyperlink ref="E2637" location="A126002562A" display="A126002562A" xr:uid="{00000000-0004-0000-0000-0000420A0000}"/>
    <hyperlink ref="E2638" location="A126064770X" display="A126064770X" xr:uid="{00000000-0004-0000-0000-0000430A0000}"/>
    <hyperlink ref="E2639" location="A126033666W" display="A126033666W" xr:uid="{00000000-0004-0000-0000-0000440A0000}"/>
    <hyperlink ref="E2640" location="A126001918K" display="A126001918K" xr:uid="{00000000-0004-0000-0000-0000450A0000}"/>
    <hyperlink ref="E2641" location="A126064126K" display="A126064126K" xr:uid="{00000000-0004-0000-0000-0000460A0000}"/>
    <hyperlink ref="E2642" location="A126033022R" display="A126033022R" xr:uid="{00000000-0004-0000-0000-0000470A0000}"/>
    <hyperlink ref="E2643" location="A126006454R" display="A126006454R" xr:uid="{00000000-0004-0000-0000-0000480A0000}"/>
    <hyperlink ref="E2644" location="A126068662L" display="A126068662L" xr:uid="{00000000-0004-0000-0000-0000490A0000}"/>
    <hyperlink ref="E2645" location="A126037558K" display="A126037558K" xr:uid="{00000000-0004-0000-0000-00004A0A0000}"/>
    <hyperlink ref="E2646" location="A126005158C" display="A126005158C" xr:uid="{00000000-0004-0000-0000-00004B0A0000}"/>
    <hyperlink ref="E2647" location="A126067366A" display="A126067366A" xr:uid="{00000000-0004-0000-0000-00004C0A0000}"/>
    <hyperlink ref="E2648" location="A126036262F" display="A126036262F" xr:uid="{00000000-0004-0000-0000-00004D0A0000}"/>
    <hyperlink ref="E2649" location="A126003214X" display="A126003214X" xr:uid="{00000000-0004-0000-0000-00004E0A0000}"/>
    <hyperlink ref="E2650" location="A126065422W" display="A126065422W" xr:uid="{00000000-0004-0000-0000-00004F0A0000}"/>
    <hyperlink ref="E2651" location="A126034318V" display="A126034318V" xr:uid="{00000000-0004-0000-0000-0000500A0000}"/>
    <hyperlink ref="E2652" location="A126004510K" display="A126004510K" xr:uid="{00000000-0004-0000-0000-0000510A0000}"/>
    <hyperlink ref="E2653" location="A126066718A" display="A126066718A" xr:uid="{00000000-0004-0000-0000-0000520A0000}"/>
    <hyperlink ref="E2654" location="A126035614F" display="A126035614F" xr:uid="{00000000-0004-0000-0000-0000530A0000}"/>
    <hyperlink ref="E2655" location="A126003862W" display="A126003862W" xr:uid="{00000000-0004-0000-0000-0000540A0000}"/>
    <hyperlink ref="E2656" location="A126066070W" display="A126066070W" xr:uid="{00000000-0004-0000-0000-0000550A0000}"/>
    <hyperlink ref="E2657" location="A126034966T" display="A126034966T" xr:uid="{00000000-0004-0000-0000-0000560A0000}"/>
    <hyperlink ref="E2658" location="A126001934K" display="A126001934K" xr:uid="{00000000-0004-0000-0000-0000570A0000}"/>
    <hyperlink ref="E2659" location="A126064142K" display="A126064142K" xr:uid="{00000000-0004-0000-0000-0000580A0000}"/>
    <hyperlink ref="E2660" location="A126033038J" display="A126033038J" xr:uid="{00000000-0004-0000-0000-0000590A0000}"/>
    <hyperlink ref="E2661" location="A126006470R" display="A126006470R" xr:uid="{00000000-0004-0000-0000-00005A0A0000}"/>
    <hyperlink ref="E2662" location="A126068678F" display="A126068678F" xr:uid="{00000000-0004-0000-0000-00005B0A0000}"/>
    <hyperlink ref="E2663" location="A126037574K" display="A126037574K" xr:uid="{00000000-0004-0000-0000-00005C0A0000}"/>
    <hyperlink ref="E2664" location="A126005174C" display="A126005174C" xr:uid="{00000000-0004-0000-0000-00005D0A0000}"/>
    <hyperlink ref="E2665" location="A126067382A" display="A126067382A" xr:uid="{00000000-0004-0000-0000-00005E0A0000}"/>
    <hyperlink ref="E2666" location="A126036278X" display="A126036278X" xr:uid="{00000000-0004-0000-0000-00005F0A0000}"/>
    <hyperlink ref="E2667" location="A126003230X" display="A126003230X" xr:uid="{00000000-0004-0000-0000-0000600A0000}"/>
    <hyperlink ref="E2668" location="A126065438R" display="A126065438R" xr:uid="{00000000-0004-0000-0000-0000610A0000}"/>
    <hyperlink ref="E2669" location="A126034334V" display="A126034334V" xr:uid="{00000000-0004-0000-0000-0000620A0000}"/>
    <hyperlink ref="E2670" location="A126004526C" display="A126004526C" xr:uid="{00000000-0004-0000-0000-0000630A0000}"/>
    <hyperlink ref="E2671" location="A126066734A" display="A126066734A" xr:uid="{00000000-0004-0000-0000-0000640A0000}"/>
    <hyperlink ref="E2672" location="A126035630F" display="A126035630F" xr:uid="{00000000-0004-0000-0000-0000650A0000}"/>
    <hyperlink ref="E2673" location="A126003878R" display="A126003878R" xr:uid="{00000000-0004-0000-0000-0000660A0000}"/>
    <hyperlink ref="E2674" location="A126066086R" display="A126066086R" xr:uid="{00000000-0004-0000-0000-0000670A0000}"/>
    <hyperlink ref="E2675" location="A126034982T" display="A126034982T" xr:uid="{00000000-0004-0000-0000-0000680A0000}"/>
    <hyperlink ref="E2676" location="A126001902T" display="A126001902T" xr:uid="{00000000-0004-0000-0000-0000690A0000}"/>
    <hyperlink ref="E2677" location="A126064110T" display="A126064110T" xr:uid="{00000000-0004-0000-0000-00006A0A0000}"/>
    <hyperlink ref="E2678" location="A126033006R" display="A126033006R" xr:uid="{00000000-0004-0000-0000-00006B0A0000}"/>
    <hyperlink ref="E2679" location="A126006438R" display="A126006438R" xr:uid="{00000000-0004-0000-0000-00006C0A0000}"/>
    <hyperlink ref="E2680" location="A126068646L" display="A126068646L" xr:uid="{00000000-0004-0000-0000-00006D0A0000}"/>
    <hyperlink ref="E2681" location="A126037542T" display="A126037542T" xr:uid="{00000000-0004-0000-0000-00006E0A0000}"/>
    <hyperlink ref="E2682" location="A126005142K" display="A126005142K" xr:uid="{00000000-0004-0000-0000-00006F0A0000}"/>
    <hyperlink ref="E2683" location="A126067350J" display="A126067350J" xr:uid="{00000000-0004-0000-0000-0000700A0000}"/>
    <hyperlink ref="E2684" location="A126036246F" display="A126036246F" xr:uid="{00000000-0004-0000-0000-0000710A0000}"/>
    <hyperlink ref="E2685" location="A126003198K" display="A126003198K" xr:uid="{00000000-0004-0000-0000-0000720A0000}"/>
    <hyperlink ref="E2686" location="A126065406W" display="A126065406W" xr:uid="{00000000-0004-0000-0000-0000730A0000}"/>
    <hyperlink ref="E2687" location="A126034302A" display="A126034302A" xr:uid="{00000000-0004-0000-0000-0000740A0000}"/>
    <hyperlink ref="E2688" location="A126005790J" display="A126005790J" xr:uid="{00000000-0004-0000-0000-0000750A0000}"/>
    <hyperlink ref="E2689" location="A126067998X" display="A126067998X" xr:uid="{00000000-0004-0000-0000-0000760A0000}"/>
    <hyperlink ref="E2690" location="A126036894C" display="A126036894C" xr:uid="{00000000-0004-0000-0000-0000770A0000}"/>
    <hyperlink ref="E2691" location="A126004494W" display="A126004494W" xr:uid="{00000000-0004-0000-0000-0000780A0000}"/>
    <hyperlink ref="E2692" location="A126066702J" display="A126066702J" xr:uid="{00000000-0004-0000-0000-0000790A0000}"/>
    <hyperlink ref="E2693" location="A126035598T" display="A126035598T" xr:uid="{00000000-0004-0000-0000-00007A0A0000}"/>
    <hyperlink ref="E2694" location="A126003846W" display="A126003846W" xr:uid="{00000000-0004-0000-0000-00007B0A0000}"/>
    <hyperlink ref="E2695" location="A126066054W" display="A126066054W" xr:uid="{00000000-0004-0000-0000-00007C0A0000}"/>
    <hyperlink ref="E2696" location="A126034950X" display="A126034950X" xr:uid="{00000000-0004-0000-0000-00007D0A0000}"/>
    <hyperlink ref="E2697" location="A126002550T" display="A126002550T" xr:uid="{00000000-0004-0000-0000-00007E0A0000}"/>
    <hyperlink ref="E2698" location="A126064758J" display="A126064758J" xr:uid="{00000000-0004-0000-0000-00007F0A0000}"/>
    <hyperlink ref="E2699" location="A126033654L" display="A126033654L" xr:uid="{00000000-0004-0000-0000-0000800A0000}"/>
    <hyperlink ref="E2700" location="A126001954V" display="A126001954V" xr:uid="{00000000-0004-0000-0000-0000810A0000}"/>
    <hyperlink ref="E2701" location="A126064162V" display="A126064162V" xr:uid="{00000000-0004-0000-0000-0000820A0000}"/>
    <hyperlink ref="E2702" location="A126033058T" display="A126033058T" xr:uid="{00000000-0004-0000-0000-0000830A0000}"/>
    <hyperlink ref="E2703" location="A126006490X" display="A126006490X" xr:uid="{00000000-0004-0000-0000-0000840A0000}"/>
    <hyperlink ref="E2704" location="A126068698R" display="A126068698R" xr:uid="{00000000-0004-0000-0000-0000850A0000}"/>
    <hyperlink ref="E2705" location="A126037594V" display="A126037594V" xr:uid="{00000000-0004-0000-0000-0000860A0000}"/>
    <hyperlink ref="E2706" location="A126005194L" display="A126005194L" xr:uid="{00000000-0004-0000-0000-0000870A0000}"/>
    <hyperlink ref="E2707" location="A126067402X" display="A126067402X" xr:uid="{00000000-0004-0000-0000-0000880A0000}"/>
    <hyperlink ref="E2708" location="A126036298J" display="A126036298J" xr:uid="{00000000-0004-0000-0000-0000890A0000}"/>
    <hyperlink ref="E2709" location="A126003250J" display="A126003250J" xr:uid="{00000000-0004-0000-0000-00008A0A0000}"/>
    <hyperlink ref="E2710" location="A126065458X" display="A126065458X" xr:uid="{00000000-0004-0000-0000-00008B0A0000}"/>
    <hyperlink ref="E2711" location="A126034354C" display="A126034354C" xr:uid="{00000000-0004-0000-0000-00008C0A0000}"/>
    <hyperlink ref="E2712" location="A126005842X" display="A126005842X" xr:uid="{00000000-0004-0000-0000-00008D0A0000}"/>
    <hyperlink ref="E2713" location="A126068050X" display="A126068050X" xr:uid="{00000000-0004-0000-0000-00008E0A0000}"/>
    <hyperlink ref="E2714" location="A126036946V" display="A126036946V" xr:uid="{00000000-0004-0000-0000-00008F0A0000}"/>
    <hyperlink ref="E2715" location="A126004546L" display="A126004546L" xr:uid="{00000000-0004-0000-0000-0000900A0000}"/>
    <hyperlink ref="E2716" location="A126066754K" display="A126066754K" xr:uid="{00000000-0004-0000-0000-0000910A0000}"/>
    <hyperlink ref="E2717" location="A126035650R" display="A126035650R" xr:uid="{00000000-0004-0000-0000-0000920A0000}"/>
    <hyperlink ref="E2718" location="A126003898X" display="A126003898X" xr:uid="{00000000-0004-0000-0000-0000930A0000}"/>
    <hyperlink ref="E2719" location="A126066106L" display="A126066106L" xr:uid="{00000000-0004-0000-0000-0000940A0000}"/>
    <hyperlink ref="E2720" location="A126035002T" display="A126035002T" xr:uid="{00000000-0004-0000-0000-0000950A0000}"/>
    <hyperlink ref="E2721" location="A126002602J" display="A126002602J" xr:uid="{00000000-0004-0000-0000-0000960A0000}"/>
    <hyperlink ref="E2722" location="A126064810F" display="A126064810F" xr:uid="{00000000-0004-0000-0000-0000970A0000}"/>
    <hyperlink ref="E2723" location="A126033706C" display="A126033706C" xr:uid="{00000000-0004-0000-0000-0000980A0000}"/>
    <hyperlink ref="E2724" location="A126001938V" display="A126001938V" xr:uid="{00000000-0004-0000-0000-0000990A0000}"/>
    <hyperlink ref="E2725" location="A126064146V" display="A126064146V" xr:uid="{00000000-0004-0000-0000-00009A0A0000}"/>
    <hyperlink ref="E2726" location="A126033042X" display="A126033042X" xr:uid="{00000000-0004-0000-0000-00009B0A0000}"/>
    <hyperlink ref="E2727" location="A126006474X" display="A126006474X" xr:uid="{00000000-0004-0000-0000-00009C0A0000}"/>
    <hyperlink ref="E2728" location="A126068682W" display="A126068682W" xr:uid="{00000000-0004-0000-0000-00009D0A0000}"/>
    <hyperlink ref="E2729" location="A126037578V" display="A126037578V" xr:uid="{00000000-0004-0000-0000-00009E0A0000}"/>
    <hyperlink ref="E2730" location="A126005178L" display="A126005178L" xr:uid="{00000000-0004-0000-0000-00009F0A0000}"/>
    <hyperlink ref="E2731" location="A126067386K" display="A126067386K" xr:uid="{00000000-0004-0000-0000-0000A00A0000}"/>
    <hyperlink ref="E2732" location="A126036282R" display="A126036282R" xr:uid="{00000000-0004-0000-0000-0000A10A0000}"/>
    <hyperlink ref="E2733" location="A126003234J" display="A126003234J" xr:uid="{00000000-0004-0000-0000-0000A20A0000}"/>
    <hyperlink ref="E2734" location="A126065442F" display="A126065442F" xr:uid="{00000000-0004-0000-0000-0000A30A0000}"/>
    <hyperlink ref="E2735" location="A126034338C" display="A126034338C" xr:uid="{00000000-0004-0000-0000-0000A40A0000}"/>
    <hyperlink ref="E2736" location="A126004530V" display="A126004530V" xr:uid="{00000000-0004-0000-0000-0000A50A0000}"/>
    <hyperlink ref="E2737" location="A126066738K" display="A126066738K" xr:uid="{00000000-0004-0000-0000-0000A60A0000}"/>
    <hyperlink ref="E2738" location="A126035634R" display="A126035634R" xr:uid="{00000000-0004-0000-0000-0000A70A0000}"/>
    <hyperlink ref="E2739" location="A126003882F" display="A126003882F" xr:uid="{00000000-0004-0000-0000-0000A80A0000}"/>
    <hyperlink ref="E2740" location="A126066090F" display="A126066090F" xr:uid="{00000000-0004-0000-0000-0000A90A0000}"/>
    <hyperlink ref="E2741" location="A126034986A" display="A126034986A" xr:uid="{00000000-0004-0000-0000-0000AA0A0000}"/>
    <hyperlink ref="E2742" location="A126001958C" display="A126001958C" xr:uid="{00000000-0004-0000-0000-0000AB0A0000}"/>
    <hyperlink ref="E2743" location="A126064166C" display="A126064166C" xr:uid="{00000000-0004-0000-0000-0000AC0A0000}"/>
    <hyperlink ref="E2744" location="A126033062J" display="A126033062J" xr:uid="{00000000-0004-0000-0000-0000AD0A0000}"/>
    <hyperlink ref="E2745" location="A126006494J" display="A126006494J" xr:uid="{00000000-0004-0000-0000-0000AE0A0000}"/>
    <hyperlink ref="E2746" location="A126068702V" display="A126068702V" xr:uid="{00000000-0004-0000-0000-0000AF0A0000}"/>
    <hyperlink ref="E2747" location="A126037598C" display="A126037598C" xr:uid="{00000000-0004-0000-0000-0000B00A0000}"/>
    <hyperlink ref="E2748" location="A126005198W" display="A126005198W" xr:uid="{00000000-0004-0000-0000-0000B10A0000}"/>
    <hyperlink ref="E2749" location="A126067406J" display="A126067406J" xr:uid="{00000000-0004-0000-0000-0000B20A0000}"/>
    <hyperlink ref="E2750" location="A126036302L" display="A126036302L" xr:uid="{00000000-0004-0000-0000-0000B30A0000}"/>
    <hyperlink ref="E2751" location="A126003254T" display="A126003254T" xr:uid="{00000000-0004-0000-0000-0000B40A0000}"/>
    <hyperlink ref="E2752" location="A126065462R" display="A126065462R" xr:uid="{00000000-0004-0000-0000-0000B50A0000}"/>
    <hyperlink ref="E2753" location="A126034358L" display="A126034358L" xr:uid="{00000000-0004-0000-0000-0000B60A0000}"/>
    <hyperlink ref="E2754" location="A126005846J" display="A126005846J" xr:uid="{00000000-0004-0000-0000-0000B70A0000}"/>
    <hyperlink ref="E2755" location="A126068054J" display="A126068054J" xr:uid="{00000000-0004-0000-0000-0000B80A0000}"/>
    <hyperlink ref="E2756" location="A126036950K" display="A126036950K" xr:uid="{00000000-0004-0000-0000-0000B90A0000}"/>
    <hyperlink ref="E2757" location="A126004550C" display="A126004550C" xr:uid="{00000000-0004-0000-0000-0000BA0A0000}"/>
    <hyperlink ref="E2758" location="A126066758V" display="A126066758V" xr:uid="{00000000-0004-0000-0000-0000BB0A0000}"/>
    <hyperlink ref="E2759" location="A126035654X" display="A126035654X" xr:uid="{00000000-0004-0000-0000-0000BC0A0000}"/>
    <hyperlink ref="E2760" location="A126003902C" display="A126003902C" xr:uid="{00000000-0004-0000-0000-0000BD0A0000}"/>
    <hyperlink ref="E2761" location="A126066110C" display="A126066110C" xr:uid="{00000000-0004-0000-0000-0000BE0A0000}"/>
    <hyperlink ref="E2762" location="A126035006A" display="A126035006A" xr:uid="{00000000-0004-0000-0000-0000BF0A0000}"/>
    <hyperlink ref="E2763" location="A126002606T" display="A126002606T" xr:uid="{00000000-0004-0000-0000-0000C00A0000}"/>
    <hyperlink ref="E2764" location="A126064814R" display="A126064814R" xr:uid="{00000000-0004-0000-0000-0000C10A0000}"/>
    <hyperlink ref="E2765" location="A126033710V" display="A126033710V" xr:uid="{00000000-0004-0000-0000-0000C20A0000}"/>
    <hyperlink ref="E2766" location="A126001906A" display="A126001906A" xr:uid="{00000000-0004-0000-0000-0000C30A0000}"/>
    <hyperlink ref="E2767" location="A126064114A" display="A126064114A" xr:uid="{00000000-0004-0000-0000-0000C40A0000}"/>
    <hyperlink ref="E2768" location="A126033010F" display="A126033010F" xr:uid="{00000000-0004-0000-0000-0000C50A0000}"/>
    <hyperlink ref="E2769" location="A126006442F" display="A126006442F" xr:uid="{00000000-0004-0000-0000-0000C60A0000}"/>
    <hyperlink ref="E2770" location="A126068650C" display="A126068650C" xr:uid="{00000000-0004-0000-0000-0000C70A0000}"/>
    <hyperlink ref="E2771" location="A126037546A" display="A126037546A" xr:uid="{00000000-0004-0000-0000-0000C80A0000}"/>
    <hyperlink ref="E2772" location="A126005146V" display="A126005146V" xr:uid="{00000000-0004-0000-0000-0000C90A0000}"/>
    <hyperlink ref="E2773" location="A126067354T" display="A126067354T" xr:uid="{00000000-0004-0000-0000-0000CA0A0000}"/>
    <hyperlink ref="E2774" location="A126036250W" display="A126036250W" xr:uid="{00000000-0004-0000-0000-0000CB0A0000}"/>
    <hyperlink ref="E2775" location="A126003202R" display="A126003202R" xr:uid="{00000000-0004-0000-0000-0000CC0A0000}"/>
    <hyperlink ref="E2776" location="A126065410L" display="A126065410L" xr:uid="{00000000-0004-0000-0000-0000CD0A0000}"/>
    <hyperlink ref="E2777" location="A126034306K" display="A126034306K" xr:uid="{00000000-0004-0000-0000-0000CE0A0000}"/>
    <hyperlink ref="E2778" location="A126005794T" display="A126005794T" xr:uid="{00000000-0004-0000-0000-0000CF0A0000}"/>
    <hyperlink ref="E2779" location="A126068002F" display="A126068002F" xr:uid="{00000000-0004-0000-0000-0000D00A0000}"/>
    <hyperlink ref="E2780" location="A126036898L" display="A126036898L" xr:uid="{00000000-0004-0000-0000-0000D10A0000}"/>
    <hyperlink ref="E2781" location="A126004498F" display="A126004498F" xr:uid="{00000000-0004-0000-0000-0000D20A0000}"/>
    <hyperlink ref="E2782" location="A126066706T" display="A126066706T" xr:uid="{00000000-0004-0000-0000-0000D30A0000}"/>
    <hyperlink ref="E2783" location="A126035602W" display="A126035602W" xr:uid="{00000000-0004-0000-0000-0000D40A0000}"/>
    <hyperlink ref="E2784" location="A126003850L" display="A126003850L" xr:uid="{00000000-0004-0000-0000-0000D50A0000}"/>
    <hyperlink ref="E2785" location="A126066058F" display="A126066058F" xr:uid="{00000000-0004-0000-0000-0000D60A0000}"/>
    <hyperlink ref="E2786" location="A126034954J" display="A126034954J" xr:uid="{00000000-0004-0000-0000-0000D70A0000}"/>
    <hyperlink ref="E2787" location="A126002554A" display="A126002554A" xr:uid="{00000000-0004-0000-0000-0000D80A0000}"/>
    <hyperlink ref="E2788" location="A126064762X" display="A126064762X" xr:uid="{00000000-0004-0000-0000-0000D90A0000}"/>
    <hyperlink ref="E2789" location="A126033658W" display="A126033658W" xr:uid="{00000000-0004-0000-0000-0000DA0A0000}"/>
    <hyperlink ref="E2790" location="A126001890V" display="A126001890V" xr:uid="{00000000-0004-0000-0000-0000DB0A0000}"/>
    <hyperlink ref="E2791" location="A126064098L" display="A126064098L" xr:uid="{00000000-0004-0000-0000-0000DC0A0000}"/>
    <hyperlink ref="E2792" location="A126032994R" display="A126032994R" xr:uid="{00000000-0004-0000-0000-0000DD0A0000}"/>
    <hyperlink ref="E2793" location="A126006426F" display="A126006426F" xr:uid="{00000000-0004-0000-0000-0000DE0A0000}"/>
    <hyperlink ref="E2794" location="A126068634C" display="A126068634C" xr:uid="{00000000-0004-0000-0000-0000DF0A0000}"/>
    <hyperlink ref="E2795" location="A126037530J" display="A126037530J" xr:uid="{00000000-0004-0000-0000-0000E00A0000}"/>
    <hyperlink ref="E2796" location="A126005130A" display="A126005130A" xr:uid="{00000000-0004-0000-0000-0000E10A0000}"/>
    <hyperlink ref="E2797" location="A126067338T" display="A126067338T" xr:uid="{00000000-0004-0000-0000-0000E20A0000}"/>
    <hyperlink ref="E2798" location="A126036234W" display="A126036234W" xr:uid="{00000000-0004-0000-0000-0000E30A0000}"/>
    <hyperlink ref="E2799" location="A126003186A" display="A126003186A" xr:uid="{00000000-0004-0000-0000-0000E40A0000}"/>
    <hyperlink ref="E2800" location="A126065394X" display="A126065394X" xr:uid="{00000000-0004-0000-0000-0000E50A0000}"/>
    <hyperlink ref="E2801" location="A126034290C" display="A126034290C" xr:uid="{00000000-0004-0000-0000-0000E60A0000}"/>
    <hyperlink ref="E2802" location="A126005778T" display="A126005778T" xr:uid="{00000000-0004-0000-0000-0000E70A0000}"/>
    <hyperlink ref="E2803" location="A126067986R" display="A126067986R" xr:uid="{00000000-0004-0000-0000-0000E80A0000}"/>
    <hyperlink ref="E2804" location="A126036882V" display="A126036882V" xr:uid="{00000000-0004-0000-0000-0000E90A0000}"/>
    <hyperlink ref="E2805" location="A126004482L" display="A126004482L" xr:uid="{00000000-0004-0000-0000-0000EA0A0000}"/>
    <hyperlink ref="E2806" location="A126066690K" display="A126066690K" xr:uid="{00000000-0004-0000-0000-0000EB0A0000}"/>
    <hyperlink ref="E2807" location="A126035586J" display="A126035586J" xr:uid="{00000000-0004-0000-0000-0000EC0A0000}"/>
    <hyperlink ref="E2808" location="A126003834L" display="A126003834L" xr:uid="{00000000-0004-0000-0000-0000ED0A0000}"/>
    <hyperlink ref="E2809" location="A126066042L" display="A126066042L" xr:uid="{00000000-0004-0000-0000-0000EE0A0000}"/>
    <hyperlink ref="E2810" location="A126034938J" display="A126034938J" xr:uid="{00000000-0004-0000-0000-0000EF0A0000}"/>
    <hyperlink ref="E2811" location="A126002538A" display="A126002538A" xr:uid="{00000000-0004-0000-0000-0000F00A0000}"/>
    <hyperlink ref="E2812" location="A126064746X" display="A126064746X" xr:uid="{00000000-0004-0000-0000-0000F10A0000}"/>
    <hyperlink ref="E2813" location="A126033642C" display="A126033642C" xr:uid="{00000000-0004-0000-0000-0000F20A0000}"/>
    <hyperlink ref="E2814" location="A126001894C" display="A126001894C" xr:uid="{00000000-0004-0000-0000-0000F30A0000}"/>
    <hyperlink ref="E2815" location="A126064102T" display="A126064102T" xr:uid="{00000000-0004-0000-0000-0000F40A0000}"/>
    <hyperlink ref="E2816" location="A126032998X" display="A126032998X" xr:uid="{00000000-0004-0000-0000-0000F50A0000}"/>
    <hyperlink ref="E2817" location="A126006430W" display="A126006430W" xr:uid="{00000000-0004-0000-0000-0000F60A0000}"/>
    <hyperlink ref="E2818" location="A126068638L" display="A126068638L" xr:uid="{00000000-0004-0000-0000-0000F70A0000}"/>
    <hyperlink ref="E2819" location="A126037534T" display="A126037534T" xr:uid="{00000000-0004-0000-0000-0000F80A0000}"/>
    <hyperlink ref="E2820" location="A126005134K" display="A126005134K" xr:uid="{00000000-0004-0000-0000-0000F90A0000}"/>
    <hyperlink ref="E2821" location="A126067342J" display="A126067342J" xr:uid="{00000000-0004-0000-0000-0000FA0A0000}"/>
    <hyperlink ref="E2822" location="A126036238F" display="A126036238F" xr:uid="{00000000-0004-0000-0000-0000FB0A0000}"/>
    <hyperlink ref="E2823" location="A126003190T" display="A126003190T" xr:uid="{00000000-0004-0000-0000-0000FC0A0000}"/>
    <hyperlink ref="E2824" location="A126065398J" display="A126065398J" xr:uid="{00000000-0004-0000-0000-0000FD0A0000}"/>
    <hyperlink ref="E2825" location="A126034294L" display="A126034294L" xr:uid="{00000000-0004-0000-0000-0000FE0A0000}"/>
    <hyperlink ref="E2826" location="A126005782J" display="A126005782J" xr:uid="{00000000-0004-0000-0000-0000FF0A0000}"/>
    <hyperlink ref="E2827" location="A126067990F" display="A126067990F" xr:uid="{00000000-0004-0000-0000-0000000B0000}"/>
    <hyperlink ref="E2828" location="A126036886C" display="A126036886C" xr:uid="{00000000-0004-0000-0000-0000010B0000}"/>
    <hyperlink ref="E2829" location="A126004486W" display="A126004486W" xr:uid="{00000000-0004-0000-0000-0000020B0000}"/>
    <hyperlink ref="E2830" location="A126066694V" display="A126066694V" xr:uid="{00000000-0004-0000-0000-0000030B0000}"/>
    <hyperlink ref="E2831" location="A126035590X" display="A126035590X" xr:uid="{00000000-0004-0000-0000-0000040B0000}"/>
    <hyperlink ref="E2832" location="A126003838W" display="A126003838W" xr:uid="{00000000-0004-0000-0000-0000050B0000}"/>
    <hyperlink ref="E2833" location="A126066046W" display="A126066046W" xr:uid="{00000000-0004-0000-0000-0000060B0000}"/>
    <hyperlink ref="E2834" location="A126034942X" display="A126034942X" xr:uid="{00000000-0004-0000-0000-0000070B0000}"/>
    <hyperlink ref="E2835" location="A126002542T" display="A126002542T" xr:uid="{00000000-0004-0000-0000-0000080B0000}"/>
    <hyperlink ref="E2836" location="A126064750R" display="A126064750R" xr:uid="{00000000-0004-0000-0000-0000090B0000}"/>
    <hyperlink ref="E2837" location="A126033646L" display="A126033646L" xr:uid="{00000000-0004-0000-0000-00000A0B0000}"/>
    <hyperlink ref="E2838" location="A126001922A" display="A126001922A" xr:uid="{00000000-0004-0000-0000-00000B0B0000}"/>
    <hyperlink ref="E2839" location="A126064130A" display="A126064130A" xr:uid="{00000000-0004-0000-0000-00000C0B0000}"/>
    <hyperlink ref="E2840" location="A126033026X" display="A126033026X" xr:uid="{00000000-0004-0000-0000-00000D0B0000}"/>
    <hyperlink ref="E2841" location="A126006458X" display="A126006458X" xr:uid="{00000000-0004-0000-0000-00000E0B0000}"/>
    <hyperlink ref="E2842" location="A126068666W" display="A126068666W" xr:uid="{00000000-0004-0000-0000-00000F0B0000}"/>
    <hyperlink ref="E2843" location="A126037562A" display="A126037562A" xr:uid="{00000000-0004-0000-0000-0000100B0000}"/>
    <hyperlink ref="E2844" location="A126005162V" display="A126005162V" xr:uid="{00000000-0004-0000-0000-0000110B0000}"/>
    <hyperlink ref="E2845" location="A126067370T" display="A126067370T" xr:uid="{00000000-0004-0000-0000-0000120B0000}"/>
    <hyperlink ref="E2846" location="A126036266R" display="A126036266R" xr:uid="{00000000-0004-0000-0000-0000130B0000}"/>
    <hyperlink ref="E2847" location="A126003218J" display="A126003218J" xr:uid="{00000000-0004-0000-0000-0000140B0000}"/>
    <hyperlink ref="E2848" location="A126065426F" display="A126065426F" xr:uid="{00000000-0004-0000-0000-0000150B0000}"/>
    <hyperlink ref="E2849" location="A126034322K" display="A126034322K" xr:uid="{00000000-0004-0000-0000-0000160B0000}"/>
    <hyperlink ref="E2850" location="A126005810F" display="A126005810F" xr:uid="{00000000-0004-0000-0000-0000170B0000}"/>
    <hyperlink ref="E2851" location="A126068018X" display="A126068018X" xr:uid="{00000000-0004-0000-0000-0000180B0000}"/>
    <hyperlink ref="E2852" location="A126036914A" display="A126036914A" xr:uid="{00000000-0004-0000-0000-0000190B0000}"/>
    <hyperlink ref="E2853" location="A126004514V" display="A126004514V" xr:uid="{00000000-0004-0000-0000-00001A0B0000}"/>
    <hyperlink ref="E2854" location="A126066722T" display="A126066722T" xr:uid="{00000000-0004-0000-0000-00001B0B0000}"/>
    <hyperlink ref="E2855" location="A126035618R" display="A126035618R" xr:uid="{00000000-0004-0000-0000-00001C0B0000}"/>
    <hyperlink ref="E2856" location="A126003866F" display="A126003866F" xr:uid="{00000000-0004-0000-0000-00001D0B0000}"/>
    <hyperlink ref="E2857" location="A126066074F" display="A126066074F" xr:uid="{00000000-0004-0000-0000-00001E0B0000}"/>
    <hyperlink ref="E2858" location="A126034970J" display="A126034970J" xr:uid="{00000000-0004-0000-0000-00001F0B0000}"/>
    <hyperlink ref="E2859" location="A126002570A" display="A126002570A" xr:uid="{00000000-0004-0000-0000-0000200B0000}"/>
    <hyperlink ref="E2860" location="A126064778T" display="A126064778T" xr:uid="{00000000-0004-0000-0000-0000210B0000}"/>
    <hyperlink ref="E2861" location="A126033674W" display="A126033674W" xr:uid="{00000000-0004-0000-0000-0000220B0000}"/>
    <hyperlink ref="E2862" location="A126001898L" display="A126001898L" xr:uid="{00000000-0004-0000-0000-0000230B0000}"/>
    <hyperlink ref="E2863" location="A126064106A" display="A126064106A" xr:uid="{00000000-0004-0000-0000-0000240B0000}"/>
    <hyperlink ref="E2864" location="A126033002F" display="A126033002F" xr:uid="{00000000-0004-0000-0000-0000250B0000}"/>
    <hyperlink ref="E2865" location="A126006434F" display="A126006434F" xr:uid="{00000000-0004-0000-0000-0000260B0000}"/>
    <hyperlink ref="E2866" location="A126068642C" display="A126068642C" xr:uid="{00000000-0004-0000-0000-0000270B0000}"/>
    <hyperlink ref="E2867" location="A126037538A" display="A126037538A" xr:uid="{00000000-0004-0000-0000-0000280B0000}"/>
    <hyperlink ref="E2868" location="A126005138V" display="A126005138V" xr:uid="{00000000-0004-0000-0000-0000290B0000}"/>
    <hyperlink ref="E2869" location="A126067346T" display="A126067346T" xr:uid="{00000000-0004-0000-0000-00002A0B0000}"/>
    <hyperlink ref="E2870" location="A126036242W" display="A126036242W" xr:uid="{00000000-0004-0000-0000-00002B0B0000}"/>
    <hyperlink ref="E2871" location="A126003194A" display="A126003194A" xr:uid="{00000000-0004-0000-0000-00002C0B0000}"/>
    <hyperlink ref="E2872" location="A126065402L" display="A126065402L" xr:uid="{00000000-0004-0000-0000-00002D0B0000}"/>
    <hyperlink ref="E2873" location="A126034298W" display="A126034298W" xr:uid="{00000000-0004-0000-0000-00002E0B0000}"/>
    <hyperlink ref="E2874" location="A126005786T" display="A126005786T" xr:uid="{00000000-0004-0000-0000-00002F0B0000}"/>
    <hyperlink ref="E2875" location="A126067994R" display="A126067994R" xr:uid="{00000000-0004-0000-0000-0000300B0000}"/>
    <hyperlink ref="E2876" location="A126036890V" display="A126036890V" xr:uid="{00000000-0004-0000-0000-0000310B0000}"/>
    <hyperlink ref="E2877" location="A126004490L" display="A126004490L" xr:uid="{00000000-0004-0000-0000-0000320B0000}"/>
    <hyperlink ref="E2878" location="A126066698C" display="A126066698C" xr:uid="{00000000-0004-0000-0000-0000330B0000}"/>
    <hyperlink ref="E2879" location="A126035594J" display="A126035594J" xr:uid="{00000000-0004-0000-0000-0000340B0000}"/>
    <hyperlink ref="E2880" location="A126003842L" display="A126003842L" xr:uid="{00000000-0004-0000-0000-0000350B0000}"/>
    <hyperlink ref="E2881" location="A126066050L" display="A126066050L" xr:uid="{00000000-0004-0000-0000-0000360B0000}"/>
    <hyperlink ref="E2882" location="A126034946J" display="A126034946J" xr:uid="{00000000-0004-0000-0000-0000370B0000}"/>
    <hyperlink ref="E2883" location="A126002546A" display="A126002546A" xr:uid="{00000000-0004-0000-0000-0000380B0000}"/>
    <hyperlink ref="E2884" location="A126064754X" display="A126064754X" xr:uid="{00000000-0004-0000-0000-0000390B0000}"/>
    <hyperlink ref="E2885" location="A126033650C" display="A126033650C" xr:uid="{00000000-0004-0000-0000-00003A0B0000}"/>
    <hyperlink ref="E2886" location="A126001926K" display="A126001926K" xr:uid="{00000000-0004-0000-0000-00003B0B0000}"/>
    <hyperlink ref="E2887" location="A126064134K" display="A126064134K" xr:uid="{00000000-0004-0000-0000-00003C0B0000}"/>
    <hyperlink ref="E2888" location="A126033030R" display="A126033030R" xr:uid="{00000000-0004-0000-0000-00003D0B0000}"/>
    <hyperlink ref="E2889" location="A126006462R" display="A126006462R" xr:uid="{00000000-0004-0000-0000-00003E0B0000}"/>
    <hyperlink ref="E2890" location="A126068670L" display="A126068670L" xr:uid="{00000000-0004-0000-0000-00003F0B0000}"/>
    <hyperlink ref="E2891" location="A126037566K" display="A126037566K" xr:uid="{00000000-0004-0000-0000-0000400B0000}"/>
    <hyperlink ref="E2892" location="A126005166C" display="A126005166C" xr:uid="{00000000-0004-0000-0000-0000410B0000}"/>
    <hyperlink ref="E2893" location="A126067374A" display="A126067374A" xr:uid="{00000000-0004-0000-0000-0000420B0000}"/>
    <hyperlink ref="E2894" location="A126036270F" display="A126036270F" xr:uid="{00000000-0004-0000-0000-0000430B0000}"/>
    <hyperlink ref="E2895" location="A126003222X" display="A126003222X" xr:uid="{00000000-0004-0000-0000-0000440B0000}"/>
    <hyperlink ref="E2896" location="A126065430W" display="A126065430W" xr:uid="{00000000-0004-0000-0000-0000450B0000}"/>
    <hyperlink ref="E2897" location="A126034326V" display="A126034326V" xr:uid="{00000000-0004-0000-0000-0000460B0000}"/>
    <hyperlink ref="E2898" location="A126005814R" display="A126005814R" xr:uid="{00000000-0004-0000-0000-0000470B0000}"/>
    <hyperlink ref="E2899" location="A126068022R" display="A126068022R" xr:uid="{00000000-0004-0000-0000-0000480B0000}"/>
    <hyperlink ref="E2900" location="A126036918K" display="A126036918K" xr:uid="{00000000-0004-0000-0000-0000490B0000}"/>
    <hyperlink ref="E2901" location="A126004518C" display="A126004518C" xr:uid="{00000000-0004-0000-0000-00004A0B0000}"/>
    <hyperlink ref="E2902" location="A126066726A" display="A126066726A" xr:uid="{00000000-0004-0000-0000-00004B0B0000}"/>
    <hyperlink ref="E2903" location="A126035622F" display="A126035622F" xr:uid="{00000000-0004-0000-0000-00004C0B0000}"/>
    <hyperlink ref="E2904" location="A126003870W" display="A126003870W" xr:uid="{00000000-0004-0000-0000-00004D0B0000}"/>
    <hyperlink ref="E2905" location="A126066078R" display="A126066078R" xr:uid="{00000000-0004-0000-0000-00004E0B0000}"/>
    <hyperlink ref="E2906" location="A126034974T" display="A126034974T" xr:uid="{00000000-0004-0000-0000-00004F0B0000}"/>
    <hyperlink ref="E2907" location="A126002574K" display="A126002574K" xr:uid="{00000000-0004-0000-0000-0000500B0000}"/>
    <hyperlink ref="E2908" location="A126064782J" display="A126064782J" xr:uid="{00000000-0004-0000-0000-0000510B0000}"/>
    <hyperlink ref="E2909" location="A126033678F" display="A126033678F" xr:uid="{00000000-0004-0000-0000-0000520B0000}"/>
    <hyperlink ref="E2910" location="A126001642J" display="A126001642J" xr:uid="{00000000-0004-0000-0000-0000530B0000}"/>
    <hyperlink ref="E2911" location="A126063850F" display="A126063850F" xr:uid="{00000000-0004-0000-0000-0000540B0000}"/>
    <hyperlink ref="E2912" location="A126032746C" display="A126032746C" xr:uid="{00000000-0004-0000-0000-0000550B0000}"/>
    <hyperlink ref="E2913" location="A126006178F" display="A126006178F" xr:uid="{00000000-0004-0000-0000-0000560B0000}"/>
    <hyperlink ref="E2914" location="A126068386C" display="A126068386C" xr:uid="{00000000-0004-0000-0000-0000570B0000}"/>
    <hyperlink ref="E2915" location="A126037282J" display="A126037282J" xr:uid="{00000000-0004-0000-0000-0000580B0000}"/>
    <hyperlink ref="E2916" location="A126004882X" display="A126004882X" xr:uid="{00000000-0004-0000-0000-0000590B0000}"/>
    <hyperlink ref="E2917" location="A126067090X" display="A126067090X" xr:uid="{00000000-0004-0000-0000-00005A0B0000}"/>
    <hyperlink ref="E2918" location="A126035986V" display="A126035986V" xr:uid="{00000000-0004-0000-0000-00005B0B0000}"/>
    <hyperlink ref="E2919" location="A126002938L" display="A126002938L" xr:uid="{00000000-0004-0000-0000-00005C0B0000}"/>
    <hyperlink ref="E2920" location="A126065146L" display="A126065146L" xr:uid="{00000000-0004-0000-0000-00005D0B0000}"/>
    <hyperlink ref="E2921" location="A126034042T" display="A126034042T" xr:uid="{00000000-0004-0000-0000-00005E0B0000}"/>
    <hyperlink ref="E2922" location="A126005530L" display="A126005530L" xr:uid="{00000000-0004-0000-0000-00005F0B0000}"/>
    <hyperlink ref="E2923" location="A126067738C" display="A126067738C" xr:uid="{00000000-0004-0000-0000-0000600B0000}"/>
    <hyperlink ref="E2924" location="A126036634J" display="A126036634J" xr:uid="{00000000-0004-0000-0000-0000610B0000}"/>
    <hyperlink ref="E2925" location="A126004234A" display="A126004234A" xr:uid="{00000000-0004-0000-0000-0000620B0000}"/>
    <hyperlink ref="E2926" location="A126066442X" display="A126066442X" xr:uid="{00000000-0004-0000-0000-0000630B0000}"/>
    <hyperlink ref="E2927" location="A126035338W" display="A126035338W" xr:uid="{00000000-0004-0000-0000-0000640B0000}"/>
    <hyperlink ref="E2928" location="A126003586L" display="A126003586L" xr:uid="{00000000-0004-0000-0000-0000650B0000}"/>
    <hyperlink ref="E2929" location="A126065794K" display="A126065794K" xr:uid="{00000000-0004-0000-0000-0000660B0000}"/>
    <hyperlink ref="E2930" location="A126034690R" display="A126034690R" xr:uid="{00000000-0004-0000-0000-0000670B0000}"/>
    <hyperlink ref="E2931" location="A126002290J" display="A126002290J" xr:uid="{00000000-0004-0000-0000-0000680B0000}"/>
    <hyperlink ref="E2932" location="A126064498X" display="A126064498X" xr:uid="{00000000-0004-0000-0000-0000690B0000}"/>
    <hyperlink ref="E2933" location="A126033394C" display="A126033394C" xr:uid="{00000000-0004-0000-0000-00006A0B0000}"/>
    <hyperlink ref="E2934" location="A126001654T" display="A126001654T" xr:uid="{00000000-0004-0000-0000-00006B0B0000}"/>
    <hyperlink ref="E2935" location="A126063862R" display="A126063862R" xr:uid="{00000000-0004-0000-0000-00006C0B0000}"/>
    <hyperlink ref="E2936" location="A126032758L" display="A126032758L" xr:uid="{00000000-0004-0000-0000-00006D0B0000}"/>
    <hyperlink ref="E2937" location="A126006190W" display="A126006190W" xr:uid="{00000000-0004-0000-0000-00006E0B0000}"/>
    <hyperlink ref="E2938" location="A126068398L" display="A126068398L" xr:uid="{00000000-0004-0000-0000-00006F0B0000}"/>
    <hyperlink ref="E2939" location="A126037294T" display="A126037294T" xr:uid="{00000000-0004-0000-0000-0000700B0000}"/>
    <hyperlink ref="E2940" location="A126004894J" display="A126004894J" xr:uid="{00000000-0004-0000-0000-0000710B0000}"/>
    <hyperlink ref="E2941" location="A126067102W" display="A126067102W" xr:uid="{00000000-0004-0000-0000-0000720B0000}"/>
    <hyperlink ref="E2942" location="A126035998C" display="A126035998C" xr:uid="{00000000-0004-0000-0000-0000730B0000}"/>
    <hyperlink ref="E2943" location="A126002950C" display="A126002950C" xr:uid="{00000000-0004-0000-0000-0000740B0000}"/>
    <hyperlink ref="E2944" location="A126065158W" display="A126065158W" xr:uid="{00000000-0004-0000-0000-0000750B0000}"/>
    <hyperlink ref="E2945" location="A126034054A" display="A126034054A" xr:uid="{00000000-0004-0000-0000-0000760B0000}"/>
    <hyperlink ref="E2946" location="A126005542W" display="A126005542W" xr:uid="{00000000-0004-0000-0000-0000770B0000}"/>
    <hyperlink ref="E2947" location="A126067750V" display="A126067750V" xr:uid="{00000000-0004-0000-0000-0000780B0000}"/>
    <hyperlink ref="E2948" location="A126036646T" display="A126036646T" xr:uid="{00000000-0004-0000-0000-0000790B0000}"/>
    <hyperlink ref="E2949" location="A126004246K" display="A126004246K" xr:uid="{00000000-0004-0000-0000-00007A0B0000}"/>
    <hyperlink ref="E2950" location="A126066454J" display="A126066454J" xr:uid="{00000000-0004-0000-0000-00007B0B0000}"/>
    <hyperlink ref="E2951" location="A126035350L" display="A126035350L" xr:uid="{00000000-0004-0000-0000-00007C0B0000}"/>
    <hyperlink ref="E2952" location="A126003598W" display="A126003598W" xr:uid="{00000000-0004-0000-0000-00007D0B0000}"/>
    <hyperlink ref="E2953" location="A126065806J" display="A126065806J" xr:uid="{00000000-0004-0000-0000-00007E0B0000}"/>
    <hyperlink ref="E2954" location="A126034702L" display="A126034702L" xr:uid="{00000000-0004-0000-0000-00007F0B0000}"/>
    <hyperlink ref="E2955" location="A126002302F" display="A126002302F" xr:uid="{00000000-0004-0000-0000-0000800B0000}"/>
    <hyperlink ref="E2956" location="A126064510C" display="A126064510C" xr:uid="{00000000-0004-0000-0000-0000810B0000}"/>
    <hyperlink ref="E2957" location="A126033406A" display="A126033406A" xr:uid="{00000000-0004-0000-0000-0000820B0000}"/>
    <hyperlink ref="E2958" location="A126001622X" display="A126001622X" xr:uid="{00000000-0004-0000-0000-0000830B0000}"/>
    <hyperlink ref="E2959" location="A126063830W" display="A126063830W" xr:uid="{00000000-0004-0000-0000-0000840B0000}"/>
    <hyperlink ref="E2960" location="A126032726V" display="A126032726V" xr:uid="{00000000-0004-0000-0000-0000850B0000}"/>
    <hyperlink ref="E2961" location="A126006158W" display="A126006158W" xr:uid="{00000000-0004-0000-0000-0000860B0000}"/>
    <hyperlink ref="E2962" location="A126068366V" display="A126068366V" xr:uid="{00000000-0004-0000-0000-0000870B0000}"/>
    <hyperlink ref="E2963" location="A126037262X" display="A126037262X" xr:uid="{00000000-0004-0000-0000-0000880B0000}"/>
    <hyperlink ref="E2964" location="A126004862R" display="A126004862R" xr:uid="{00000000-0004-0000-0000-0000890B0000}"/>
    <hyperlink ref="E2965" location="A126067070R" display="A126067070R" xr:uid="{00000000-0004-0000-0000-00008A0B0000}"/>
    <hyperlink ref="E2966" location="A126035966K" display="A126035966K" xr:uid="{00000000-0004-0000-0000-00008B0B0000}"/>
    <hyperlink ref="E2967" location="A126002918C" display="A126002918C" xr:uid="{00000000-0004-0000-0000-00008C0B0000}"/>
    <hyperlink ref="E2968" location="A126065126C" display="A126065126C" xr:uid="{00000000-0004-0000-0000-00008D0B0000}"/>
    <hyperlink ref="E2969" location="A126034022J" display="A126034022J" xr:uid="{00000000-0004-0000-0000-00008E0B0000}"/>
    <hyperlink ref="E2970" location="A126005510C" display="A126005510C" xr:uid="{00000000-0004-0000-0000-00008F0B0000}"/>
    <hyperlink ref="E2971" location="A126067718V" display="A126067718V" xr:uid="{00000000-0004-0000-0000-0000900B0000}"/>
    <hyperlink ref="E2972" location="A126036614X" display="A126036614X" xr:uid="{00000000-0004-0000-0000-0000910B0000}"/>
    <hyperlink ref="E2973" location="A126004214T" display="A126004214T" xr:uid="{00000000-0004-0000-0000-0000920B0000}"/>
    <hyperlink ref="E2974" location="A126066422R" display="A126066422R" xr:uid="{00000000-0004-0000-0000-0000930B0000}"/>
    <hyperlink ref="E2975" location="A126035318L" display="A126035318L" xr:uid="{00000000-0004-0000-0000-0000940B0000}"/>
    <hyperlink ref="E2976" location="A126003566C" display="A126003566C" xr:uid="{00000000-0004-0000-0000-0000950B0000}"/>
    <hyperlink ref="E2977" location="A126065774A" display="A126065774A" xr:uid="{00000000-0004-0000-0000-0000960B0000}"/>
    <hyperlink ref="E2978" location="A126034670F" display="A126034670F" xr:uid="{00000000-0004-0000-0000-0000970B0000}"/>
    <hyperlink ref="E2979" location="A126002270X" display="A126002270X" xr:uid="{00000000-0004-0000-0000-0000980B0000}"/>
    <hyperlink ref="E2980" location="A126064478R" display="A126064478R" xr:uid="{00000000-0004-0000-0000-0000990B0000}"/>
    <hyperlink ref="E2981" location="A126033374V" display="A126033374V" xr:uid="{00000000-0004-0000-0000-00009A0B0000}"/>
    <hyperlink ref="E2982" location="A126001658A" display="A126001658A" xr:uid="{00000000-0004-0000-0000-00009B0B0000}"/>
    <hyperlink ref="E2983" location="A126063866X" display="A126063866X" xr:uid="{00000000-0004-0000-0000-00009C0B0000}"/>
    <hyperlink ref="E2984" location="A126032762C" display="A126032762C" xr:uid="{00000000-0004-0000-0000-00009D0B0000}"/>
    <hyperlink ref="E2985" location="A126006194F" display="A126006194F" xr:uid="{00000000-0004-0000-0000-00009E0B0000}"/>
    <hyperlink ref="E2986" location="A126068402T" display="A126068402T" xr:uid="{00000000-0004-0000-0000-00009F0B0000}"/>
    <hyperlink ref="E2987" location="A126037298A" display="A126037298A" xr:uid="{00000000-0004-0000-0000-0000A00B0000}"/>
    <hyperlink ref="E2988" location="A126004898T" display="A126004898T" xr:uid="{00000000-0004-0000-0000-0000A10B0000}"/>
    <hyperlink ref="E2989" location="A126067106F" display="A126067106F" xr:uid="{00000000-0004-0000-0000-0000A20B0000}"/>
    <hyperlink ref="E2990" location="A126036002K" display="A126036002K" xr:uid="{00000000-0004-0000-0000-0000A30B0000}"/>
    <hyperlink ref="E2991" location="A126002954L" display="A126002954L" xr:uid="{00000000-0004-0000-0000-0000A40B0000}"/>
    <hyperlink ref="E2992" location="A126065162L" display="A126065162L" xr:uid="{00000000-0004-0000-0000-0000A50B0000}"/>
    <hyperlink ref="E2993" location="A126034058K" display="A126034058K" xr:uid="{00000000-0004-0000-0000-0000A60B0000}"/>
    <hyperlink ref="E2994" location="A126005546F" display="A126005546F" xr:uid="{00000000-0004-0000-0000-0000A70B0000}"/>
    <hyperlink ref="E2995" location="A126067754C" display="A126067754C" xr:uid="{00000000-0004-0000-0000-0000A80B0000}"/>
    <hyperlink ref="E2996" location="A126036650J" display="A126036650J" xr:uid="{00000000-0004-0000-0000-0000A90B0000}"/>
    <hyperlink ref="E2997" location="A126004250A" display="A126004250A" xr:uid="{00000000-0004-0000-0000-0000AA0B0000}"/>
    <hyperlink ref="E2998" location="A126066458T" display="A126066458T" xr:uid="{00000000-0004-0000-0000-0000AB0B0000}"/>
    <hyperlink ref="E2999" location="A126035354W" display="A126035354W" xr:uid="{00000000-0004-0000-0000-0000AC0B0000}"/>
    <hyperlink ref="E3000" location="A126003602A" display="A126003602A" xr:uid="{00000000-0004-0000-0000-0000AD0B0000}"/>
    <hyperlink ref="E3001" location="A126065810X" display="A126065810X" xr:uid="{00000000-0004-0000-0000-0000AE0B0000}"/>
    <hyperlink ref="E3002" location="A126034706W" display="A126034706W" xr:uid="{00000000-0004-0000-0000-0000AF0B0000}"/>
    <hyperlink ref="E3003" location="A126002306R" display="A126002306R" xr:uid="{00000000-0004-0000-0000-0000B00B0000}"/>
    <hyperlink ref="E3004" location="A126064514L" display="A126064514L" xr:uid="{00000000-0004-0000-0000-0000B10B0000}"/>
    <hyperlink ref="E3005" location="A126033410T" display="A126033410T" xr:uid="{00000000-0004-0000-0000-0000B20B0000}"/>
    <hyperlink ref="E3006" location="A126001662T" display="A126001662T" xr:uid="{00000000-0004-0000-0000-0000B30B0000}"/>
    <hyperlink ref="E3007" location="A126063870R" display="A126063870R" xr:uid="{00000000-0004-0000-0000-0000B40B0000}"/>
    <hyperlink ref="E3008" location="A126032766L" display="A126032766L" xr:uid="{00000000-0004-0000-0000-0000B50B0000}"/>
    <hyperlink ref="E3009" location="A126006198R" display="A126006198R" xr:uid="{00000000-0004-0000-0000-0000B60B0000}"/>
    <hyperlink ref="E3010" location="A126068406A" display="A126068406A" xr:uid="{00000000-0004-0000-0000-0000B70B0000}"/>
    <hyperlink ref="E3011" location="A126037302F" display="A126037302F" xr:uid="{00000000-0004-0000-0000-0000B80B0000}"/>
    <hyperlink ref="E3012" location="A126004902W" display="A126004902W" xr:uid="{00000000-0004-0000-0000-0000B90B0000}"/>
    <hyperlink ref="E3013" location="A126067110W" display="A126067110W" xr:uid="{00000000-0004-0000-0000-0000BA0B0000}"/>
    <hyperlink ref="E3014" location="A126036006V" display="A126036006V" xr:uid="{00000000-0004-0000-0000-0000BB0B0000}"/>
    <hyperlink ref="E3015" location="A126002958W" display="A126002958W" xr:uid="{00000000-0004-0000-0000-0000BC0B0000}"/>
    <hyperlink ref="E3016" location="A126065166W" display="A126065166W" xr:uid="{00000000-0004-0000-0000-0000BD0B0000}"/>
    <hyperlink ref="E3017" location="A126034062A" display="A126034062A" xr:uid="{00000000-0004-0000-0000-0000BE0B0000}"/>
    <hyperlink ref="E3018" location="A126005550W" display="A126005550W" xr:uid="{00000000-0004-0000-0000-0000BF0B0000}"/>
    <hyperlink ref="E3019" location="A126067758L" display="A126067758L" xr:uid="{00000000-0004-0000-0000-0000C00B0000}"/>
    <hyperlink ref="E3020" location="A126036654T" display="A126036654T" xr:uid="{00000000-0004-0000-0000-0000C10B0000}"/>
    <hyperlink ref="E3021" location="A126004254K" display="A126004254K" xr:uid="{00000000-0004-0000-0000-0000C20B0000}"/>
    <hyperlink ref="E3022" location="A126066462J" display="A126066462J" xr:uid="{00000000-0004-0000-0000-0000C30B0000}"/>
    <hyperlink ref="E3023" location="A126035358F" display="A126035358F" xr:uid="{00000000-0004-0000-0000-0000C40B0000}"/>
    <hyperlink ref="E3024" location="A126003606K" display="A126003606K" xr:uid="{00000000-0004-0000-0000-0000C50B0000}"/>
    <hyperlink ref="E3025" location="A126065814J" display="A126065814J" xr:uid="{00000000-0004-0000-0000-0000C60B0000}"/>
    <hyperlink ref="E3026" location="A126034710L" display="A126034710L" xr:uid="{00000000-0004-0000-0000-0000C70B0000}"/>
    <hyperlink ref="E3027" location="A126002310F" display="A126002310F" xr:uid="{00000000-0004-0000-0000-0000C80B0000}"/>
    <hyperlink ref="E3028" location="A126064518W" display="A126064518W" xr:uid="{00000000-0004-0000-0000-0000C90B0000}"/>
    <hyperlink ref="E3029" location="A126033414A" display="A126033414A" xr:uid="{00000000-0004-0000-0000-0000CA0B0000}"/>
    <hyperlink ref="E3030" location="A126001626J" display="A126001626J" xr:uid="{00000000-0004-0000-0000-0000CB0B0000}"/>
    <hyperlink ref="E3031" location="A126063834F" display="A126063834F" xr:uid="{00000000-0004-0000-0000-0000CC0B0000}"/>
    <hyperlink ref="E3032" location="A126032730K" display="A126032730K" xr:uid="{00000000-0004-0000-0000-0000CD0B0000}"/>
    <hyperlink ref="E3033" location="A126006162L" display="A126006162L" xr:uid="{00000000-0004-0000-0000-0000CE0B0000}"/>
    <hyperlink ref="E3034" location="A126068370K" display="A126068370K" xr:uid="{00000000-0004-0000-0000-0000CF0B0000}"/>
    <hyperlink ref="E3035" location="A126037266J" display="A126037266J" xr:uid="{00000000-0004-0000-0000-0000D00B0000}"/>
    <hyperlink ref="E3036" location="A126004866X" display="A126004866X" xr:uid="{00000000-0004-0000-0000-0000D10B0000}"/>
    <hyperlink ref="E3037" location="A126067074X" display="A126067074X" xr:uid="{00000000-0004-0000-0000-0000D20B0000}"/>
    <hyperlink ref="E3038" location="A126035970A" display="A126035970A" xr:uid="{00000000-0004-0000-0000-0000D30B0000}"/>
    <hyperlink ref="E3039" location="A126002922V" display="A126002922V" xr:uid="{00000000-0004-0000-0000-0000D40B0000}"/>
    <hyperlink ref="E3040" location="A126065130V" display="A126065130V" xr:uid="{00000000-0004-0000-0000-0000D50B0000}"/>
    <hyperlink ref="E3041" location="A126034026T" display="A126034026T" xr:uid="{00000000-0004-0000-0000-0000D60B0000}"/>
    <hyperlink ref="E3042" location="A126005514L" display="A126005514L" xr:uid="{00000000-0004-0000-0000-0000D70B0000}"/>
    <hyperlink ref="E3043" location="A126067722K" display="A126067722K" xr:uid="{00000000-0004-0000-0000-0000D80B0000}"/>
    <hyperlink ref="E3044" location="A126036618J" display="A126036618J" xr:uid="{00000000-0004-0000-0000-0000D90B0000}"/>
    <hyperlink ref="E3045" location="A126004218A" display="A126004218A" xr:uid="{00000000-0004-0000-0000-0000DA0B0000}"/>
    <hyperlink ref="E3046" location="A126066426X" display="A126066426X" xr:uid="{00000000-0004-0000-0000-0000DB0B0000}"/>
    <hyperlink ref="E3047" location="A126035322C" display="A126035322C" xr:uid="{00000000-0004-0000-0000-0000DC0B0000}"/>
    <hyperlink ref="E3048" location="A126003570V" display="A126003570V" xr:uid="{00000000-0004-0000-0000-0000DD0B0000}"/>
    <hyperlink ref="E3049" location="A126065778K" display="A126065778K" xr:uid="{00000000-0004-0000-0000-0000DE0B0000}"/>
    <hyperlink ref="E3050" location="A126034674R" display="A126034674R" xr:uid="{00000000-0004-0000-0000-0000DF0B0000}"/>
    <hyperlink ref="E3051" location="A126002274J" display="A126002274J" xr:uid="{00000000-0004-0000-0000-0000E00B0000}"/>
    <hyperlink ref="E3052" location="A126064482F" display="A126064482F" xr:uid="{00000000-0004-0000-0000-0000E10B0000}"/>
    <hyperlink ref="E3053" location="A126033378C" display="A126033378C" xr:uid="{00000000-0004-0000-0000-0000E20B0000}"/>
    <hyperlink ref="E3054" location="A126001630X" display="A126001630X" xr:uid="{00000000-0004-0000-0000-0000E30B0000}"/>
    <hyperlink ref="E3055" location="A126063838R" display="A126063838R" xr:uid="{00000000-0004-0000-0000-0000E40B0000}"/>
    <hyperlink ref="E3056" location="A126032734V" display="A126032734V" xr:uid="{00000000-0004-0000-0000-0000E50B0000}"/>
    <hyperlink ref="E3057" location="A126006166W" display="A126006166W" xr:uid="{00000000-0004-0000-0000-0000E60B0000}"/>
    <hyperlink ref="E3058" location="A126068374V" display="A126068374V" xr:uid="{00000000-0004-0000-0000-0000E70B0000}"/>
    <hyperlink ref="E3059" location="A126037270X" display="A126037270X" xr:uid="{00000000-0004-0000-0000-0000E80B0000}"/>
    <hyperlink ref="E3060" location="A126004870R" display="A126004870R" xr:uid="{00000000-0004-0000-0000-0000E90B0000}"/>
    <hyperlink ref="E3061" location="A126067078J" display="A126067078J" xr:uid="{00000000-0004-0000-0000-0000EA0B0000}"/>
    <hyperlink ref="E3062" location="A126035974K" display="A126035974K" xr:uid="{00000000-0004-0000-0000-0000EB0B0000}"/>
    <hyperlink ref="E3063" location="A126002926C" display="A126002926C" xr:uid="{00000000-0004-0000-0000-0000EC0B0000}"/>
    <hyperlink ref="E3064" location="A126065134C" display="A126065134C" xr:uid="{00000000-0004-0000-0000-0000ED0B0000}"/>
    <hyperlink ref="E3065" location="A126034030J" display="A126034030J" xr:uid="{00000000-0004-0000-0000-0000EE0B0000}"/>
    <hyperlink ref="E3066" location="A126004222T" display="A126004222T" xr:uid="{00000000-0004-0000-0000-0000EF0B0000}"/>
    <hyperlink ref="E3067" location="A126066430R" display="A126066430R" xr:uid="{00000000-0004-0000-0000-0000F00B0000}"/>
    <hyperlink ref="E3068" location="A126035326L" display="A126035326L" xr:uid="{00000000-0004-0000-0000-0000F10B0000}"/>
    <hyperlink ref="E3069" location="A126003574C" display="A126003574C" xr:uid="{00000000-0004-0000-0000-0000F20B0000}"/>
    <hyperlink ref="E3070" location="A126065782A" display="A126065782A" xr:uid="{00000000-0004-0000-0000-0000F30B0000}"/>
    <hyperlink ref="E3071" location="A126034678X" display="A126034678X" xr:uid="{00000000-0004-0000-0000-0000F40B0000}"/>
    <hyperlink ref="E3072" location="A126001646T" display="A126001646T" xr:uid="{00000000-0004-0000-0000-0000F50B0000}"/>
    <hyperlink ref="E3073" location="A126063854R" display="A126063854R" xr:uid="{00000000-0004-0000-0000-0000F60B0000}"/>
    <hyperlink ref="E3074" location="A126032750V" display="A126032750V" xr:uid="{00000000-0004-0000-0000-0000F70B0000}"/>
    <hyperlink ref="E3075" location="A126006182W" display="A126006182W" xr:uid="{00000000-0004-0000-0000-0000F80B0000}"/>
    <hyperlink ref="E3076" location="A126068390V" display="A126068390V" xr:uid="{00000000-0004-0000-0000-0000F90B0000}"/>
    <hyperlink ref="E3077" location="A126037286T" display="A126037286T" xr:uid="{00000000-0004-0000-0000-0000FA0B0000}"/>
    <hyperlink ref="E3078" location="A126004886J" display="A126004886J" xr:uid="{00000000-0004-0000-0000-0000FB0B0000}"/>
    <hyperlink ref="E3079" location="A126067094J" display="A126067094J" xr:uid="{00000000-0004-0000-0000-0000FC0B0000}"/>
    <hyperlink ref="E3080" location="A126035990K" display="A126035990K" xr:uid="{00000000-0004-0000-0000-0000FD0B0000}"/>
    <hyperlink ref="E3081" location="A126002942C" display="A126002942C" xr:uid="{00000000-0004-0000-0000-0000FE0B0000}"/>
    <hyperlink ref="E3082" location="A126065150C" display="A126065150C" xr:uid="{00000000-0004-0000-0000-0000FF0B0000}"/>
    <hyperlink ref="E3083" location="A126034046A" display="A126034046A" xr:uid="{00000000-0004-0000-0000-0000000C0000}"/>
    <hyperlink ref="E3084" location="A126004238K" display="A126004238K" xr:uid="{00000000-0004-0000-0000-0000010C0000}"/>
    <hyperlink ref="E3085" location="A126066446J" display="A126066446J" xr:uid="{00000000-0004-0000-0000-0000020C0000}"/>
    <hyperlink ref="E3086" location="A126035342L" display="A126035342L" xr:uid="{00000000-0004-0000-0000-0000030C0000}"/>
    <hyperlink ref="E3087" location="A126003590C" display="A126003590C" xr:uid="{00000000-0004-0000-0000-0000040C0000}"/>
    <hyperlink ref="E3088" location="A126065798V" display="A126065798V" xr:uid="{00000000-0004-0000-0000-0000050C0000}"/>
    <hyperlink ref="E3089" location="A126034694X" display="A126034694X" xr:uid="{00000000-0004-0000-0000-0000060C0000}"/>
    <hyperlink ref="E3090" location="A126001614X" display="A126001614X" xr:uid="{00000000-0004-0000-0000-0000070C0000}"/>
    <hyperlink ref="E3091" location="A126063822W" display="A126063822W" xr:uid="{00000000-0004-0000-0000-0000080C0000}"/>
    <hyperlink ref="E3092" location="A126032718V" display="A126032718V" xr:uid="{00000000-0004-0000-0000-0000090C0000}"/>
    <hyperlink ref="E3093" location="A126006150C" display="A126006150C" xr:uid="{00000000-0004-0000-0000-00000A0C0000}"/>
    <hyperlink ref="E3094" location="A126068358V" display="A126068358V" xr:uid="{00000000-0004-0000-0000-00000B0C0000}"/>
    <hyperlink ref="E3095" location="A126037254X" display="A126037254X" xr:uid="{00000000-0004-0000-0000-00000C0C0000}"/>
    <hyperlink ref="E3096" location="A126004854R" display="A126004854R" xr:uid="{00000000-0004-0000-0000-00000D0C0000}"/>
    <hyperlink ref="E3097" location="A126067062R" display="A126067062R" xr:uid="{00000000-0004-0000-0000-00000E0C0000}"/>
    <hyperlink ref="E3098" location="A126035958K" display="A126035958K" xr:uid="{00000000-0004-0000-0000-00000F0C0000}"/>
    <hyperlink ref="E3099" location="A126002910K" display="A126002910K" xr:uid="{00000000-0004-0000-0000-0000100C0000}"/>
    <hyperlink ref="E3100" location="A126065118C" display="A126065118C" xr:uid="{00000000-0004-0000-0000-0000110C0000}"/>
    <hyperlink ref="E3101" location="A126034014J" display="A126034014J" xr:uid="{00000000-0004-0000-0000-0000120C0000}"/>
    <hyperlink ref="E3102" location="A126005502C" display="A126005502C" xr:uid="{00000000-0004-0000-0000-0000130C0000}"/>
    <hyperlink ref="E3103" location="A126067710A" display="A126067710A" xr:uid="{00000000-0004-0000-0000-0000140C0000}"/>
    <hyperlink ref="E3104" location="A126036606X" display="A126036606X" xr:uid="{00000000-0004-0000-0000-0000150C0000}"/>
    <hyperlink ref="E3105" location="A126004206T" display="A126004206T" xr:uid="{00000000-0004-0000-0000-0000160C0000}"/>
    <hyperlink ref="E3106" location="A126066414R" display="A126066414R" xr:uid="{00000000-0004-0000-0000-0000170C0000}"/>
    <hyperlink ref="E3107" location="A126035310V" display="A126035310V" xr:uid="{00000000-0004-0000-0000-0000180C0000}"/>
    <hyperlink ref="E3108" location="A126003558C" display="A126003558C" xr:uid="{00000000-0004-0000-0000-0000190C0000}"/>
    <hyperlink ref="E3109" location="A126065766A" display="A126065766A" xr:uid="{00000000-0004-0000-0000-00001A0C0000}"/>
    <hyperlink ref="E3110" location="A126034662F" display="A126034662F" xr:uid="{00000000-0004-0000-0000-00001B0C0000}"/>
    <hyperlink ref="E3111" location="A126002262X" display="A126002262X" xr:uid="{00000000-0004-0000-0000-00001C0C0000}"/>
    <hyperlink ref="E3112" location="A126064470W" display="A126064470W" xr:uid="{00000000-0004-0000-0000-00001D0C0000}"/>
    <hyperlink ref="E3113" location="A126033366V" display="A126033366V" xr:uid="{00000000-0004-0000-0000-00001E0C0000}"/>
    <hyperlink ref="E3114" location="A126001666A" display="A126001666A" xr:uid="{00000000-0004-0000-0000-00001F0C0000}"/>
    <hyperlink ref="E3115" location="A126063874X" display="A126063874X" xr:uid="{00000000-0004-0000-0000-0000200C0000}"/>
    <hyperlink ref="E3116" location="A126032770C" display="A126032770C" xr:uid="{00000000-0004-0000-0000-0000210C0000}"/>
    <hyperlink ref="E3117" location="A126006202V" display="A126006202V" xr:uid="{00000000-0004-0000-0000-0000220C0000}"/>
    <hyperlink ref="E3118" location="A126068410T" display="A126068410T" xr:uid="{00000000-0004-0000-0000-0000230C0000}"/>
    <hyperlink ref="E3119" location="A126037306R" display="A126037306R" xr:uid="{00000000-0004-0000-0000-0000240C0000}"/>
    <hyperlink ref="E3120" location="A126004906F" display="A126004906F" xr:uid="{00000000-0004-0000-0000-0000250C0000}"/>
    <hyperlink ref="E3121" location="A126067114F" display="A126067114F" xr:uid="{00000000-0004-0000-0000-0000260C0000}"/>
    <hyperlink ref="E3122" location="A126036010K" display="A126036010K" xr:uid="{00000000-0004-0000-0000-0000270C0000}"/>
    <hyperlink ref="E3123" location="A126002962L" display="A126002962L" xr:uid="{00000000-0004-0000-0000-0000280C0000}"/>
    <hyperlink ref="E3124" location="A126065170L" display="A126065170L" xr:uid="{00000000-0004-0000-0000-0000290C0000}"/>
    <hyperlink ref="E3125" location="A126034066K" display="A126034066K" xr:uid="{00000000-0004-0000-0000-00002A0C0000}"/>
    <hyperlink ref="E3126" location="A126005554F" display="A126005554F" xr:uid="{00000000-0004-0000-0000-00002B0C0000}"/>
    <hyperlink ref="E3127" location="A126067762C" display="A126067762C" xr:uid="{00000000-0004-0000-0000-00002C0C0000}"/>
    <hyperlink ref="E3128" location="A126036658A" display="A126036658A" xr:uid="{00000000-0004-0000-0000-00002D0C0000}"/>
    <hyperlink ref="E3129" location="A126004258V" display="A126004258V" xr:uid="{00000000-0004-0000-0000-00002E0C0000}"/>
    <hyperlink ref="E3130" location="A126066466T" display="A126066466T" xr:uid="{00000000-0004-0000-0000-00002F0C0000}"/>
    <hyperlink ref="E3131" location="A126035362W" display="A126035362W" xr:uid="{00000000-0004-0000-0000-0000300C0000}"/>
    <hyperlink ref="E3132" location="A126003610A" display="A126003610A" xr:uid="{00000000-0004-0000-0000-0000310C0000}"/>
    <hyperlink ref="E3133" location="A126065818T" display="A126065818T" xr:uid="{00000000-0004-0000-0000-0000320C0000}"/>
    <hyperlink ref="E3134" location="A126034714W" display="A126034714W" xr:uid="{00000000-0004-0000-0000-0000330C0000}"/>
    <hyperlink ref="E3135" location="A126002314R" display="A126002314R" xr:uid="{00000000-0004-0000-0000-0000340C0000}"/>
    <hyperlink ref="E3136" location="A126064522L" display="A126064522L" xr:uid="{00000000-0004-0000-0000-0000350C0000}"/>
    <hyperlink ref="E3137" location="A126033418K" display="A126033418K" xr:uid="{00000000-0004-0000-0000-0000360C0000}"/>
    <hyperlink ref="E3138" location="A126001650J" display="A126001650J" xr:uid="{00000000-0004-0000-0000-0000370C0000}"/>
    <hyperlink ref="E3139" location="A126063858X" display="A126063858X" xr:uid="{00000000-0004-0000-0000-0000380C0000}"/>
    <hyperlink ref="E3140" location="A126032754C" display="A126032754C" xr:uid="{00000000-0004-0000-0000-0000390C0000}"/>
    <hyperlink ref="E3141" location="A126006186F" display="A126006186F" xr:uid="{00000000-0004-0000-0000-00003A0C0000}"/>
    <hyperlink ref="E3142" location="A126068394C" display="A126068394C" xr:uid="{00000000-0004-0000-0000-00003B0C0000}"/>
    <hyperlink ref="E3143" location="A126037290J" display="A126037290J" xr:uid="{00000000-0004-0000-0000-00003C0C0000}"/>
    <hyperlink ref="E3144" location="A126004890X" display="A126004890X" xr:uid="{00000000-0004-0000-0000-00003D0C0000}"/>
    <hyperlink ref="E3145" location="A126067098T" display="A126067098T" xr:uid="{00000000-0004-0000-0000-00003E0C0000}"/>
    <hyperlink ref="E3146" location="A126035994V" display="A126035994V" xr:uid="{00000000-0004-0000-0000-00003F0C0000}"/>
    <hyperlink ref="E3147" location="A126002946L" display="A126002946L" xr:uid="{00000000-0004-0000-0000-0000400C0000}"/>
    <hyperlink ref="E3148" location="A126065154L" display="A126065154L" xr:uid="{00000000-0004-0000-0000-0000410C0000}"/>
    <hyperlink ref="E3149" location="A126034050T" display="A126034050T" xr:uid="{00000000-0004-0000-0000-0000420C0000}"/>
    <hyperlink ref="E3150" location="A126004242A" display="A126004242A" xr:uid="{00000000-0004-0000-0000-0000430C0000}"/>
    <hyperlink ref="E3151" location="A126066450X" display="A126066450X" xr:uid="{00000000-0004-0000-0000-0000440C0000}"/>
    <hyperlink ref="E3152" location="A126035346W" display="A126035346W" xr:uid="{00000000-0004-0000-0000-0000450C0000}"/>
    <hyperlink ref="E3153" location="A126003594L" display="A126003594L" xr:uid="{00000000-0004-0000-0000-0000460C0000}"/>
    <hyperlink ref="E3154" location="A126065802X" display="A126065802X" xr:uid="{00000000-0004-0000-0000-0000470C0000}"/>
    <hyperlink ref="E3155" location="A126034698J" display="A126034698J" xr:uid="{00000000-0004-0000-0000-0000480C0000}"/>
    <hyperlink ref="E3156" location="A126001670T" display="A126001670T" xr:uid="{00000000-0004-0000-0000-0000490C0000}"/>
    <hyperlink ref="E3157" location="A126063878J" display="A126063878J" xr:uid="{00000000-0004-0000-0000-00004A0C0000}"/>
    <hyperlink ref="E3158" location="A126032774L" display="A126032774L" xr:uid="{00000000-0004-0000-0000-00004B0C0000}"/>
    <hyperlink ref="E3159" location="A126006206C" display="A126006206C" xr:uid="{00000000-0004-0000-0000-00004C0C0000}"/>
    <hyperlink ref="E3160" location="A126068414A" display="A126068414A" xr:uid="{00000000-0004-0000-0000-00004D0C0000}"/>
    <hyperlink ref="E3161" location="A126037310F" display="A126037310F" xr:uid="{00000000-0004-0000-0000-00004E0C0000}"/>
    <hyperlink ref="E3162" location="A126004910W" display="A126004910W" xr:uid="{00000000-0004-0000-0000-00004F0C0000}"/>
    <hyperlink ref="E3163" location="A126067118R" display="A126067118R" xr:uid="{00000000-0004-0000-0000-0000500C0000}"/>
    <hyperlink ref="E3164" location="A126036014V" display="A126036014V" xr:uid="{00000000-0004-0000-0000-0000510C0000}"/>
    <hyperlink ref="E3165" location="A126002966W" display="A126002966W" xr:uid="{00000000-0004-0000-0000-0000520C0000}"/>
    <hyperlink ref="E3166" location="A126065174W" display="A126065174W" xr:uid="{00000000-0004-0000-0000-0000530C0000}"/>
    <hyperlink ref="E3167" location="A126034070A" display="A126034070A" xr:uid="{00000000-0004-0000-0000-0000540C0000}"/>
    <hyperlink ref="E3168" location="A126005558R" display="A126005558R" xr:uid="{00000000-0004-0000-0000-0000550C0000}"/>
    <hyperlink ref="E3169" location="A126067766L" display="A126067766L" xr:uid="{00000000-0004-0000-0000-0000560C0000}"/>
    <hyperlink ref="E3170" location="A126036662T" display="A126036662T" xr:uid="{00000000-0004-0000-0000-0000570C0000}"/>
    <hyperlink ref="E3171" location="A126004262K" display="A126004262K" xr:uid="{00000000-0004-0000-0000-0000580C0000}"/>
    <hyperlink ref="E3172" location="A126066470J" display="A126066470J" xr:uid="{00000000-0004-0000-0000-0000590C0000}"/>
    <hyperlink ref="E3173" location="A126035366F" display="A126035366F" xr:uid="{00000000-0004-0000-0000-00005A0C0000}"/>
    <hyperlink ref="E3174" location="A126003614K" display="A126003614K" xr:uid="{00000000-0004-0000-0000-00005B0C0000}"/>
    <hyperlink ref="E3175" location="A126065822J" display="A126065822J" xr:uid="{00000000-0004-0000-0000-00005C0C0000}"/>
    <hyperlink ref="E3176" location="A126034718F" display="A126034718F" xr:uid="{00000000-0004-0000-0000-00005D0C0000}"/>
    <hyperlink ref="E3177" location="A126002318X" display="A126002318X" xr:uid="{00000000-0004-0000-0000-00005E0C0000}"/>
    <hyperlink ref="E3178" location="A126064526W" display="A126064526W" xr:uid="{00000000-0004-0000-0000-00005F0C0000}"/>
    <hyperlink ref="E3179" location="A126033422A" display="A126033422A" xr:uid="{00000000-0004-0000-0000-0000600C0000}"/>
    <hyperlink ref="E3180" location="A126001618J" display="A126001618J" xr:uid="{00000000-0004-0000-0000-0000610C0000}"/>
    <hyperlink ref="E3181" location="A126063826F" display="A126063826F" xr:uid="{00000000-0004-0000-0000-0000620C0000}"/>
    <hyperlink ref="E3182" location="A126032722K" display="A126032722K" xr:uid="{00000000-0004-0000-0000-0000630C0000}"/>
    <hyperlink ref="E3183" location="A126006154L" display="A126006154L" xr:uid="{00000000-0004-0000-0000-0000640C0000}"/>
    <hyperlink ref="E3184" location="A126068362K" display="A126068362K" xr:uid="{00000000-0004-0000-0000-0000650C0000}"/>
    <hyperlink ref="E3185" location="A126037258J" display="A126037258J" xr:uid="{00000000-0004-0000-0000-0000660C0000}"/>
    <hyperlink ref="E3186" location="A126004858X" display="A126004858X" xr:uid="{00000000-0004-0000-0000-0000670C0000}"/>
    <hyperlink ref="E3187" location="A126067066X" display="A126067066X" xr:uid="{00000000-0004-0000-0000-0000680C0000}"/>
    <hyperlink ref="E3188" location="A126035962A" display="A126035962A" xr:uid="{00000000-0004-0000-0000-0000690C0000}"/>
    <hyperlink ref="E3189" location="A126002914V" display="A126002914V" xr:uid="{00000000-0004-0000-0000-00006A0C0000}"/>
    <hyperlink ref="E3190" location="A126065122V" display="A126065122V" xr:uid="{00000000-0004-0000-0000-00006B0C0000}"/>
    <hyperlink ref="E3191" location="A126034018T" display="A126034018T" xr:uid="{00000000-0004-0000-0000-00006C0C0000}"/>
    <hyperlink ref="E3192" location="A126005506L" display="A126005506L" xr:uid="{00000000-0004-0000-0000-00006D0C0000}"/>
    <hyperlink ref="E3193" location="A126067714K" display="A126067714K" xr:uid="{00000000-0004-0000-0000-00006E0C0000}"/>
    <hyperlink ref="E3194" location="A126036610R" display="A126036610R" xr:uid="{00000000-0004-0000-0000-00006F0C0000}"/>
    <hyperlink ref="E3195" location="A126004210J" display="A126004210J" xr:uid="{00000000-0004-0000-0000-0000700C0000}"/>
    <hyperlink ref="E3196" location="A126066418X" display="A126066418X" xr:uid="{00000000-0004-0000-0000-0000710C0000}"/>
    <hyperlink ref="E3197" location="A126035314C" display="A126035314C" xr:uid="{00000000-0004-0000-0000-0000720C0000}"/>
    <hyperlink ref="E3198" location="A126003562V" display="A126003562V" xr:uid="{00000000-0004-0000-0000-0000730C0000}"/>
    <hyperlink ref="E3199" location="A126065770T" display="A126065770T" xr:uid="{00000000-0004-0000-0000-0000740C0000}"/>
    <hyperlink ref="E3200" location="A126034666R" display="A126034666R" xr:uid="{00000000-0004-0000-0000-0000750C0000}"/>
    <hyperlink ref="E3201" location="A126002266J" display="A126002266J" xr:uid="{00000000-0004-0000-0000-0000760C0000}"/>
    <hyperlink ref="E3202" location="A126064474F" display="A126064474F" xr:uid="{00000000-0004-0000-0000-0000770C0000}"/>
    <hyperlink ref="E3203" location="A126033370K" display="A126033370K" xr:uid="{00000000-0004-0000-0000-0000780C0000}"/>
    <hyperlink ref="E3204" location="A126001602R" display="A126001602R" xr:uid="{00000000-0004-0000-0000-0000790C0000}"/>
    <hyperlink ref="E3205" location="A126063810L" display="A126063810L" xr:uid="{00000000-0004-0000-0000-00007A0C0000}"/>
    <hyperlink ref="E3206" location="A126032706K" display="A126032706K" xr:uid="{00000000-0004-0000-0000-00007B0C0000}"/>
    <hyperlink ref="E3207" location="A126006138L" display="A126006138L" xr:uid="{00000000-0004-0000-0000-00007C0C0000}"/>
    <hyperlink ref="E3208" location="A126068346K" display="A126068346K" xr:uid="{00000000-0004-0000-0000-00007D0C0000}"/>
    <hyperlink ref="E3209" location="A126037242R" display="A126037242R" xr:uid="{00000000-0004-0000-0000-00007E0C0000}"/>
    <hyperlink ref="E3210" location="A126004842F" display="A126004842F" xr:uid="{00000000-0004-0000-0000-00007F0C0000}"/>
    <hyperlink ref="E3211" location="A126067050F" display="A126067050F" xr:uid="{00000000-0004-0000-0000-0000800C0000}"/>
    <hyperlink ref="E3212" location="A126035946A" display="A126035946A" xr:uid="{00000000-0004-0000-0000-0000810C0000}"/>
    <hyperlink ref="E3213" location="A126002898F" display="A126002898F" xr:uid="{00000000-0004-0000-0000-0000820C0000}"/>
    <hyperlink ref="E3214" location="A126065106V" display="A126065106V" xr:uid="{00000000-0004-0000-0000-0000830C0000}"/>
    <hyperlink ref="E3215" location="A126034002X" display="A126034002X" xr:uid="{00000000-0004-0000-0000-0000840C0000}"/>
    <hyperlink ref="E3216" location="A126005490F" display="A126005490F" xr:uid="{00000000-0004-0000-0000-0000850C0000}"/>
    <hyperlink ref="E3217" location="A126067698W" display="A126067698W" xr:uid="{00000000-0004-0000-0000-0000860C0000}"/>
    <hyperlink ref="E3218" location="A126036594A" display="A126036594A" xr:uid="{00000000-0004-0000-0000-0000870C0000}"/>
    <hyperlink ref="E3219" location="A126004194V" display="A126004194V" xr:uid="{00000000-0004-0000-0000-0000880C0000}"/>
    <hyperlink ref="E3220" location="A126066402F" display="A126066402F" xr:uid="{00000000-0004-0000-0000-0000890C0000}"/>
    <hyperlink ref="E3221" location="A126035298R" display="A126035298R" xr:uid="{00000000-0004-0000-0000-00008A0C0000}"/>
    <hyperlink ref="E3222" location="A126003546V" display="A126003546V" xr:uid="{00000000-0004-0000-0000-00008B0C0000}"/>
    <hyperlink ref="E3223" location="A126065754T" display="A126065754T" xr:uid="{00000000-0004-0000-0000-00008C0C0000}"/>
    <hyperlink ref="E3224" location="A126034650W" display="A126034650W" xr:uid="{00000000-0004-0000-0000-00008D0C0000}"/>
    <hyperlink ref="E3225" location="A126002250R" display="A126002250R" xr:uid="{00000000-0004-0000-0000-00008E0C0000}"/>
    <hyperlink ref="E3226" location="A126064458F" display="A126064458F" xr:uid="{00000000-0004-0000-0000-00008F0C0000}"/>
    <hyperlink ref="E3227" location="A126033354K" display="A126033354K" xr:uid="{00000000-0004-0000-0000-0000900C0000}"/>
    <hyperlink ref="E3228" location="A126001606X" display="A126001606X" xr:uid="{00000000-0004-0000-0000-0000910C0000}"/>
    <hyperlink ref="E3229" location="A126063814W" display="A126063814W" xr:uid="{00000000-0004-0000-0000-0000920C0000}"/>
    <hyperlink ref="E3230" location="A126032710A" display="A126032710A" xr:uid="{00000000-0004-0000-0000-0000930C0000}"/>
    <hyperlink ref="E3231" location="A126006142C" display="A126006142C" xr:uid="{00000000-0004-0000-0000-0000940C0000}"/>
    <hyperlink ref="E3232" location="A126068350A" display="A126068350A" xr:uid="{00000000-0004-0000-0000-0000950C0000}"/>
    <hyperlink ref="E3233" location="A126037246X" display="A126037246X" xr:uid="{00000000-0004-0000-0000-0000960C0000}"/>
    <hyperlink ref="E3234" location="A126004846R" display="A126004846R" xr:uid="{00000000-0004-0000-0000-0000970C0000}"/>
    <hyperlink ref="E3235" location="A126067054R" display="A126067054R" xr:uid="{00000000-0004-0000-0000-0000980C0000}"/>
    <hyperlink ref="E3236" location="A126035950T" display="A126035950T" xr:uid="{00000000-0004-0000-0000-0000990C0000}"/>
    <hyperlink ref="E3237" location="A126002902K" display="A126002902K" xr:uid="{00000000-0004-0000-0000-00009A0C0000}"/>
    <hyperlink ref="E3238" location="A126065110K" display="A126065110K" xr:uid="{00000000-0004-0000-0000-00009B0C0000}"/>
    <hyperlink ref="E3239" location="A126034006J" display="A126034006J" xr:uid="{00000000-0004-0000-0000-00009C0C0000}"/>
    <hyperlink ref="E3240" location="A126005494R" display="A126005494R" xr:uid="{00000000-0004-0000-0000-00009D0C0000}"/>
    <hyperlink ref="E3241" location="A126067702A" display="A126067702A" xr:uid="{00000000-0004-0000-0000-00009E0C0000}"/>
    <hyperlink ref="E3242" location="A126036598K" display="A126036598K" xr:uid="{00000000-0004-0000-0000-00009F0C0000}"/>
    <hyperlink ref="E3243" location="A126004198C" display="A126004198C" xr:uid="{00000000-0004-0000-0000-0000A00C0000}"/>
    <hyperlink ref="E3244" location="A126066406R" display="A126066406R" xr:uid="{00000000-0004-0000-0000-0000A10C0000}"/>
    <hyperlink ref="E3245" location="A126035302V" display="A126035302V" xr:uid="{00000000-0004-0000-0000-0000A20C0000}"/>
    <hyperlink ref="E3246" location="A126003550K" display="A126003550K" xr:uid="{00000000-0004-0000-0000-0000A30C0000}"/>
    <hyperlink ref="E3247" location="A126065758A" display="A126065758A" xr:uid="{00000000-0004-0000-0000-0000A40C0000}"/>
    <hyperlink ref="E3248" location="A126034654F" display="A126034654F" xr:uid="{00000000-0004-0000-0000-0000A50C0000}"/>
    <hyperlink ref="E3249" location="A126002254X" display="A126002254X" xr:uid="{00000000-0004-0000-0000-0000A60C0000}"/>
    <hyperlink ref="E3250" location="A126064462W" display="A126064462W" xr:uid="{00000000-0004-0000-0000-0000A70C0000}"/>
    <hyperlink ref="E3251" location="A126033358V" display="A126033358V" xr:uid="{00000000-0004-0000-0000-0000A80C0000}"/>
    <hyperlink ref="E3252" location="A126001634J" display="A126001634J" xr:uid="{00000000-0004-0000-0000-0000A90C0000}"/>
    <hyperlink ref="E3253" location="A126063842F" display="A126063842F" xr:uid="{00000000-0004-0000-0000-0000AA0C0000}"/>
    <hyperlink ref="E3254" location="A126032738C" display="A126032738C" xr:uid="{00000000-0004-0000-0000-0000AB0C0000}"/>
    <hyperlink ref="E3255" location="A126006170L" display="A126006170L" xr:uid="{00000000-0004-0000-0000-0000AC0C0000}"/>
    <hyperlink ref="E3256" location="A126068378C" display="A126068378C" xr:uid="{00000000-0004-0000-0000-0000AD0C0000}"/>
    <hyperlink ref="E3257" location="A126037274J" display="A126037274J" xr:uid="{00000000-0004-0000-0000-0000AE0C0000}"/>
    <hyperlink ref="E3258" location="A126004874X" display="A126004874X" xr:uid="{00000000-0004-0000-0000-0000AF0C0000}"/>
    <hyperlink ref="E3259" location="A126067082X" display="A126067082X" xr:uid="{00000000-0004-0000-0000-0000B00C0000}"/>
    <hyperlink ref="E3260" location="A126035978V" display="A126035978V" xr:uid="{00000000-0004-0000-0000-0000B10C0000}"/>
    <hyperlink ref="E3261" location="A126002930V" display="A126002930V" xr:uid="{00000000-0004-0000-0000-0000B20C0000}"/>
    <hyperlink ref="E3262" location="A126065138L" display="A126065138L" xr:uid="{00000000-0004-0000-0000-0000B30C0000}"/>
    <hyperlink ref="E3263" location="A126034034T" display="A126034034T" xr:uid="{00000000-0004-0000-0000-0000B40C0000}"/>
    <hyperlink ref="E3264" location="A126005522L" display="A126005522L" xr:uid="{00000000-0004-0000-0000-0000B50C0000}"/>
    <hyperlink ref="E3265" location="A126067730K" display="A126067730K" xr:uid="{00000000-0004-0000-0000-0000B60C0000}"/>
    <hyperlink ref="E3266" location="A126036626J" display="A126036626J" xr:uid="{00000000-0004-0000-0000-0000B70C0000}"/>
    <hyperlink ref="E3267" location="A126004226A" display="A126004226A" xr:uid="{00000000-0004-0000-0000-0000B80C0000}"/>
    <hyperlink ref="E3268" location="A126066434X" display="A126066434X" xr:uid="{00000000-0004-0000-0000-0000B90C0000}"/>
    <hyperlink ref="E3269" location="A126035330C" display="A126035330C" xr:uid="{00000000-0004-0000-0000-0000BA0C0000}"/>
    <hyperlink ref="E3270" location="A126003578L" display="A126003578L" xr:uid="{00000000-0004-0000-0000-0000BB0C0000}"/>
    <hyperlink ref="E3271" location="A126065786K" display="A126065786K" xr:uid="{00000000-0004-0000-0000-0000BC0C0000}"/>
    <hyperlink ref="E3272" location="A126034682R" display="A126034682R" xr:uid="{00000000-0004-0000-0000-0000BD0C0000}"/>
    <hyperlink ref="E3273" location="A126002282J" display="A126002282J" xr:uid="{00000000-0004-0000-0000-0000BE0C0000}"/>
    <hyperlink ref="E3274" location="A126064490F" display="A126064490F" xr:uid="{00000000-0004-0000-0000-0000BF0C0000}"/>
    <hyperlink ref="E3275" location="A126033386C" display="A126033386C" xr:uid="{00000000-0004-0000-0000-0000C00C0000}"/>
    <hyperlink ref="E3276" location="A126001610R" display="A126001610R" xr:uid="{00000000-0004-0000-0000-0000C10C0000}"/>
    <hyperlink ref="E3277" location="A126063818F" display="A126063818F" xr:uid="{00000000-0004-0000-0000-0000C20C0000}"/>
    <hyperlink ref="E3278" location="A126032714K" display="A126032714K" xr:uid="{00000000-0004-0000-0000-0000C30C0000}"/>
    <hyperlink ref="E3279" location="A126006146L" display="A126006146L" xr:uid="{00000000-0004-0000-0000-0000C40C0000}"/>
    <hyperlink ref="E3280" location="A126068354K" display="A126068354K" xr:uid="{00000000-0004-0000-0000-0000C50C0000}"/>
    <hyperlink ref="E3281" location="A126037250R" display="A126037250R" xr:uid="{00000000-0004-0000-0000-0000C60C0000}"/>
    <hyperlink ref="E3282" location="A126004850F" display="A126004850F" xr:uid="{00000000-0004-0000-0000-0000C70C0000}"/>
    <hyperlink ref="E3283" location="A126067058X" display="A126067058X" xr:uid="{00000000-0004-0000-0000-0000C80C0000}"/>
    <hyperlink ref="E3284" location="A126035954A" display="A126035954A" xr:uid="{00000000-0004-0000-0000-0000C90C0000}"/>
    <hyperlink ref="E3285" location="A126002906V" display="A126002906V" xr:uid="{00000000-0004-0000-0000-0000CA0C0000}"/>
    <hyperlink ref="E3286" location="A126065114V" display="A126065114V" xr:uid="{00000000-0004-0000-0000-0000CB0C0000}"/>
    <hyperlink ref="E3287" location="A126034010X" display="A126034010X" xr:uid="{00000000-0004-0000-0000-0000CC0C0000}"/>
    <hyperlink ref="E3288" location="A126005498X" display="A126005498X" xr:uid="{00000000-0004-0000-0000-0000CD0C0000}"/>
    <hyperlink ref="E3289" location="A126067706K" display="A126067706K" xr:uid="{00000000-0004-0000-0000-0000CE0C0000}"/>
    <hyperlink ref="E3290" location="A126036602R" display="A126036602R" xr:uid="{00000000-0004-0000-0000-0000CF0C0000}"/>
    <hyperlink ref="E3291" location="A126004202J" display="A126004202J" xr:uid="{00000000-0004-0000-0000-0000D00C0000}"/>
    <hyperlink ref="E3292" location="A126066410F" display="A126066410F" xr:uid="{00000000-0004-0000-0000-0000D10C0000}"/>
    <hyperlink ref="E3293" location="A126035306C" display="A126035306C" xr:uid="{00000000-0004-0000-0000-0000D20C0000}"/>
    <hyperlink ref="E3294" location="A126003554V" display="A126003554V" xr:uid="{00000000-0004-0000-0000-0000D30C0000}"/>
    <hyperlink ref="E3295" location="A126065762T" display="A126065762T" xr:uid="{00000000-0004-0000-0000-0000D40C0000}"/>
    <hyperlink ref="E3296" location="A126034658R" display="A126034658R" xr:uid="{00000000-0004-0000-0000-0000D50C0000}"/>
    <hyperlink ref="E3297" location="A126002258J" display="A126002258J" xr:uid="{00000000-0004-0000-0000-0000D60C0000}"/>
    <hyperlink ref="E3298" location="A126064466F" display="A126064466F" xr:uid="{00000000-0004-0000-0000-0000D70C0000}"/>
    <hyperlink ref="E3299" location="A126033362K" display="A126033362K" xr:uid="{00000000-0004-0000-0000-0000D80C0000}"/>
    <hyperlink ref="E3300" location="A126001638T" display="A126001638T" xr:uid="{00000000-0004-0000-0000-0000D90C0000}"/>
    <hyperlink ref="E3301" location="A126063846R" display="A126063846R" xr:uid="{00000000-0004-0000-0000-0000DA0C0000}"/>
    <hyperlink ref="E3302" location="A126032742V" display="A126032742V" xr:uid="{00000000-0004-0000-0000-0000DB0C0000}"/>
    <hyperlink ref="E3303" location="A126006174W" display="A126006174W" xr:uid="{00000000-0004-0000-0000-0000DC0C0000}"/>
    <hyperlink ref="E3304" location="A126068382V" display="A126068382V" xr:uid="{00000000-0004-0000-0000-0000DD0C0000}"/>
    <hyperlink ref="E3305" location="A126037278T" display="A126037278T" xr:uid="{00000000-0004-0000-0000-0000DE0C0000}"/>
    <hyperlink ref="E3306" location="A126004878J" display="A126004878J" xr:uid="{00000000-0004-0000-0000-0000DF0C0000}"/>
    <hyperlink ref="E3307" location="A126067086J" display="A126067086J" xr:uid="{00000000-0004-0000-0000-0000E00C0000}"/>
    <hyperlink ref="E3308" location="A126035982K" display="A126035982K" xr:uid="{00000000-0004-0000-0000-0000E10C0000}"/>
    <hyperlink ref="E3309" location="A126002934C" display="A126002934C" xr:uid="{00000000-0004-0000-0000-0000E20C0000}"/>
    <hyperlink ref="E3310" location="A126065142C" display="A126065142C" xr:uid="{00000000-0004-0000-0000-0000E30C0000}"/>
    <hyperlink ref="E3311" location="A126034038A" display="A126034038A" xr:uid="{00000000-0004-0000-0000-0000E40C0000}"/>
    <hyperlink ref="E3312" location="A126005526W" display="A126005526W" xr:uid="{00000000-0004-0000-0000-0000E50C0000}"/>
    <hyperlink ref="E3313" location="A126067734V" display="A126067734V" xr:uid="{00000000-0004-0000-0000-0000E60C0000}"/>
    <hyperlink ref="E3314" location="A126036630X" display="A126036630X" xr:uid="{00000000-0004-0000-0000-0000E70C0000}"/>
    <hyperlink ref="E3315" location="A126004230T" display="A126004230T" xr:uid="{00000000-0004-0000-0000-0000E80C0000}"/>
    <hyperlink ref="E3316" location="A126066438J" display="A126066438J" xr:uid="{00000000-0004-0000-0000-0000E90C0000}"/>
    <hyperlink ref="E3317" location="A126035334L" display="A126035334L" xr:uid="{00000000-0004-0000-0000-0000EA0C0000}"/>
    <hyperlink ref="E3318" location="A126003582C" display="A126003582C" xr:uid="{00000000-0004-0000-0000-0000EB0C0000}"/>
    <hyperlink ref="E3319" location="A126065790A" display="A126065790A" xr:uid="{00000000-0004-0000-0000-0000EC0C0000}"/>
    <hyperlink ref="E3320" location="A126034686X" display="A126034686X" xr:uid="{00000000-0004-0000-0000-0000ED0C0000}"/>
    <hyperlink ref="E3321" location="A126002286T" display="A126002286T" xr:uid="{00000000-0004-0000-0000-0000EE0C0000}"/>
    <hyperlink ref="E3322" location="A126064494R" display="A126064494R" xr:uid="{00000000-0004-0000-0000-0000EF0C0000}"/>
    <hyperlink ref="E3323" location="A126033390V" display="A126033390V" xr:uid="{00000000-0004-0000-0000-0000F00C0000}"/>
    <hyperlink ref="E3324" location="A126002002C" display="A126002002C" xr:uid="{00000000-0004-0000-0000-0000F10C0000}"/>
    <hyperlink ref="E3325" location="A126064210A" display="A126064210A" xr:uid="{00000000-0004-0000-0000-0000F20C0000}"/>
    <hyperlink ref="E3326" location="A126033106X" display="A126033106X" xr:uid="{00000000-0004-0000-0000-0000F30C0000}"/>
    <hyperlink ref="E3327" location="A126006538X" display="A126006538X" xr:uid="{00000000-0004-0000-0000-0000F40C0000}"/>
    <hyperlink ref="E3328" location="A126068746W" display="A126068746W" xr:uid="{00000000-0004-0000-0000-0000F50C0000}"/>
    <hyperlink ref="E3329" location="A126037642A" display="A126037642A" xr:uid="{00000000-0004-0000-0000-0000F60C0000}"/>
    <hyperlink ref="E3330" location="A126005242V" display="A126005242V" xr:uid="{00000000-0004-0000-0000-0000F70C0000}"/>
    <hyperlink ref="E3331" location="A126067450T" display="A126067450T" xr:uid="{00000000-0004-0000-0000-0000F80C0000}"/>
    <hyperlink ref="E3332" location="A126036346R" display="A126036346R" xr:uid="{00000000-0004-0000-0000-0000F90C0000}"/>
    <hyperlink ref="E3333" location="A126003298V" display="A126003298V" xr:uid="{00000000-0004-0000-0000-0000FA0C0000}"/>
    <hyperlink ref="E3334" location="A126065506F" display="A126065506F" xr:uid="{00000000-0004-0000-0000-0000FB0C0000}"/>
    <hyperlink ref="E3335" location="A126034402K" display="A126034402K" xr:uid="{00000000-0004-0000-0000-0000FC0C0000}"/>
    <hyperlink ref="E3336" location="A126005890T" display="A126005890T" xr:uid="{00000000-0004-0000-0000-0000FD0C0000}"/>
    <hyperlink ref="E3337" location="A126068098K" display="A126068098K" xr:uid="{00000000-0004-0000-0000-0000FE0C0000}"/>
    <hyperlink ref="E3338" location="A126036994L" display="A126036994L" xr:uid="{00000000-0004-0000-0000-0000FF0C0000}"/>
    <hyperlink ref="E3339" location="A126004594F" display="A126004594F" xr:uid="{00000000-0004-0000-0000-0000000D0000}"/>
    <hyperlink ref="E3340" location="A126066802T" display="A126066802T" xr:uid="{00000000-0004-0000-0000-0000010D0000}"/>
    <hyperlink ref="E3341" location="A126035698A" display="A126035698A" xr:uid="{00000000-0004-0000-0000-0000020D0000}"/>
    <hyperlink ref="E3342" location="A126003946F" display="A126003946F" xr:uid="{00000000-0004-0000-0000-0000030D0000}"/>
    <hyperlink ref="E3343" location="A126066154F" display="A126066154F" xr:uid="{00000000-0004-0000-0000-0000040D0000}"/>
    <hyperlink ref="E3344" location="A126035050K" display="A126035050K" xr:uid="{00000000-0004-0000-0000-0000050D0000}"/>
    <hyperlink ref="E3345" location="A126002650A" display="A126002650A" xr:uid="{00000000-0004-0000-0000-0000060D0000}"/>
    <hyperlink ref="E3346" location="A126064858T" display="A126064858T" xr:uid="{00000000-0004-0000-0000-0000070D0000}"/>
    <hyperlink ref="E3347" location="A126033754W" display="A126033754W" xr:uid="{00000000-0004-0000-0000-0000080D0000}"/>
    <hyperlink ref="E3348" location="A126002014L" display="A126002014L" xr:uid="{00000000-0004-0000-0000-0000090D0000}"/>
    <hyperlink ref="E3349" location="A126064222K" display="A126064222K" xr:uid="{00000000-0004-0000-0000-00000A0D0000}"/>
    <hyperlink ref="E3350" location="A126033118J" display="A126033118J" xr:uid="{00000000-0004-0000-0000-00000B0D0000}"/>
    <hyperlink ref="E3351" location="A126006550R" display="A126006550R" xr:uid="{00000000-0004-0000-0000-00000C0D0000}"/>
    <hyperlink ref="E3352" location="A126068758F" display="A126068758F" xr:uid="{00000000-0004-0000-0000-00000D0D0000}"/>
    <hyperlink ref="E3353" location="A126037654K" display="A126037654K" xr:uid="{00000000-0004-0000-0000-00000E0D0000}"/>
    <hyperlink ref="E3354" location="A126005254C" display="A126005254C" xr:uid="{00000000-0004-0000-0000-00000F0D0000}"/>
    <hyperlink ref="E3355" location="A126067462A" display="A126067462A" xr:uid="{00000000-0004-0000-0000-0000100D0000}"/>
    <hyperlink ref="E3356" location="A126036358X" display="A126036358X" xr:uid="{00000000-0004-0000-0000-0000110D0000}"/>
    <hyperlink ref="E3357" location="A126003310X" display="A126003310X" xr:uid="{00000000-0004-0000-0000-0000120D0000}"/>
    <hyperlink ref="E3358" location="A126065518R" display="A126065518R" xr:uid="{00000000-0004-0000-0000-0000130D0000}"/>
    <hyperlink ref="E3359" location="A126034414V" display="A126034414V" xr:uid="{00000000-0004-0000-0000-0000140D0000}"/>
    <hyperlink ref="E3360" location="A126005902R" display="A126005902R" xr:uid="{00000000-0004-0000-0000-0000150D0000}"/>
    <hyperlink ref="E3361" location="A126068110R" display="A126068110R" xr:uid="{00000000-0004-0000-0000-0000160D0000}"/>
    <hyperlink ref="E3362" location="A126037006L" display="A126037006L" xr:uid="{00000000-0004-0000-0000-0000170D0000}"/>
    <hyperlink ref="E3363" location="A126004606C" display="A126004606C" xr:uid="{00000000-0004-0000-0000-0000180D0000}"/>
    <hyperlink ref="E3364" location="A126066814A" display="A126066814A" xr:uid="{00000000-0004-0000-0000-0000190D0000}"/>
    <hyperlink ref="E3365" location="A126035710F" display="A126035710F" xr:uid="{00000000-0004-0000-0000-00001A0D0000}"/>
    <hyperlink ref="E3366" location="A126003958R" display="A126003958R" xr:uid="{00000000-0004-0000-0000-00001B0D0000}"/>
    <hyperlink ref="E3367" location="A126066166R" display="A126066166R" xr:uid="{00000000-0004-0000-0000-00001C0D0000}"/>
    <hyperlink ref="E3368" location="A126035062V" display="A126035062V" xr:uid="{00000000-0004-0000-0000-00001D0D0000}"/>
    <hyperlink ref="E3369" location="A126002662K" display="A126002662K" xr:uid="{00000000-0004-0000-0000-00001E0D0000}"/>
    <hyperlink ref="E3370" location="A126064870J" display="A126064870J" xr:uid="{00000000-0004-0000-0000-00001F0D0000}"/>
    <hyperlink ref="E3371" location="A126033766F" display="A126033766F" xr:uid="{00000000-0004-0000-0000-0000200D0000}"/>
    <hyperlink ref="E3372" location="A126001982C" display="A126001982C" xr:uid="{00000000-0004-0000-0000-0000210D0000}"/>
    <hyperlink ref="E3373" location="A126064190C" display="A126064190C" xr:uid="{00000000-0004-0000-0000-0000220D0000}"/>
    <hyperlink ref="E3374" location="A126033086A" display="A126033086A" xr:uid="{00000000-0004-0000-0000-0000230D0000}"/>
    <hyperlink ref="E3375" location="A126006518R" display="A126006518R" xr:uid="{00000000-0004-0000-0000-0000240D0000}"/>
    <hyperlink ref="E3376" location="A126068726L" display="A126068726L" xr:uid="{00000000-0004-0000-0000-0000250D0000}"/>
    <hyperlink ref="E3377" location="A126037622T" display="A126037622T" xr:uid="{00000000-0004-0000-0000-0000260D0000}"/>
    <hyperlink ref="E3378" location="A126005222K" display="A126005222K" xr:uid="{00000000-0004-0000-0000-0000270D0000}"/>
    <hyperlink ref="E3379" location="A126067430J" display="A126067430J" xr:uid="{00000000-0004-0000-0000-0000280D0000}"/>
    <hyperlink ref="E3380" location="A126036326F" display="A126036326F" xr:uid="{00000000-0004-0000-0000-0000290D0000}"/>
    <hyperlink ref="E3381" location="A126003278K" display="A126003278K" xr:uid="{00000000-0004-0000-0000-00002A0D0000}"/>
    <hyperlink ref="E3382" location="A126065486J" display="A126065486J" xr:uid="{00000000-0004-0000-0000-00002B0D0000}"/>
    <hyperlink ref="E3383" location="A126034382L" display="A126034382L" xr:uid="{00000000-0004-0000-0000-00002C0D0000}"/>
    <hyperlink ref="E3384" location="A126005870J" display="A126005870J" xr:uid="{00000000-0004-0000-0000-00002D0D0000}"/>
    <hyperlink ref="E3385" location="A126068078A" display="A126068078A" xr:uid="{00000000-0004-0000-0000-00002E0D0000}"/>
    <hyperlink ref="E3386" location="A126036974C" display="A126036974C" xr:uid="{00000000-0004-0000-0000-00002F0D0000}"/>
    <hyperlink ref="E3387" location="A126004574W" display="A126004574W" xr:uid="{00000000-0004-0000-0000-0000300D0000}"/>
    <hyperlink ref="E3388" location="A126066782V" display="A126066782V" xr:uid="{00000000-0004-0000-0000-0000310D0000}"/>
    <hyperlink ref="E3389" location="A126035678T" display="A126035678T" xr:uid="{00000000-0004-0000-0000-0000320D0000}"/>
    <hyperlink ref="E3390" location="A126003926W" display="A126003926W" xr:uid="{00000000-0004-0000-0000-0000330D0000}"/>
    <hyperlink ref="E3391" location="A126066134W" display="A126066134W" xr:uid="{00000000-0004-0000-0000-0000340D0000}"/>
    <hyperlink ref="E3392" location="A126035030A" display="A126035030A" xr:uid="{00000000-0004-0000-0000-0000350D0000}"/>
    <hyperlink ref="E3393" location="A126002630T" display="A126002630T" xr:uid="{00000000-0004-0000-0000-0000360D0000}"/>
    <hyperlink ref="E3394" location="A126064838J" display="A126064838J" xr:uid="{00000000-0004-0000-0000-0000370D0000}"/>
    <hyperlink ref="E3395" location="A126033734L" display="A126033734L" xr:uid="{00000000-0004-0000-0000-0000380D0000}"/>
    <hyperlink ref="E3396" location="A126002018W" display="A126002018W" xr:uid="{00000000-0004-0000-0000-0000390D0000}"/>
    <hyperlink ref="E3397" location="A126064226V" display="A126064226V" xr:uid="{00000000-0004-0000-0000-00003A0D0000}"/>
    <hyperlink ref="E3398" location="A126033122X" display="A126033122X" xr:uid="{00000000-0004-0000-0000-00003B0D0000}"/>
    <hyperlink ref="E3399" location="A126006554X" display="A126006554X" xr:uid="{00000000-0004-0000-0000-00003C0D0000}"/>
    <hyperlink ref="E3400" location="A126068762W" display="A126068762W" xr:uid="{00000000-0004-0000-0000-00003D0D0000}"/>
    <hyperlink ref="E3401" location="A126037658V" display="A126037658V" xr:uid="{00000000-0004-0000-0000-00003E0D0000}"/>
    <hyperlink ref="E3402" location="A126005258L" display="A126005258L" xr:uid="{00000000-0004-0000-0000-00003F0D0000}"/>
    <hyperlink ref="E3403" location="A126067466K" display="A126067466K" xr:uid="{00000000-0004-0000-0000-0000400D0000}"/>
    <hyperlink ref="E3404" location="A126036362R" display="A126036362R" xr:uid="{00000000-0004-0000-0000-0000410D0000}"/>
    <hyperlink ref="E3405" location="A126003314J" display="A126003314J" xr:uid="{00000000-0004-0000-0000-0000420D0000}"/>
    <hyperlink ref="E3406" location="A126065522F" display="A126065522F" xr:uid="{00000000-0004-0000-0000-0000430D0000}"/>
    <hyperlink ref="E3407" location="A126034418C" display="A126034418C" xr:uid="{00000000-0004-0000-0000-0000440D0000}"/>
    <hyperlink ref="E3408" location="A126005906X" display="A126005906X" xr:uid="{00000000-0004-0000-0000-0000450D0000}"/>
    <hyperlink ref="E3409" location="A126068114X" display="A126068114X" xr:uid="{00000000-0004-0000-0000-0000460D0000}"/>
    <hyperlink ref="E3410" location="A126037010C" display="A126037010C" xr:uid="{00000000-0004-0000-0000-0000470D0000}"/>
    <hyperlink ref="E3411" location="A126004610V" display="A126004610V" xr:uid="{00000000-0004-0000-0000-0000480D0000}"/>
    <hyperlink ref="E3412" location="A126066818K" display="A126066818K" xr:uid="{00000000-0004-0000-0000-0000490D0000}"/>
    <hyperlink ref="E3413" location="A126035714R" display="A126035714R" xr:uid="{00000000-0004-0000-0000-00004A0D0000}"/>
    <hyperlink ref="E3414" location="A126003962F" display="A126003962F" xr:uid="{00000000-0004-0000-0000-00004B0D0000}"/>
    <hyperlink ref="E3415" location="A126066170F" display="A126066170F" xr:uid="{00000000-0004-0000-0000-00004C0D0000}"/>
    <hyperlink ref="E3416" location="A126035066C" display="A126035066C" xr:uid="{00000000-0004-0000-0000-00004D0D0000}"/>
    <hyperlink ref="E3417" location="A126002666V" display="A126002666V" xr:uid="{00000000-0004-0000-0000-00004E0D0000}"/>
    <hyperlink ref="E3418" location="A126064874T" display="A126064874T" xr:uid="{00000000-0004-0000-0000-00004F0D0000}"/>
    <hyperlink ref="E3419" location="A126033770W" display="A126033770W" xr:uid="{00000000-0004-0000-0000-0000500D0000}"/>
    <hyperlink ref="E3420" location="A126002022L" display="A126002022L" xr:uid="{00000000-0004-0000-0000-0000510D0000}"/>
    <hyperlink ref="E3421" location="A126064230K" display="A126064230K" xr:uid="{00000000-0004-0000-0000-0000520D0000}"/>
    <hyperlink ref="E3422" location="A126033126J" display="A126033126J" xr:uid="{00000000-0004-0000-0000-0000530D0000}"/>
    <hyperlink ref="E3423" location="A126006558J" display="A126006558J" xr:uid="{00000000-0004-0000-0000-0000540D0000}"/>
    <hyperlink ref="E3424" location="A126068766F" display="A126068766F" xr:uid="{00000000-0004-0000-0000-0000550D0000}"/>
    <hyperlink ref="E3425" location="A126037662K" display="A126037662K" xr:uid="{00000000-0004-0000-0000-0000560D0000}"/>
    <hyperlink ref="E3426" location="A126005262C" display="A126005262C" xr:uid="{00000000-0004-0000-0000-0000570D0000}"/>
    <hyperlink ref="E3427" location="A126067470A" display="A126067470A" xr:uid="{00000000-0004-0000-0000-0000580D0000}"/>
    <hyperlink ref="E3428" location="A126036366X" display="A126036366X" xr:uid="{00000000-0004-0000-0000-0000590D0000}"/>
    <hyperlink ref="E3429" location="A126003318T" display="A126003318T" xr:uid="{00000000-0004-0000-0000-00005A0D0000}"/>
    <hyperlink ref="E3430" location="A126065526R" display="A126065526R" xr:uid="{00000000-0004-0000-0000-00005B0D0000}"/>
    <hyperlink ref="E3431" location="A126034422V" display="A126034422V" xr:uid="{00000000-0004-0000-0000-00005C0D0000}"/>
    <hyperlink ref="E3432" location="A126005910R" display="A126005910R" xr:uid="{00000000-0004-0000-0000-00005D0D0000}"/>
    <hyperlink ref="E3433" location="A126068118J" display="A126068118J" xr:uid="{00000000-0004-0000-0000-00005E0D0000}"/>
    <hyperlink ref="E3434" location="A126037014L" display="A126037014L" xr:uid="{00000000-0004-0000-0000-00005F0D0000}"/>
    <hyperlink ref="E3435" location="A126004614C" display="A126004614C" xr:uid="{00000000-0004-0000-0000-0000600D0000}"/>
    <hyperlink ref="E3436" location="A126066822A" display="A126066822A" xr:uid="{00000000-0004-0000-0000-0000610D0000}"/>
    <hyperlink ref="E3437" location="A126035718X" display="A126035718X" xr:uid="{00000000-0004-0000-0000-0000620D0000}"/>
    <hyperlink ref="E3438" location="A126003966R" display="A126003966R" xr:uid="{00000000-0004-0000-0000-0000630D0000}"/>
    <hyperlink ref="E3439" location="A126066174R" display="A126066174R" xr:uid="{00000000-0004-0000-0000-0000640D0000}"/>
    <hyperlink ref="E3440" location="A126035070V" display="A126035070V" xr:uid="{00000000-0004-0000-0000-0000650D0000}"/>
    <hyperlink ref="E3441" location="A126002670K" display="A126002670K" xr:uid="{00000000-0004-0000-0000-0000660D0000}"/>
    <hyperlink ref="E3442" location="A126064878A" display="A126064878A" xr:uid="{00000000-0004-0000-0000-0000670D0000}"/>
    <hyperlink ref="E3443" location="A126033774F" display="A126033774F" xr:uid="{00000000-0004-0000-0000-0000680D0000}"/>
    <hyperlink ref="E3444" location="A126001986L" display="A126001986L" xr:uid="{00000000-0004-0000-0000-0000690D0000}"/>
    <hyperlink ref="E3445" location="A126064194L" display="A126064194L" xr:uid="{00000000-0004-0000-0000-00006A0D0000}"/>
    <hyperlink ref="E3446" location="A126033090T" display="A126033090T" xr:uid="{00000000-0004-0000-0000-00006B0D0000}"/>
    <hyperlink ref="E3447" location="A126006522F" display="A126006522F" xr:uid="{00000000-0004-0000-0000-00006C0D0000}"/>
    <hyperlink ref="E3448" location="A126068730C" display="A126068730C" xr:uid="{00000000-0004-0000-0000-00006D0D0000}"/>
    <hyperlink ref="E3449" location="A126037626A" display="A126037626A" xr:uid="{00000000-0004-0000-0000-00006E0D0000}"/>
    <hyperlink ref="E3450" location="A126005226V" display="A126005226V" xr:uid="{00000000-0004-0000-0000-00006F0D0000}"/>
    <hyperlink ref="E3451" location="A126067434T" display="A126067434T" xr:uid="{00000000-0004-0000-0000-0000700D0000}"/>
    <hyperlink ref="E3452" location="A126036330W" display="A126036330W" xr:uid="{00000000-0004-0000-0000-0000710D0000}"/>
    <hyperlink ref="E3453" location="A126003282A" display="A126003282A" xr:uid="{00000000-0004-0000-0000-0000720D0000}"/>
    <hyperlink ref="E3454" location="A126065490X" display="A126065490X" xr:uid="{00000000-0004-0000-0000-0000730D0000}"/>
    <hyperlink ref="E3455" location="A126034386W" display="A126034386W" xr:uid="{00000000-0004-0000-0000-0000740D0000}"/>
    <hyperlink ref="E3456" location="A126005874T" display="A126005874T" xr:uid="{00000000-0004-0000-0000-0000750D0000}"/>
    <hyperlink ref="E3457" location="A126068082T" display="A126068082T" xr:uid="{00000000-0004-0000-0000-0000760D0000}"/>
    <hyperlink ref="E3458" location="A126036978L" display="A126036978L" xr:uid="{00000000-0004-0000-0000-0000770D0000}"/>
    <hyperlink ref="E3459" location="A126004578F" display="A126004578F" xr:uid="{00000000-0004-0000-0000-0000780D0000}"/>
    <hyperlink ref="E3460" location="A126066786C" display="A126066786C" xr:uid="{00000000-0004-0000-0000-0000790D0000}"/>
    <hyperlink ref="E3461" location="A126035682J" display="A126035682J" xr:uid="{00000000-0004-0000-0000-00007A0D0000}"/>
    <hyperlink ref="E3462" location="A126003930L" display="A126003930L" xr:uid="{00000000-0004-0000-0000-00007B0D0000}"/>
    <hyperlink ref="E3463" location="A126066138F" display="A126066138F" xr:uid="{00000000-0004-0000-0000-00007C0D0000}"/>
    <hyperlink ref="E3464" location="A126035034K" display="A126035034K" xr:uid="{00000000-0004-0000-0000-00007D0D0000}"/>
    <hyperlink ref="E3465" location="A126002634A" display="A126002634A" xr:uid="{00000000-0004-0000-0000-00007E0D0000}"/>
    <hyperlink ref="E3466" location="A126064842X" display="A126064842X" xr:uid="{00000000-0004-0000-0000-00007F0D0000}"/>
    <hyperlink ref="E3467" location="A126033738W" display="A126033738W" xr:uid="{00000000-0004-0000-0000-0000800D0000}"/>
    <hyperlink ref="E3468" location="A126001990C" display="A126001990C" xr:uid="{00000000-0004-0000-0000-0000810D0000}"/>
    <hyperlink ref="E3469" location="A126064198W" display="A126064198W" xr:uid="{00000000-0004-0000-0000-0000820D0000}"/>
    <hyperlink ref="E3470" location="A126033094A" display="A126033094A" xr:uid="{00000000-0004-0000-0000-0000830D0000}"/>
    <hyperlink ref="E3471" location="A126006526R" display="A126006526R" xr:uid="{00000000-0004-0000-0000-0000840D0000}"/>
    <hyperlink ref="E3472" location="A126068734L" display="A126068734L" xr:uid="{00000000-0004-0000-0000-0000850D0000}"/>
    <hyperlink ref="E3473" location="A126037630T" display="A126037630T" xr:uid="{00000000-0004-0000-0000-0000860D0000}"/>
    <hyperlink ref="E3474" location="A126005230K" display="A126005230K" xr:uid="{00000000-0004-0000-0000-0000870D0000}"/>
    <hyperlink ref="E3475" location="A126067438A" display="A126067438A" xr:uid="{00000000-0004-0000-0000-0000880D0000}"/>
    <hyperlink ref="E3476" location="A126036334F" display="A126036334F" xr:uid="{00000000-0004-0000-0000-0000890D0000}"/>
    <hyperlink ref="E3477" location="A126003286K" display="A126003286K" xr:uid="{00000000-0004-0000-0000-00008A0D0000}"/>
    <hyperlink ref="E3478" location="A126065494J" display="A126065494J" xr:uid="{00000000-0004-0000-0000-00008B0D0000}"/>
    <hyperlink ref="E3479" location="A126034390L" display="A126034390L" xr:uid="{00000000-0004-0000-0000-00008C0D0000}"/>
    <hyperlink ref="E3480" location="A126004582W" display="A126004582W" xr:uid="{00000000-0004-0000-0000-00008D0D0000}"/>
    <hyperlink ref="E3481" location="A126066790V" display="A126066790V" xr:uid="{00000000-0004-0000-0000-00008E0D0000}"/>
    <hyperlink ref="E3482" location="A126035686T" display="A126035686T" xr:uid="{00000000-0004-0000-0000-00008F0D0000}"/>
    <hyperlink ref="E3483" location="A126003934W" display="A126003934W" xr:uid="{00000000-0004-0000-0000-0000900D0000}"/>
    <hyperlink ref="E3484" location="A126066142W" display="A126066142W" xr:uid="{00000000-0004-0000-0000-0000910D0000}"/>
    <hyperlink ref="E3485" location="A126035038V" display="A126035038V" xr:uid="{00000000-0004-0000-0000-0000920D0000}"/>
    <hyperlink ref="E3486" location="A126002006L" display="A126002006L" xr:uid="{00000000-0004-0000-0000-0000930D0000}"/>
    <hyperlink ref="E3487" location="A126064214K" display="A126064214K" xr:uid="{00000000-0004-0000-0000-0000940D0000}"/>
    <hyperlink ref="E3488" location="A126033110R" display="A126033110R" xr:uid="{00000000-0004-0000-0000-0000950D0000}"/>
    <hyperlink ref="E3489" location="A126006542R" display="A126006542R" xr:uid="{00000000-0004-0000-0000-0000960D0000}"/>
    <hyperlink ref="E3490" location="A126068750L" display="A126068750L" xr:uid="{00000000-0004-0000-0000-0000970D0000}"/>
    <hyperlink ref="E3491" location="A126037646K" display="A126037646K" xr:uid="{00000000-0004-0000-0000-0000980D0000}"/>
    <hyperlink ref="E3492" location="A126005246C" display="A126005246C" xr:uid="{00000000-0004-0000-0000-0000990D0000}"/>
    <hyperlink ref="E3493" location="A126067454A" display="A126067454A" xr:uid="{00000000-0004-0000-0000-00009A0D0000}"/>
    <hyperlink ref="E3494" location="A126036350F" display="A126036350F" xr:uid="{00000000-0004-0000-0000-00009B0D0000}"/>
    <hyperlink ref="E3495" location="A126003302X" display="A126003302X" xr:uid="{00000000-0004-0000-0000-00009C0D0000}"/>
    <hyperlink ref="E3496" location="A126065510W" display="A126065510W" xr:uid="{00000000-0004-0000-0000-00009D0D0000}"/>
    <hyperlink ref="E3497" location="A126034406V" display="A126034406V" xr:uid="{00000000-0004-0000-0000-00009E0D0000}"/>
    <hyperlink ref="E3498" location="A126004598R" display="A126004598R" xr:uid="{00000000-0004-0000-0000-00009F0D0000}"/>
    <hyperlink ref="E3499" location="A126066806A" display="A126066806A" xr:uid="{00000000-0004-0000-0000-0000A00D0000}"/>
    <hyperlink ref="E3500" location="A126035702F" display="A126035702F" xr:uid="{00000000-0004-0000-0000-0000A10D0000}"/>
    <hyperlink ref="E3501" location="A126003950W" display="A126003950W" xr:uid="{00000000-0004-0000-0000-0000A20D0000}"/>
    <hyperlink ref="E3502" location="A126066158R" display="A126066158R" xr:uid="{00000000-0004-0000-0000-0000A30D0000}"/>
    <hyperlink ref="E3503" location="A126035054V" display="A126035054V" xr:uid="{00000000-0004-0000-0000-0000A40D0000}"/>
    <hyperlink ref="E3504" location="A126001974C" display="A126001974C" xr:uid="{00000000-0004-0000-0000-0000A50D0000}"/>
    <hyperlink ref="E3505" location="A126064182C" display="A126064182C" xr:uid="{00000000-0004-0000-0000-0000A60D0000}"/>
    <hyperlink ref="E3506" location="A126033078A" display="A126033078A" xr:uid="{00000000-0004-0000-0000-0000A70D0000}"/>
    <hyperlink ref="E3507" location="A126006510W" display="A126006510W" xr:uid="{00000000-0004-0000-0000-0000A80D0000}"/>
    <hyperlink ref="E3508" location="A126068718L" display="A126068718L" xr:uid="{00000000-0004-0000-0000-0000A90D0000}"/>
    <hyperlink ref="E3509" location="A126037614T" display="A126037614T" xr:uid="{00000000-0004-0000-0000-0000AA0D0000}"/>
    <hyperlink ref="E3510" location="A126005214K" display="A126005214K" xr:uid="{00000000-0004-0000-0000-0000AB0D0000}"/>
    <hyperlink ref="E3511" location="A126067422J" display="A126067422J" xr:uid="{00000000-0004-0000-0000-0000AC0D0000}"/>
    <hyperlink ref="E3512" location="A126036318F" display="A126036318F" xr:uid="{00000000-0004-0000-0000-0000AD0D0000}"/>
    <hyperlink ref="E3513" location="A126003270T" display="A126003270T" xr:uid="{00000000-0004-0000-0000-0000AE0D0000}"/>
    <hyperlink ref="E3514" location="A126065478J" display="A126065478J" xr:uid="{00000000-0004-0000-0000-0000AF0D0000}"/>
    <hyperlink ref="E3515" location="A126034374L" display="A126034374L" xr:uid="{00000000-0004-0000-0000-0000B00D0000}"/>
    <hyperlink ref="E3516" location="A126005862J" display="A126005862J" xr:uid="{00000000-0004-0000-0000-0000B10D0000}"/>
    <hyperlink ref="E3517" location="A126068070J" display="A126068070J" xr:uid="{00000000-0004-0000-0000-0000B20D0000}"/>
    <hyperlink ref="E3518" location="A126036966C" display="A126036966C" xr:uid="{00000000-0004-0000-0000-0000B30D0000}"/>
    <hyperlink ref="E3519" location="A126004566W" display="A126004566W" xr:uid="{00000000-0004-0000-0000-0000B40D0000}"/>
    <hyperlink ref="E3520" location="A126066774V" display="A126066774V" xr:uid="{00000000-0004-0000-0000-0000B50D0000}"/>
    <hyperlink ref="E3521" location="A126035670X" display="A126035670X" xr:uid="{00000000-0004-0000-0000-0000B60D0000}"/>
    <hyperlink ref="E3522" location="A126003918W" display="A126003918W" xr:uid="{00000000-0004-0000-0000-0000B70D0000}"/>
    <hyperlink ref="E3523" location="A126066126W" display="A126066126W" xr:uid="{00000000-0004-0000-0000-0000B80D0000}"/>
    <hyperlink ref="E3524" location="A126035022A" display="A126035022A" xr:uid="{00000000-0004-0000-0000-0000B90D0000}"/>
    <hyperlink ref="E3525" location="A126002622T" display="A126002622T" xr:uid="{00000000-0004-0000-0000-0000BA0D0000}"/>
    <hyperlink ref="E3526" location="A126064830R" display="A126064830R" xr:uid="{00000000-0004-0000-0000-0000BB0D0000}"/>
    <hyperlink ref="E3527" location="A126033726L" display="A126033726L" xr:uid="{00000000-0004-0000-0000-0000BC0D0000}"/>
    <hyperlink ref="E3528" location="A126002026W" display="A126002026W" xr:uid="{00000000-0004-0000-0000-0000BD0D0000}"/>
    <hyperlink ref="E3529" location="A126064234V" display="A126064234V" xr:uid="{00000000-0004-0000-0000-0000BE0D0000}"/>
    <hyperlink ref="E3530" location="A126033130X" display="A126033130X" xr:uid="{00000000-0004-0000-0000-0000BF0D0000}"/>
    <hyperlink ref="E3531" location="A126006562X" display="A126006562X" xr:uid="{00000000-0004-0000-0000-0000C00D0000}"/>
    <hyperlink ref="E3532" location="A126068770W" display="A126068770W" xr:uid="{00000000-0004-0000-0000-0000C10D0000}"/>
    <hyperlink ref="E3533" location="A126037666V" display="A126037666V" xr:uid="{00000000-0004-0000-0000-0000C20D0000}"/>
    <hyperlink ref="E3534" location="A126005266L" display="A126005266L" xr:uid="{00000000-0004-0000-0000-0000C30D0000}"/>
    <hyperlink ref="E3535" location="A126067474K" display="A126067474K" xr:uid="{00000000-0004-0000-0000-0000C40D0000}"/>
    <hyperlink ref="E3536" location="A126036370R" display="A126036370R" xr:uid="{00000000-0004-0000-0000-0000C50D0000}"/>
    <hyperlink ref="E3537" location="A126003322J" display="A126003322J" xr:uid="{00000000-0004-0000-0000-0000C60D0000}"/>
    <hyperlink ref="E3538" location="A126065530F" display="A126065530F" xr:uid="{00000000-0004-0000-0000-0000C70D0000}"/>
    <hyperlink ref="E3539" location="A126034426C" display="A126034426C" xr:uid="{00000000-0004-0000-0000-0000C80D0000}"/>
    <hyperlink ref="E3540" location="A126005914X" display="A126005914X" xr:uid="{00000000-0004-0000-0000-0000C90D0000}"/>
    <hyperlink ref="E3541" location="A126068122X" display="A126068122X" xr:uid="{00000000-0004-0000-0000-0000CA0D0000}"/>
    <hyperlink ref="E3542" location="A126037018W" display="A126037018W" xr:uid="{00000000-0004-0000-0000-0000CB0D0000}"/>
    <hyperlink ref="E3543" location="A126004618L" display="A126004618L" xr:uid="{00000000-0004-0000-0000-0000CC0D0000}"/>
    <hyperlink ref="E3544" location="A126066826K" display="A126066826K" xr:uid="{00000000-0004-0000-0000-0000CD0D0000}"/>
    <hyperlink ref="E3545" location="A126035722R" display="A126035722R" xr:uid="{00000000-0004-0000-0000-0000CE0D0000}"/>
    <hyperlink ref="E3546" location="A126003970F" display="A126003970F" xr:uid="{00000000-0004-0000-0000-0000CF0D0000}"/>
    <hyperlink ref="E3547" location="A126066178X" display="A126066178X" xr:uid="{00000000-0004-0000-0000-0000D00D0000}"/>
    <hyperlink ref="E3548" location="A126035074C" display="A126035074C" xr:uid="{00000000-0004-0000-0000-0000D10D0000}"/>
    <hyperlink ref="E3549" location="A126002674V" display="A126002674V" xr:uid="{00000000-0004-0000-0000-0000D20D0000}"/>
    <hyperlink ref="E3550" location="A126064882T" display="A126064882T" xr:uid="{00000000-0004-0000-0000-0000D30D0000}"/>
    <hyperlink ref="E3551" location="A126033778R" display="A126033778R" xr:uid="{00000000-0004-0000-0000-0000D40D0000}"/>
    <hyperlink ref="E3552" location="A126002010C" display="A126002010C" xr:uid="{00000000-0004-0000-0000-0000D50D0000}"/>
    <hyperlink ref="E3553" location="A126064218V" display="A126064218V" xr:uid="{00000000-0004-0000-0000-0000D60D0000}"/>
    <hyperlink ref="E3554" location="A126033114X" display="A126033114X" xr:uid="{00000000-0004-0000-0000-0000D70D0000}"/>
    <hyperlink ref="E3555" location="A126006546X" display="A126006546X" xr:uid="{00000000-0004-0000-0000-0000D80D0000}"/>
    <hyperlink ref="E3556" location="A126068754W" display="A126068754W" xr:uid="{00000000-0004-0000-0000-0000D90D0000}"/>
    <hyperlink ref="E3557" location="A126037650A" display="A126037650A" xr:uid="{00000000-0004-0000-0000-0000DA0D0000}"/>
    <hyperlink ref="E3558" location="A126005250V" display="A126005250V" xr:uid="{00000000-0004-0000-0000-0000DB0D0000}"/>
    <hyperlink ref="E3559" location="A126067458K" display="A126067458K" xr:uid="{00000000-0004-0000-0000-0000DC0D0000}"/>
    <hyperlink ref="E3560" location="A126036354R" display="A126036354R" xr:uid="{00000000-0004-0000-0000-0000DD0D0000}"/>
    <hyperlink ref="E3561" location="A126003306J" display="A126003306J" xr:uid="{00000000-0004-0000-0000-0000DE0D0000}"/>
    <hyperlink ref="E3562" location="A126065514F" display="A126065514F" xr:uid="{00000000-0004-0000-0000-0000DF0D0000}"/>
    <hyperlink ref="E3563" location="A126034410K" display="A126034410K" xr:uid="{00000000-0004-0000-0000-0000E00D0000}"/>
    <hyperlink ref="E3564" location="A126004602V" display="A126004602V" xr:uid="{00000000-0004-0000-0000-0000E10D0000}"/>
    <hyperlink ref="E3565" location="A126066810T" display="A126066810T" xr:uid="{00000000-0004-0000-0000-0000E20D0000}"/>
    <hyperlink ref="E3566" location="A126035706R" display="A126035706R" xr:uid="{00000000-0004-0000-0000-0000E30D0000}"/>
    <hyperlink ref="E3567" location="A126003954F" display="A126003954F" xr:uid="{00000000-0004-0000-0000-0000E40D0000}"/>
    <hyperlink ref="E3568" location="A126066162F" display="A126066162F" xr:uid="{00000000-0004-0000-0000-0000E50D0000}"/>
    <hyperlink ref="E3569" location="A126035058C" display="A126035058C" xr:uid="{00000000-0004-0000-0000-0000E60D0000}"/>
    <hyperlink ref="E3570" location="A126002030L" display="A126002030L" xr:uid="{00000000-0004-0000-0000-0000E70D0000}"/>
    <hyperlink ref="E3571" location="A126064238C" display="A126064238C" xr:uid="{00000000-0004-0000-0000-0000E80D0000}"/>
    <hyperlink ref="E3572" location="A126033134J" display="A126033134J" xr:uid="{00000000-0004-0000-0000-0000E90D0000}"/>
    <hyperlink ref="E3573" location="A126006566J" display="A126006566J" xr:uid="{00000000-0004-0000-0000-0000EA0D0000}"/>
    <hyperlink ref="E3574" location="A126068774F" display="A126068774F" xr:uid="{00000000-0004-0000-0000-0000EB0D0000}"/>
    <hyperlink ref="E3575" location="A126037670K" display="A126037670K" xr:uid="{00000000-0004-0000-0000-0000EC0D0000}"/>
    <hyperlink ref="E3576" location="A126005270C" display="A126005270C" xr:uid="{00000000-0004-0000-0000-0000ED0D0000}"/>
    <hyperlink ref="E3577" location="A126067478V" display="A126067478V" xr:uid="{00000000-0004-0000-0000-0000EE0D0000}"/>
    <hyperlink ref="E3578" location="A126036374X" display="A126036374X" xr:uid="{00000000-0004-0000-0000-0000EF0D0000}"/>
    <hyperlink ref="E3579" location="A126003326T" display="A126003326T" xr:uid="{00000000-0004-0000-0000-0000F00D0000}"/>
    <hyperlink ref="E3580" location="A126065534R" display="A126065534R" xr:uid="{00000000-0004-0000-0000-0000F10D0000}"/>
    <hyperlink ref="E3581" location="A126034430V" display="A126034430V" xr:uid="{00000000-0004-0000-0000-0000F20D0000}"/>
    <hyperlink ref="E3582" location="A126005918J" display="A126005918J" xr:uid="{00000000-0004-0000-0000-0000F30D0000}"/>
    <hyperlink ref="E3583" location="A126068126J" display="A126068126J" xr:uid="{00000000-0004-0000-0000-0000F40D0000}"/>
    <hyperlink ref="E3584" location="A126037022L" display="A126037022L" xr:uid="{00000000-0004-0000-0000-0000F50D0000}"/>
    <hyperlink ref="E3585" location="A126004622C" display="A126004622C" xr:uid="{00000000-0004-0000-0000-0000F60D0000}"/>
    <hyperlink ref="E3586" location="A126066830A" display="A126066830A" xr:uid="{00000000-0004-0000-0000-0000F70D0000}"/>
    <hyperlink ref="E3587" location="A126035726X" display="A126035726X" xr:uid="{00000000-0004-0000-0000-0000F80D0000}"/>
    <hyperlink ref="E3588" location="A126003974R" display="A126003974R" xr:uid="{00000000-0004-0000-0000-0000F90D0000}"/>
    <hyperlink ref="E3589" location="A126066182R" display="A126066182R" xr:uid="{00000000-0004-0000-0000-0000FA0D0000}"/>
    <hyperlink ref="E3590" location="A126035078L" display="A126035078L" xr:uid="{00000000-0004-0000-0000-0000FB0D0000}"/>
    <hyperlink ref="E3591" location="A126002678C" display="A126002678C" xr:uid="{00000000-0004-0000-0000-0000FC0D0000}"/>
    <hyperlink ref="E3592" location="A126064886A" display="A126064886A" xr:uid="{00000000-0004-0000-0000-0000FD0D0000}"/>
    <hyperlink ref="E3593" location="A126033782F" display="A126033782F" xr:uid="{00000000-0004-0000-0000-0000FE0D0000}"/>
    <hyperlink ref="E3594" location="A126001978L" display="A126001978L" xr:uid="{00000000-0004-0000-0000-0000FF0D0000}"/>
    <hyperlink ref="E3595" location="A126064186L" display="A126064186L" xr:uid="{00000000-0004-0000-0000-0000000E0000}"/>
    <hyperlink ref="E3596" location="A126033082T" display="A126033082T" xr:uid="{00000000-0004-0000-0000-0000010E0000}"/>
    <hyperlink ref="E3597" location="A126006514F" display="A126006514F" xr:uid="{00000000-0004-0000-0000-0000020E0000}"/>
    <hyperlink ref="E3598" location="A126068722C" display="A126068722C" xr:uid="{00000000-0004-0000-0000-0000030E0000}"/>
    <hyperlink ref="E3599" location="A126037618A" display="A126037618A" xr:uid="{00000000-0004-0000-0000-0000040E0000}"/>
    <hyperlink ref="E3600" location="A126005218V" display="A126005218V" xr:uid="{00000000-0004-0000-0000-0000050E0000}"/>
    <hyperlink ref="E3601" location="A126067426T" display="A126067426T" xr:uid="{00000000-0004-0000-0000-0000060E0000}"/>
    <hyperlink ref="E3602" location="A126036322W" display="A126036322W" xr:uid="{00000000-0004-0000-0000-0000070E0000}"/>
    <hyperlink ref="E3603" location="A126003274A" display="A126003274A" xr:uid="{00000000-0004-0000-0000-0000080E0000}"/>
    <hyperlink ref="E3604" location="A126065482X" display="A126065482X" xr:uid="{00000000-0004-0000-0000-0000090E0000}"/>
    <hyperlink ref="E3605" location="A126034378W" display="A126034378W" xr:uid="{00000000-0004-0000-0000-00000A0E0000}"/>
    <hyperlink ref="E3606" location="A126005866T" display="A126005866T" xr:uid="{00000000-0004-0000-0000-00000B0E0000}"/>
    <hyperlink ref="E3607" location="A126068074T" display="A126068074T" xr:uid="{00000000-0004-0000-0000-00000C0E0000}"/>
    <hyperlink ref="E3608" location="A126036970V" display="A126036970V" xr:uid="{00000000-0004-0000-0000-00000D0E0000}"/>
    <hyperlink ref="E3609" location="A126004570L" display="A126004570L" xr:uid="{00000000-0004-0000-0000-00000E0E0000}"/>
    <hyperlink ref="E3610" location="A126066778C" display="A126066778C" xr:uid="{00000000-0004-0000-0000-00000F0E0000}"/>
    <hyperlink ref="E3611" location="A126035674J" display="A126035674J" xr:uid="{00000000-0004-0000-0000-0000100E0000}"/>
    <hyperlink ref="E3612" location="A126003922L" display="A126003922L" xr:uid="{00000000-0004-0000-0000-0000110E0000}"/>
    <hyperlink ref="E3613" location="A126066130L" display="A126066130L" xr:uid="{00000000-0004-0000-0000-0000120E0000}"/>
    <hyperlink ref="E3614" location="A126035026K" display="A126035026K" xr:uid="{00000000-0004-0000-0000-0000130E0000}"/>
    <hyperlink ref="E3615" location="A126002626A" display="A126002626A" xr:uid="{00000000-0004-0000-0000-0000140E0000}"/>
    <hyperlink ref="E3616" location="A126064834X" display="A126064834X" xr:uid="{00000000-0004-0000-0000-0000150E0000}"/>
    <hyperlink ref="E3617" location="A126033730C" display="A126033730C" xr:uid="{00000000-0004-0000-0000-0000160E0000}"/>
    <hyperlink ref="E3618" location="A126001962V" display="A126001962V" xr:uid="{00000000-0004-0000-0000-0000170E0000}"/>
    <hyperlink ref="E3619" location="A126064170V" display="A126064170V" xr:uid="{00000000-0004-0000-0000-0000180E0000}"/>
    <hyperlink ref="E3620" location="A126033066T" display="A126033066T" xr:uid="{00000000-0004-0000-0000-0000190E0000}"/>
    <hyperlink ref="E3621" location="A126006498T" display="A126006498T" xr:uid="{00000000-0004-0000-0000-00001A0E0000}"/>
    <hyperlink ref="E3622" location="A126068706C" display="A126068706C" xr:uid="{00000000-0004-0000-0000-00001B0E0000}"/>
    <hyperlink ref="E3623" location="A126037602J" display="A126037602J" xr:uid="{00000000-0004-0000-0000-00001C0E0000}"/>
    <hyperlink ref="E3624" location="A126005202A" display="A126005202A" xr:uid="{00000000-0004-0000-0000-00001D0E0000}"/>
    <hyperlink ref="E3625" location="A126067410X" display="A126067410X" xr:uid="{00000000-0004-0000-0000-00001E0E0000}"/>
    <hyperlink ref="E3626" location="A126036306W" display="A126036306W" xr:uid="{00000000-0004-0000-0000-00001F0E0000}"/>
    <hyperlink ref="E3627" location="A126003258A" display="A126003258A" xr:uid="{00000000-0004-0000-0000-0000200E0000}"/>
    <hyperlink ref="E3628" location="A126065466X" display="A126065466X" xr:uid="{00000000-0004-0000-0000-0000210E0000}"/>
    <hyperlink ref="E3629" location="A126034362C" display="A126034362C" xr:uid="{00000000-0004-0000-0000-0000220E0000}"/>
    <hyperlink ref="E3630" location="A126005850X" display="A126005850X" xr:uid="{00000000-0004-0000-0000-0000230E0000}"/>
    <hyperlink ref="E3631" location="A126068058T" display="A126068058T" xr:uid="{00000000-0004-0000-0000-0000240E0000}"/>
    <hyperlink ref="E3632" location="A126036954V" display="A126036954V" xr:uid="{00000000-0004-0000-0000-0000250E0000}"/>
    <hyperlink ref="E3633" location="A126004554L" display="A126004554L" xr:uid="{00000000-0004-0000-0000-0000260E0000}"/>
    <hyperlink ref="E3634" location="A126066762K" display="A126066762K" xr:uid="{00000000-0004-0000-0000-0000270E0000}"/>
    <hyperlink ref="E3635" location="A126035658J" display="A126035658J" xr:uid="{00000000-0004-0000-0000-0000280E0000}"/>
    <hyperlink ref="E3636" location="A126003906L" display="A126003906L" xr:uid="{00000000-0004-0000-0000-0000290E0000}"/>
    <hyperlink ref="E3637" location="A126066114L" display="A126066114L" xr:uid="{00000000-0004-0000-0000-00002A0E0000}"/>
    <hyperlink ref="E3638" location="A126035010T" display="A126035010T" xr:uid="{00000000-0004-0000-0000-00002B0E0000}"/>
    <hyperlink ref="E3639" location="A126002610J" display="A126002610J" xr:uid="{00000000-0004-0000-0000-00002C0E0000}"/>
    <hyperlink ref="E3640" location="A126064818X" display="A126064818X" xr:uid="{00000000-0004-0000-0000-00002D0E0000}"/>
    <hyperlink ref="E3641" location="A126033714C" display="A126033714C" xr:uid="{00000000-0004-0000-0000-00002E0E0000}"/>
    <hyperlink ref="E3642" location="A126001966C" display="A126001966C" xr:uid="{00000000-0004-0000-0000-00002F0E0000}"/>
    <hyperlink ref="E3643" location="A126064174C" display="A126064174C" xr:uid="{00000000-0004-0000-0000-0000300E0000}"/>
    <hyperlink ref="E3644" location="A126033070J" display="A126033070J" xr:uid="{00000000-0004-0000-0000-0000310E0000}"/>
    <hyperlink ref="E3645" location="A126006502W" display="A126006502W" xr:uid="{00000000-0004-0000-0000-0000320E0000}"/>
    <hyperlink ref="E3646" location="A126068710V" display="A126068710V" xr:uid="{00000000-0004-0000-0000-0000330E0000}"/>
    <hyperlink ref="E3647" location="A126037606T" display="A126037606T" xr:uid="{00000000-0004-0000-0000-0000340E0000}"/>
    <hyperlink ref="E3648" location="A126005206K" display="A126005206K" xr:uid="{00000000-0004-0000-0000-0000350E0000}"/>
    <hyperlink ref="E3649" location="A126067414J" display="A126067414J" xr:uid="{00000000-0004-0000-0000-0000360E0000}"/>
    <hyperlink ref="E3650" location="A126036310L" display="A126036310L" xr:uid="{00000000-0004-0000-0000-0000370E0000}"/>
    <hyperlink ref="E3651" location="A126003262T" display="A126003262T" xr:uid="{00000000-0004-0000-0000-0000380E0000}"/>
    <hyperlink ref="E3652" location="A126065470R" display="A126065470R" xr:uid="{00000000-0004-0000-0000-0000390E0000}"/>
    <hyperlink ref="E3653" location="A126034366L" display="A126034366L" xr:uid="{00000000-0004-0000-0000-00003A0E0000}"/>
    <hyperlink ref="E3654" location="A126005854J" display="A126005854J" xr:uid="{00000000-0004-0000-0000-00003B0E0000}"/>
    <hyperlink ref="E3655" location="A126068062J" display="A126068062J" xr:uid="{00000000-0004-0000-0000-00003C0E0000}"/>
    <hyperlink ref="E3656" location="A126036958C" display="A126036958C" xr:uid="{00000000-0004-0000-0000-00003D0E0000}"/>
    <hyperlink ref="E3657" location="A126004558W" display="A126004558W" xr:uid="{00000000-0004-0000-0000-00003E0E0000}"/>
    <hyperlink ref="E3658" location="A126066766V" display="A126066766V" xr:uid="{00000000-0004-0000-0000-00003F0E0000}"/>
    <hyperlink ref="E3659" location="A126035662X" display="A126035662X" xr:uid="{00000000-0004-0000-0000-0000400E0000}"/>
    <hyperlink ref="E3660" location="A126003910C" display="A126003910C" xr:uid="{00000000-0004-0000-0000-0000410E0000}"/>
    <hyperlink ref="E3661" location="A126066118W" display="A126066118W" xr:uid="{00000000-0004-0000-0000-0000420E0000}"/>
    <hyperlink ref="E3662" location="A126035014A" display="A126035014A" xr:uid="{00000000-0004-0000-0000-0000430E0000}"/>
    <hyperlink ref="E3663" location="A126002614T" display="A126002614T" xr:uid="{00000000-0004-0000-0000-0000440E0000}"/>
    <hyperlink ref="E3664" location="A126064822R" display="A126064822R" xr:uid="{00000000-0004-0000-0000-0000450E0000}"/>
    <hyperlink ref="E3665" location="A126033718L" display="A126033718L" xr:uid="{00000000-0004-0000-0000-0000460E0000}"/>
    <hyperlink ref="E3666" location="A126001994L" display="A126001994L" xr:uid="{00000000-0004-0000-0000-0000470E0000}"/>
    <hyperlink ref="E3667" location="A126064202A" display="A126064202A" xr:uid="{00000000-0004-0000-0000-0000480E0000}"/>
    <hyperlink ref="E3668" location="A126033098K" display="A126033098K" xr:uid="{00000000-0004-0000-0000-0000490E0000}"/>
    <hyperlink ref="E3669" location="A126006530F" display="A126006530F" xr:uid="{00000000-0004-0000-0000-00004A0E0000}"/>
    <hyperlink ref="E3670" location="A126068738W" display="A126068738W" xr:uid="{00000000-0004-0000-0000-00004B0E0000}"/>
    <hyperlink ref="E3671" location="A126037634A" display="A126037634A" xr:uid="{00000000-0004-0000-0000-00004C0E0000}"/>
    <hyperlink ref="E3672" location="A126005234V" display="A126005234V" xr:uid="{00000000-0004-0000-0000-00004D0E0000}"/>
    <hyperlink ref="E3673" location="A126067442T" display="A126067442T" xr:uid="{00000000-0004-0000-0000-00004E0E0000}"/>
    <hyperlink ref="E3674" location="A126036338R" display="A126036338R" xr:uid="{00000000-0004-0000-0000-00004F0E0000}"/>
    <hyperlink ref="E3675" location="A126003290A" display="A126003290A" xr:uid="{00000000-0004-0000-0000-0000500E0000}"/>
    <hyperlink ref="E3676" location="A126065498T" display="A126065498T" xr:uid="{00000000-0004-0000-0000-0000510E0000}"/>
    <hyperlink ref="E3677" location="A126034394W" display="A126034394W" xr:uid="{00000000-0004-0000-0000-0000520E0000}"/>
    <hyperlink ref="E3678" location="A126005882T" display="A126005882T" xr:uid="{00000000-0004-0000-0000-0000530E0000}"/>
    <hyperlink ref="E3679" location="A126068090T" display="A126068090T" xr:uid="{00000000-0004-0000-0000-0000540E0000}"/>
    <hyperlink ref="E3680" location="A126036986L" display="A126036986L" xr:uid="{00000000-0004-0000-0000-0000550E0000}"/>
    <hyperlink ref="E3681" location="A126004586F" display="A126004586F" xr:uid="{00000000-0004-0000-0000-0000560E0000}"/>
    <hyperlink ref="E3682" location="A126066794C" display="A126066794C" xr:uid="{00000000-0004-0000-0000-0000570E0000}"/>
    <hyperlink ref="E3683" location="A126035690J" display="A126035690J" xr:uid="{00000000-0004-0000-0000-0000580E0000}"/>
    <hyperlink ref="E3684" location="A126003938F" display="A126003938F" xr:uid="{00000000-0004-0000-0000-0000590E0000}"/>
    <hyperlink ref="E3685" location="A126066146F" display="A126066146F" xr:uid="{00000000-0004-0000-0000-00005A0E0000}"/>
    <hyperlink ref="E3686" location="A126035042K" display="A126035042K" xr:uid="{00000000-0004-0000-0000-00005B0E0000}"/>
    <hyperlink ref="E3687" location="A126002642A" display="A126002642A" xr:uid="{00000000-0004-0000-0000-00005C0E0000}"/>
    <hyperlink ref="E3688" location="A126064850X" display="A126064850X" xr:uid="{00000000-0004-0000-0000-00005D0E0000}"/>
    <hyperlink ref="E3689" location="A126033746W" display="A126033746W" xr:uid="{00000000-0004-0000-0000-00005E0E0000}"/>
    <hyperlink ref="E3690" location="A126001970V" display="A126001970V" xr:uid="{00000000-0004-0000-0000-00005F0E0000}"/>
    <hyperlink ref="E3691" location="A126064178L" display="A126064178L" xr:uid="{00000000-0004-0000-0000-0000600E0000}"/>
    <hyperlink ref="E3692" location="A126033074T" display="A126033074T" xr:uid="{00000000-0004-0000-0000-0000610E0000}"/>
    <hyperlink ref="E3693" location="A126006506F" display="A126006506F" xr:uid="{00000000-0004-0000-0000-0000620E0000}"/>
    <hyperlink ref="E3694" location="A126068714C" display="A126068714C" xr:uid="{00000000-0004-0000-0000-0000630E0000}"/>
    <hyperlink ref="E3695" location="A126037610J" display="A126037610J" xr:uid="{00000000-0004-0000-0000-0000640E0000}"/>
    <hyperlink ref="E3696" location="A126005210A" display="A126005210A" xr:uid="{00000000-0004-0000-0000-0000650E0000}"/>
    <hyperlink ref="E3697" location="A126067418T" display="A126067418T" xr:uid="{00000000-0004-0000-0000-0000660E0000}"/>
    <hyperlink ref="E3698" location="A126036314W" display="A126036314W" xr:uid="{00000000-0004-0000-0000-0000670E0000}"/>
    <hyperlink ref="E3699" location="A126003266A" display="A126003266A" xr:uid="{00000000-0004-0000-0000-0000680E0000}"/>
    <hyperlink ref="E3700" location="A126065474X" display="A126065474X" xr:uid="{00000000-0004-0000-0000-0000690E0000}"/>
    <hyperlink ref="E3701" location="A126034370C" display="A126034370C" xr:uid="{00000000-0004-0000-0000-00006A0E0000}"/>
    <hyperlink ref="E3702" location="A126005858T" display="A126005858T" xr:uid="{00000000-0004-0000-0000-00006B0E0000}"/>
    <hyperlink ref="E3703" location="A126068066T" display="A126068066T" xr:uid="{00000000-0004-0000-0000-00006C0E0000}"/>
    <hyperlink ref="E3704" location="A126036962V" display="A126036962V" xr:uid="{00000000-0004-0000-0000-00006D0E0000}"/>
    <hyperlink ref="E3705" location="A126004562L" display="A126004562L" xr:uid="{00000000-0004-0000-0000-00006E0E0000}"/>
    <hyperlink ref="E3706" location="A126066770K" display="A126066770K" xr:uid="{00000000-0004-0000-0000-00006F0E0000}"/>
    <hyperlink ref="E3707" location="A126035666J" display="A126035666J" xr:uid="{00000000-0004-0000-0000-0000700E0000}"/>
    <hyperlink ref="E3708" location="A126003914L" display="A126003914L" xr:uid="{00000000-0004-0000-0000-0000710E0000}"/>
    <hyperlink ref="E3709" location="A126066122L" display="A126066122L" xr:uid="{00000000-0004-0000-0000-0000720E0000}"/>
    <hyperlink ref="E3710" location="A126035018K" display="A126035018K" xr:uid="{00000000-0004-0000-0000-0000730E0000}"/>
    <hyperlink ref="E3711" location="A126002618A" display="A126002618A" xr:uid="{00000000-0004-0000-0000-0000740E0000}"/>
    <hyperlink ref="E3712" location="A126064826X" display="A126064826X" xr:uid="{00000000-0004-0000-0000-0000750E0000}"/>
    <hyperlink ref="E3713" location="A126033722C" display="A126033722C" xr:uid="{00000000-0004-0000-0000-0000760E0000}"/>
    <hyperlink ref="E3714" location="A126001998W" display="A126001998W" xr:uid="{00000000-0004-0000-0000-0000770E0000}"/>
    <hyperlink ref="E3715" location="A126064206K" display="A126064206K" xr:uid="{00000000-0004-0000-0000-0000780E0000}"/>
    <hyperlink ref="E3716" location="A126033102R" display="A126033102R" xr:uid="{00000000-0004-0000-0000-0000790E0000}"/>
    <hyperlink ref="E3717" location="A126006534R" display="A126006534R" xr:uid="{00000000-0004-0000-0000-00007A0E0000}"/>
    <hyperlink ref="E3718" location="A126068742L" display="A126068742L" xr:uid="{00000000-0004-0000-0000-00007B0E0000}"/>
    <hyperlink ref="E3719" location="A126037638K" display="A126037638K" xr:uid="{00000000-0004-0000-0000-00007C0E0000}"/>
    <hyperlink ref="E3720" location="A126005238C" display="A126005238C" xr:uid="{00000000-0004-0000-0000-00007D0E0000}"/>
    <hyperlink ref="E3721" location="A126067446A" display="A126067446A" xr:uid="{00000000-0004-0000-0000-00007E0E0000}"/>
    <hyperlink ref="E3722" location="A126036342F" display="A126036342F" xr:uid="{00000000-0004-0000-0000-00007F0E0000}"/>
    <hyperlink ref="E3723" location="A126003294K" display="A126003294K" xr:uid="{00000000-0004-0000-0000-0000800E0000}"/>
    <hyperlink ref="E3724" location="A126065502W" display="A126065502W" xr:uid="{00000000-0004-0000-0000-0000810E0000}"/>
    <hyperlink ref="E3725" location="A126034398F" display="A126034398F" xr:uid="{00000000-0004-0000-0000-0000820E0000}"/>
    <hyperlink ref="E3726" location="A126005886A" display="A126005886A" xr:uid="{00000000-0004-0000-0000-0000830E0000}"/>
    <hyperlink ref="E3727" location="A126068094A" display="A126068094A" xr:uid="{00000000-0004-0000-0000-0000840E0000}"/>
    <hyperlink ref="E3728" location="A126036990C" display="A126036990C" xr:uid="{00000000-0004-0000-0000-0000850E0000}"/>
    <hyperlink ref="E3729" location="A126004590W" display="A126004590W" xr:uid="{00000000-0004-0000-0000-0000860E0000}"/>
    <hyperlink ref="E3730" location="A126066798L" display="A126066798L" xr:uid="{00000000-0004-0000-0000-0000870E0000}"/>
    <hyperlink ref="E3731" location="A126035694T" display="A126035694T" xr:uid="{00000000-0004-0000-0000-0000880E0000}"/>
    <hyperlink ref="E3732" location="A126003942W" display="A126003942W" xr:uid="{00000000-0004-0000-0000-0000890E0000}"/>
    <hyperlink ref="E3733" location="A126066150W" display="A126066150W" xr:uid="{00000000-0004-0000-0000-00008A0E0000}"/>
    <hyperlink ref="E3734" location="A126035046V" display="A126035046V" xr:uid="{00000000-0004-0000-0000-00008B0E0000}"/>
    <hyperlink ref="E3735" location="A126002646K" display="A126002646K" xr:uid="{00000000-0004-0000-0000-00008C0E0000}"/>
    <hyperlink ref="E3736" location="A126064854J" display="A126064854J" xr:uid="{00000000-0004-0000-0000-00008D0E0000}"/>
    <hyperlink ref="E3737" location="A126033750L" display="A126033750L" xr:uid="{00000000-0004-0000-0000-00008E0E0000}"/>
    <hyperlink ref="E3738" location="A126002074R" display="A126002074R" xr:uid="{00000000-0004-0000-0000-00008F0E0000}"/>
    <hyperlink ref="E3739" location="A126064282L" display="A126064282L" xr:uid="{00000000-0004-0000-0000-0000900E0000}"/>
    <hyperlink ref="E3740" location="A126033178K" display="A126033178K" xr:uid="{00000000-0004-0000-0000-0000910E0000}"/>
    <hyperlink ref="E3741" location="A126006610F" display="A126006610F" xr:uid="{00000000-0004-0000-0000-0000920E0000}"/>
    <hyperlink ref="E3742" location="A126068818W" display="A126068818W" xr:uid="{00000000-0004-0000-0000-0000930E0000}"/>
    <hyperlink ref="E3743" location="A126037714A" display="A126037714A" xr:uid="{00000000-0004-0000-0000-0000940E0000}"/>
    <hyperlink ref="E3744" location="A126005314V" display="A126005314V" xr:uid="{00000000-0004-0000-0000-0000950E0000}"/>
    <hyperlink ref="E3745" location="A126067522T" display="A126067522T" xr:uid="{00000000-0004-0000-0000-0000960E0000}"/>
    <hyperlink ref="E3746" location="A126036418R" display="A126036418R" xr:uid="{00000000-0004-0000-0000-0000970E0000}"/>
    <hyperlink ref="E3747" location="A126003370A" display="A126003370A" xr:uid="{00000000-0004-0000-0000-0000980E0000}"/>
    <hyperlink ref="E3748" location="A126065578T" display="A126065578T" xr:uid="{00000000-0004-0000-0000-0000990E0000}"/>
    <hyperlink ref="E3749" location="A126034474W" display="A126034474W" xr:uid="{00000000-0004-0000-0000-00009A0E0000}"/>
    <hyperlink ref="E3750" location="A126005962T" display="A126005962T" xr:uid="{00000000-0004-0000-0000-00009B0E0000}"/>
    <hyperlink ref="E3751" location="A126068170T" display="A126068170T" xr:uid="{00000000-0004-0000-0000-00009C0E0000}"/>
    <hyperlink ref="E3752" location="A126037066R" display="A126037066R" xr:uid="{00000000-0004-0000-0000-00009D0E0000}"/>
    <hyperlink ref="E3753" location="A126004666F" display="A126004666F" xr:uid="{00000000-0004-0000-0000-00009E0E0000}"/>
    <hyperlink ref="E3754" location="A126066874C" display="A126066874C" xr:uid="{00000000-0004-0000-0000-00009F0E0000}"/>
    <hyperlink ref="E3755" location="A126035770J" display="A126035770J" xr:uid="{00000000-0004-0000-0000-0000A00E0000}"/>
    <hyperlink ref="E3756" location="A126004018J" display="A126004018J" xr:uid="{00000000-0004-0000-0000-0000A10E0000}"/>
    <hyperlink ref="E3757" location="A126066226F" display="A126066226F" xr:uid="{00000000-0004-0000-0000-0000A20E0000}"/>
    <hyperlink ref="E3758" location="A126035122K" display="A126035122K" xr:uid="{00000000-0004-0000-0000-0000A30E0000}"/>
    <hyperlink ref="E3759" location="A126002722A" display="A126002722A" xr:uid="{00000000-0004-0000-0000-0000A40E0000}"/>
    <hyperlink ref="E3760" location="A126064930X" display="A126064930X" xr:uid="{00000000-0004-0000-0000-0000A50E0000}"/>
    <hyperlink ref="E3761" location="A126033826W" display="A126033826W" xr:uid="{00000000-0004-0000-0000-0000A60E0000}"/>
    <hyperlink ref="E3762" location="A126002086X" display="A126002086X" xr:uid="{00000000-0004-0000-0000-0000A70E0000}"/>
    <hyperlink ref="E3763" location="A126064294W" display="A126064294W" xr:uid="{00000000-0004-0000-0000-0000A80E0000}"/>
    <hyperlink ref="E3764" location="A126033190A" display="A126033190A" xr:uid="{00000000-0004-0000-0000-0000A90E0000}"/>
    <hyperlink ref="E3765" location="A126006622R" display="A126006622R" xr:uid="{00000000-0004-0000-0000-0000AA0E0000}"/>
    <hyperlink ref="E3766" location="A126068830L" display="A126068830L" xr:uid="{00000000-0004-0000-0000-0000AB0E0000}"/>
    <hyperlink ref="E3767" location="A126037726K" display="A126037726K" xr:uid="{00000000-0004-0000-0000-0000AC0E0000}"/>
    <hyperlink ref="E3768" location="A126005326C" display="A126005326C" xr:uid="{00000000-0004-0000-0000-0000AD0E0000}"/>
    <hyperlink ref="E3769" location="A126067534A" display="A126067534A" xr:uid="{00000000-0004-0000-0000-0000AE0E0000}"/>
    <hyperlink ref="E3770" location="A126036430F" display="A126036430F" xr:uid="{00000000-0004-0000-0000-0000AF0E0000}"/>
    <hyperlink ref="E3771" location="A126003382K" display="A126003382K" xr:uid="{00000000-0004-0000-0000-0000B00E0000}"/>
    <hyperlink ref="E3772" location="A126065590J" display="A126065590J" xr:uid="{00000000-0004-0000-0000-0000B10E0000}"/>
    <hyperlink ref="E3773" location="A126034486F" display="A126034486F" xr:uid="{00000000-0004-0000-0000-0000B20E0000}"/>
    <hyperlink ref="E3774" location="A126005974A" display="A126005974A" xr:uid="{00000000-0004-0000-0000-0000B30E0000}"/>
    <hyperlink ref="E3775" location="A126068182A" display="A126068182A" xr:uid="{00000000-0004-0000-0000-0000B40E0000}"/>
    <hyperlink ref="E3776" location="A126037078X" display="A126037078X" xr:uid="{00000000-0004-0000-0000-0000B50E0000}"/>
    <hyperlink ref="E3777" location="A126004678R" display="A126004678R" xr:uid="{00000000-0004-0000-0000-0000B60E0000}"/>
    <hyperlink ref="E3778" location="A126066886L" display="A126066886L" xr:uid="{00000000-0004-0000-0000-0000B70E0000}"/>
    <hyperlink ref="E3779" location="A126035782T" display="A126035782T" xr:uid="{00000000-0004-0000-0000-0000B80E0000}"/>
    <hyperlink ref="E3780" location="A126004030X" display="A126004030X" xr:uid="{00000000-0004-0000-0000-0000B90E0000}"/>
    <hyperlink ref="E3781" location="A126066238R" display="A126066238R" xr:uid="{00000000-0004-0000-0000-0000BA0E0000}"/>
    <hyperlink ref="E3782" location="A126035134V" display="A126035134V" xr:uid="{00000000-0004-0000-0000-0000BB0E0000}"/>
    <hyperlink ref="E3783" location="A126002734K" display="A126002734K" xr:uid="{00000000-0004-0000-0000-0000BC0E0000}"/>
    <hyperlink ref="E3784" location="A126064942J" display="A126064942J" xr:uid="{00000000-0004-0000-0000-0000BD0E0000}"/>
    <hyperlink ref="E3785" location="A126033838F" display="A126033838F" xr:uid="{00000000-0004-0000-0000-0000BE0E0000}"/>
    <hyperlink ref="E3786" location="A126002054F" display="A126002054F" xr:uid="{00000000-0004-0000-0000-0000BF0E0000}"/>
    <hyperlink ref="E3787" location="A126064262C" display="A126064262C" xr:uid="{00000000-0004-0000-0000-0000C00E0000}"/>
    <hyperlink ref="E3788" location="A126033158A" display="A126033158A" xr:uid="{00000000-0004-0000-0000-0000C10E0000}"/>
    <hyperlink ref="E3789" location="A126006590J" display="A126006590J" xr:uid="{00000000-0004-0000-0000-0000C20E0000}"/>
    <hyperlink ref="E3790" location="A126068798X" display="A126068798X" xr:uid="{00000000-0004-0000-0000-0000C30E0000}"/>
    <hyperlink ref="E3791" location="A126037694C" display="A126037694C" xr:uid="{00000000-0004-0000-0000-0000C40E0000}"/>
    <hyperlink ref="E3792" location="A126005294W" display="A126005294W" xr:uid="{00000000-0004-0000-0000-0000C50E0000}"/>
    <hyperlink ref="E3793" location="A126067502J" display="A126067502J" xr:uid="{00000000-0004-0000-0000-0000C60E0000}"/>
    <hyperlink ref="E3794" location="A126036398T" display="A126036398T" xr:uid="{00000000-0004-0000-0000-0000C70E0000}"/>
    <hyperlink ref="E3795" location="A126003350T" display="A126003350T" xr:uid="{00000000-0004-0000-0000-0000C80E0000}"/>
    <hyperlink ref="E3796" location="A126065558J" display="A126065558J" xr:uid="{00000000-0004-0000-0000-0000C90E0000}"/>
    <hyperlink ref="E3797" location="A126034454L" display="A126034454L" xr:uid="{00000000-0004-0000-0000-0000CA0E0000}"/>
    <hyperlink ref="E3798" location="A126005942J" display="A126005942J" xr:uid="{00000000-0004-0000-0000-0000CB0E0000}"/>
    <hyperlink ref="E3799" location="A126068150J" display="A126068150J" xr:uid="{00000000-0004-0000-0000-0000CC0E0000}"/>
    <hyperlink ref="E3800" location="A126037046F" display="A126037046F" xr:uid="{00000000-0004-0000-0000-0000CD0E0000}"/>
    <hyperlink ref="E3801" location="A126004646W" display="A126004646W" xr:uid="{00000000-0004-0000-0000-0000CE0E0000}"/>
    <hyperlink ref="E3802" location="A126066854V" display="A126066854V" xr:uid="{00000000-0004-0000-0000-0000CF0E0000}"/>
    <hyperlink ref="E3803" location="A126035750X" display="A126035750X" xr:uid="{00000000-0004-0000-0000-0000D00E0000}"/>
    <hyperlink ref="E3804" location="A126003998J" display="A126003998J" xr:uid="{00000000-0004-0000-0000-0000D10E0000}"/>
    <hyperlink ref="E3805" location="A126066206W" display="A126066206W" xr:uid="{00000000-0004-0000-0000-0000D20E0000}"/>
    <hyperlink ref="E3806" location="A126035102A" display="A126035102A" xr:uid="{00000000-0004-0000-0000-0000D30E0000}"/>
    <hyperlink ref="E3807" location="A126002702T" display="A126002702T" xr:uid="{00000000-0004-0000-0000-0000D40E0000}"/>
    <hyperlink ref="E3808" location="A126064910R" display="A126064910R" xr:uid="{00000000-0004-0000-0000-0000D50E0000}"/>
    <hyperlink ref="E3809" location="A126033806L" display="A126033806L" xr:uid="{00000000-0004-0000-0000-0000D60E0000}"/>
    <hyperlink ref="E3810" location="A126002090R" display="A126002090R" xr:uid="{00000000-0004-0000-0000-0000D70E0000}"/>
    <hyperlink ref="E3811" location="A126064298F" display="A126064298F" xr:uid="{00000000-0004-0000-0000-0000D80E0000}"/>
    <hyperlink ref="E3812" location="A126033194K" display="A126033194K" xr:uid="{00000000-0004-0000-0000-0000D90E0000}"/>
    <hyperlink ref="E3813" location="A126006626X" display="A126006626X" xr:uid="{00000000-0004-0000-0000-0000DA0E0000}"/>
    <hyperlink ref="E3814" location="A126068834W" display="A126068834W" xr:uid="{00000000-0004-0000-0000-0000DB0E0000}"/>
    <hyperlink ref="E3815" location="A126037730A" display="A126037730A" xr:uid="{00000000-0004-0000-0000-0000DC0E0000}"/>
    <hyperlink ref="E3816" location="A126005330V" display="A126005330V" xr:uid="{00000000-0004-0000-0000-0000DD0E0000}"/>
    <hyperlink ref="E3817" location="A126067538K" display="A126067538K" xr:uid="{00000000-0004-0000-0000-0000DE0E0000}"/>
    <hyperlink ref="E3818" location="A126036434R" display="A126036434R" xr:uid="{00000000-0004-0000-0000-0000DF0E0000}"/>
    <hyperlink ref="E3819" location="A126003386V" display="A126003386V" xr:uid="{00000000-0004-0000-0000-0000E00E0000}"/>
    <hyperlink ref="E3820" location="A126065594T" display="A126065594T" xr:uid="{00000000-0004-0000-0000-0000E10E0000}"/>
    <hyperlink ref="E3821" location="A126034490W" display="A126034490W" xr:uid="{00000000-0004-0000-0000-0000E20E0000}"/>
    <hyperlink ref="E3822" location="A126005978K" display="A126005978K" xr:uid="{00000000-0004-0000-0000-0000E30E0000}"/>
    <hyperlink ref="E3823" location="A126068186K" display="A126068186K" xr:uid="{00000000-0004-0000-0000-0000E40E0000}"/>
    <hyperlink ref="E3824" location="A126037082R" display="A126037082R" xr:uid="{00000000-0004-0000-0000-0000E50E0000}"/>
    <hyperlink ref="E3825" location="A126004682F" display="A126004682F" xr:uid="{00000000-0004-0000-0000-0000E60E0000}"/>
    <hyperlink ref="E3826" location="A126066890C" display="A126066890C" xr:uid="{00000000-0004-0000-0000-0000E70E0000}"/>
    <hyperlink ref="E3827" location="A126035786A" display="A126035786A" xr:uid="{00000000-0004-0000-0000-0000E80E0000}"/>
    <hyperlink ref="E3828" location="A126004034J" display="A126004034J" xr:uid="{00000000-0004-0000-0000-0000E90E0000}"/>
    <hyperlink ref="E3829" location="A126066242F" display="A126066242F" xr:uid="{00000000-0004-0000-0000-0000EA0E0000}"/>
    <hyperlink ref="E3830" location="A126035138C" display="A126035138C" xr:uid="{00000000-0004-0000-0000-0000EB0E0000}"/>
    <hyperlink ref="E3831" location="A126002738V" display="A126002738V" xr:uid="{00000000-0004-0000-0000-0000EC0E0000}"/>
    <hyperlink ref="E3832" location="A126064946T" display="A126064946T" xr:uid="{00000000-0004-0000-0000-0000ED0E0000}"/>
    <hyperlink ref="E3833" location="A126033842W" display="A126033842W" xr:uid="{00000000-0004-0000-0000-0000EE0E0000}"/>
    <hyperlink ref="E3834" location="A126002094X" display="A126002094X" xr:uid="{00000000-0004-0000-0000-0000EF0E0000}"/>
    <hyperlink ref="E3835" location="A126064302K" display="A126064302K" xr:uid="{00000000-0004-0000-0000-0000F00E0000}"/>
    <hyperlink ref="E3836" location="A126033198V" display="A126033198V" xr:uid="{00000000-0004-0000-0000-0000F10E0000}"/>
    <hyperlink ref="E3837" location="A126006630R" display="A126006630R" xr:uid="{00000000-0004-0000-0000-0000F20E0000}"/>
    <hyperlink ref="E3838" location="A126068838F" display="A126068838F" xr:uid="{00000000-0004-0000-0000-0000F30E0000}"/>
    <hyperlink ref="E3839" location="A126037734K" display="A126037734K" xr:uid="{00000000-0004-0000-0000-0000F40E0000}"/>
    <hyperlink ref="E3840" location="A126005334C" display="A126005334C" xr:uid="{00000000-0004-0000-0000-0000F50E0000}"/>
    <hyperlink ref="E3841" location="A126067542A" display="A126067542A" xr:uid="{00000000-0004-0000-0000-0000F60E0000}"/>
    <hyperlink ref="E3842" location="A126036438X" display="A126036438X" xr:uid="{00000000-0004-0000-0000-0000F70E0000}"/>
    <hyperlink ref="E3843" location="A126003390K" display="A126003390K" xr:uid="{00000000-0004-0000-0000-0000F80E0000}"/>
    <hyperlink ref="E3844" location="A126065598A" display="A126065598A" xr:uid="{00000000-0004-0000-0000-0000F90E0000}"/>
    <hyperlink ref="E3845" location="A126034494F" display="A126034494F" xr:uid="{00000000-0004-0000-0000-0000FA0E0000}"/>
    <hyperlink ref="E3846" location="A126005982A" display="A126005982A" xr:uid="{00000000-0004-0000-0000-0000FB0E0000}"/>
    <hyperlink ref="E3847" location="A126068190A" display="A126068190A" xr:uid="{00000000-0004-0000-0000-0000FC0E0000}"/>
    <hyperlink ref="E3848" location="A126037086X" display="A126037086X" xr:uid="{00000000-0004-0000-0000-0000FD0E0000}"/>
    <hyperlink ref="E3849" location="A126004686R" display="A126004686R" xr:uid="{00000000-0004-0000-0000-0000FE0E0000}"/>
    <hyperlink ref="E3850" location="A126066894L" display="A126066894L" xr:uid="{00000000-0004-0000-0000-0000FF0E0000}"/>
    <hyperlink ref="E3851" location="A126035790T" display="A126035790T" xr:uid="{00000000-0004-0000-0000-0000000F0000}"/>
    <hyperlink ref="E3852" location="A126004038T" display="A126004038T" xr:uid="{00000000-0004-0000-0000-0000010F0000}"/>
    <hyperlink ref="E3853" location="A126066246R" display="A126066246R" xr:uid="{00000000-0004-0000-0000-0000020F0000}"/>
    <hyperlink ref="E3854" location="A126035142V" display="A126035142V" xr:uid="{00000000-0004-0000-0000-0000030F0000}"/>
    <hyperlink ref="E3855" location="A126002742K" display="A126002742K" xr:uid="{00000000-0004-0000-0000-0000040F0000}"/>
    <hyperlink ref="E3856" location="A126064950J" display="A126064950J" xr:uid="{00000000-0004-0000-0000-0000050F0000}"/>
    <hyperlink ref="E3857" location="A126033846F" display="A126033846F" xr:uid="{00000000-0004-0000-0000-0000060F0000}"/>
    <hyperlink ref="E3858" location="A126002058R" display="A126002058R" xr:uid="{00000000-0004-0000-0000-0000070F0000}"/>
    <hyperlink ref="E3859" location="A126064266L" display="A126064266L" xr:uid="{00000000-0004-0000-0000-0000080F0000}"/>
    <hyperlink ref="E3860" location="A126033162T" display="A126033162T" xr:uid="{00000000-0004-0000-0000-0000090F0000}"/>
    <hyperlink ref="E3861" location="A126006594T" display="A126006594T" xr:uid="{00000000-0004-0000-0000-00000A0F0000}"/>
    <hyperlink ref="E3862" location="A126068802C" display="A126068802C" xr:uid="{00000000-0004-0000-0000-00000B0F0000}"/>
    <hyperlink ref="E3863" location="A126037698L" display="A126037698L" xr:uid="{00000000-0004-0000-0000-00000C0F0000}"/>
    <hyperlink ref="E3864" location="A126005298F" display="A126005298F" xr:uid="{00000000-0004-0000-0000-00000D0F0000}"/>
    <hyperlink ref="E3865" location="A126067506T" display="A126067506T" xr:uid="{00000000-0004-0000-0000-00000E0F0000}"/>
    <hyperlink ref="E3866" location="A126036402W" display="A126036402W" xr:uid="{00000000-0004-0000-0000-00000F0F0000}"/>
    <hyperlink ref="E3867" location="A126003354A" display="A126003354A" xr:uid="{00000000-0004-0000-0000-0000100F0000}"/>
    <hyperlink ref="E3868" location="A126065562X" display="A126065562X" xr:uid="{00000000-0004-0000-0000-0000110F0000}"/>
    <hyperlink ref="E3869" location="A126034458W" display="A126034458W" xr:uid="{00000000-0004-0000-0000-0000120F0000}"/>
    <hyperlink ref="E3870" location="A126005946T" display="A126005946T" xr:uid="{00000000-0004-0000-0000-0000130F0000}"/>
    <hyperlink ref="E3871" location="A126068154T" display="A126068154T" xr:uid="{00000000-0004-0000-0000-0000140F0000}"/>
    <hyperlink ref="E3872" location="A126037050W" display="A126037050W" xr:uid="{00000000-0004-0000-0000-0000150F0000}"/>
    <hyperlink ref="E3873" location="A126004650L" display="A126004650L" xr:uid="{00000000-0004-0000-0000-0000160F0000}"/>
    <hyperlink ref="E3874" location="A126066858C" display="A126066858C" xr:uid="{00000000-0004-0000-0000-0000170F0000}"/>
    <hyperlink ref="E3875" location="A126035754J" display="A126035754J" xr:uid="{00000000-0004-0000-0000-0000180F0000}"/>
    <hyperlink ref="E3876" location="A126004002R" display="A126004002R" xr:uid="{00000000-0004-0000-0000-0000190F0000}"/>
    <hyperlink ref="E3877" location="A126066210L" display="A126066210L" xr:uid="{00000000-0004-0000-0000-00001A0F0000}"/>
    <hyperlink ref="E3878" location="A126035106K" display="A126035106K" xr:uid="{00000000-0004-0000-0000-00001B0F0000}"/>
    <hyperlink ref="E3879" location="A126002706A" display="A126002706A" xr:uid="{00000000-0004-0000-0000-00001C0F0000}"/>
    <hyperlink ref="E3880" location="A126064914X" display="A126064914X" xr:uid="{00000000-0004-0000-0000-00001D0F0000}"/>
    <hyperlink ref="E3881" location="A126033810C" display="A126033810C" xr:uid="{00000000-0004-0000-0000-00001E0F0000}"/>
    <hyperlink ref="E3882" location="A126002062F" display="A126002062F" xr:uid="{00000000-0004-0000-0000-00001F0F0000}"/>
    <hyperlink ref="E3883" location="A126064270C" display="A126064270C" xr:uid="{00000000-0004-0000-0000-0000200F0000}"/>
    <hyperlink ref="E3884" location="A126033166A" display="A126033166A" xr:uid="{00000000-0004-0000-0000-0000210F0000}"/>
    <hyperlink ref="E3885" location="A126006598A" display="A126006598A" xr:uid="{00000000-0004-0000-0000-0000220F0000}"/>
    <hyperlink ref="E3886" location="A126068806L" display="A126068806L" xr:uid="{00000000-0004-0000-0000-0000230F0000}"/>
    <hyperlink ref="E3887" location="A126037702T" display="A126037702T" xr:uid="{00000000-0004-0000-0000-0000240F0000}"/>
    <hyperlink ref="E3888" location="A126005302K" display="A126005302K" xr:uid="{00000000-0004-0000-0000-0000250F0000}"/>
    <hyperlink ref="E3889" location="A126067510J" display="A126067510J" xr:uid="{00000000-0004-0000-0000-0000260F0000}"/>
    <hyperlink ref="E3890" location="A126036406F" display="A126036406F" xr:uid="{00000000-0004-0000-0000-0000270F0000}"/>
    <hyperlink ref="E3891" location="A126003358K" display="A126003358K" xr:uid="{00000000-0004-0000-0000-0000280F0000}"/>
    <hyperlink ref="E3892" location="A126065566J" display="A126065566J" xr:uid="{00000000-0004-0000-0000-0000290F0000}"/>
    <hyperlink ref="E3893" location="A126034462L" display="A126034462L" xr:uid="{00000000-0004-0000-0000-00002A0F0000}"/>
    <hyperlink ref="E3894" location="A126004654W" display="A126004654W" xr:uid="{00000000-0004-0000-0000-00002B0F0000}"/>
    <hyperlink ref="E3895" location="A126066862V" display="A126066862V" xr:uid="{00000000-0004-0000-0000-00002C0F0000}"/>
    <hyperlink ref="E3896" location="A126035758T" display="A126035758T" xr:uid="{00000000-0004-0000-0000-00002D0F0000}"/>
    <hyperlink ref="E3897" location="A126004006X" display="A126004006X" xr:uid="{00000000-0004-0000-0000-00002E0F0000}"/>
    <hyperlink ref="E3898" location="A126066214W" display="A126066214W" xr:uid="{00000000-0004-0000-0000-00002F0F0000}"/>
    <hyperlink ref="E3899" location="A126035110A" display="A126035110A" xr:uid="{00000000-0004-0000-0000-0000300F0000}"/>
    <hyperlink ref="E3900" location="A126002078X" display="A126002078X" xr:uid="{00000000-0004-0000-0000-0000310F0000}"/>
    <hyperlink ref="E3901" location="A126064286W" display="A126064286W" xr:uid="{00000000-0004-0000-0000-0000320F0000}"/>
    <hyperlink ref="E3902" location="A126033182A" display="A126033182A" xr:uid="{00000000-0004-0000-0000-0000330F0000}"/>
    <hyperlink ref="E3903" location="A126006614R" display="A126006614R" xr:uid="{00000000-0004-0000-0000-0000340F0000}"/>
    <hyperlink ref="E3904" location="A126068822L" display="A126068822L" xr:uid="{00000000-0004-0000-0000-0000350F0000}"/>
    <hyperlink ref="E3905" location="A126037718K" display="A126037718K" xr:uid="{00000000-0004-0000-0000-0000360F0000}"/>
    <hyperlink ref="E3906" location="A126005318C" display="A126005318C" xr:uid="{00000000-0004-0000-0000-0000370F0000}"/>
    <hyperlink ref="E3907" location="A126067526A" display="A126067526A" xr:uid="{00000000-0004-0000-0000-0000380F0000}"/>
    <hyperlink ref="E3908" location="A126036422F" display="A126036422F" xr:uid="{00000000-0004-0000-0000-0000390F0000}"/>
    <hyperlink ref="E3909" location="A126003374K" display="A126003374K" xr:uid="{00000000-0004-0000-0000-00003A0F0000}"/>
    <hyperlink ref="E3910" location="A126065582J" display="A126065582J" xr:uid="{00000000-0004-0000-0000-00003B0F0000}"/>
    <hyperlink ref="E3911" location="A126034478F" display="A126034478F" xr:uid="{00000000-0004-0000-0000-00003C0F0000}"/>
    <hyperlink ref="E3912" location="A126004670W" display="A126004670W" xr:uid="{00000000-0004-0000-0000-00003D0F0000}"/>
    <hyperlink ref="E3913" location="A126066878L" display="A126066878L" xr:uid="{00000000-0004-0000-0000-00003E0F0000}"/>
    <hyperlink ref="E3914" location="A126035774T" display="A126035774T" xr:uid="{00000000-0004-0000-0000-00003F0F0000}"/>
    <hyperlink ref="E3915" location="A126004022X" display="A126004022X" xr:uid="{00000000-0004-0000-0000-0000400F0000}"/>
    <hyperlink ref="E3916" location="A126066230W" display="A126066230W" xr:uid="{00000000-0004-0000-0000-0000410F0000}"/>
    <hyperlink ref="E3917" location="A126035126V" display="A126035126V" xr:uid="{00000000-0004-0000-0000-0000420F0000}"/>
    <hyperlink ref="E3918" location="A126002046F" display="A126002046F" xr:uid="{00000000-0004-0000-0000-0000430F0000}"/>
    <hyperlink ref="E3919" location="A126064254C" display="A126064254C" xr:uid="{00000000-0004-0000-0000-0000440F0000}"/>
    <hyperlink ref="E3920" location="A126033150J" display="A126033150J" xr:uid="{00000000-0004-0000-0000-0000450F0000}"/>
    <hyperlink ref="E3921" location="A126006582J" display="A126006582J" xr:uid="{00000000-0004-0000-0000-0000460F0000}"/>
    <hyperlink ref="E3922" location="A126068790F" display="A126068790F" xr:uid="{00000000-0004-0000-0000-0000470F0000}"/>
    <hyperlink ref="E3923" location="A126037686C" display="A126037686C" xr:uid="{00000000-0004-0000-0000-0000480F0000}"/>
    <hyperlink ref="E3924" location="A126005286W" display="A126005286W" xr:uid="{00000000-0004-0000-0000-0000490F0000}"/>
    <hyperlink ref="E3925" location="A126067494V" display="A126067494V" xr:uid="{00000000-0004-0000-0000-00004A0F0000}"/>
    <hyperlink ref="E3926" location="A126036390X" display="A126036390X" xr:uid="{00000000-0004-0000-0000-00004B0F0000}"/>
    <hyperlink ref="E3927" location="A126003342T" display="A126003342T" xr:uid="{00000000-0004-0000-0000-00004C0F0000}"/>
    <hyperlink ref="E3928" location="A126065550R" display="A126065550R" xr:uid="{00000000-0004-0000-0000-00004D0F0000}"/>
    <hyperlink ref="E3929" location="A126034446L" display="A126034446L" xr:uid="{00000000-0004-0000-0000-00004E0F0000}"/>
    <hyperlink ref="E3930" location="A126005934J" display="A126005934J" xr:uid="{00000000-0004-0000-0000-00004F0F0000}"/>
    <hyperlink ref="E3931" location="A126068142J" display="A126068142J" xr:uid="{00000000-0004-0000-0000-0000500F0000}"/>
    <hyperlink ref="E3932" location="A126037038F" display="A126037038F" xr:uid="{00000000-0004-0000-0000-0000510F0000}"/>
    <hyperlink ref="E3933" location="A126004638W" display="A126004638W" xr:uid="{00000000-0004-0000-0000-0000520F0000}"/>
    <hyperlink ref="E3934" location="A126066846V" display="A126066846V" xr:uid="{00000000-0004-0000-0000-0000530F0000}"/>
    <hyperlink ref="E3935" location="A126035742X" display="A126035742X" xr:uid="{00000000-0004-0000-0000-0000540F0000}"/>
    <hyperlink ref="E3936" location="A126003990R" display="A126003990R" xr:uid="{00000000-0004-0000-0000-0000550F0000}"/>
    <hyperlink ref="E3937" location="A126066198J" display="A126066198J" xr:uid="{00000000-0004-0000-0000-0000560F0000}"/>
    <hyperlink ref="E3938" location="A126035094L" display="A126035094L" xr:uid="{00000000-0004-0000-0000-0000570F0000}"/>
    <hyperlink ref="E3939" location="A126002694C" display="A126002694C" xr:uid="{00000000-0004-0000-0000-0000580F0000}"/>
    <hyperlink ref="E3940" location="A126064902R" display="A126064902R" xr:uid="{00000000-0004-0000-0000-0000590F0000}"/>
    <hyperlink ref="E3941" location="A126033798X" display="A126033798X" xr:uid="{00000000-0004-0000-0000-00005A0F0000}"/>
    <hyperlink ref="E3942" location="A126002098J" display="A126002098J" xr:uid="{00000000-0004-0000-0000-00005B0F0000}"/>
    <hyperlink ref="E3943" location="A126064306V" display="A126064306V" xr:uid="{00000000-0004-0000-0000-00005C0F0000}"/>
    <hyperlink ref="E3944" location="A126033202X" display="A126033202X" xr:uid="{00000000-0004-0000-0000-00005D0F0000}"/>
    <hyperlink ref="E3945" location="A126006634X" display="A126006634X" xr:uid="{00000000-0004-0000-0000-00005E0F0000}"/>
    <hyperlink ref="E3946" location="A126068842W" display="A126068842W" xr:uid="{00000000-0004-0000-0000-00005F0F0000}"/>
    <hyperlink ref="E3947" location="A126037738V" display="A126037738V" xr:uid="{00000000-0004-0000-0000-0000600F0000}"/>
    <hyperlink ref="E3948" location="A126005338L" display="A126005338L" xr:uid="{00000000-0004-0000-0000-0000610F0000}"/>
    <hyperlink ref="E3949" location="A126067546K" display="A126067546K" xr:uid="{00000000-0004-0000-0000-0000620F0000}"/>
    <hyperlink ref="E3950" location="A126036442R" display="A126036442R" xr:uid="{00000000-0004-0000-0000-0000630F0000}"/>
    <hyperlink ref="E3951" location="A126003394V" display="A126003394V" xr:uid="{00000000-0004-0000-0000-0000640F0000}"/>
    <hyperlink ref="E3952" location="A126065602F" display="A126065602F" xr:uid="{00000000-0004-0000-0000-0000650F0000}"/>
    <hyperlink ref="E3953" location="A126034498R" display="A126034498R" xr:uid="{00000000-0004-0000-0000-0000660F0000}"/>
    <hyperlink ref="E3954" location="A126005986K" display="A126005986K" xr:uid="{00000000-0004-0000-0000-0000670F0000}"/>
    <hyperlink ref="E3955" location="A126068194K" display="A126068194K" xr:uid="{00000000-0004-0000-0000-0000680F0000}"/>
    <hyperlink ref="E3956" location="A126037090R" display="A126037090R" xr:uid="{00000000-0004-0000-0000-0000690F0000}"/>
    <hyperlink ref="E3957" location="A126004690F" display="A126004690F" xr:uid="{00000000-0004-0000-0000-00006A0F0000}"/>
    <hyperlink ref="E3958" location="A126066898W" display="A126066898W" xr:uid="{00000000-0004-0000-0000-00006B0F0000}"/>
    <hyperlink ref="E3959" location="A126035794A" display="A126035794A" xr:uid="{00000000-0004-0000-0000-00006C0F0000}"/>
    <hyperlink ref="E3960" location="A126004042J" display="A126004042J" xr:uid="{00000000-0004-0000-0000-00006D0F0000}"/>
    <hyperlink ref="E3961" location="A126066250F" display="A126066250F" xr:uid="{00000000-0004-0000-0000-00006E0F0000}"/>
    <hyperlink ref="E3962" location="A126035146C" display="A126035146C" xr:uid="{00000000-0004-0000-0000-00006F0F0000}"/>
    <hyperlink ref="E3963" location="A126002746V" display="A126002746V" xr:uid="{00000000-0004-0000-0000-0000700F0000}"/>
    <hyperlink ref="E3964" location="A126064954T" display="A126064954T" xr:uid="{00000000-0004-0000-0000-0000710F0000}"/>
    <hyperlink ref="E3965" location="A126033850W" display="A126033850W" xr:uid="{00000000-0004-0000-0000-0000720F0000}"/>
    <hyperlink ref="E3966" location="A126002082R" display="A126002082R" xr:uid="{00000000-0004-0000-0000-0000730F0000}"/>
    <hyperlink ref="E3967" location="A126064290L" display="A126064290L" xr:uid="{00000000-0004-0000-0000-0000740F0000}"/>
    <hyperlink ref="E3968" location="A126033186K" display="A126033186K" xr:uid="{00000000-0004-0000-0000-0000750F0000}"/>
    <hyperlink ref="E3969" location="A126006618X" display="A126006618X" xr:uid="{00000000-0004-0000-0000-0000760F0000}"/>
    <hyperlink ref="E3970" location="A126068826W" display="A126068826W" xr:uid="{00000000-0004-0000-0000-0000770F0000}"/>
    <hyperlink ref="E3971" location="A126037722A" display="A126037722A" xr:uid="{00000000-0004-0000-0000-0000780F0000}"/>
    <hyperlink ref="E3972" location="A126005322V" display="A126005322V" xr:uid="{00000000-0004-0000-0000-0000790F0000}"/>
    <hyperlink ref="E3973" location="A126067530T" display="A126067530T" xr:uid="{00000000-0004-0000-0000-00007A0F0000}"/>
    <hyperlink ref="E3974" location="A126036426R" display="A126036426R" xr:uid="{00000000-0004-0000-0000-00007B0F0000}"/>
    <hyperlink ref="E3975" location="A126003378V" display="A126003378V" xr:uid="{00000000-0004-0000-0000-00007C0F0000}"/>
    <hyperlink ref="E3976" location="A126065586T" display="A126065586T" xr:uid="{00000000-0004-0000-0000-00007D0F0000}"/>
    <hyperlink ref="E3977" location="A126034482W" display="A126034482W" xr:uid="{00000000-0004-0000-0000-00007E0F0000}"/>
    <hyperlink ref="E3978" location="A126004674F" display="A126004674F" xr:uid="{00000000-0004-0000-0000-00007F0F0000}"/>
    <hyperlink ref="E3979" location="A126066882C" display="A126066882C" xr:uid="{00000000-0004-0000-0000-0000800F0000}"/>
    <hyperlink ref="E3980" location="A126035778A" display="A126035778A" xr:uid="{00000000-0004-0000-0000-0000810F0000}"/>
    <hyperlink ref="E3981" location="A126004026J" display="A126004026J" xr:uid="{00000000-0004-0000-0000-0000820F0000}"/>
    <hyperlink ref="E3982" location="A126066234F" display="A126066234F" xr:uid="{00000000-0004-0000-0000-0000830F0000}"/>
    <hyperlink ref="E3983" location="A126035130K" display="A126035130K" xr:uid="{00000000-0004-0000-0000-0000840F0000}"/>
    <hyperlink ref="E3984" location="A126002102L" display="A126002102L" xr:uid="{00000000-0004-0000-0000-0000850F0000}"/>
    <hyperlink ref="E3985" location="A126064310K" display="A126064310K" xr:uid="{00000000-0004-0000-0000-0000860F0000}"/>
    <hyperlink ref="E3986" location="A126033206J" display="A126033206J" xr:uid="{00000000-0004-0000-0000-0000870F0000}"/>
    <hyperlink ref="E3987" location="A126006638J" display="A126006638J" xr:uid="{00000000-0004-0000-0000-0000880F0000}"/>
    <hyperlink ref="E3988" location="A126068846F" display="A126068846F" xr:uid="{00000000-0004-0000-0000-0000890F0000}"/>
    <hyperlink ref="E3989" location="A126037742K" display="A126037742K" xr:uid="{00000000-0004-0000-0000-00008A0F0000}"/>
    <hyperlink ref="E3990" location="A126005342C" display="A126005342C" xr:uid="{00000000-0004-0000-0000-00008B0F0000}"/>
    <hyperlink ref="E3991" location="A126067550A" display="A126067550A" xr:uid="{00000000-0004-0000-0000-00008C0F0000}"/>
    <hyperlink ref="E3992" location="A126036446X" display="A126036446X" xr:uid="{00000000-0004-0000-0000-00008D0F0000}"/>
    <hyperlink ref="E3993" location="A126003398C" display="A126003398C" xr:uid="{00000000-0004-0000-0000-00008E0F0000}"/>
    <hyperlink ref="E3994" location="A126065606R" display="A126065606R" xr:uid="{00000000-0004-0000-0000-00008F0F0000}"/>
    <hyperlink ref="E3995" location="A126034502V" display="A126034502V" xr:uid="{00000000-0004-0000-0000-0000900F0000}"/>
    <hyperlink ref="E3996" location="A126005990A" display="A126005990A" xr:uid="{00000000-0004-0000-0000-0000910F0000}"/>
    <hyperlink ref="E3997" location="A126068198V" display="A126068198V" xr:uid="{00000000-0004-0000-0000-0000920F0000}"/>
    <hyperlink ref="E3998" location="A126037094X" display="A126037094X" xr:uid="{00000000-0004-0000-0000-0000930F0000}"/>
    <hyperlink ref="E3999" location="A126004694R" display="A126004694R" xr:uid="{00000000-0004-0000-0000-0000940F0000}"/>
    <hyperlink ref="E4000" location="A126066902A" display="A126066902A" xr:uid="{00000000-0004-0000-0000-0000950F0000}"/>
    <hyperlink ref="E4001" location="A126035798K" display="A126035798K" xr:uid="{00000000-0004-0000-0000-0000960F0000}"/>
    <hyperlink ref="E4002" location="A126004046T" display="A126004046T" xr:uid="{00000000-0004-0000-0000-0000970F0000}"/>
    <hyperlink ref="E4003" location="A126066254R" display="A126066254R" xr:uid="{00000000-0004-0000-0000-0000980F0000}"/>
    <hyperlink ref="E4004" location="A126035150V" display="A126035150V" xr:uid="{00000000-0004-0000-0000-0000990F0000}"/>
    <hyperlink ref="E4005" location="A126002750K" display="A126002750K" xr:uid="{00000000-0004-0000-0000-00009A0F0000}"/>
    <hyperlink ref="E4006" location="A126064958A" display="A126064958A" xr:uid="{00000000-0004-0000-0000-00009B0F0000}"/>
    <hyperlink ref="E4007" location="A126033854F" display="A126033854F" xr:uid="{00000000-0004-0000-0000-00009C0F0000}"/>
    <hyperlink ref="E4008" location="A126002050W" display="A126002050W" xr:uid="{00000000-0004-0000-0000-00009D0F0000}"/>
    <hyperlink ref="E4009" location="A126064258L" display="A126064258L" xr:uid="{00000000-0004-0000-0000-00009E0F0000}"/>
    <hyperlink ref="E4010" location="A126033154T" display="A126033154T" xr:uid="{00000000-0004-0000-0000-00009F0F0000}"/>
    <hyperlink ref="E4011" location="A126006586T" display="A126006586T" xr:uid="{00000000-0004-0000-0000-0000A00F0000}"/>
    <hyperlink ref="E4012" location="A126068794R" display="A126068794R" xr:uid="{00000000-0004-0000-0000-0000A10F0000}"/>
    <hyperlink ref="E4013" location="A126037690V" display="A126037690V" xr:uid="{00000000-0004-0000-0000-0000A20F0000}"/>
    <hyperlink ref="E4014" location="A126005290L" display="A126005290L" xr:uid="{00000000-0004-0000-0000-0000A30F0000}"/>
    <hyperlink ref="E4015" location="A126067498C" display="A126067498C" xr:uid="{00000000-0004-0000-0000-0000A40F0000}"/>
    <hyperlink ref="E4016" location="A126036394J" display="A126036394J" xr:uid="{00000000-0004-0000-0000-0000A50F0000}"/>
    <hyperlink ref="E4017" location="A126003346A" display="A126003346A" xr:uid="{00000000-0004-0000-0000-0000A60F0000}"/>
    <hyperlink ref="E4018" location="A126065554X" display="A126065554X" xr:uid="{00000000-0004-0000-0000-0000A70F0000}"/>
    <hyperlink ref="E4019" location="A126034450C" display="A126034450C" xr:uid="{00000000-0004-0000-0000-0000A80F0000}"/>
    <hyperlink ref="E4020" location="A126005938T" display="A126005938T" xr:uid="{00000000-0004-0000-0000-0000A90F0000}"/>
    <hyperlink ref="E4021" location="A126068146T" display="A126068146T" xr:uid="{00000000-0004-0000-0000-0000AA0F0000}"/>
    <hyperlink ref="E4022" location="A126037042W" display="A126037042W" xr:uid="{00000000-0004-0000-0000-0000AB0F0000}"/>
    <hyperlink ref="E4023" location="A126004642L" display="A126004642L" xr:uid="{00000000-0004-0000-0000-0000AC0F0000}"/>
    <hyperlink ref="E4024" location="A126066850K" display="A126066850K" xr:uid="{00000000-0004-0000-0000-0000AD0F0000}"/>
    <hyperlink ref="E4025" location="A126035746J" display="A126035746J" xr:uid="{00000000-0004-0000-0000-0000AE0F0000}"/>
    <hyperlink ref="E4026" location="A126003994X" display="A126003994X" xr:uid="{00000000-0004-0000-0000-0000AF0F0000}"/>
    <hyperlink ref="E4027" location="A126066202L" display="A126066202L" xr:uid="{00000000-0004-0000-0000-0000B00F0000}"/>
    <hyperlink ref="E4028" location="A126035098W" display="A126035098W" xr:uid="{00000000-0004-0000-0000-0000B10F0000}"/>
    <hyperlink ref="E4029" location="A126002698L" display="A126002698L" xr:uid="{00000000-0004-0000-0000-0000B20F0000}"/>
    <hyperlink ref="E4030" location="A126064906X" display="A126064906X" xr:uid="{00000000-0004-0000-0000-0000B30F0000}"/>
    <hyperlink ref="E4031" location="A126033802C" display="A126033802C" xr:uid="{00000000-0004-0000-0000-0000B40F0000}"/>
    <hyperlink ref="E4032" location="A126002034W" display="A126002034W" xr:uid="{00000000-0004-0000-0000-0000B50F0000}"/>
    <hyperlink ref="E4033" location="A126064242V" display="A126064242V" xr:uid="{00000000-0004-0000-0000-0000B60F0000}"/>
    <hyperlink ref="E4034" location="A126033138T" display="A126033138T" xr:uid="{00000000-0004-0000-0000-0000B70F0000}"/>
    <hyperlink ref="E4035" location="A126006570X" display="A126006570X" xr:uid="{00000000-0004-0000-0000-0000B80F0000}"/>
    <hyperlink ref="E4036" location="A126068778R" display="A126068778R" xr:uid="{00000000-0004-0000-0000-0000B90F0000}"/>
    <hyperlink ref="E4037" location="A126037674V" display="A126037674V" xr:uid="{00000000-0004-0000-0000-0000BA0F0000}"/>
    <hyperlink ref="E4038" location="A126005274L" display="A126005274L" xr:uid="{00000000-0004-0000-0000-0000BB0F0000}"/>
    <hyperlink ref="E4039" location="A126067482K" display="A126067482K" xr:uid="{00000000-0004-0000-0000-0000BC0F0000}"/>
    <hyperlink ref="E4040" location="A126036378J" display="A126036378J" xr:uid="{00000000-0004-0000-0000-0000BD0F0000}"/>
    <hyperlink ref="E4041" location="A126003330J" display="A126003330J" xr:uid="{00000000-0004-0000-0000-0000BE0F0000}"/>
    <hyperlink ref="E4042" location="A126065538X" display="A126065538X" xr:uid="{00000000-0004-0000-0000-0000BF0F0000}"/>
    <hyperlink ref="E4043" location="A126034434C" display="A126034434C" xr:uid="{00000000-0004-0000-0000-0000C00F0000}"/>
    <hyperlink ref="E4044" location="A126005922X" display="A126005922X" xr:uid="{00000000-0004-0000-0000-0000C10F0000}"/>
    <hyperlink ref="E4045" location="A126068130X" display="A126068130X" xr:uid="{00000000-0004-0000-0000-0000C20F0000}"/>
    <hyperlink ref="E4046" location="A126037026W" display="A126037026W" xr:uid="{00000000-0004-0000-0000-0000C30F0000}"/>
    <hyperlink ref="E4047" location="A126004626L" display="A126004626L" xr:uid="{00000000-0004-0000-0000-0000C40F0000}"/>
    <hyperlink ref="E4048" location="A126066834K" display="A126066834K" xr:uid="{00000000-0004-0000-0000-0000C50F0000}"/>
    <hyperlink ref="E4049" location="A126035730R" display="A126035730R" xr:uid="{00000000-0004-0000-0000-0000C60F0000}"/>
    <hyperlink ref="E4050" location="A126003978X" display="A126003978X" xr:uid="{00000000-0004-0000-0000-0000C70F0000}"/>
    <hyperlink ref="E4051" location="A126066186X" display="A126066186X" xr:uid="{00000000-0004-0000-0000-0000C80F0000}"/>
    <hyperlink ref="E4052" location="A126035082C" display="A126035082C" xr:uid="{00000000-0004-0000-0000-0000C90F0000}"/>
    <hyperlink ref="E4053" location="A126002682V" display="A126002682V" xr:uid="{00000000-0004-0000-0000-0000CA0F0000}"/>
    <hyperlink ref="E4054" location="A126064890T" display="A126064890T" xr:uid="{00000000-0004-0000-0000-0000CB0F0000}"/>
    <hyperlink ref="E4055" location="A126033786R" display="A126033786R" xr:uid="{00000000-0004-0000-0000-0000CC0F0000}"/>
    <hyperlink ref="E4056" location="A126002038F" display="A126002038F" xr:uid="{00000000-0004-0000-0000-0000CD0F0000}"/>
    <hyperlink ref="E4057" location="A126064246C" display="A126064246C" xr:uid="{00000000-0004-0000-0000-0000CE0F0000}"/>
    <hyperlink ref="E4058" location="A126033142J" display="A126033142J" xr:uid="{00000000-0004-0000-0000-0000CF0F0000}"/>
    <hyperlink ref="E4059" location="A126006574J" display="A126006574J" xr:uid="{00000000-0004-0000-0000-0000D00F0000}"/>
    <hyperlink ref="E4060" location="A126068782F" display="A126068782F" xr:uid="{00000000-0004-0000-0000-0000D10F0000}"/>
    <hyperlink ref="E4061" location="A126037678C" display="A126037678C" xr:uid="{00000000-0004-0000-0000-0000D20F0000}"/>
    <hyperlink ref="E4062" location="A126005278W" display="A126005278W" xr:uid="{00000000-0004-0000-0000-0000D30F0000}"/>
    <hyperlink ref="E4063" location="A126067486V" display="A126067486V" xr:uid="{00000000-0004-0000-0000-0000D40F0000}"/>
    <hyperlink ref="E4064" location="A126036382X" display="A126036382X" xr:uid="{00000000-0004-0000-0000-0000D50F0000}"/>
    <hyperlink ref="E4065" location="A126003334T" display="A126003334T" xr:uid="{00000000-0004-0000-0000-0000D60F0000}"/>
    <hyperlink ref="E4066" location="A126065542R" display="A126065542R" xr:uid="{00000000-0004-0000-0000-0000D70F0000}"/>
    <hyperlink ref="E4067" location="A126034438L" display="A126034438L" xr:uid="{00000000-0004-0000-0000-0000D80F0000}"/>
    <hyperlink ref="E4068" location="A126005926J" display="A126005926J" xr:uid="{00000000-0004-0000-0000-0000D90F0000}"/>
    <hyperlink ref="E4069" location="A126068134J" display="A126068134J" xr:uid="{00000000-0004-0000-0000-0000DA0F0000}"/>
    <hyperlink ref="E4070" location="A126037030L" display="A126037030L" xr:uid="{00000000-0004-0000-0000-0000DB0F0000}"/>
    <hyperlink ref="E4071" location="A126004630C" display="A126004630C" xr:uid="{00000000-0004-0000-0000-0000DC0F0000}"/>
    <hyperlink ref="E4072" location="A126066838V" display="A126066838V" xr:uid="{00000000-0004-0000-0000-0000DD0F0000}"/>
    <hyperlink ref="E4073" location="A126035734X" display="A126035734X" xr:uid="{00000000-0004-0000-0000-0000DE0F0000}"/>
    <hyperlink ref="E4074" location="A126003982R" display="A126003982R" xr:uid="{00000000-0004-0000-0000-0000DF0F0000}"/>
    <hyperlink ref="E4075" location="A126066190R" display="A126066190R" xr:uid="{00000000-0004-0000-0000-0000E00F0000}"/>
    <hyperlink ref="E4076" location="A126035086L" display="A126035086L" xr:uid="{00000000-0004-0000-0000-0000E10F0000}"/>
    <hyperlink ref="E4077" location="A126002686C" display="A126002686C" xr:uid="{00000000-0004-0000-0000-0000E20F0000}"/>
    <hyperlink ref="E4078" location="A126064894A" display="A126064894A" xr:uid="{00000000-0004-0000-0000-0000E30F0000}"/>
    <hyperlink ref="E4079" location="A126033790F" display="A126033790F" xr:uid="{00000000-0004-0000-0000-0000E40F0000}"/>
    <hyperlink ref="E4080" location="A126002066R" display="A126002066R" xr:uid="{00000000-0004-0000-0000-0000E50F0000}"/>
    <hyperlink ref="E4081" location="A126064274L" display="A126064274L" xr:uid="{00000000-0004-0000-0000-0000E60F0000}"/>
    <hyperlink ref="E4082" location="A126033170T" display="A126033170T" xr:uid="{00000000-0004-0000-0000-0000E70F0000}"/>
    <hyperlink ref="E4083" location="A126006602F" display="A126006602F" xr:uid="{00000000-0004-0000-0000-0000E80F0000}"/>
    <hyperlink ref="E4084" location="A126068810C" display="A126068810C" xr:uid="{00000000-0004-0000-0000-0000E90F0000}"/>
    <hyperlink ref="E4085" location="A126037706A" display="A126037706A" xr:uid="{00000000-0004-0000-0000-0000EA0F0000}"/>
    <hyperlink ref="E4086" location="A126005306V" display="A126005306V" xr:uid="{00000000-0004-0000-0000-0000EB0F0000}"/>
    <hyperlink ref="E4087" location="A126067514T" display="A126067514T" xr:uid="{00000000-0004-0000-0000-0000EC0F0000}"/>
    <hyperlink ref="E4088" location="A126036410W" display="A126036410W" xr:uid="{00000000-0004-0000-0000-0000ED0F0000}"/>
    <hyperlink ref="E4089" location="A126003362A" display="A126003362A" xr:uid="{00000000-0004-0000-0000-0000EE0F0000}"/>
    <hyperlink ref="E4090" location="A126065570X" display="A126065570X" xr:uid="{00000000-0004-0000-0000-0000EF0F0000}"/>
    <hyperlink ref="E4091" location="A126034466W" display="A126034466W" xr:uid="{00000000-0004-0000-0000-0000F00F0000}"/>
    <hyperlink ref="E4092" location="A126005954T" display="A126005954T" xr:uid="{00000000-0004-0000-0000-0000F10F0000}"/>
    <hyperlink ref="E4093" location="A126068162T" display="A126068162T" xr:uid="{00000000-0004-0000-0000-0000F20F0000}"/>
    <hyperlink ref="E4094" location="A126037058R" display="A126037058R" xr:uid="{00000000-0004-0000-0000-0000F30F0000}"/>
    <hyperlink ref="E4095" location="A126004658F" display="A126004658F" xr:uid="{00000000-0004-0000-0000-0000F40F0000}"/>
    <hyperlink ref="E4096" location="A126066866C" display="A126066866C" xr:uid="{00000000-0004-0000-0000-0000F50F0000}"/>
    <hyperlink ref="E4097" location="A126035762J" display="A126035762J" xr:uid="{00000000-0004-0000-0000-0000F60F0000}"/>
    <hyperlink ref="E4098" location="A126004010R" display="A126004010R" xr:uid="{00000000-0004-0000-0000-0000F70F0000}"/>
    <hyperlink ref="E4099" location="A126066218F" display="A126066218F" xr:uid="{00000000-0004-0000-0000-0000F80F0000}"/>
    <hyperlink ref="E4100" location="A126035114K" display="A126035114K" xr:uid="{00000000-0004-0000-0000-0000F90F0000}"/>
    <hyperlink ref="E4101" location="A126002714A" display="A126002714A" xr:uid="{00000000-0004-0000-0000-0000FA0F0000}"/>
    <hyperlink ref="E4102" location="A126064922X" display="A126064922X" xr:uid="{00000000-0004-0000-0000-0000FB0F0000}"/>
    <hyperlink ref="E4103" location="A126033818W" display="A126033818W" xr:uid="{00000000-0004-0000-0000-0000FC0F0000}"/>
    <hyperlink ref="E4104" location="A126002042W" display="A126002042W" xr:uid="{00000000-0004-0000-0000-0000FD0F0000}"/>
    <hyperlink ref="E4105" location="A126064250V" display="A126064250V" xr:uid="{00000000-0004-0000-0000-0000FE0F0000}"/>
    <hyperlink ref="E4106" location="A126033146T" display="A126033146T" xr:uid="{00000000-0004-0000-0000-0000FF0F0000}"/>
    <hyperlink ref="E4107" location="A126006578T" display="A126006578T" xr:uid="{00000000-0004-0000-0000-000000100000}"/>
    <hyperlink ref="E4108" location="A126068786R" display="A126068786R" xr:uid="{00000000-0004-0000-0000-000001100000}"/>
    <hyperlink ref="E4109" location="A126037682V" display="A126037682V" xr:uid="{00000000-0004-0000-0000-000002100000}"/>
    <hyperlink ref="E4110" location="A126005282L" display="A126005282L" xr:uid="{00000000-0004-0000-0000-000003100000}"/>
    <hyperlink ref="E4111" location="A126067490K" display="A126067490K" xr:uid="{00000000-0004-0000-0000-000004100000}"/>
    <hyperlink ref="E4112" location="A126036386J" display="A126036386J" xr:uid="{00000000-0004-0000-0000-000005100000}"/>
    <hyperlink ref="E4113" location="A126003338A" display="A126003338A" xr:uid="{00000000-0004-0000-0000-000006100000}"/>
    <hyperlink ref="E4114" location="A126065546X" display="A126065546X" xr:uid="{00000000-0004-0000-0000-000007100000}"/>
    <hyperlink ref="E4115" location="A126034442C" display="A126034442C" xr:uid="{00000000-0004-0000-0000-000008100000}"/>
    <hyperlink ref="E4116" location="A126005930X" display="A126005930X" xr:uid="{00000000-0004-0000-0000-000009100000}"/>
    <hyperlink ref="E4117" location="A126068138T" display="A126068138T" xr:uid="{00000000-0004-0000-0000-00000A100000}"/>
    <hyperlink ref="E4118" location="A126037034W" display="A126037034W" xr:uid="{00000000-0004-0000-0000-00000B100000}"/>
    <hyperlink ref="E4119" location="A126004634L" display="A126004634L" xr:uid="{00000000-0004-0000-0000-00000C100000}"/>
    <hyperlink ref="E4120" location="A126066842K" display="A126066842K" xr:uid="{00000000-0004-0000-0000-00000D100000}"/>
    <hyperlink ref="E4121" location="A126035738J" display="A126035738J" xr:uid="{00000000-0004-0000-0000-00000E100000}"/>
    <hyperlink ref="E4122" location="A126003986X" display="A126003986X" xr:uid="{00000000-0004-0000-0000-00000F100000}"/>
    <hyperlink ref="E4123" location="A126066194X" display="A126066194X" xr:uid="{00000000-0004-0000-0000-000010100000}"/>
    <hyperlink ref="E4124" location="A126035090C" display="A126035090C" xr:uid="{00000000-0004-0000-0000-000011100000}"/>
    <hyperlink ref="E4125" location="A126002690V" display="A126002690V" xr:uid="{00000000-0004-0000-0000-000012100000}"/>
    <hyperlink ref="E4126" location="A126064898K" display="A126064898K" xr:uid="{00000000-0004-0000-0000-000013100000}"/>
    <hyperlink ref="E4127" location="A126033794R" display="A126033794R" xr:uid="{00000000-0004-0000-0000-000014100000}"/>
    <hyperlink ref="E4128" location="A126002070F" display="A126002070F" xr:uid="{00000000-0004-0000-0000-000015100000}"/>
    <hyperlink ref="E4129" location="A126064278W" display="A126064278W" xr:uid="{00000000-0004-0000-0000-000016100000}"/>
    <hyperlink ref="E4130" location="A126033174A" display="A126033174A" xr:uid="{00000000-0004-0000-0000-000017100000}"/>
    <hyperlink ref="E4131" location="A126006606R" display="A126006606R" xr:uid="{00000000-0004-0000-0000-000018100000}"/>
    <hyperlink ref="E4132" location="A126068814L" display="A126068814L" xr:uid="{00000000-0004-0000-0000-000019100000}"/>
    <hyperlink ref="E4133" location="A126037710T" display="A126037710T" xr:uid="{00000000-0004-0000-0000-00001A100000}"/>
    <hyperlink ref="E4134" location="A126005310K" display="A126005310K" xr:uid="{00000000-0004-0000-0000-00001B100000}"/>
    <hyperlink ref="E4135" location="A126067518A" display="A126067518A" xr:uid="{00000000-0004-0000-0000-00001C100000}"/>
    <hyperlink ref="E4136" location="A126036414F" display="A126036414F" xr:uid="{00000000-0004-0000-0000-00001D100000}"/>
    <hyperlink ref="E4137" location="A126003366K" display="A126003366K" xr:uid="{00000000-0004-0000-0000-00001E100000}"/>
    <hyperlink ref="E4138" location="A126065574J" display="A126065574J" xr:uid="{00000000-0004-0000-0000-00001F100000}"/>
    <hyperlink ref="E4139" location="A126034470L" display="A126034470L" xr:uid="{00000000-0004-0000-0000-000020100000}"/>
    <hyperlink ref="E4140" location="A126005958A" display="A126005958A" xr:uid="{00000000-0004-0000-0000-000021100000}"/>
    <hyperlink ref="E4141" location="A126068166A" display="A126068166A" xr:uid="{00000000-0004-0000-0000-000022100000}"/>
    <hyperlink ref="E4142" location="A126037062F" display="A126037062F" xr:uid="{00000000-0004-0000-0000-000023100000}"/>
    <hyperlink ref="E4143" location="A126004662W" display="A126004662W" xr:uid="{00000000-0004-0000-0000-000024100000}"/>
    <hyperlink ref="E4144" location="A126066870V" display="A126066870V" xr:uid="{00000000-0004-0000-0000-000025100000}"/>
    <hyperlink ref="E4145" location="A126035766T" display="A126035766T" xr:uid="{00000000-0004-0000-0000-000026100000}"/>
    <hyperlink ref="E4146" location="A126004014X" display="A126004014X" xr:uid="{00000000-0004-0000-0000-000027100000}"/>
    <hyperlink ref="E4147" location="A126066222W" display="A126066222W" xr:uid="{00000000-0004-0000-0000-000028100000}"/>
    <hyperlink ref="E4148" location="A126035118V" display="A126035118V" xr:uid="{00000000-0004-0000-0000-000029100000}"/>
    <hyperlink ref="E4149" location="A126002718K" display="A126002718K" xr:uid="{00000000-0004-0000-0000-00002A100000}"/>
    <hyperlink ref="E4150" location="A126064926J" display="A126064926J" xr:uid="{00000000-0004-0000-0000-00002B100000}"/>
    <hyperlink ref="E4151" location="A126033822L" display="A126033822L" xr:uid="{00000000-0004-0000-0000-00002C100000}"/>
    <hyperlink ref="E4152" location="A126001714J" display="A126001714J" xr:uid="{00000000-0004-0000-0000-00002D100000}"/>
    <hyperlink ref="E4153" location="A126063922F" display="A126063922F" xr:uid="{00000000-0004-0000-0000-00002E100000}"/>
    <hyperlink ref="E4154" location="A126032818C" display="A126032818C" xr:uid="{00000000-0004-0000-0000-00002F100000}"/>
    <hyperlink ref="E4155" location="A126006250L" display="A126006250L" xr:uid="{00000000-0004-0000-0000-000030100000}"/>
    <hyperlink ref="E4156" location="A126068458C" display="A126068458C" xr:uid="{00000000-0004-0000-0000-000031100000}"/>
    <hyperlink ref="E4157" location="A126037354J" display="A126037354J" xr:uid="{00000000-0004-0000-0000-000032100000}"/>
    <hyperlink ref="E4158" location="A126004954X" display="A126004954X" xr:uid="{00000000-0004-0000-0000-000033100000}"/>
    <hyperlink ref="E4159" location="A126067162X" display="A126067162X" xr:uid="{00000000-0004-0000-0000-000034100000}"/>
    <hyperlink ref="E4160" location="A126036058W" display="A126036058W" xr:uid="{00000000-0004-0000-0000-000035100000}"/>
    <hyperlink ref="E4161" location="A126003010W" display="A126003010W" xr:uid="{00000000-0004-0000-0000-000036100000}"/>
    <hyperlink ref="E4162" location="A126065218L" display="A126065218L" xr:uid="{00000000-0004-0000-0000-000037100000}"/>
    <hyperlink ref="E4163" location="A126034114T" display="A126034114T" xr:uid="{00000000-0004-0000-0000-000038100000}"/>
    <hyperlink ref="E4164" location="A126005602L" display="A126005602L" xr:uid="{00000000-0004-0000-0000-000039100000}"/>
    <hyperlink ref="E4165" location="A126067810K" display="A126067810K" xr:uid="{00000000-0004-0000-0000-00003A100000}"/>
    <hyperlink ref="E4166" location="A126036706J" display="A126036706J" xr:uid="{00000000-0004-0000-0000-00003B100000}"/>
    <hyperlink ref="E4167" location="A126004306A" display="A126004306A" xr:uid="{00000000-0004-0000-0000-00003C100000}"/>
    <hyperlink ref="E4168" location="A126066514X" display="A126066514X" xr:uid="{00000000-0004-0000-0000-00003D100000}"/>
    <hyperlink ref="E4169" location="A126035410C" display="A126035410C" xr:uid="{00000000-0004-0000-0000-00003E100000}"/>
    <hyperlink ref="E4170" location="A126003658L" display="A126003658L" xr:uid="{00000000-0004-0000-0000-00003F100000}"/>
    <hyperlink ref="E4171" location="A126065866K" display="A126065866K" xr:uid="{00000000-0004-0000-0000-000040100000}"/>
    <hyperlink ref="E4172" location="A126034762R" display="A126034762R" xr:uid="{00000000-0004-0000-0000-000041100000}"/>
    <hyperlink ref="E4173" location="A126002362J" display="A126002362J" xr:uid="{00000000-0004-0000-0000-000042100000}"/>
    <hyperlink ref="E4174" location="A126064570F" display="A126064570F" xr:uid="{00000000-0004-0000-0000-000043100000}"/>
    <hyperlink ref="E4175" location="A126033466C" display="A126033466C" xr:uid="{00000000-0004-0000-0000-000044100000}"/>
    <hyperlink ref="E4176" location="A126001726T" display="A126001726T" xr:uid="{00000000-0004-0000-0000-000045100000}"/>
    <hyperlink ref="E4177" location="A126063934R" display="A126063934R" xr:uid="{00000000-0004-0000-0000-000046100000}"/>
    <hyperlink ref="E4178" location="A126032830V" display="A126032830V" xr:uid="{00000000-0004-0000-0000-000047100000}"/>
    <hyperlink ref="E4179" location="A126006262W" display="A126006262W" xr:uid="{00000000-0004-0000-0000-000048100000}"/>
    <hyperlink ref="E4180" location="A126068470V" display="A126068470V" xr:uid="{00000000-0004-0000-0000-000049100000}"/>
    <hyperlink ref="E4181" location="A126037366T" display="A126037366T" xr:uid="{00000000-0004-0000-0000-00004A100000}"/>
    <hyperlink ref="E4182" location="A126004966J" display="A126004966J" xr:uid="{00000000-0004-0000-0000-00004B100000}"/>
    <hyperlink ref="E4183" location="A126067174J" display="A126067174J" xr:uid="{00000000-0004-0000-0000-00004C100000}"/>
    <hyperlink ref="E4184" location="A126036070L" display="A126036070L" xr:uid="{00000000-0004-0000-0000-00004D100000}"/>
    <hyperlink ref="E4185" location="A126003022F" display="A126003022F" xr:uid="{00000000-0004-0000-0000-00004E100000}"/>
    <hyperlink ref="E4186" location="A126065230C" display="A126065230C" xr:uid="{00000000-0004-0000-0000-00004F100000}"/>
    <hyperlink ref="E4187" location="A126034126A" display="A126034126A" xr:uid="{00000000-0004-0000-0000-000050100000}"/>
    <hyperlink ref="E4188" location="A126005614W" display="A126005614W" xr:uid="{00000000-0004-0000-0000-000051100000}"/>
    <hyperlink ref="E4189" location="A126067822V" display="A126067822V" xr:uid="{00000000-0004-0000-0000-000052100000}"/>
    <hyperlink ref="E4190" location="A126036718T" display="A126036718T" xr:uid="{00000000-0004-0000-0000-000053100000}"/>
    <hyperlink ref="E4191" location="A126004318K" display="A126004318K" xr:uid="{00000000-0004-0000-0000-000054100000}"/>
    <hyperlink ref="E4192" location="A126066526J" display="A126066526J" xr:uid="{00000000-0004-0000-0000-000055100000}"/>
    <hyperlink ref="E4193" location="A126035422L" display="A126035422L" xr:uid="{00000000-0004-0000-0000-000056100000}"/>
    <hyperlink ref="E4194" location="A126003670C" display="A126003670C" xr:uid="{00000000-0004-0000-0000-000057100000}"/>
    <hyperlink ref="E4195" location="A126065878V" display="A126065878V" xr:uid="{00000000-0004-0000-0000-000058100000}"/>
    <hyperlink ref="E4196" location="A126034774X" display="A126034774X" xr:uid="{00000000-0004-0000-0000-000059100000}"/>
    <hyperlink ref="E4197" location="A126002374T" display="A126002374T" xr:uid="{00000000-0004-0000-0000-00005A100000}"/>
    <hyperlink ref="E4198" location="A126064582R" display="A126064582R" xr:uid="{00000000-0004-0000-0000-00005B100000}"/>
    <hyperlink ref="E4199" location="A126033478L" display="A126033478L" xr:uid="{00000000-0004-0000-0000-00005C100000}"/>
    <hyperlink ref="E4200" location="A126001694K" display="A126001694K" xr:uid="{00000000-0004-0000-0000-00005D100000}"/>
    <hyperlink ref="E4201" location="A126063902W" display="A126063902W" xr:uid="{00000000-0004-0000-0000-00005E100000}"/>
    <hyperlink ref="E4202" location="A126032798F" display="A126032798F" xr:uid="{00000000-0004-0000-0000-00005F100000}"/>
    <hyperlink ref="E4203" location="A126006230C" display="A126006230C" xr:uid="{00000000-0004-0000-0000-000060100000}"/>
    <hyperlink ref="E4204" location="A126068438V" display="A126068438V" xr:uid="{00000000-0004-0000-0000-000061100000}"/>
    <hyperlink ref="E4205" location="A126037334X" display="A126037334X" xr:uid="{00000000-0004-0000-0000-000062100000}"/>
    <hyperlink ref="E4206" location="A126004934R" display="A126004934R" xr:uid="{00000000-0004-0000-0000-000063100000}"/>
    <hyperlink ref="E4207" location="A126067142R" display="A126067142R" xr:uid="{00000000-0004-0000-0000-000064100000}"/>
    <hyperlink ref="E4208" location="A126036038L" display="A126036038L" xr:uid="{00000000-0004-0000-0000-000065100000}"/>
    <hyperlink ref="E4209" location="A126002990W" display="A126002990W" xr:uid="{00000000-0004-0000-0000-000066100000}"/>
    <hyperlink ref="E4210" location="A126065198R" display="A126065198R" xr:uid="{00000000-0004-0000-0000-000067100000}"/>
    <hyperlink ref="E4211" location="A126034094V" display="A126034094V" xr:uid="{00000000-0004-0000-0000-000068100000}"/>
    <hyperlink ref="E4212" location="A126005582R" display="A126005582R" xr:uid="{00000000-0004-0000-0000-000069100000}"/>
    <hyperlink ref="E4213" location="A126067790L" display="A126067790L" xr:uid="{00000000-0004-0000-0000-00006A100000}"/>
    <hyperlink ref="E4214" location="A126036686K" display="A126036686K" xr:uid="{00000000-0004-0000-0000-00006B100000}"/>
    <hyperlink ref="E4215" location="A126004286C" display="A126004286C" xr:uid="{00000000-0004-0000-0000-00006C100000}"/>
    <hyperlink ref="E4216" location="A126066494A" display="A126066494A" xr:uid="{00000000-0004-0000-0000-00006D100000}"/>
    <hyperlink ref="E4217" location="A126035390F" display="A126035390F" xr:uid="{00000000-0004-0000-0000-00006E100000}"/>
    <hyperlink ref="E4218" location="A126003638C" display="A126003638C" xr:uid="{00000000-0004-0000-0000-00006F100000}"/>
    <hyperlink ref="E4219" location="A126065846A" display="A126065846A" xr:uid="{00000000-0004-0000-0000-000070100000}"/>
    <hyperlink ref="E4220" location="A126034742F" display="A126034742F" xr:uid="{00000000-0004-0000-0000-000071100000}"/>
    <hyperlink ref="E4221" location="A126002342X" display="A126002342X" xr:uid="{00000000-0004-0000-0000-000072100000}"/>
    <hyperlink ref="E4222" location="A126064550W" display="A126064550W" xr:uid="{00000000-0004-0000-0000-000073100000}"/>
    <hyperlink ref="E4223" location="A126033446V" display="A126033446V" xr:uid="{00000000-0004-0000-0000-000074100000}"/>
    <hyperlink ref="E4224" location="A126001730J" display="A126001730J" xr:uid="{00000000-0004-0000-0000-000075100000}"/>
    <hyperlink ref="E4225" location="A126063938X" display="A126063938X" xr:uid="{00000000-0004-0000-0000-000076100000}"/>
    <hyperlink ref="E4226" location="A126032834C" display="A126032834C" xr:uid="{00000000-0004-0000-0000-000077100000}"/>
    <hyperlink ref="E4227" location="A126006266F" display="A126006266F" xr:uid="{00000000-0004-0000-0000-000078100000}"/>
    <hyperlink ref="E4228" location="A126068474C" display="A126068474C" xr:uid="{00000000-0004-0000-0000-000079100000}"/>
    <hyperlink ref="E4229" location="A126037370J" display="A126037370J" xr:uid="{00000000-0004-0000-0000-00007A100000}"/>
    <hyperlink ref="E4230" location="A126004970X" display="A126004970X" xr:uid="{00000000-0004-0000-0000-00007B100000}"/>
    <hyperlink ref="E4231" location="A126067178T" display="A126067178T" xr:uid="{00000000-0004-0000-0000-00007C100000}"/>
    <hyperlink ref="E4232" location="A126036074W" display="A126036074W" xr:uid="{00000000-0004-0000-0000-00007D100000}"/>
    <hyperlink ref="E4233" location="A126003026R" display="A126003026R" xr:uid="{00000000-0004-0000-0000-00007E100000}"/>
    <hyperlink ref="E4234" location="A126065234L" display="A126065234L" xr:uid="{00000000-0004-0000-0000-00007F100000}"/>
    <hyperlink ref="E4235" location="A126034130T" display="A126034130T" xr:uid="{00000000-0004-0000-0000-000080100000}"/>
    <hyperlink ref="E4236" location="A126005618F" display="A126005618F" xr:uid="{00000000-0004-0000-0000-000081100000}"/>
    <hyperlink ref="E4237" location="A126067826C" display="A126067826C" xr:uid="{00000000-0004-0000-0000-000082100000}"/>
    <hyperlink ref="E4238" location="A126036722J" display="A126036722J" xr:uid="{00000000-0004-0000-0000-000083100000}"/>
    <hyperlink ref="E4239" location="A126004322A" display="A126004322A" xr:uid="{00000000-0004-0000-0000-000084100000}"/>
    <hyperlink ref="E4240" location="A126066530X" display="A126066530X" xr:uid="{00000000-0004-0000-0000-000085100000}"/>
    <hyperlink ref="E4241" location="A126035426W" display="A126035426W" xr:uid="{00000000-0004-0000-0000-000086100000}"/>
    <hyperlink ref="E4242" location="A126003674L" display="A126003674L" xr:uid="{00000000-0004-0000-0000-000087100000}"/>
    <hyperlink ref="E4243" location="A126065882K" display="A126065882K" xr:uid="{00000000-0004-0000-0000-000088100000}"/>
    <hyperlink ref="E4244" location="A126034778J" display="A126034778J" xr:uid="{00000000-0004-0000-0000-000089100000}"/>
    <hyperlink ref="E4245" location="A126002378A" display="A126002378A" xr:uid="{00000000-0004-0000-0000-00008A100000}"/>
    <hyperlink ref="E4246" location="A126064586X" display="A126064586X" xr:uid="{00000000-0004-0000-0000-00008B100000}"/>
    <hyperlink ref="E4247" location="A126033482C" display="A126033482C" xr:uid="{00000000-0004-0000-0000-00008C100000}"/>
    <hyperlink ref="E4248" location="A126001734T" display="A126001734T" xr:uid="{00000000-0004-0000-0000-00008D100000}"/>
    <hyperlink ref="E4249" location="A126063942R" display="A126063942R" xr:uid="{00000000-0004-0000-0000-00008E100000}"/>
    <hyperlink ref="E4250" location="A126032838L" display="A126032838L" xr:uid="{00000000-0004-0000-0000-00008F100000}"/>
    <hyperlink ref="E4251" location="A126006270W" display="A126006270W" xr:uid="{00000000-0004-0000-0000-000090100000}"/>
    <hyperlink ref="E4252" location="A126068478L" display="A126068478L" xr:uid="{00000000-0004-0000-0000-000091100000}"/>
    <hyperlink ref="E4253" location="A126037374T" display="A126037374T" xr:uid="{00000000-0004-0000-0000-000092100000}"/>
    <hyperlink ref="E4254" location="A126004974J" display="A126004974J" xr:uid="{00000000-0004-0000-0000-000093100000}"/>
    <hyperlink ref="E4255" location="A126067182J" display="A126067182J" xr:uid="{00000000-0004-0000-0000-000094100000}"/>
    <hyperlink ref="E4256" location="A126036078F" display="A126036078F" xr:uid="{00000000-0004-0000-0000-000095100000}"/>
    <hyperlink ref="E4257" location="A126003030F" display="A126003030F" xr:uid="{00000000-0004-0000-0000-000096100000}"/>
    <hyperlink ref="E4258" location="A126065238W" display="A126065238W" xr:uid="{00000000-0004-0000-0000-000097100000}"/>
    <hyperlink ref="E4259" location="A126034134A" display="A126034134A" xr:uid="{00000000-0004-0000-0000-000098100000}"/>
    <hyperlink ref="E4260" location="A126005622W" display="A126005622W" xr:uid="{00000000-0004-0000-0000-000099100000}"/>
    <hyperlink ref="E4261" location="A126067830V" display="A126067830V" xr:uid="{00000000-0004-0000-0000-00009A100000}"/>
    <hyperlink ref="E4262" location="A126036726T" display="A126036726T" xr:uid="{00000000-0004-0000-0000-00009B100000}"/>
    <hyperlink ref="E4263" location="A126004326K" display="A126004326K" xr:uid="{00000000-0004-0000-0000-00009C100000}"/>
    <hyperlink ref="E4264" location="A126066534J" display="A126066534J" xr:uid="{00000000-0004-0000-0000-00009D100000}"/>
    <hyperlink ref="E4265" location="A126035430L" display="A126035430L" xr:uid="{00000000-0004-0000-0000-00009E100000}"/>
    <hyperlink ref="E4266" location="A126003678W" display="A126003678W" xr:uid="{00000000-0004-0000-0000-00009F100000}"/>
    <hyperlink ref="E4267" location="A126065886V" display="A126065886V" xr:uid="{00000000-0004-0000-0000-0000A0100000}"/>
    <hyperlink ref="E4268" location="A126034782X" display="A126034782X" xr:uid="{00000000-0004-0000-0000-0000A1100000}"/>
    <hyperlink ref="E4269" location="A126002382T" display="A126002382T" xr:uid="{00000000-0004-0000-0000-0000A2100000}"/>
    <hyperlink ref="E4270" location="A126064590R" display="A126064590R" xr:uid="{00000000-0004-0000-0000-0000A3100000}"/>
    <hyperlink ref="E4271" location="A126033486L" display="A126033486L" xr:uid="{00000000-0004-0000-0000-0000A4100000}"/>
    <hyperlink ref="E4272" location="A126001698V" display="A126001698V" xr:uid="{00000000-0004-0000-0000-0000A5100000}"/>
    <hyperlink ref="E4273" location="A126063906F" display="A126063906F" xr:uid="{00000000-0004-0000-0000-0000A6100000}"/>
    <hyperlink ref="E4274" location="A126032802K" display="A126032802K" xr:uid="{00000000-0004-0000-0000-0000A7100000}"/>
    <hyperlink ref="E4275" location="A126006234L" display="A126006234L" xr:uid="{00000000-0004-0000-0000-0000A8100000}"/>
    <hyperlink ref="E4276" location="A126068442K" display="A126068442K" xr:uid="{00000000-0004-0000-0000-0000A9100000}"/>
    <hyperlink ref="E4277" location="A126037338J" display="A126037338J" xr:uid="{00000000-0004-0000-0000-0000AA100000}"/>
    <hyperlink ref="E4278" location="A126004938X" display="A126004938X" xr:uid="{00000000-0004-0000-0000-0000AB100000}"/>
    <hyperlink ref="E4279" location="A126067146X" display="A126067146X" xr:uid="{00000000-0004-0000-0000-0000AC100000}"/>
    <hyperlink ref="E4280" location="A126036042C" display="A126036042C" xr:uid="{00000000-0004-0000-0000-0000AD100000}"/>
    <hyperlink ref="E4281" location="A126002994F" display="A126002994F" xr:uid="{00000000-0004-0000-0000-0000AE100000}"/>
    <hyperlink ref="E4282" location="A126065202V" display="A126065202V" xr:uid="{00000000-0004-0000-0000-0000AF100000}"/>
    <hyperlink ref="E4283" location="A126034098C" display="A126034098C" xr:uid="{00000000-0004-0000-0000-0000B0100000}"/>
    <hyperlink ref="E4284" location="A126005586X" display="A126005586X" xr:uid="{00000000-0004-0000-0000-0000B1100000}"/>
    <hyperlink ref="E4285" location="A126067794W" display="A126067794W" xr:uid="{00000000-0004-0000-0000-0000B2100000}"/>
    <hyperlink ref="E4286" location="A126036690A" display="A126036690A" xr:uid="{00000000-0004-0000-0000-0000B3100000}"/>
    <hyperlink ref="E4287" location="A126004290V" display="A126004290V" xr:uid="{00000000-0004-0000-0000-0000B4100000}"/>
    <hyperlink ref="E4288" location="A126066498K" display="A126066498K" xr:uid="{00000000-0004-0000-0000-0000B5100000}"/>
    <hyperlink ref="E4289" location="A126035394R" display="A126035394R" xr:uid="{00000000-0004-0000-0000-0000B6100000}"/>
    <hyperlink ref="E4290" location="A126003642V" display="A126003642V" xr:uid="{00000000-0004-0000-0000-0000B7100000}"/>
    <hyperlink ref="E4291" location="A126065850T" display="A126065850T" xr:uid="{00000000-0004-0000-0000-0000B8100000}"/>
    <hyperlink ref="E4292" location="A126034746R" display="A126034746R" xr:uid="{00000000-0004-0000-0000-0000B9100000}"/>
    <hyperlink ref="E4293" location="A126002346J" display="A126002346J" xr:uid="{00000000-0004-0000-0000-0000BA100000}"/>
    <hyperlink ref="E4294" location="A126064554F" display="A126064554F" xr:uid="{00000000-0004-0000-0000-0000BB100000}"/>
    <hyperlink ref="E4295" location="A126033450K" display="A126033450K" xr:uid="{00000000-0004-0000-0000-0000BC100000}"/>
    <hyperlink ref="E4296" location="A126001702X" display="A126001702X" xr:uid="{00000000-0004-0000-0000-0000BD100000}"/>
    <hyperlink ref="E4297" location="A126063910W" display="A126063910W" xr:uid="{00000000-0004-0000-0000-0000BE100000}"/>
    <hyperlink ref="E4298" location="A126032806V" display="A126032806V" xr:uid="{00000000-0004-0000-0000-0000BF100000}"/>
    <hyperlink ref="E4299" location="A126006238W" display="A126006238W" xr:uid="{00000000-0004-0000-0000-0000C0100000}"/>
    <hyperlink ref="E4300" location="A126068446V" display="A126068446V" xr:uid="{00000000-0004-0000-0000-0000C1100000}"/>
    <hyperlink ref="E4301" location="A126037342X" display="A126037342X" xr:uid="{00000000-0004-0000-0000-0000C2100000}"/>
    <hyperlink ref="E4302" location="A126004942R" display="A126004942R" xr:uid="{00000000-0004-0000-0000-0000C3100000}"/>
    <hyperlink ref="E4303" location="A126067150R" display="A126067150R" xr:uid="{00000000-0004-0000-0000-0000C4100000}"/>
    <hyperlink ref="E4304" location="A126036046L" display="A126036046L" xr:uid="{00000000-0004-0000-0000-0000C5100000}"/>
    <hyperlink ref="E4305" location="A126002998R" display="A126002998R" xr:uid="{00000000-0004-0000-0000-0000C6100000}"/>
    <hyperlink ref="E4306" location="A126065206C" display="A126065206C" xr:uid="{00000000-0004-0000-0000-0000C7100000}"/>
    <hyperlink ref="E4307" location="A126034102J" display="A126034102J" xr:uid="{00000000-0004-0000-0000-0000C8100000}"/>
    <hyperlink ref="E4308" location="A126004294C" display="A126004294C" xr:uid="{00000000-0004-0000-0000-0000C9100000}"/>
    <hyperlink ref="E4309" location="A126066502R" display="A126066502R" xr:uid="{00000000-0004-0000-0000-0000CA100000}"/>
    <hyperlink ref="E4310" location="A126035398X" display="A126035398X" xr:uid="{00000000-0004-0000-0000-0000CB100000}"/>
    <hyperlink ref="E4311" location="A126003646C" display="A126003646C" xr:uid="{00000000-0004-0000-0000-0000CC100000}"/>
    <hyperlink ref="E4312" location="A126065854A" display="A126065854A" xr:uid="{00000000-0004-0000-0000-0000CD100000}"/>
    <hyperlink ref="E4313" location="A126034750F" display="A126034750F" xr:uid="{00000000-0004-0000-0000-0000CE100000}"/>
    <hyperlink ref="E4314" location="A126001718T" display="A126001718T" xr:uid="{00000000-0004-0000-0000-0000CF100000}"/>
    <hyperlink ref="E4315" location="A126063926R" display="A126063926R" xr:uid="{00000000-0004-0000-0000-0000D0100000}"/>
    <hyperlink ref="E4316" location="A126032822V" display="A126032822V" xr:uid="{00000000-0004-0000-0000-0000D1100000}"/>
    <hyperlink ref="E4317" location="A126006254W" display="A126006254W" xr:uid="{00000000-0004-0000-0000-0000D2100000}"/>
    <hyperlink ref="E4318" location="A126068462V" display="A126068462V" xr:uid="{00000000-0004-0000-0000-0000D3100000}"/>
    <hyperlink ref="E4319" location="A126037358T" display="A126037358T" xr:uid="{00000000-0004-0000-0000-0000D4100000}"/>
    <hyperlink ref="E4320" location="A126004958J" display="A126004958J" xr:uid="{00000000-0004-0000-0000-0000D5100000}"/>
    <hyperlink ref="E4321" location="A126067166J" display="A126067166J" xr:uid="{00000000-0004-0000-0000-0000D6100000}"/>
    <hyperlink ref="E4322" location="A126036062L" display="A126036062L" xr:uid="{00000000-0004-0000-0000-0000D7100000}"/>
    <hyperlink ref="E4323" location="A126003014F" display="A126003014F" xr:uid="{00000000-0004-0000-0000-0000D8100000}"/>
    <hyperlink ref="E4324" location="A126065222C" display="A126065222C" xr:uid="{00000000-0004-0000-0000-0000D9100000}"/>
    <hyperlink ref="E4325" location="A126034118A" display="A126034118A" xr:uid="{00000000-0004-0000-0000-0000DA100000}"/>
    <hyperlink ref="E4326" location="A126004310T" display="A126004310T" xr:uid="{00000000-0004-0000-0000-0000DB100000}"/>
    <hyperlink ref="E4327" location="A126066518J" display="A126066518J" xr:uid="{00000000-0004-0000-0000-0000DC100000}"/>
    <hyperlink ref="E4328" location="A126035414L" display="A126035414L" xr:uid="{00000000-0004-0000-0000-0000DD100000}"/>
    <hyperlink ref="E4329" location="A126003662C" display="A126003662C" xr:uid="{00000000-0004-0000-0000-0000DE100000}"/>
    <hyperlink ref="E4330" location="A126065870A" display="A126065870A" xr:uid="{00000000-0004-0000-0000-0000DF100000}"/>
    <hyperlink ref="E4331" location="A126034766X" display="A126034766X" xr:uid="{00000000-0004-0000-0000-0000E0100000}"/>
    <hyperlink ref="E4332" location="A126001686K" display="A126001686K" xr:uid="{00000000-0004-0000-0000-0000E1100000}"/>
    <hyperlink ref="E4333" location="A126063894J" display="A126063894J" xr:uid="{00000000-0004-0000-0000-0000E2100000}"/>
    <hyperlink ref="E4334" location="A126032790L" display="A126032790L" xr:uid="{00000000-0004-0000-0000-0000E3100000}"/>
    <hyperlink ref="E4335" location="A126006222C" display="A126006222C" xr:uid="{00000000-0004-0000-0000-0000E4100000}"/>
    <hyperlink ref="E4336" location="A126068430A" display="A126068430A" xr:uid="{00000000-0004-0000-0000-0000E5100000}"/>
    <hyperlink ref="E4337" location="A126037326X" display="A126037326X" xr:uid="{00000000-0004-0000-0000-0000E6100000}"/>
    <hyperlink ref="E4338" location="A126004926R" display="A126004926R" xr:uid="{00000000-0004-0000-0000-0000E7100000}"/>
    <hyperlink ref="E4339" location="A126067134R" display="A126067134R" xr:uid="{00000000-0004-0000-0000-0000E8100000}"/>
    <hyperlink ref="E4340" location="A126036030V" display="A126036030V" xr:uid="{00000000-0004-0000-0000-0000E9100000}"/>
    <hyperlink ref="E4341" location="A126002982W" display="A126002982W" xr:uid="{00000000-0004-0000-0000-0000EA100000}"/>
    <hyperlink ref="E4342" location="A126065190W" display="A126065190W" xr:uid="{00000000-0004-0000-0000-0000EB100000}"/>
    <hyperlink ref="E4343" location="A126034086V" display="A126034086V" xr:uid="{00000000-0004-0000-0000-0000EC100000}"/>
    <hyperlink ref="E4344" location="A126005574R" display="A126005574R" xr:uid="{00000000-0004-0000-0000-0000ED100000}"/>
    <hyperlink ref="E4345" location="A126067782L" display="A126067782L" xr:uid="{00000000-0004-0000-0000-0000EE100000}"/>
    <hyperlink ref="E4346" location="A126036678K" display="A126036678K" xr:uid="{00000000-0004-0000-0000-0000EF100000}"/>
    <hyperlink ref="E4347" location="A126004278C" display="A126004278C" xr:uid="{00000000-0004-0000-0000-0000F0100000}"/>
    <hyperlink ref="E4348" location="A126066486A" display="A126066486A" xr:uid="{00000000-0004-0000-0000-0000F1100000}"/>
    <hyperlink ref="E4349" location="A126035382F" display="A126035382F" xr:uid="{00000000-0004-0000-0000-0000F2100000}"/>
    <hyperlink ref="E4350" location="A126003630K" display="A126003630K" xr:uid="{00000000-0004-0000-0000-0000F3100000}"/>
    <hyperlink ref="E4351" location="A126065838A" display="A126065838A" xr:uid="{00000000-0004-0000-0000-0000F4100000}"/>
    <hyperlink ref="E4352" location="A126034734F" display="A126034734F" xr:uid="{00000000-0004-0000-0000-0000F5100000}"/>
    <hyperlink ref="E4353" location="A126002334X" display="A126002334X" xr:uid="{00000000-0004-0000-0000-0000F6100000}"/>
    <hyperlink ref="E4354" location="A126064542W" display="A126064542W" xr:uid="{00000000-0004-0000-0000-0000F7100000}"/>
    <hyperlink ref="E4355" location="A126033438V" display="A126033438V" xr:uid="{00000000-0004-0000-0000-0000F8100000}"/>
    <hyperlink ref="E4356" location="A126001738A" display="A126001738A" xr:uid="{00000000-0004-0000-0000-0000F9100000}"/>
    <hyperlink ref="E4357" location="A126063946X" display="A126063946X" xr:uid="{00000000-0004-0000-0000-0000FA100000}"/>
    <hyperlink ref="E4358" location="A126032842C" display="A126032842C" xr:uid="{00000000-0004-0000-0000-0000FB100000}"/>
    <hyperlink ref="E4359" location="A126006274F" display="A126006274F" xr:uid="{00000000-0004-0000-0000-0000FC100000}"/>
    <hyperlink ref="E4360" location="A126068482C" display="A126068482C" xr:uid="{00000000-0004-0000-0000-0000FD100000}"/>
    <hyperlink ref="E4361" location="A126037378A" display="A126037378A" xr:uid="{00000000-0004-0000-0000-0000FE100000}"/>
    <hyperlink ref="E4362" location="A126004978T" display="A126004978T" xr:uid="{00000000-0004-0000-0000-0000FF100000}"/>
    <hyperlink ref="E4363" location="A126067186T" display="A126067186T" xr:uid="{00000000-0004-0000-0000-000000110000}"/>
    <hyperlink ref="E4364" location="A126036082W" display="A126036082W" xr:uid="{00000000-0004-0000-0000-000001110000}"/>
    <hyperlink ref="E4365" location="A126003034R" display="A126003034R" xr:uid="{00000000-0004-0000-0000-000002110000}"/>
    <hyperlink ref="E4366" location="A126065242L" display="A126065242L" xr:uid="{00000000-0004-0000-0000-000003110000}"/>
    <hyperlink ref="E4367" location="A126034138K" display="A126034138K" xr:uid="{00000000-0004-0000-0000-000004110000}"/>
    <hyperlink ref="E4368" location="A126005626F" display="A126005626F" xr:uid="{00000000-0004-0000-0000-000005110000}"/>
    <hyperlink ref="E4369" location="A126067834C" display="A126067834C" xr:uid="{00000000-0004-0000-0000-000006110000}"/>
    <hyperlink ref="E4370" location="A126036730J" display="A126036730J" xr:uid="{00000000-0004-0000-0000-000007110000}"/>
    <hyperlink ref="E4371" location="A126004330A" display="A126004330A" xr:uid="{00000000-0004-0000-0000-000008110000}"/>
    <hyperlink ref="E4372" location="A126066538T" display="A126066538T" xr:uid="{00000000-0004-0000-0000-000009110000}"/>
    <hyperlink ref="E4373" location="A126035434W" display="A126035434W" xr:uid="{00000000-0004-0000-0000-00000A110000}"/>
    <hyperlink ref="E4374" location="A126003682L" display="A126003682L" xr:uid="{00000000-0004-0000-0000-00000B110000}"/>
    <hyperlink ref="E4375" location="A126065890K" display="A126065890K" xr:uid="{00000000-0004-0000-0000-00000C110000}"/>
    <hyperlink ref="E4376" location="A126034786J" display="A126034786J" xr:uid="{00000000-0004-0000-0000-00000D110000}"/>
    <hyperlink ref="E4377" location="A126002386A" display="A126002386A" xr:uid="{00000000-0004-0000-0000-00000E110000}"/>
    <hyperlink ref="E4378" location="A126064594X" display="A126064594X" xr:uid="{00000000-0004-0000-0000-00000F110000}"/>
    <hyperlink ref="E4379" location="A126033490C" display="A126033490C" xr:uid="{00000000-0004-0000-0000-000010110000}"/>
    <hyperlink ref="E4380" location="A126001722J" display="A126001722J" xr:uid="{00000000-0004-0000-0000-000011110000}"/>
    <hyperlink ref="E4381" location="A126063930F" display="A126063930F" xr:uid="{00000000-0004-0000-0000-000012110000}"/>
    <hyperlink ref="E4382" location="A126032826C" display="A126032826C" xr:uid="{00000000-0004-0000-0000-000013110000}"/>
    <hyperlink ref="E4383" location="A126006258F" display="A126006258F" xr:uid="{00000000-0004-0000-0000-000014110000}"/>
    <hyperlink ref="E4384" location="A126068466C" display="A126068466C" xr:uid="{00000000-0004-0000-0000-000015110000}"/>
    <hyperlink ref="E4385" location="A126037362J" display="A126037362J" xr:uid="{00000000-0004-0000-0000-000016110000}"/>
    <hyperlink ref="E4386" location="A126004962X" display="A126004962X" xr:uid="{00000000-0004-0000-0000-000017110000}"/>
    <hyperlink ref="E4387" location="A126067170X" display="A126067170X" xr:uid="{00000000-0004-0000-0000-000018110000}"/>
    <hyperlink ref="E4388" location="A126036066W" display="A126036066W" xr:uid="{00000000-0004-0000-0000-000019110000}"/>
    <hyperlink ref="E4389" location="A126003018R" display="A126003018R" xr:uid="{00000000-0004-0000-0000-00001A110000}"/>
    <hyperlink ref="E4390" location="A126065226L" display="A126065226L" xr:uid="{00000000-0004-0000-0000-00001B110000}"/>
    <hyperlink ref="E4391" location="A126034122T" display="A126034122T" xr:uid="{00000000-0004-0000-0000-00001C110000}"/>
    <hyperlink ref="E4392" location="A126004314A" display="A126004314A" xr:uid="{00000000-0004-0000-0000-00001D110000}"/>
    <hyperlink ref="E4393" location="A126066522X" display="A126066522X" xr:uid="{00000000-0004-0000-0000-00001E110000}"/>
    <hyperlink ref="E4394" location="A126035418W" display="A126035418W" xr:uid="{00000000-0004-0000-0000-00001F110000}"/>
    <hyperlink ref="E4395" location="A126003666L" display="A126003666L" xr:uid="{00000000-0004-0000-0000-000020110000}"/>
    <hyperlink ref="E4396" location="A126065874K" display="A126065874K" xr:uid="{00000000-0004-0000-0000-000021110000}"/>
    <hyperlink ref="E4397" location="A126034770R" display="A126034770R" xr:uid="{00000000-0004-0000-0000-000022110000}"/>
    <hyperlink ref="E4398" location="A126001742T" display="A126001742T" xr:uid="{00000000-0004-0000-0000-000023110000}"/>
    <hyperlink ref="E4399" location="A126063950R" display="A126063950R" xr:uid="{00000000-0004-0000-0000-000024110000}"/>
    <hyperlink ref="E4400" location="A126032846L" display="A126032846L" xr:uid="{00000000-0004-0000-0000-000025110000}"/>
    <hyperlink ref="E4401" location="A126006278R" display="A126006278R" xr:uid="{00000000-0004-0000-0000-000026110000}"/>
    <hyperlink ref="E4402" location="A126068486L" display="A126068486L" xr:uid="{00000000-0004-0000-0000-000027110000}"/>
    <hyperlink ref="E4403" location="A126037382T" display="A126037382T" xr:uid="{00000000-0004-0000-0000-000028110000}"/>
    <hyperlink ref="E4404" location="A126004982J" display="A126004982J" xr:uid="{00000000-0004-0000-0000-000029110000}"/>
    <hyperlink ref="E4405" location="A126067190J" display="A126067190J" xr:uid="{00000000-0004-0000-0000-00002A110000}"/>
    <hyperlink ref="E4406" location="A126036086F" display="A126036086F" xr:uid="{00000000-0004-0000-0000-00002B110000}"/>
    <hyperlink ref="E4407" location="A126003038X" display="A126003038X" xr:uid="{00000000-0004-0000-0000-00002C110000}"/>
    <hyperlink ref="E4408" location="A126065246W" display="A126065246W" xr:uid="{00000000-0004-0000-0000-00002D110000}"/>
    <hyperlink ref="E4409" location="A126034142A" display="A126034142A" xr:uid="{00000000-0004-0000-0000-00002E110000}"/>
    <hyperlink ref="E4410" location="A126005630W" display="A126005630W" xr:uid="{00000000-0004-0000-0000-00002F110000}"/>
    <hyperlink ref="E4411" location="A126067838L" display="A126067838L" xr:uid="{00000000-0004-0000-0000-000030110000}"/>
    <hyperlink ref="E4412" location="A126036734T" display="A126036734T" xr:uid="{00000000-0004-0000-0000-000031110000}"/>
    <hyperlink ref="E4413" location="A126004334K" display="A126004334K" xr:uid="{00000000-0004-0000-0000-000032110000}"/>
    <hyperlink ref="E4414" location="A126066542J" display="A126066542J" xr:uid="{00000000-0004-0000-0000-000033110000}"/>
    <hyperlink ref="E4415" location="A126035438F" display="A126035438F" xr:uid="{00000000-0004-0000-0000-000034110000}"/>
    <hyperlink ref="E4416" location="A126003686W" display="A126003686W" xr:uid="{00000000-0004-0000-0000-000035110000}"/>
    <hyperlink ref="E4417" location="A126065894V" display="A126065894V" xr:uid="{00000000-0004-0000-0000-000036110000}"/>
    <hyperlink ref="E4418" location="A126034790X" display="A126034790X" xr:uid="{00000000-0004-0000-0000-000037110000}"/>
    <hyperlink ref="E4419" location="A126002390T" display="A126002390T" xr:uid="{00000000-0004-0000-0000-000038110000}"/>
    <hyperlink ref="E4420" location="A126064598J" display="A126064598J" xr:uid="{00000000-0004-0000-0000-000039110000}"/>
    <hyperlink ref="E4421" location="A126033494L" display="A126033494L" xr:uid="{00000000-0004-0000-0000-00003A110000}"/>
    <hyperlink ref="E4422" location="A126001690A" display="A126001690A" xr:uid="{00000000-0004-0000-0000-00003B110000}"/>
    <hyperlink ref="E4423" location="A126063898T" display="A126063898T" xr:uid="{00000000-0004-0000-0000-00003C110000}"/>
    <hyperlink ref="E4424" location="A126032794W" display="A126032794W" xr:uid="{00000000-0004-0000-0000-00003D110000}"/>
    <hyperlink ref="E4425" location="A126006226L" display="A126006226L" xr:uid="{00000000-0004-0000-0000-00003E110000}"/>
    <hyperlink ref="E4426" location="A126068434K" display="A126068434K" xr:uid="{00000000-0004-0000-0000-00003F110000}"/>
    <hyperlink ref="E4427" location="A126037330R" display="A126037330R" xr:uid="{00000000-0004-0000-0000-000040110000}"/>
    <hyperlink ref="E4428" location="A126004930F" display="A126004930F" xr:uid="{00000000-0004-0000-0000-000041110000}"/>
    <hyperlink ref="E4429" location="A126067138X" display="A126067138X" xr:uid="{00000000-0004-0000-0000-000042110000}"/>
    <hyperlink ref="E4430" location="A126036034C" display="A126036034C" xr:uid="{00000000-0004-0000-0000-000043110000}"/>
    <hyperlink ref="E4431" location="A126002986F" display="A126002986F" xr:uid="{00000000-0004-0000-0000-000044110000}"/>
    <hyperlink ref="E4432" location="A126065194F" display="A126065194F" xr:uid="{00000000-0004-0000-0000-000045110000}"/>
    <hyperlink ref="E4433" location="A126034090K" display="A126034090K" xr:uid="{00000000-0004-0000-0000-000046110000}"/>
    <hyperlink ref="E4434" location="A126005578X" display="A126005578X" xr:uid="{00000000-0004-0000-0000-000047110000}"/>
    <hyperlink ref="E4435" location="A126067786W" display="A126067786W" xr:uid="{00000000-0004-0000-0000-000048110000}"/>
    <hyperlink ref="E4436" location="A126036682A" display="A126036682A" xr:uid="{00000000-0004-0000-0000-000049110000}"/>
    <hyperlink ref="E4437" location="A126004282V" display="A126004282V" xr:uid="{00000000-0004-0000-0000-00004A110000}"/>
    <hyperlink ref="E4438" location="A126066490T" display="A126066490T" xr:uid="{00000000-0004-0000-0000-00004B110000}"/>
    <hyperlink ref="E4439" location="A126035386R" display="A126035386R" xr:uid="{00000000-0004-0000-0000-00004C110000}"/>
    <hyperlink ref="E4440" location="A126003634V" display="A126003634V" xr:uid="{00000000-0004-0000-0000-00004D110000}"/>
    <hyperlink ref="E4441" location="A126065842T" display="A126065842T" xr:uid="{00000000-0004-0000-0000-00004E110000}"/>
    <hyperlink ref="E4442" location="A126034738R" display="A126034738R" xr:uid="{00000000-0004-0000-0000-00004F110000}"/>
    <hyperlink ref="E4443" location="A126002338J" display="A126002338J" xr:uid="{00000000-0004-0000-0000-000050110000}"/>
    <hyperlink ref="E4444" location="A126064546F" display="A126064546F" xr:uid="{00000000-0004-0000-0000-000051110000}"/>
    <hyperlink ref="E4445" location="A126033442K" display="A126033442K" xr:uid="{00000000-0004-0000-0000-000052110000}"/>
    <hyperlink ref="E4446" location="A126001674A" display="A126001674A" xr:uid="{00000000-0004-0000-0000-000053110000}"/>
    <hyperlink ref="E4447" location="A126063882X" display="A126063882X" xr:uid="{00000000-0004-0000-0000-000054110000}"/>
    <hyperlink ref="E4448" location="A126032778W" display="A126032778W" xr:uid="{00000000-0004-0000-0000-000055110000}"/>
    <hyperlink ref="E4449" location="A126006210V" display="A126006210V" xr:uid="{00000000-0004-0000-0000-000056110000}"/>
    <hyperlink ref="E4450" location="A126068418K" display="A126068418K" xr:uid="{00000000-0004-0000-0000-000057110000}"/>
    <hyperlink ref="E4451" location="A126037314R" display="A126037314R" xr:uid="{00000000-0004-0000-0000-000058110000}"/>
    <hyperlink ref="E4452" location="A126004914F" display="A126004914F" xr:uid="{00000000-0004-0000-0000-000059110000}"/>
    <hyperlink ref="E4453" location="A126067122F" display="A126067122F" xr:uid="{00000000-0004-0000-0000-00005A110000}"/>
    <hyperlink ref="E4454" location="A126036018C" display="A126036018C" xr:uid="{00000000-0004-0000-0000-00005B110000}"/>
    <hyperlink ref="E4455" location="A126002970L" display="A126002970L" xr:uid="{00000000-0004-0000-0000-00005C110000}"/>
    <hyperlink ref="E4456" location="A126065178F" display="A126065178F" xr:uid="{00000000-0004-0000-0000-00005D110000}"/>
    <hyperlink ref="E4457" location="A126034074K" display="A126034074K" xr:uid="{00000000-0004-0000-0000-00005E110000}"/>
    <hyperlink ref="E4458" location="A126005562F" display="A126005562F" xr:uid="{00000000-0004-0000-0000-00005F110000}"/>
    <hyperlink ref="E4459" location="A126067770C" display="A126067770C" xr:uid="{00000000-0004-0000-0000-000060110000}"/>
    <hyperlink ref="E4460" location="A126036666A" display="A126036666A" xr:uid="{00000000-0004-0000-0000-000061110000}"/>
    <hyperlink ref="E4461" location="A126004266V" display="A126004266V" xr:uid="{00000000-0004-0000-0000-000062110000}"/>
    <hyperlink ref="E4462" location="A126066474T" display="A126066474T" xr:uid="{00000000-0004-0000-0000-000063110000}"/>
    <hyperlink ref="E4463" location="A126035370W" display="A126035370W" xr:uid="{00000000-0004-0000-0000-000064110000}"/>
    <hyperlink ref="E4464" location="A126003618V" display="A126003618V" xr:uid="{00000000-0004-0000-0000-000065110000}"/>
    <hyperlink ref="E4465" location="A126065826T" display="A126065826T" xr:uid="{00000000-0004-0000-0000-000066110000}"/>
    <hyperlink ref="E4466" location="A126034722W" display="A126034722W" xr:uid="{00000000-0004-0000-0000-000067110000}"/>
    <hyperlink ref="E4467" location="A126002322R" display="A126002322R" xr:uid="{00000000-0004-0000-0000-000068110000}"/>
    <hyperlink ref="E4468" location="A126064530L" display="A126064530L" xr:uid="{00000000-0004-0000-0000-000069110000}"/>
    <hyperlink ref="E4469" location="A126033426K" display="A126033426K" xr:uid="{00000000-0004-0000-0000-00006A110000}"/>
    <hyperlink ref="E4470" location="A126001678K" display="A126001678K" xr:uid="{00000000-0004-0000-0000-00006B110000}"/>
    <hyperlink ref="E4471" location="A126063886J" display="A126063886J" xr:uid="{00000000-0004-0000-0000-00006C110000}"/>
    <hyperlink ref="E4472" location="A126032782L" display="A126032782L" xr:uid="{00000000-0004-0000-0000-00006D110000}"/>
    <hyperlink ref="E4473" location="A126006214C" display="A126006214C" xr:uid="{00000000-0004-0000-0000-00006E110000}"/>
    <hyperlink ref="E4474" location="A126068422A" display="A126068422A" xr:uid="{00000000-0004-0000-0000-00006F110000}"/>
    <hyperlink ref="E4475" location="A126037318X" display="A126037318X" xr:uid="{00000000-0004-0000-0000-000070110000}"/>
    <hyperlink ref="E4476" location="A126004918R" display="A126004918R" xr:uid="{00000000-0004-0000-0000-000071110000}"/>
    <hyperlink ref="E4477" location="A126067126R" display="A126067126R" xr:uid="{00000000-0004-0000-0000-000072110000}"/>
    <hyperlink ref="E4478" location="A126036022V" display="A126036022V" xr:uid="{00000000-0004-0000-0000-000073110000}"/>
    <hyperlink ref="E4479" location="A126002974W" display="A126002974W" xr:uid="{00000000-0004-0000-0000-000074110000}"/>
    <hyperlink ref="E4480" location="A126065182W" display="A126065182W" xr:uid="{00000000-0004-0000-0000-000075110000}"/>
    <hyperlink ref="E4481" location="A126034078V" display="A126034078V" xr:uid="{00000000-0004-0000-0000-000076110000}"/>
    <hyperlink ref="E4482" location="A126005566R" display="A126005566R" xr:uid="{00000000-0004-0000-0000-000077110000}"/>
    <hyperlink ref="E4483" location="A126067774L" display="A126067774L" xr:uid="{00000000-0004-0000-0000-000078110000}"/>
    <hyperlink ref="E4484" location="A126036670T" display="A126036670T" xr:uid="{00000000-0004-0000-0000-000079110000}"/>
    <hyperlink ref="E4485" location="A126004270K" display="A126004270K" xr:uid="{00000000-0004-0000-0000-00007A110000}"/>
    <hyperlink ref="E4486" location="A126066478A" display="A126066478A" xr:uid="{00000000-0004-0000-0000-00007B110000}"/>
    <hyperlink ref="E4487" location="A126035374F" display="A126035374F" xr:uid="{00000000-0004-0000-0000-00007C110000}"/>
    <hyperlink ref="E4488" location="A126003622K" display="A126003622K" xr:uid="{00000000-0004-0000-0000-00007D110000}"/>
    <hyperlink ref="E4489" location="A126065830J" display="A126065830J" xr:uid="{00000000-0004-0000-0000-00007E110000}"/>
    <hyperlink ref="E4490" location="A126034726F" display="A126034726F" xr:uid="{00000000-0004-0000-0000-00007F110000}"/>
    <hyperlink ref="E4491" location="A126002326X" display="A126002326X" xr:uid="{00000000-0004-0000-0000-000080110000}"/>
    <hyperlink ref="E4492" location="A126064534W" display="A126064534W" xr:uid="{00000000-0004-0000-0000-000081110000}"/>
    <hyperlink ref="E4493" location="A126033430A" display="A126033430A" xr:uid="{00000000-0004-0000-0000-000082110000}"/>
    <hyperlink ref="E4494" location="A126001706J" display="A126001706J" xr:uid="{00000000-0004-0000-0000-000083110000}"/>
    <hyperlink ref="E4495" location="A126063914F" display="A126063914F" xr:uid="{00000000-0004-0000-0000-000084110000}"/>
    <hyperlink ref="E4496" location="A126032810K" display="A126032810K" xr:uid="{00000000-0004-0000-0000-000085110000}"/>
    <hyperlink ref="E4497" location="A126006242L" display="A126006242L" xr:uid="{00000000-0004-0000-0000-000086110000}"/>
    <hyperlink ref="E4498" location="A126068450K" display="A126068450K" xr:uid="{00000000-0004-0000-0000-000087110000}"/>
    <hyperlink ref="E4499" location="A126037346J" display="A126037346J" xr:uid="{00000000-0004-0000-0000-000088110000}"/>
    <hyperlink ref="E4500" location="A126004946X" display="A126004946X" xr:uid="{00000000-0004-0000-0000-000089110000}"/>
    <hyperlink ref="E4501" location="A126067154X" display="A126067154X" xr:uid="{00000000-0004-0000-0000-00008A110000}"/>
    <hyperlink ref="E4502" location="A126036050C" display="A126036050C" xr:uid="{00000000-0004-0000-0000-00008B110000}"/>
    <hyperlink ref="E4503" location="A126003002W" display="A126003002W" xr:uid="{00000000-0004-0000-0000-00008C110000}"/>
    <hyperlink ref="E4504" location="A126065210V" display="A126065210V" xr:uid="{00000000-0004-0000-0000-00008D110000}"/>
    <hyperlink ref="E4505" location="A126034106T" display="A126034106T" xr:uid="{00000000-0004-0000-0000-00008E110000}"/>
    <hyperlink ref="E4506" location="A126005594X" display="A126005594X" xr:uid="{00000000-0004-0000-0000-00008F110000}"/>
    <hyperlink ref="E4507" location="A126067802K" display="A126067802K" xr:uid="{00000000-0004-0000-0000-000090110000}"/>
    <hyperlink ref="E4508" location="A126036698V" display="A126036698V" xr:uid="{00000000-0004-0000-0000-000091110000}"/>
    <hyperlink ref="E4509" location="A126004298L" display="A126004298L" xr:uid="{00000000-0004-0000-0000-000092110000}"/>
    <hyperlink ref="E4510" location="A126066506X" display="A126066506X" xr:uid="{00000000-0004-0000-0000-000093110000}"/>
    <hyperlink ref="E4511" location="A126035402C" display="A126035402C" xr:uid="{00000000-0004-0000-0000-000094110000}"/>
    <hyperlink ref="E4512" location="A126003650V" display="A126003650V" xr:uid="{00000000-0004-0000-0000-000095110000}"/>
    <hyperlink ref="E4513" location="A126065858K" display="A126065858K" xr:uid="{00000000-0004-0000-0000-000096110000}"/>
    <hyperlink ref="E4514" location="A126034754R" display="A126034754R" xr:uid="{00000000-0004-0000-0000-000097110000}"/>
    <hyperlink ref="E4515" location="A126002354J" display="A126002354J" xr:uid="{00000000-0004-0000-0000-000098110000}"/>
    <hyperlink ref="E4516" location="A126064562F" display="A126064562F" xr:uid="{00000000-0004-0000-0000-000099110000}"/>
    <hyperlink ref="E4517" location="A126033458C" display="A126033458C" xr:uid="{00000000-0004-0000-0000-00009A110000}"/>
    <hyperlink ref="E4518" location="A126001682A" display="A126001682A" xr:uid="{00000000-0004-0000-0000-00009B110000}"/>
    <hyperlink ref="E4519" location="A126063890X" display="A126063890X" xr:uid="{00000000-0004-0000-0000-00009C110000}"/>
    <hyperlink ref="E4520" location="A126032786W" display="A126032786W" xr:uid="{00000000-0004-0000-0000-00009D110000}"/>
    <hyperlink ref="E4521" location="A126006218L" display="A126006218L" xr:uid="{00000000-0004-0000-0000-00009E110000}"/>
    <hyperlink ref="E4522" location="A126068426K" display="A126068426K" xr:uid="{00000000-0004-0000-0000-00009F110000}"/>
    <hyperlink ref="E4523" location="A126037322R" display="A126037322R" xr:uid="{00000000-0004-0000-0000-0000A0110000}"/>
    <hyperlink ref="E4524" location="A126004922F" display="A126004922F" xr:uid="{00000000-0004-0000-0000-0000A1110000}"/>
    <hyperlink ref="E4525" location="A126067130F" display="A126067130F" xr:uid="{00000000-0004-0000-0000-0000A2110000}"/>
    <hyperlink ref="E4526" location="A126036026C" display="A126036026C" xr:uid="{00000000-0004-0000-0000-0000A3110000}"/>
    <hyperlink ref="E4527" location="A126002978F" display="A126002978F" xr:uid="{00000000-0004-0000-0000-0000A4110000}"/>
    <hyperlink ref="E4528" location="A126065186F" display="A126065186F" xr:uid="{00000000-0004-0000-0000-0000A5110000}"/>
    <hyperlink ref="E4529" location="A126034082K" display="A126034082K" xr:uid="{00000000-0004-0000-0000-0000A6110000}"/>
    <hyperlink ref="E4530" location="A126005570F" display="A126005570F" xr:uid="{00000000-0004-0000-0000-0000A7110000}"/>
    <hyperlink ref="E4531" location="A126067778W" display="A126067778W" xr:uid="{00000000-0004-0000-0000-0000A8110000}"/>
    <hyperlink ref="E4532" location="A126036674A" display="A126036674A" xr:uid="{00000000-0004-0000-0000-0000A9110000}"/>
    <hyperlink ref="E4533" location="A126004274V" display="A126004274V" xr:uid="{00000000-0004-0000-0000-0000AA110000}"/>
    <hyperlink ref="E4534" location="A126066482T" display="A126066482T" xr:uid="{00000000-0004-0000-0000-0000AB110000}"/>
    <hyperlink ref="E4535" location="A126035378R" display="A126035378R" xr:uid="{00000000-0004-0000-0000-0000AC110000}"/>
    <hyperlink ref="E4536" location="A126003626V" display="A126003626V" xr:uid="{00000000-0004-0000-0000-0000AD110000}"/>
    <hyperlink ref="E4537" location="A126065834T" display="A126065834T" xr:uid="{00000000-0004-0000-0000-0000AE110000}"/>
    <hyperlink ref="E4538" location="A126034730W" display="A126034730W" xr:uid="{00000000-0004-0000-0000-0000AF110000}"/>
    <hyperlink ref="E4539" location="A126002330R" display="A126002330R" xr:uid="{00000000-0004-0000-0000-0000B0110000}"/>
    <hyperlink ref="E4540" location="A126064538F" display="A126064538F" xr:uid="{00000000-0004-0000-0000-0000B1110000}"/>
    <hyperlink ref="E4541" location="A126033434K" display="A126033434K" xr:uid="{00000000-0004-0000-0000-0000B2110000}"/>
    <hyperlink ref="E4542" location="A126001710X" display="A126001710X" xr:uid="{00000000-0004-0000-0000-0000B3110000}"/>
    <hyperlink ref="E4543" location="A126063918R" display="A126063918R" xr:uid="{00000000-0004-0000-0000-0000B4110000}"/>
    <hyperlink ref="E4544" location="A126032814V" display="A126032814V" xr:uid="{00000000-0004-0000-0000-0000B5110000}"/>
    <hyperlink ref="E4545" location="A126006246W" display="A126006246W" xr:uid="{00000000-0004-0000-0000-0000B6110000}"/>
    <hyperlink ref="E4546" location="A126068454V" display="A126068454V" xr:uid="{00000000-0004-0000-0000-0000B7110000}"/>
    <hyperlink ref="E4547" location="A126037350X" display="A126037350X" xr:uid="{00000000-0004-0000-0000-0000B8110000}"/>
    <hyperlink ref="E4548" location="A126004950R" display="A126004950R" xr:uid="{00000000-0004-0000-0000-0000B9110000}"/>
    <hyperlink ref="E4549" location="A126067158J" display="A126067158J" xr:uid="{00000000-0004-0000-0000-0000BA110000}"/>
    <hyperlink ref="E4550" location="A126036054L" display="A126036054L" xr:uid="{00000000-0004-0000-0000-0000BB110000}"/>
    <hyperlink ref="E4551" location="A126003006F" display="A126003006F" xr:uid="{00000000-0004-0000-0000-0000BC110000}"/>
    <hyperlink ref="E4552" location="A126065214C" display="A126065214C" xr:uid="{00000000-0004-0000-0000-0000BD110000}"/>
    <hyperlink ref="E4553" location="A126034110J" display="A126034110J" xr:uid="{00000000-0004-0000-0000-0000BE110000}"/>
    <hyperlink ref="E4554" location="A126005598J" display="A126005598J" xr:uid="{00000000-0004-0000-0000-0000BF110000}"/>
    <hyperlink ref="E4555" location="A126067806V" display="A126067806V" xr:uid="{00000000-0004-0000-0000-0000C0110000}"/>
    <hyperlink ref="E4556" location="A126036702X" display="A126036702X" xr:uid="{00000000-0004-0000-0000-0000C1110000}"/>
    <hyperlink ref="E4557" location="A126004302T" display="A126004302T" xr:uid="{00000000-0004-0000-0000-0000C2110000}"/>
    <hyperlink ref="E4558" location="A126066510R" display="A126066510R" xr:uid="{00000000-0004-0000-0000-0000C3110000}"/>
    <hyperlink ref="E4559" location="A126035406L" display="A126035406L" xr:uid="{00000000-0004-0000-0000-0000C4110000}"/>
    <hyperlink ref="E4560" location="A126003654C" display="A126003654C" xr:uid="{00000000-0004-0000-0000-0000C5110000}"/>
    <hyperlink ref="E4561" location="A126065862A" display="A126065862A" xr:uid="{00000000-0004-0000-0000-0000C6110000}"/>
    <hyperlink ref="E4562" location="A126034758X" display="A126034758X" xr:uid="{00000000-0004-0000-0000-0000C7110000}"/>
    <hyperlink ref="E4563" location="A126002358T" display="A126002358T" xr:uid="{00000000-0004-0000-0000-0000C8110000}"/>
    <hyperlink ref="E4564" location="A126064566R" display="A126064566R" xr:uid="{00000000-0004-0000-0000-0000C9110000}"/>
    <hyperlink ref="E4565" location="A126033462V" display="A126033462V" xr:uid="{00000000-0004-0000-0000-0000CA110000}"/>
    <hyperlink ref="E4566" location="A126001786V" display="A126001786V" xr:uid="{00000000-0004-0000-0000-0000CB110000}"/>
    <hyperlink ref="E4567" location="A126063994T" display="A126063994T" xr:uid="{00000000-0004-0000-0000-0000CC110000}"/>
    <hyperlink ref="E4568" location="A126032890W" display="A126032890W" xr:uid="{00000000-0004-0000-0000-0000CD110000}"/>
    <hyperlink ref="E4569" location="A126006322L" display="A126006322L" xr:uid="{00000000-0004-0000-0000-0000CE110000}"/>
    <hyperlink ref="E4570" location="A126068530K" display="A126068530K" xr:uid="{00000000-0004-0000-0000-0000CF110000}"/>
    <hyperlink ref="E4571" location="A126037426J" display="A126037426J" xr:uid="{00000000-0004-0000-0000-0000D0110000}"/>
    <hyperlink ref="E4572" location="A126005026A" display="A126005026A" xr:uid="{00000000-0004-0000-0000-0000D1110000}"/>
    <hyperlink ref="E4573" location="A126067234X" display="A126067234X" xr:uid="{00000000-0004-0000-0000-0000D2110000}"/>
    <hyperlink ref="E4574" location="A126036130C" display="A126036130C" xr:uid="{00000000-0004-0000-0000-0000D3110000}"/>
    <hyperlink ref="E4575" location="A126003082J" display="A126003082J" xr:uid="{00000000-0004-0000-0000-0000D4110000}"/>
    <hyperlink ref="E4576" location="A126065290F" display="A126065290F" xr:uid="{00000000-0004-0000-0000-0000D5110000}"/>
    <hyperlink ref="E4577" location="A126034186C" display="A126034186C" xr:uid="{00000000-0004-0000-0000-0000D6110000}"/>
    <hyperlink ref="E4578" location="A126005674X" display="A126005674X" xr:uid="{00000000-0004-0000-0000-0000D7110000}"/>
    <hyperlink ref="E4579" location="A126067882W" display="A126067882W" xr:uid="{00000000-0004-0000-0000-0000D8110000}"/>
    <hyperlink ref="E4580" location="A126036778V" display="A126036778V" xr:uid="{00000000-0004-0000-0000-0000D9110000}"/>
    <hyperlink ref="E4581" location="A126004378L" display="A126004378L" xr:uid="{00000000-0004-0000-0000-0000DA110000}"/>
    <hyperlink ref="E4582" location="A126066586K" display="A126066586K" xr:uid="{00000000-0004-0000-0000-0000DB110000}"/>
    <hyperlink ref="E4583" location="A126035482R" display="A126035482R" xr:uid="{00000000-0004-0000-0000-0000DC110000}"/>
    <hyperlink ref="E4584" location="A126003730V" display="A126003730V" xr:uid="{00000000-0004-0000-0000-0000DD110000}"/>
    <hyperlink ref="E4585" location="A126065938K" display="A126065938K" xr:uid="{00000000-0004-0000-0000-0000DE110000}"/>
    <hyperlink ref="E4586" location="A126034834R" display="A126034834R" xr:uid="{00000000-0004-0000-0000-0000DF110000}"/>
    <hyperlink ref="E4587" location="A126002434J" display="A126002434J" xr:uid="{00000000-0004-0000-0000-0000E0110000}"/>
    <hyperlink ref="E4588" location="A126064642F" display="A126064642F" xr:uid="{00000000-0004-0000-0000-0000E1110000}"/>
    <hyperlink ref="E4589" location="A126033538C" display="A126033538C" xr:uid="{00000000-0004-0000-0000-0000E2110000}"/>
    <hyperlink ref="E4590" location="A126001798C" display="A126001798C" xr:uid="{00000000-0004-0000-0000-0000E3110000}"/>
    <hyperlink ref="E4591" location="A126064006T" display="A126064006T" xr:uid="{00000000-0004-0000-0000-0000E4110000}"/>
    <hyperlink ref="E4592" location="A126032902V" display="A126032902V" xr:uid="{00000000-0004-0000-0000-0000E5110000}"/>
    <hyperlink ref="E4593" location="A126006334W" display="A126006334W" xr:uid="{00000000-0004-0000-0000-0000E6110000}"/>
    <hyperlink ref="E4594" location="A126068542V" display="A126068542V" xr:uid="{00000000-0004-0000-0000-0000E7110000}"/>
    <hyperlink ref="E4595" location="A126037438T" display="A126037438T" xr:uid="{00000000-0004-0000-0000-0000E8110000}"/>
    <hyperlink ref="E4596" location="A126005038K" display="A126005038K" xr:uid="{00000000-0004-0000-0000-0000E9110000}"/>
    <hyperlink ref="E4597" location="A126067246J" display="A126067246J" xr:uid="{00000000-0004-0000-0000-0000EA110000}"/>
    <hyperlink ref="E4598" location="A126036142L" display="A126036142L" xr:uid="{00000000-0004-0000-0000-0000EB110000}"/>
    <hyperlink ref="E4599" location="A126003094T" display="A126003094T" xr:uid="{00000000-0004-0000-0000-0000EC110000}"/>
    <hyperlink ref="E4600" location="A126065302C" display="A126065302C" xr:uid="{00000000-0004-0000-0000-0000ED110000}"/>
    <hyperlink ref="E4601" location="A126034198L" display="A126034198L" xr:uid="{00000000-0004-0000-0000-0000EE110000}"/>
    <hyperlink ref="E4602" location="A126005686J" display="A126005686J" xr:uid="{00000000-0004-0000-0000-0000EF110000}"/>
    <hyperlink ref="E4603" location="A126067894F" display="A126067894F" xr:uid="{00000000-0004-0000-0000-0000F0110000}"/>
    <hyperlink ref="E4604" location="A126036790K" display="A126036790K" xr:uid="{00000000-0004-0000-0000-0000F1110000}"/>
    <hyperlink ref="E4605" location="A126004390C" display="A126004390C" xr:uid="{00000000-0004-0000-0000-0000F2110000}"/>
    <hyperlink ref="E4606" location="A126066598V" display="A126066598V" xr:uid="{00000000-0004-0000-0000-0000F3110000}"/>
    <hyperlink ref="E4607" location="A126035494X" display="A126035494X" xr:uid="{00000000-0004-0000-0000-0000F4110000}"/>
    <hyperlink ref="E4608" location="A126003742C" display="A126003742C" xr:uid="{00000000-0004-0000-0000-0000F5110000}"/>
    <hyperlink ref="E4609" location="A126065950A" display="A126065950A" xr:uid="{00000000-0004-0000-0000-0000F6110000}"/>
    <hyperlink ref="E4610" location="A126034846X" display="A126034846X" xr:uid="{00000000-0004-0000-0000-0000F7110000}"/>
    <hyperlink ref="E4611" location="A126002446T" display="A126002446T" xr:uid="{00000000-0004-0000-0000-0000F8110000}"/>
    <hyperlink ref="E4612" location="A126064654R" display="A126064654R" xr:uid="{00000000-0004-0000-0000-0000F9110000}"/>
    <hyperlink ref="E4613" location="A126033550V" display="A126033550V" xr:uid="{00000000-0004-0000-0000-0000FA110000}"/>
    <hyperlink ref="E4614" location="A126001766K" display="A126001766K" xr:uid="{00000000-0004-0000-0000-0000FB110000}"/>
    <hyperlink ref="E4615" location="A126063974J" display="A126063974J" xr:uid="{00000000-0004-0000-0000-0000FC110000}"/>
    <hyperlink ref="E4616" location="A126032870L" display="A126032870L" xr:uid="{00000000-0004-0000-0000-0000FD110000}"/>
    <hyperlink ref="E4617" location="A126006302C" display="A126006302C" xr:uid="{00000000-0004-0000-0000-0000FE110000}"/>
    <hyperlink ref="E4618" location="A126068510A" display="A126068510A" xr:uid="{00000000-0004-0000-0000-0000FF110000}"/>
    <hyperlink ref="E4619" location="A126037406X" display="A126037406X" xr:uid="{00000000-0004-0000-0000-000000120000}"/>
    <hyperlink ref="E4620" location="A126005006T" display="A126005006T" xr:uid="{00000000-0004-0000-0000-000001120000}"/>
    <hyperlink ref="E4621" location="A126067214R" display="A126067214R" xr:uid="{00000000-0004-0000-0000-000002120000}"/>
    <hyperlink ref="E4622" location="A126036110V" display="A126036110V" xr:uid="{00000000-0004-0000-0000-000003120000}"/>
    <hyperlink ref="E4623" location="A126003062X" display="A126003062X" xr:uid="{00000000-0004-0000-0000-000004120000}"/>
    <hyperlink ref="E4624" location="A126065270W" display="A126065270W" xr:uid="{00000000-0004-0000-0000-000005120000}"/>
    <hyperlink ref="E4625" location="A126034166V" display="A126034166V" xr:uid="{00000000-0004-0000-0000-000006120000}"/>
    <hyperlink ref="E4626" location="A126005654R" display="A126005654R" xr:uid="{00000000-0004-0000-0000-000007120000}"/>
    <hyperlink ref="E4627" location="A126067862L" display="A126067862L" xr:uid="{00000000-0004-0000-0000-000008120000}"/>
    <hyperlink ref="E4628" location="A126036758K" display="A126036758K" xr:uid="{00000000-0004-0000-0000-000009120000}"/>
    <hyperlink ref="E4629" location="A126004358C" display="A126004358C" xr:uid="{00000000-0004-0000-0000-00000A120000}"/>
    <hyperlink ref="E4630" location="A126066566A" display="A126066566A" xr:uid="{00000000-0004-0000-0000-00000B120000}"/>
    <hyperlink ref="E4631" location="A126035462F" display="A126035462F" xr:uid="{00000000-0004-0000-0000-00000C120000}"/>
    <hyperlink ref="E4632" location="A126003710K" display="A126003710K" xr:uid="{00000000-0004-0000-0000-00000D120000}"/>
    <hyperlink ref="E4633" location="A126065918A" display="A126065918A" xr:uid="{00000000-0004-0000-0000-00000E120000}"/>
    <hyperlink ref="E4634" location="A126034814F" display="A126034814F" xr:uid="{00000000-0004-0000-0000-00000F120000}"/>
    <hyperlink ref="E4635" location="A126002414X" display="A126002414X" xr:uid="{00000000-0004-0000-0000-000010120000}"/>
    <hyperlink ref="E4636" location="A126064622W" display="A126064622W" xr:uid="{00000000-0004-0000-0000-000011120000}"/>
    <hyperlink ref="E4637" location="A126033518V" display="A126033518V" xr:uid="{00000000-0004-0000-0000-000012120000}"/>
    <hyperlink ref="E4638" location="A126001802J" display="A126001802J" xr:uid="{00000000-0004-0000-0000-000013120000}"/>
    <hyperlink ref="E4639" location="A126064010J" display="A126064010J" xr:uid="{00000000-0004-0000-0000-000014120000}"/>
    <hyperlink ref="E4640" location="A126032906C" display="A126032906C" xr:uid="{00000000-0004-0000-0000-000015120000}"/>
    <hyperlink ref="E4641" location="A126006338F" display="A126006338F" xr:uid="{00000000-0004-0000-0000-000016120000}"/>
    <hyperlink ref="E4642" location="A126068546C" display="A126068546C" xr:uid="{00000000-0004-0000-0000-000017120000}"/>
    <hyperlink ref="E4643" location="A126037442J" display="A126037442J" xr:uid="{00000000-0004-0000-0000-000018120000}"/>
    <hyperlink ref="E4644" location="A126005042A" display="A126005042A" xr:uid="{00000000-0004-0000-0000-000019120000}"/>
    <hyperlink ref="E4645" location="A126067250X" display="A126067250X" xr:uid="{00000000-0004-0000-0000-00001A120000}"/>
    <hyperlink ref="E4646" location="A126036146W" display="A126036146W" xr:uid="{00000000-0004-0000-0000-00001B120000}"/>
    <hyperlink ref="E4647" location="A126003098A" display="A126003098A" xr:uid="{00000000-0004-0000-0000-00001C120000}"/>
    <hyperlink ref="E4648" location="A126065306L" display="A126065306L" xr:uid="{00000000-0004-0000-0000-00001D120000}"/>
    <hyperlink ref="E4649" location="A126034202T" display="A126034202T" xr:uid="{00000000-0004-0000-0000-00001E120000}"/>
    <hyperlink ref="E4650" location="A126005690X" display="A126005690X" xr:uid="{00000000-0004-0000-0000-00001F120000}"/>
    <hyperlink ref="E4651" location="A126067898R" display="A126067898R" xr:uid="{00000000-0004-0000-0000-000020120000}"/>
    <hyperlink ref="E4652" location="A126036794V" display="A126036794V" xr:uid="{00000000-0004-0000-0000-000021120000}"/>
    <hyperlink ref="E4653" location="A126004394L" display="A126004394L" xr:uid="{00000000-0004-0000-0000-000022120000}"/>
    <hyperlink ref="E4654" location="A126066602X" display="A126066602X" xr:uid="{00000000-0004-0000-0000-000023120000}"/>
    <hyperlink ref="E4655" location="A126035498J" display="A126035498J" xr:uid="{00000000-0004-0000-0000-000024120000}"/>
    <hyperlink ref="E4656" location="A126003746L" display="A126003746L" xr:uid="{00000000-0004-0000-0000-000025120000}"/>
    <hyperlink ref="E4657" location="A126065954K" display="A126065954K" xr:uid="{00000000-0004-0000-0000-000026120000}"/>
    <hyperlink ref="E4658" location="A126034850R" display="A126034850R" xr:uid="{00000000-0004-0000-0000-000027120000}"/>
    <hyperlink ref="E4659" location="A126002450J" display="A126002450J" xr:uid="{00000000-0004-0000-0000-000028120000}"/>
    <hyperlink ref="E4660" location="A126064658X" display="A126064658X" xr:uid="{00000000-0004-0000-0000-000029120000}"/>
    <hyperlink ref="E4661" location="A126033554C" display="A126033554C" xr:uid="{00000000-0004-0000-0000-00002A120000}"/>
    <hyperlink ref="E4662" location="A126001806T" display="A126001806T" xr:uid="{00000000-0004-0000-0000-00002B120000}"/>
    <hyperlink ref="E4663" location="A126064014T" display="A126064014T" xr:uid="{00000000-0004-0000-0000-00002C120000}"/>
    <hyperlink ref="E4664" location="A126032910V" display="A126032910V" xr:uid="{00000000-0004-0000-0000-00002D120000}"/>
    <hyperlink ref="E4665" location="A126006342W" display="A126006342W" xr:uid="{00000000-0004-0000-0000-00002E120000}"/>
    <hyperlink ref="E4666" location="A126068550V" display="A126068550V" xr:uid="{00000000-0004-0000-0000-00002F120000}"/>
    <hyperlink ref="E4667" location="A126037446T" display="A126037446T" xr:uid="{00000000-0004-0000-0000-000030120000}"/>
    <hyperlink ref="E4668" location="A126005046K" display="A126005046K" xr:uid="{00000000-0004-0000-0000-000031120000}"/>
    <hyperlink ref="E4669" location="A126067254J" display="A126067254J" xr:uid="{00000000-0004-0000-0000-000032120000}"/>
    <hyperlink ref="E4670" location="A126036150L" display="A126036150L" xr:uid="{00000000-0004-0000-0000-000033120000}"/>
    <hyperlink ref="E4671" location="A126003102F" display="A126003102F" xr:uid="{00000000-0004-0000-0000-000034120000}"/>
    <hyperlink ref="E4672" location="A126065310C" display="A126065310C" xr:uid="{00000000-0004-0000-0000-000035120000}"/>
    <hyperlink ref="E4673" location="A126034206A" display="A126034206A" xr:uid="{00000000-0004-0000-0000-000036120000}"/>
    <hyperlink ref="E4674" location="A126005694J" display="A126005694J" xr:uid="{00000000-0004-0000-0000-000037120000}"/>
    <hyperlink ref="E4675" location="A126067902V" display="A126067902V" xr:uid="{00000000-0004-0000-0000-000038120000}"/>
    <hyperlink ref="E4676" location="A126036798C" display="A126036798C" xr:uid="{00000000-0004-0000-0000-000039120000}"/>
    <hyperlink ref="E4677" location="A126004398W" display="A126004398W" xr:uid="{00000000-0004-0000-0000-00003A120000}"/>
    <hyperlink ref="E4678" location="A126066606J" display="A126066606J" xr:uid="{00000000-0004-0000-0000-00003B120000}"/>
    <hyperlink ref="E4679" location="A126035502L" display="A126035502L" xr:uid="{00000000-0004-0000-0000-00003C120000}"/>
    <hyperlink ref="E4680" location="A126003750C" display="A126003750C" xr:uid="{00000000-0004-0000-0000-00003D120000}"/>
    <hyperlink ref="E4681" location="A126065958V" display="A126065958V" xr:uid="{00000000-0004-0000-0000-00003E120000}"/>
    <hyperlink ref="E4682" location="A126034854X" display="A126034854X" xr:uid="{00000000-0004-0000-0000-00003F120000}"/>
    <hyperlink ref="E4683" location="A126002454T" display="A126002454T" xr:uid="{00000000-0004-0000-0000-000040120000}"/>
    <hyperlink ref="E4684" location="A126064662R" display="A126064662R" xr:uid="{00000000-0004-0000-0000-000041120000}"/>
    <hyperlink ref="E4685" location="A126033558L" display="A126033558L" xr:uid="{00000000-0004-0000-0000-000042120000}"/>
    <hyperlink ref="E4686" location="A126001770A" display="A126001770A" xr:uid="{00000000-0004-0000-0000-000043120000}"/>
    <hyperlink ref="E4687" location="A126063978T" display="A126063978T" xr:uid="{00000000-0004-0000-0000-000044120000}"/>
    <hyperlink ref="E4688" location="A126032874W" display="A126032874W" xr:uid="{00000000-0004-0000-0000-000045120000}"/>
    <hyperlink ref="E4689" location="A126006306L" display="A126006306L" xr:uid="{00000000-0004-0000-0000-000046120000}"/>
    <hyperlink ref="E4690" location="A126068514K" display="A126068514K" xr:uid="{00000000-0004-0000-0000-000047120000}"/>
    <hyperlink ref="E4691" location="A126037410R" display="A126037410R" xr:uid="{00000000-0004-0000-0000-000048120000}"/>
    <hyperlink ref="E4692" location="A126005010J" display="A126005010J" xr:uid="{00000000-0004-0000-0000-000049120000}"/>
    <hyperlink ref="E4693" location="A126067218X" display="A126067218X" xr:uid="{00000000-0004-0000-0000-00004A120000}"/>
    <hyperlink ref="E4694" location="A126036114C" display="A126036114C" xr:uid="{00000000-0004-0000-0000-00004B120000}"/>
    <hyperlink ref="E4695" location="A126003066J" display="A126003066J" xr:uid="{00000000-0004-0000-0000-00004C120000}"/>
    <hyperlink ref="E4696" location="A126065274F" display="A126065274F" xr:uid="{00000000-0004-0000-0000-00004D120000}"/>
    <hyperlink ref="E4697" location="A126034170K" display="A126034170K" xr:uid="{00000000-0004-0000-0000-00004E120000}"/>
    <hyperlink ref="E4698" location="A126005658X" display="A126005658X" xr:uid="{00000000-0004-0000-0000-00004F120000}"/>
    <hyperlink ref="E4699" location="A126067866W" display="A126067866W" xr:uid="{00000000-0004-0000-0000-000050120000}"/>
    <hyperlink ref="E4700" location="A126036762A" display="A126036762A" xr:uid="{00000000-0004-0000-0000-000051120000}"/>
    <hyperlink ref="E4701" location="A126004362V" display="A126004362V" xr:uid="{00000000-0004-0000-0000-000052120000}"/>
    <hyperlink ref="E4702" location="A126066570T" display="A126066570T" xr:uid="{00000000-0004-0000-0000-000053120000}"/>
    <hyperlink ref="E4703" location="A126035466R" display="A126035466R" xr:uid="{00000000-0004-0000-0000-000054120000}"/>
    <hyperlink ref="E4704" location="A126003714V" display="A126003714V" xr:uid="{00000000-0004-0000-0000-000055120000}"/>
    <hyperlink ref="E4705" location="A126065922T" display="A126065922T" xr:uid="{00000000-0004-0000-0000-000056120000}"/>
    <hyperlink ref="E4706" location="A126034818R" display="A126034818R" xr:uid="{00000000-0004-0000-0000-000057120000}"/>
    <hyperlink ref="E4707" location="A126002418J" display="A126002418J" xr:uid="{00000000-0004-0000-0000-000058120000}"/>
    <hyperlink ref="E4708" location="A126064626F" display="A126064626F" xr:uid="{00000000-0004-0000-0000-000059120000}"/>
    <hyperlink ref="E4709" location="A126033522K" display="A126033522K" xr:uid="{00000000-0004-0000-0000-00005A120000}"/>
    <hyperlink ref="E4710" location="A126001774K" display="A126001774K" xr:uid="{00000000-0004-0000-0000-00005B120000}"/>
    <hyperlink ref="E4711" location="A126063982J" display="A126063982J" xr:uid="{00000000-0004-0000-0000-00005C120000}"/>
    <hyperlink ref="E4712" location="A126032878F" display="A126032878F" xr:uid="{00000000-0004-0000-0000-00005D120000}"/>
    <hyperlink ref="E4713" location="A126006310C" display="A126006310C" xr:uid="{00000000-0004-0000-0000-00005E120000}"/>
    <hyperlink ref="E4714" location="A126068518V" display="A126068518V" xr:uid="{00000000-0004-0000-0000-00005F120000}"/>
    <hyperlink ref="E4715" location="A126037414X" display="A126037414X" xr:uid="{00000000-0004-0000-0000-000060120000}"/>
    <hyperlink ref="E4716" location="A126005014T" display="A126005014T" xr:uid="{00000000-0004-0000-0000-000061120000}"/>
    <hyperlink ref="E4717" location="A126067222R" display="A126067222R" xr:uid="{00000000-0004-0000-0000-000062120000}"/>
    <hyperlink ref="E4718" location="A126036118L" display="A126036118L" xr:uid="{00000000-0004-0000-0000-000063120000}"/>
    <hyperlink ref="E4719" location="A126003070X" display="A126003070X" xr:uid="{00000000-0004-0000-0000-000064120000}"/>
    <hyperlink ref="E4720" location="A126065278R" display="A126065278R" xr:uid="{00000000-0004-0000-0000-000065120000}"/>
    <hyperlink ref="E4721" location="A126034174V" display="A126034174V" xr:uid="{00000000-0004-0000-0000-000066120000}"/>
    <hyperlink ref="E4722" location="A126004366C" display="A126004366C" xr:uid="{00000000-0004-0000-0000-000067120000}"/>
    <hyperlink ref="E4723" location="A126066574A" display="A126066574A" xr:uid="{00000000-0004-0000-0000-000068120000}"/>
    <hyperlink ref="E4724" location="A126035470F" display="A126035470F" xr:uid="{00000000-0004-0000-0000-000069120000}"/>
    <hyperlink ref="E4725" location="A126003718C" display="A126003718C" xr:uid="{00000000-0004-0000-0000-00006A120000}"/>
    <hyperlink ref="E4726" location="A126065926A" display="A126065926A" xr:uid="{00000000-0004-0000-0000-00006B120000}"/>
    <hyperlink ref="E4727" location="A126034822F" display="A126034822F" xr:uid="{00000000-0004-0000-0000-00006C120000}"/>
    <hyperlink ref="E4728" location="A126001790K" display="A126001790K" xr:uid="{00000000-0004-0000-0000-00006D120000}"/>
    <hyperlink ref="E4729" location="A126063998A" display="A126063998A" xr:uid="{00000000-0004-0000-0000-00006E120000}"/>
    <hyperlink ref="E4730" location="A126032894F" display="A126032894F" xr:uid="{00000000-0004-0000-0000-00006F120000}"/>
    <hyperlink ref="E4731" location="A126006326W" display="A126006326W" xr:uid="{00000000-0004-0000-0000-000070120000}"/>
    <hyperlink ref="E4732" location="A126068534V" display="A126068534V" xr:uid="{00000000-0004-0000-0000-000071120000}"/>
    <hyperlink ref="E4733" location="A126037430X" display="A126037430X" xr:uid="{00000000-0004-0000-0000-000072120000}"/>
    <hyperlink ref="E4734" location="A126005030T" display="A126005030T" xr:uid="{00000000-0004-0000-0000-000073120000}"/>
    <hyperlink ref="E4735" location="A126067238J" display="A126067238J" xr:uid="{00000000-0004-0000-0000-000074120000}"/>
    <hyperlink ref="E4736" location="A126036134L" display="A126036134L" xr:uid="{00000000-0004-0000-0000-000075120000}"/>
    <hyperlink ref="E4737" location="A126003086T" display="A126003086T" xr:uid="{00000000-0004-0000-0000-000076120000}"/>
    <hyperlink ref="E4738" location="A126065294R" display="A126065294R" xr:uid="{00000000-0004-0000-0000-000077120000}"/>
    <hyperlink ref="E4739" location="A126034190V" display="A126034190V" xr:uid="{00000000-0004-0000-0000-000078120000}"/>
    <hyperlink ref="E4740" location="A126004382C" display="A126004382C" xr:uid="{00000000-0004-0000-0000-000079120000}"/>
    <hyperlink ref="E4741" location="A126066590A" display="A126066590A" xr:uid="{00000000-0004-0000-0000-00007A120000}"/>
    <hyperlink ref="E4742" location="A126035486X" display="A126035486X" xr:uid="{00000000-0004-0000-0000-00007B120000}"/>
    <hyperlink ref="E4743" location="A126003734C" display="A126003734C" xr:uid="{00000000-0004-0000-0000-00007C120000}"/>
    <hyperlink ref="E4744" location="A126065942A" display="A126065942A" xr:uid="{00000000-0004-0000-0000-00007D120000}"/>
    <hyperlink ref="E4745" location="A126034838X" display="A126034838X" xr:uid="{00000000-0004-0000-0000-00007E120000}"/>
    <hyperlink ref="E4746" location="A126001758K" display="A126001758K" xr:uid="{00000000-0004-0000-0000-00007F120000}"/>
    <hyperlink ref="E4747" location="A126063966J" display="A126063966J" xr:uid="{00000000-0004-0000-0000-000080120000}"/>
    <hyperlink ref="E4748" location="A126032862L" display="A126032862L" xr:uid="{00000000-0004-0000-0000-000081120000}"/>
    <hyperlink ref="E4749" location="A126006294R" display="A126006294R" xr:uid="{00000000-0004-0000-0000-000082120000}"/>
    <hyperlink ref="E4750" location="A126068502A" display="A126068502A" xr:uid="{00000000-0004-0000-0000-000083120000}"/>
    <hyperlink ref="E4751" location="A126037398K" display="A126037398K" xr:uid="{00000000-0004-0000-0000-000084120000}"/>
    <hyperlink ref="E4752" location="A126004998A" display="A126004998A" xr:uid="{00000000-0004-0000-0000-000085120000}"/>
    <hyperlink ref="E4753" location="A126067206R" display="A126067206R" xr:uid="{00000000-0004-0000-0000-000086120000}"/>
    <hyperlink ref="E4754" location="A126036102V" display="A126036102V" xr:uid="{00000000-0004-0000-0000-000087120000}"/>
    <hyperlink ref="E4755" location="A126003054X" display="A126003054X" xr:uid="{00000000-0004-0000-0000-000088120000}"/>
    <hyperlink ref="E4756" location="A126065262W" display="A126065262W" xr:uid="{00000000-0004-0000-0000-000089120000}"/>
    <hyperlink ref="E4757" location="A126034158V" display="A126034158V" xr:uid="{00000000-0004-0000-0000-00008A120000}"/>
    <hyperlink ref="E4758" location="A126005646R" display="A126005646R" xr:uid="{00000000-0004-0000-0000-00008B120000}"/>
    <hyperlink ref="E4759" location="A126067854L" display="A126067854L" xr:uid="{00000000-0004-0000-0000-00008C120000}"/>
    <hyperlink ref="E4760" location="A126036750T" display="A126036750T" xr:uid="{00000000-0004-0000-0000-00008D120000}"/>
    <hyperlink ref="E4761" location="A126004350K" display="A126004350K" xr:uid="{00000000-0004-0000-0000-00008E120000}"/>
    <hyperlink ref="E4762" location="A126066558A" display="A126066558A" xr:uid="{00000000-0004-0000-0000-00008F120000}"/>
    <hyperlink ref="E4763" location="A126035454F" display="A126035454F" xr:uid="{00000000-0004-0000-0000-000090120000}"/>
    <hyperlink ref="E4764" location="A126003702K" display="A126003702K" xr:uid="{00000000-0004-0000-0000-000091120000}"/>
    <hyperlink ref="E4765" location="A126065910J" display="A126065910J" xr:uid="{00000000-0004-0000-0000-000092120000}"/>
    <hyperlink ref="E4766" location="A126034806F" display="A126034806F" xr:uid="{00000000-0004-0000-0000-000093120000}"/>
    <hyperlink ref="E4767" location="A126002406X" display="A126002406X" xr:uid="{00000000-0004-0000-0000-000094120000}"/>
    <hyperlink ref="E4768" location="A126064614W" display="A126064614W" xr:uid="{00000000-0004-0000-0000-000095120000}"/>
    <hyperlink ref="E4769" location="A126033510A" display="A126033510A" xr:uid="{00000000-0004-0000-0000-000096120000}"/>
    <hyperlink ref="E4770" location="A126001810J" display="A126001810J" xr:uid="{00000000-0004-0000-0000-000097120000}"/>
    <hyperlink ref="E4771" location="A126064018A" display="A126064018A" xr:uid="{00000000-0004-0000-0000-000098120000}"/>
    <hyperlink ref="E4772" location="A126032914C" display="A126032914C" xr:uid="{00000000-0004-0000-0000-000099120000}"/>
    <hyperlink ref="E4773" location="A126006346F" display="A126006346F" xr:uid="{00000000-0004-0000-0000-00009A120000}"/>
    <hyperlink ref="E4774" location="A126068554C" display="A126068554C" xr:uid="{00000000-0004-0000-0000-00009B120000}"/>
    <hyperlink ref="E4775" location="A126037450J" display="A126037450J" xr:uid="{00000000-0004-0000-0000-00009C120000}"/>
    <hyperlink ref="E4776" location="A126005050A" display="A126005050A" xr:uid="{00000000-0004-0000-0000-00009D120000}"/>
    <hyperlink ref="E4777" location="A126067258T" display="A126067258T" xr:uid="{00000000-0004-0000-0000-00009E120000}"/>
    <hyperlink ref="E4778" location="A126036154W" display="A126036154W" xr:uid="{00000000-0004-0000-0000-00009F120000}"/>
    <hyperlink ref="E4779" location="A126003106R" display="A126003106R" xr:uid="{00000000-0004-0000-0000-0000A0120000}"/>
    <hyperlink ref="E4780" location="A126065314L" display="A126065314L" xr:uid="{00000000-0004-0000-0000-0000A1120000}"/>
    <hyperlink ref="E4781" location="A126034210T" display="A126034210T" xr:uid="{00000000-0004-0000-0000-0000A2120000}"/>
    <hyperlink ref="E4782" location="A126005698T" display="A126005698T" xr:uid="{00000000-0004-0000-0000-0000A3120000}"/>
    <hyperlink ref="E4783" location="A126067906C" display="A126067906C" xr:uid="{00000000-0004-0000-0000-0000A4120000}"/>
    <hyperlink ref="E4784" location="A126036802J" display="A126036802J" xr:uid="{00000000-0004-0000-0000-0000A5120000}"/>
    <hyperlink ref="E4785" location="A126004402A" display="A126004402A" xr:uid="{00000000-0004-0000-0000-0000A6120000}"/>
    <hyperlink ref="E4786" location="A126066610X" display="A126066610X" xr:uid="{00000000-0004-0000-0000-0000A7120000}"/>
    <hyperlink ref="E4787" location="A126035506W" display="A126035506W" xr:uid="{00000000-0004-0000-0000-0000A8120000}"/>
    <hyperlink ref="E4788" location="A126003754L" display="A126003754L" xr:uid="{00000000-0004-0000-0000-0000A9120000}"/>
    <hyperlink ref="E4789" location="A126065962K" display="A126065962K" xr:uid="{00000000-0004-0000-0000-0000AA120000}"/>
    <hyperlink ref="E4790" location="A126034858J" display="A126034858J" xr:uid="{00000000-0004-0000-0000-0000AB120000}"/>
    <hyperlink ref="E4791" location="A126002458A" display="A126002458A" xr:uid="{00000000-0004-0000-0000-0000AC120000}"/>
    <hyperlink ref="E4792" location="A126064666X" display="A126064666X" xr:uid="{00000000-0004-0000-0000-0000AD120000}"/>
    <hyperlink ref="E4793" location="A126033562C" display="A126033562C" xr:uid="{00000000-0004-0000-0000-0000AE120000}"/>
    <hyperlink ref="E4794" location="A126001794V" display="A126001794V" xr:uid="{00000000-0004-0000-0000-0000AF120000}"/>
    <hyperlink ref="E4795" location="A126064002J" display="A126064002J" xr:uid="{00000000-0004-0000-0000-0000B0120000}"/>
    <hyperlink ref="E4796" location="A126032898R" display="A126032898R" xr:uid="{00000000-0004-0000-0000-0000B1120000}"/>
    <hyperlink ref="E4797" location="A126006330L" display="A126006330L" xr:uid="{00000000-0004-0000-0000-0000B2120000}"/>
    <hyperlink ref="E4798" location="A126068538C" display="A126068538C" xr:uid="{00000000-0004-0000-0000-0000B3120000}"/>
    <hyperlink ref="E4799" location="A126037434J" display="A126037434J" xr:uid="{00000000-0004-0000-0000-0000B4120000}"/>
    <hyperlink ref="E4800" location="A126005034A" display="A126005034A" xr:uid="{00000000-0004-0000-0000-0000B5120000}"/>
    <hyperlink ref="E4801" location="A126067242X" display="A126067242X" xr:uid="{00000000-0004-0000-0000-0000B6120000}"/>
    <hyperlink ref="E4802" location="A126036138W" display="A126036138W" xr:uid="{00000000-0004-0000-0000-0000B7120000}"/>
    <hyperlink ref="E4803" location="A126003090J" display="A126003090J" xr:uid="{00000000-0004-0000-0000-0000B8120000}"/>
    <hyperlink ref="E4804" location="A126065298X" display="A126065298X" xr:uid="{00000000-0004-0000-0000-0000B9120000}"/>
    <hyperlink ref="E4805" location="A126034194C" display="A126034194C" xr:uid="{00000000-0004-0000-0000-0000BA120000}"/>
    <hyperlink ref="E4806" location="A126004386L" display="A126004386L" xr:uid="{00000000-0004-0000-0000-0000BB120000}"/>
    <hyperlink ref="E4807" location="A126066594K" display="A126066594K" xr:uid="{00000000-0004-0000-0000-0000BC120000}"/>
    <hyperlink ref="E4808" location="A126035490R" display="A126035490R" xr:uid="{00000000-0004-0000-0000-0000BD120000}"/>
    <hyperlink ref="E4809" location="A126003738L" display="A126003738L" xr:uid="{00000000-0004-0000-0000-0000BE120000}"/>
    <hyperlink ref="E4810" location="A126065946K" display="A126065946K" xr:uid="{00000000-0004-0000-0000-0000BF120000}"/>
    <hyperlink ref="E4811" location="A126034842R" display="A126034842R" xr:uid="{00000000-0004-0000-0000-0000C0120000}"/>
    <hyperlink ref="E4812" location="A126001814T" display="A126001814T" xr:uid="{00000000-0004-0000-0000-0000C1120000}"/>
    <hyperlink ref="E4813" location="A126064022T" display="A126064022T" xr:uid="{00000000-0004-0000-0000-0000C2120000}"/>
    <hyperlink ref="E4814" location="A126032918L" display="A126032918L" xr:uid="{00000000-0004-0000-0000-0000C3120000}"/>
    <hyperlink ref="E4815" location="A126006350W" display="A126006350W" xr:uid="{00000000-0004-0000-0000-0000C4120000}"/>
    <hyperlink ref="E4816" location="A126068558L" display="A126068558L" xr:uid="{00000000-0004-0000-0000-0000C5120000}"/>
    <hyperlink ref="E4817" location="A126037454T" display="A126037454T" xr:uid="{00000000-0004-0000-0000-0000C6120000}"/>
    <hyperlink ref="E4818" location="A126005054K" display="A126005054K" xr:uid="{00000000-0004-0000-0000-0000C7120000}"/>
    <hyperlink ref="E4819" location="A126067262J" display="A126067262J" xr:uid="{00000000-0004-0000-0000-0000C8120000}"/>
    <hyperlink ref="E4820" location="A126036158F" display="A126036158F" xr:uid="{00000000-0004-0000-0000-0000C9120000}"/>
    <hyperlink ref="E4821" location="A126003110F" display="A126003110F" xr:uid="{00000000-0004-0000-0000-0000CA120000}"/>
    <hyperlink ref="E4822" location="A126065318W" display="A126065318W" xr:uid="{00000000-0004-0000-0000-0000CB120000}"/>
    <hyperlink ref="E4823" location="A126034214A" display="A126034214A" xr:uid="{00000000-0004-0000-0000-0000CC120000}"/>
    <hyperlink ref="E4824" location="A126005702W" display="A126005702W" xr:uid="{00000000-0004-0000-0000-0000CD120000}"/>
    <hyperlink ref="E4825" location="A126067910V" display="A126067910V" xr:uid="{00000000-0004-0000-0000-0000CE120000}"/>
    <hyperlink ref="E4826" location="A126036806T" display="A126036806T" xr:uid="{00000000-0004-0000-0000-0000CF120000}"/>
    <hyperlink ref="E4827" location="A126004406K" display="A126004406K" xr:uid="{00000000-0004-0000-0000-0000D0120000}"/>
    <hyperlink ref="E4828" location="A126066614J" display="A126066614J" xr:uid="{00000000-0004-0000-0000-0000D1120000}"/>
    <hyperlink ref="E4829" location="A126035510L" display="A126035510L" xr:uid="{00000000-0004-0000-0000-0000D2120000}"/>
    <hyperlink ref="E4830" location="A126003758W" display="A126003758W" xr:uid="{00000000-0004-0000-0000-0000D3120000}"/>
    <hyperlink ref="E4831" location="A126065966V" display="A126065966V" xr:uid="{00000000-0004-0000-0000-0000D4120000}"/>
    <hyperlink ref="E4832" location="A126034862X" display="A126034862X" xr:uid="{00000000-0004-0000-0000-0000D5120000}"/>
    <hyperlink ref="E4833" location="A126002462T" display="A126002462T" xr:uid="{00000000-0004-0000-0000-0000D6120000}"/>
    <hyperlink ref="E4834" location="A126064670R" display="A126064670R" xr:uid="{00000000-0004-0000-0000-0000D7120000}"/>
    <hyperlink ref="E4835" location="A126033566L" display="A126033566L" xr:uid="{00000000-0004-0000-0000-0000D8120000}"/>
    <hyperlink ref="E4836" location="A126001762A" display="A126001762A" xr:uid="{00000000-0004-0000-0000-0000D9120000}"/>
    <hyperlink ref="E4837" location="A126063970X" display="A126063970X" xr:uid="{00000000-0004-0000-0000-0000DA120000}"/>
    <hyperlink ref="E4838" location="A126032866W" display="A126032866W" xr:uid="{00000000-0004-0000-0000-0000DB120000}"/>
    <hyperlink ref="E4839" location="A126006298X" display="A126006298X" xr:uid="{00000000-0004-0000-0000-0000DC120000}"/>
    <hyperlink ref="E4840" location="A126068506K" display="A126068506K" xr:uid="{00000000-0004-0000-0000-0000DD120000}"/>
    <hyperlink ref="E4841" location="A126037402R" display="A126037402R" xr:uid="{00000000-0004-0000-0000-0000DE120000}"/>
    <hyperlink ref="E4842" location="A126005002J" display="A126005002J" xr:uid="{00000000-0004-0000-0000-0000DF120000}"/>
    <hyperlink ref="E4843" location="A126067210F" display="A126067210F" xr:uid="{00000000-0004-0000-0000-0000E0120000}"/>
    <hyperlink ref="E4844" location="A126036106C" display="A126036106C" xr:uid="{00000000-0004-0000-0000-0000E1120000}"/>
    <hyperlink ref="E4845" location="A126003058J" display="A126003058J" xr:uid="{00000000-0004-0000-0000-0000E2120000}"/>
    <hyperlink ref="E4846" location="A126065266F" display="A126065266F" xr:uid="{00000000-0004-0000-0000-0000E3120000}"/>
    <hyperlink ref="E4847" location="A126034162K" display="A126034162K" xr:uid="{00000000-0004-0000-0000-0000E4120000}"/>
    <hyperlink ref="E4848" location="A126005650F" display="A126005650F" xr:uid="{00000000-0004-0000-0000-0000E5120000}"/>
    <hyperlink ref="E4849" location="A126067858W" display="A126067858W" xr:uid="{00000000-0004-0000-0000-0000E6120000}"/>
    <hyperlink ref="E4850" location="A126036754A" display="A126036754A" xr:uid="{00000000-0004-0000-0000-0000E7120000}"/>
    <hyperlink ref="E4851" location="A126004354V" display="A126004354V" xr:uid="{00000000-0004-0000-0000-0000E8120000}"/>
    <hyperlink ref="E4852" location="A126066562T" display="A126066562T" xr:uid="{00000000-0004-0000-0000-0000E9120000}"/>
    <hyperlink ref="E4853" location="A126035458R" display="A126035458R" xr:uid="{00000000-0004-0000-0000-0000EA120000}"/>
    <hyperlink ref="E4854" location="A126003706V" display="A126003706V" xr:uid="{00000000-0004-0000-0000-0000EB120000}"/>
    <hyperlink ref="E4855" location="A126065914T" display="A126065914T" xr:uid="{00000000-0004-0000-0000-0000EC120000}"/>
    <hyperlink ref="E4856" location="A126034810W" display="A126034810W" xr:uid="{00000000-0004-0000-0000-0000ED120000}"/>
    <hyperlink ref="E4857" location="A126002410R" display="A126002410R" xr:uid="{00000000-0004-0000-0000-0000EE120000}"/>
    <hyperlink ref="E4858" location="A126064618F" display="A126064618F" xr:uid="{00000000-0004-0000-0000-0000EF120000}"/>
    <hyperlink ref="E4859" location="A126033514K" display="A126033514K" xr:uid="{00000000-0004-0000-0000-0000F0120000}"/>
    <hyperlink ref="E4860" location="A126001746A" display="A126001746A" xr:uid="{00000000-0004-0000-0000-0000F1120000}"/>
    <hyperlink ref="E4861" location="A126063954X" display="A126063954X" xr:uid="{00000000-0004-0000-0000-0000F2120000}"/>
    <hyperlink ref="E4862" location="A126032850C" display="A126032850C" xr:uid="{00000000-0004-0000-0000-0000F3120000}"/>
    <hyperlink ref="E4863" location="A126006282F" display="A126006282F" xr:uid="{00000000-0004-0000-0000-0000F4120000}"/>
    <hyperlink ref="E4864" location="A126068490C" display="A126068490C" xr:uid="{00000000-0004-0000-0000-0000F5120000}"/>
    <hyperlink ref="E4865" location="A126037386A" display="A126037386A" xr:uid="{00000000-0004-0000-0000-0000F6120000}"/>
    <hyperlink ref="E4866" location="A126004986T" display="A126004986T" xr:uid="{00000000-0004-0000-0000-0000F7120000}"/>
    <hyperlink ref="E4867" location="A126067194T" display="A126067194T" xr:uid="{00000000-0004-0000-0000-0000F8120000}"/>
    <hyperlink ref="E4868" location="A126036090W" display="A126036090W" xr:uid="{00000000-0004-0000-0000-0000F9120000}"/>
    <hyperlink ref="E4869" location="A126003042R" display="A126003042R" xr:uid="{00000000-0004-0000-0000-0000FA120000}"/>
    <hyperlink ref="E4870" location="A126065250L" display="A126065250L" xr:uid="{00000000-0004-0000-0000-0000FB120000}"/>
    <hyperlink ref="E4871" location="A126034146K" display="A126034146K" xr:uid="{00000000-0004-0000-0000-0000FC120000}"/>
    <hyperlink ref="E4872" location="A126005634F" display="A126005634F" xr:uid="{00000000-0004-0000-0000-0000FD120000}"/>
    <hyperlink ref="E4873" location="A126067842C" display="A126067842C" xr:uid="{00000000-0004-0000-0000-0000FE120000}"/>
    <hyperlink ref="E4874" location="A126036738A" display="A126036738A" xr:uid="{00000000-0004-0000-0000-0000FF120000}"/>
    <hyperlink ref="E4875" location="A126004338V" display="A126004338V" xr:uid="{00000000-0004-0000-0000-000000130000}"/>
    <hyperlink ref="E4876" location="A126066546T" display="A126066546T" xr:uid="{00000000-0004-0000-0000-000001130000}"/>
    <hyperlink ref="E4877" location="A126035442W" display="A126035442W" xr:uid="{00000000-0004-0000-0000-000002130000}"/>
    <hyperlink ref="E4878" location="A126003690L" display="A126003690L" xr:uid="{00000000-0004-0000-0000-000003130000}"/>
    <hyperlink ref="E4879" location="A126065898C" display="A126065898C" xr:uid="{00000000-0004-0000-0000-000004130000}"/>
    <hyperlink ref="E4880" location="A126034794J" display="A126034794J" xr:uid="{00000000-0004-0000-0000-000005130000}"/>
    <hyperlink ref="E4881" location="A126002394A" display="A126002394A" xr:uid="{00000000-0004-0000-0000-000006130000}"/>
    <hyperlink ref="E4882" location="A126064602L" display="A126064602L" xr:uid="{00000000-0004-0000-0000-000007130000}"/>
    <hyperlink ref="E4883" location="A126033498W" display="A126033498W" xr:uid="{00000000-0004-0000-0000-000008130000}"/>
    <hyperlink ref="E4884" location="A126001750T" display="A126001750T" xr:uid="{00000000-0004-0000-0000-000009130000}"/>
    <hyperlink ref="E4885" location="A126063958J" display="A126063958J" xr:uid="{00000000-0004-0000-0000-00000A130000}"/>
    <hyperlink ref="E4886" location="A126032854L" display="A126032854L" xr:uid="{00000000-0004-0000-0000-00000B130000}"/>
    <hyperlink ref="E4887" location="A126006286R" display="A126006286R" xr:uid="{00000000-0004-0000-0000-00000C130000}"/>
    <hyperlink ref="E4888" location="A126068494L" display="A126068494L" xr:uid="{00000000-0004-0000-0000-00000D130000}"/>
    <hyperlink ref="E4889" location="A126037390T" display="A126037390T" xr:uid="{00000000-0004-0000-0000-00000E130000}"/>
    <hyperlink ref="E4890" location="A126004990J" display="A126004990J" xr:uid="{00000000-0004-0000-0000-00000F130000}"/>
    <hyperlink ref="E4891" location="A126067198A" display="A126067198A" xr:uid="{00000000-0004-0000-0000-000010130000}"/>
    <hyperlink ref="E4892" location="A126036094F" display="A126036094F" xr:uid="{00000000-0004-0000-0000-000011130000}"/>
    <hyperlink ref="E4893" location="A126003046X" display="A126003046X" xr:uid="{00000000-0004-0000-0000-000012130000}"/>
    <hyperlink ref="E4894" location="A126065254W" display="A126065254W" xr:uid="{00000000-0004-0000-0000-000013130000}"/>
    <hyperlink ref="E4895" location="A126034150A" display="A126034150A" xr:uid="{00000000-0004-0000-0000-000014130000}"/>
    <hyperlink ref="E4896" location="A126005638R" display="A126005638R" xr:uid="{00000000-0004-0000-0000-000015130000}"/>
    <hyperlink ref="E4897" location="A126067846L" display="A126067846L" xr:uid="{00000000-0004-0000-0000-000016130000}"/>
    <hyperlink ref="E4898" location="A126036742T" display="A126036742T" xr:uid="{00000000-0004-0000-0000-000017130000}"/>
    <hyperlink ref="E4899" location="A126004342K" display="A126004342K" xr:uid="{00000000-0004-0000-0000-000018130000}"/>
    <hyperlink ref="E4900" location="A126066550J" display="A126066550J" xr:uid="{00000000-0004-0000-0000-000019130000}"/>
    <hyperlink ref="E4901" location="A126035446F" display="A126035446F" xr:uid="{00000000-0004-0000-0000-00001A130000}"/>
    <hyperlink ref="E4902" location="A126003694W" display="A126003694W" xr:uid="{00000000-0004-0000-0000-00001B130000}"/>
    <hyperlink ref="E4903" location="A126065902J" display="A126065902J" xr:uid="{00000000-0004-0000-0000-00001C130000}"/>
    <hyperlink ref="E4904" location="A126034798T" display="A126034798T" xr:uid="{00000000-0004-0000-0000-00001D130000}"/>
    <hyperlink ref="E4905" location="A126002398K" display="A126002398K" xr:uid="{00000000-0004-0000-0000-00001E130000}"/>
    <hyperlink ref="E4906" location="A126064606W" display="A126064606W" xr:uid="{00000000-0004-0000-0000-00001F130000}"/>
    <hyperlink ref="E4907" location="A126033502A" display="A126033502A" xr:uid="{00000000-0004-0000-0000-000020130000}"/>
    <hyperlink ref="E4908" location="A126001778V" display="A126001778V" xr:uid="{00000000-0004-0000-0000-000021130000}"/>
    <hyperlink ref="E4909" location="A126063986T" display="A126063986T" xr:uid="{00000000-0004-0000-0000-000022130000}"/>
    <hyperlink ref="E4910" location="A126032882W" display="A126032882W" xr:uid="{00000000-0004-0000-0000-000023130000}"/>
    <hyperlink ref="E4911" location="A126006314L" display="A126006314L" xr:uid="{00000000-0004-0000-0000-000024130000}"/>
    <hyperlink ref="E4912" location="A126068522K" display="A126068522K" xr:uid="{00000000-0004-0000-0000-000025130000}"/>
    <hyperlink ref="E4913" location="A126037418J" display="A126037418J" xr:uid="{00000000-0004-0000-0000-000026130000}"/>
    <hyperlink ref="E4914" location="A126005018A" display="A126005018A" xr:uid="{00000000-0004-0000-0000-000027130000}"/>
    <hyperlink ref="E4915" location="A126067226X" display="A126067226X" xr:uid="{00000000-0004-0000-0000-000028130000}"/>
    <hyperlink ref="E4916" location="A126036122C" display="A126036122C" xr:uid="{00000000-0004-0000-0000-000029130000}"/>
    <hyperlink ref="E4917" location="A126003074J" display="A126003074J" xr:uid="{00000000-0004-0000-0000-00002A130000}"/>
    <hyperlink ref="E4918" location="A126065282F" display="A126065282F" xr:uid="{00000000-0004-0000-0000-00002B130000}"/>
    <hyperlink ref="E4919" location="A126034178C" display="A126034178C" xr:uid="{00000000-0004-0000-0000-00002C130000}"/>
    <hyperlink ref="E4920" location="A126005666X" display="A126005666X" xr:uid="{00000000-0004-0000-0000-00002D130000}"/>
    <hyperlink ref="E4921" location="A126067874W" display="A126067874W" xr:uid="{00000000-0004-0000-0000-00002E130000}"/>
    <hyperlink ref="E4922" location="A126036770A" display="A126036770A" xr:uid="{00000000-0004-0000-0000-00002F130000}"/>
    <hyperlink ref="E4923" location="A126004370V" display="A126004370V" xr:uid="{00000000-0004-0000-0000-000030130000}"/>
    <hyperlink ref="E4924" location="A126066578K" display="A126066578K" xr:uid="{00000000-0004-0000-0000-000031130000}"/>
    <hyperlink ref="E4925" location="A126035474R" display="A126035474R" xr:uid="{00000000-0004-0000-0000-000032130000}"/>
    <hyperlink ref="E4926" location="A126003722V" display="A126003722V" xr:uid="{00000000-0004-0000-0000-000033130000}"/>
    <hyperlink ref="E4927" location="A126065930T" display="A126065930T" xr:uid="{00000000-0004-0000-0000-000034130000}"/>
    <hyperlink ref="E4928" location="A126034826R" display="A126034826R" xr:uid="{00000000-0004-0000-0000-000035130000}"/>
    <hyperlink ref="E4929" location="A126002426J" display="A126002426J" xr:uid="{00000000-0004-0000-0000-000036130000}"/>
    <hyperlink ref="E4930" location="A126064634F" display="A126064634F" xr:uid="{00000000-0004-0000-0000-000037130000}"/>
    <hyperlink ref="E4931" location="A126033530K" display="A126033530K" xr:uid="{00000000-0004-0000-0000-000038130000}"/>
    <hyperlink ref="E4932" location="A126001754A" display="A126001754A" xr:uid="{00000000-0004-0000-0000-000039130000}"/>
    <hyperlink ref="E4933" location="A126063962X" display="A126063962X" xr:uid="{00000000-0004-0000-0000-00003A130000}"/>
    <hyperlink ref="E4934" location="A126032858W" display="A126032858W" xr:uid="{00000000-0004-0000-0000-00003B130000}"/>
    <hyperlink ref="E4935" location="A126006290F" display="A126006290F" xr:uid="{00000000-0004-0000-0000-00003C130000}"/>
    <hyperlink ref="E4936" location="A126068498W" display="A126068498W" xr:uid="{00000000-0004-0000-0000-00003D130000}"/>
    <hyperlink ref="E4937" location="A126037394A" display="A126037394A" xr:uid="{00000000-0004-0000-0000-00003E130000}"/>
    <hyperlink ref="E4938" location="A126004994T" display="A126004994T" xr:uid="{00000000-0004-0000-0000-00003F130000}"/>
    <hyperlink ref="E4939" location="A126067202F" display="A126067202F" xr:uid="{00000000-0004-0000-0000-000040130000}"/>
    <hyperlink ref="E4940" location="A126036098R" display="A126036098R" xr:uid="{00000000-0004-0000-0000-000041130000}"/>
    <hyperlink ref="E4941" location="A126003050R" display="A126003050R" xr:uid="{00000000-0004-0000-0000-000042130000}"/>
    <hyperlink ref="E4942" location="A126065258F" display="A126065258F" xr:uid="{00000000-0004-0000-0000-000043130000}"/>
    <hyperlink ref="E4943" location="A126034154K" display="A126034154K" xr:uid="{00000000-0004-0000-0000-000044130000}"/>
    <hyperlink ref="E4944" location="A126005642F" display="A126005642F" xr:uid="{00000000-0004-0000-0000-000045130000}"/>
    <hyperlink ref="E4945" location="A126067850C" display="A126067850C" xr:uid="{00000000-0004-0000-0000-000046130000}"/>
    <hyperlink ref="E4946" location="A126036746A" display="A126036746A" xr:uid="{00000000-0004-0000-0000-000047130000}"/>
    <hyperlink ref="E4947" location="A126004346V" display="A126004346V" xr:uid="{00000000-0004-0000-0000-000048130000}"/>
    <hyperlink ref="E4948" location="A126066554T" display="A126066554T" xr:uid="{00000000-0004-0000-0000-000049130000}"/>
    <hyperlink ref="E4949" location="A126035450W" display="A126035450W" xr:uid="{00000000-0004-0000-0000-00004A130000}"/>
    <hyperlink ref="E4950" location="A126003698F" display="A126003698F" xr:uid="{00000000-0004-0000-0000-00004B130000}"/>
    <hyperlink ref="E4951" location="A126065906T" display="A126065906T" xr:uid="{00000000-0004-0000-0000-00004C130000}"/>
    <hyperlink ref="E4952" location="A126034802W" display="A126034802W" xr:uid="{00000000-0004-0000-0000-00004D130000}"/>
    <hyperlink ref="E4953" location="A126002402R" display="A126002402R" xr:uid="{00000000-0004-0000-0000-00004E130000}"/>
    <hyperlink ref="E4954" location="A126064610L" display="A126064610L" xr:uid="{00000000-0004-0000-0000-00004F130000}"/>
    <hyperlink ref="E4955" location="A126033506K" display="A126033506K" xr:uid="{00000000-0004-0000-0000-000050130000}"/>
    <hyperlink ref="E4956" location="A126001782K" display="A126001782K" xr:uid="{00000000-0004-0000-0000-000051130000}"/>
    <hyperlink ref="E4957" location="A126063990J" display="A126063990J" xr:uid="{00000000-0004-0000-0000-000052130000}"/>
    <hyperlink ref="E4958" location="A126032886F" display="A126032886F" xr:uid="{00000000-0004-0000-0000-000053130000}"/>
    <hyperlink ref="E4959" location="A126006318W" display="A126006318W" xr:uid="{00000000-0004-0000-0000-000054130000}"/>
    <hyperlink ref="E4960" location="A126068526V" display="A126068526V" xr:uid="{00000000-0004-0000-0000-000055130000}"/>
    <hyperlink ref="E4961" location="A126037422X" display="A126037422X" xr:uid="{00000000-0004-0000-0000-000056130000}"/>
    <hyperlink ref="E4962" location="A126005022T" display="A126005022T" xr:uid="{00000000-0004-0000-0000-000057130000}"/>
    <hyperlink ref="E4963" location="A126067230R" display="A126067230R" xr:uid="{00000000-0004-0000-0000-000058130000}"/>
    <hyperlink ref="E4964" location="A126036126L" display="A126036126L" xr:uid="{00000000-0004-0000-0000-000059130000}"/>
    <hyperlink ref="E4965" location="A126003078T" display="A126003078T" xr:uid="{00000000-0004-0000-0000-00005A130000}"/>
    <hyperlink ref="E4966" location="A126065286R" display="A126065286R" xr:uid="{00000000-0004-0000-0000-00005B130000}"/>
    <hyperlink ref="E4967" location="A126034182V" display="A126034182V" xr:uid="{00000000-0004-0000-0000-00005C130000}"/>
    <hyperlink ref="E4968" location="A126005670R" display="A126005670R" xr:uid="{00000000-0004-0000-0000-00005D130000}"/>
    <hyperlink ref="E4969" location="A126067878F" display="A126067878F" xr:uid="{00000000-0004-0000-0000-00005E130000}"/>
    <hyperlink ref="E4970" location="A126036774K" display="A126036774K" xr:uid="{00000000-0004-0000-0000-00005F130000}"/>
    <hyperlink ref="E4971" location="A126004374C" display="A126004374C" xr:uid="{00000000-0004-0000-0000-000060130000}"/>
    <hyperlink ref="E4972" location="A126066582A" display="A126066582A" xr:uid="{00000000-0004-0000-0000-000061130000}"/>
    <hyperlink ref="E4973" location="A126035478X" display="A126035478X" xr:uid="{00000000-0004-0000-0000-000062130000}"/>
    <hyperlink ref="E4974" location="A126003726C" display="A126003726C" xr:uid="{00000000-0004-0000-0000-000063130000}"/>
    <hyperlink ref="E4975" location="A126065934A" display="A126065934A" xr:uid="{00000000-0004-0000-0000-000064130000}"/>
    <hyperlink ref="E4976" location="A126034830F" display="A126034830F" xr:uid="{00000000-0004-0000-0000-000065130000}"/>
    <hyperlink ref="E4977" location="A126002430X" display="A126002430X" xr:uid="{00000000-0004-0000-0000-000066130000}"/>
    <hyperlink ref="E4978" location="A126064638R" display="A126064638R" xr:uid="{00000000-0004-0000-0000-000067130000}"/>
    <hyperlink ref="E4979" location="A126033534V" display="A126033534V" xr:uid="{00000000-0004-0000-0000-000068130000}"/>
    <hyperlink ref="E4980" location="A126001858V" display="A126001858V" xr:uid="{00000000-0004-0000-0000-000069130000}"/>
    <hyperlink ref="E4981" location="A126064066V" display="A126064066V" xr:uid="{00000000-0004-0000-0000-00006A130000}"/>
    <hyperlink ref="E4982" location="A126032962W" display="A126032962W" xr:uid="{00000000-0004-0000-0000-00006B130000}"/>
    <hyperlink ref="E4983" location="A126006394X" display="A126006394X" xr:uid="{00000000-0004-0000-0000-00006C130000}"/>
    <hyperlink ref="E4984" location="A126068602K" display="A126068602K" xr:uid="{00000000-0004-0000-0000-00006D130000}"/>
    <hyperlink ref="E4985" location="A126037498V" display="A126037498V" xr:uid="{00000000-0004-0000-0000-00006E130000}"/>
    <hyperlink ref="E4986" location="A126005098L" display="A126005098L" xr:uid="{00000000-0004-0000-0000-00006F130000}"/>
    <hyperlink ref="E4987" location="A126067306X" display="A126067306X" xr:uid="{00000000-0004-0000-0000-000070130000}"/>
    <hyperlink ref="E4988" location="A126036202C" display="A126036202C" xr:uid="{00000000-0004-0000-0000-000071130000}"/>
    <hyperlink ref="E4989" location="A126003154J" display="A126003154J" xr:uid="{00000000-0004-0000-0000-000072130000}"/>
    <hyperlink ref="E4990" location="A126065362F" display="A126065362F" xr:uid="{00000000-0004-0000-0000-000073130000}"/>
    <hyperlink ref="E4991" location="A126034258C" display="A126034258C" xr:uid="{00000000-0004-0000-0000-000074130000}"/>
    <hyperlink ref="E4992" location="A126005746X" display="A126005746X" xr:uid="{00000000-0004-0000-0000-000075130000}"/>
    <hyperlink ref="E4993" location="A126067954W" display="A126067954W" xr:uid="{00000000-0004-0000-0000-000076130000}"/>
    <hyperlink ref="E4994" location="A126036850A" display="A126036850A" xr:uid="{00000000-0004-0000-0000-000077130000}"/>
    <hyperlink ref="E4995" location="A126004450V" display="A126004450V" xr:uid="{00000000-0004-0000-0000-000078130000}"/>
    <hyperlink ref="E4996" location="A126066658K" display="A126066658K" xr:uid="{00000000-0004-0000-0000-000079130000}"/>
    <hyperlink ref="E4997" location="A126035554R" display="A126035554R" xr:uid="{00000000-0004-0000-0000-00007A130000}"/>
    <hyperlink ref="E4998" location="A126003802V" display="A126003802V" xr:uid="{00000000-0004-0000-0000-00007B130000}"/>
    <hyperlink ref="E4999" location="A126066010V" display="A126066010V" xr:uid="{00000000-0004-0000-0000-00007C130000}"/>
    <hyperlink ref="E5000" location="A126034906R" display="A126034906R" xr:uid="{00000000-0004-0000-0000-00007D130000}"/>
    <hyperlink ref="E5001" location="A126002506J" display="A126002506J" xr:uid="{00000000-0004-0000-0000-00007E130000}"/>
    <hyperlink ref="E5002" location="A126064714F" display="A126064714F" xr:uid="{00000000-0004-0000-0000-00007F130000}"/>
    <hyperlink ref="E5003" location="A126033610K" display="A126033610K" xr:uid="{00000000-0004-0000-0000-000080130000}"/>
    <hyperlink ref="E5004" location="A126001870K" display="A126001870K" xr:uid="{00000000-0004-0000-0000-000081130000}"/>
    <hyperlink ref="E5005" location="A126064078C" display="A126064078C" xr:uid="{00000000-0004-0000-0000-000082130000}"/>
    <hyperlink ref="E5006" location="A126032974F" display="A126032974F" xr:uid="{00000000-0004-0000-0000-000083130000}"/>
    <hyperlink ref="E5007" location="A126006406W" display="A126006406W" xr:uid="{00000000-0004-0000-0000-000084130000}"/>
    <hyperlink ref="E5008" location="A126068614V" display="A126068614V" xr:uid="{00000000-0004-0000-0000-000085130000}"/>
    <hyperlink ref="E5009" location="A126037510X" display="A126037510X" xr:uid="{00000000-0004-0000-0000-000086130000}"/>
    <hyperlink ref="E5010" location="A126005110T" display="A126005110T" xr:uid="{00000000-0004-0000-0000-000087130000}"/>
    <hyperlink ref="E5011" location="A126067318J" display="A126067318J" xr:uid="{00000000-0004-0000-0000-000088130000}"/>
    <hyperlink ref="E5012" location="A126036214L" display="A126036214L" xr:uid="{00000000-0004-0000-0000-000089130000}"/>
    <hyperlink ref="E5013" location="A126003166T" display="A126003166T" xr:uid="{00000000-0004-0000-0000-00008A130000}"/>
    <hyperlink ref="E5014" location="A126065374R" display="A126065374R" xr:uid="{00000000-0004-0000-0000-00008B130000}"/>
    <hyperlink ref="E5015" location="A126034270V" display="A126034270V" xr:uid="{00000000-0004-0000-0000-00008C130000}"/>
    <hyperlink ref="E5016" location="A126005758J" display="A126005758J" xr:uid="{00000000-0004-0000-0000-00008D130000}"/>
    <hyperlink ref="E5017" location="A126067966F" display="A126067966F" xr:uid="{00000000-0004-0000-0000-00008E130000}"/>
    <hyperlink ref="E5018" location="A126036862K" display="A126036862K" xr:uid="{00000000-0004-0000-0000-00008F130000}"/>
    <hyperlink ref="E5019" location="A126004462C" display="A126004462C" xr:uid="{00000000-0004-0000-0000-000090130000}"/>
    <hyperlink ref="E5020" location="A126066670A" display="A126066670A" xr:uid="{00000000-0004-0000-0000-000091130000}"/>
    <hyperlink ref="E5021" location="A126035566X" display="A126035566X" xr:uid="{00000000-0004-0000-0000-000092130000}"/>
    <hyperlink ref="E5022" location="A126003814C" display="A126003814C" xr:uid="{00000000-0004-0000-0000-000093130000}"/>
    <hyperlink ref="E5023" location="A126066022C" display="A126066022C" xr:uid="{00000000-0004-0000-0000-000094130000}"/>
    <hyperlink ref="E5024" location="A126034918X" display="A126034918X" xr:uid="{00000000-0004-0000-0000-000095130000}"/>
    <hyperlink ref="E5025" location="A126002518T" display="A126002518T" xr:uid="{00000000-0004-0000-0000-000096130000}"/>
    <hyperlink ref="E5026" location="A126064726R" display="A126064726R" xr:uid="{00000000-0004-0000-0000-000097130000}"/>
    <hyperlink ref="E5027" location="A126033622V" display="A126033622V" xr:uid="{00000000-0004-0000-0000-000098130000}"/>
    <hyperlink ref="E5028" location="A126001838K" display="A126001838K" xr:uid="{00000000-0004-0000-0000-000099130000}"/>
    <hyperlink ref="E5029" location="A126064046K" display="A126064046K" xr:uid="{00000000-0004-0000-0000-00009A130000}"/>
    <hyperlink ref="E5030" location="A126032942L" display="A126032942L" xr:uid="{00000000-0004-0000-0000-00009B130000}"/>
    <hyperlink ref="E5031" location="A126006374R" display="A126006374R" xr:uid="{00000000-0004-0000-0000-00009C130000}"/>
    <hyperlink ref="E5032" location="A126068582L" display="A126068582L" xr:uid="{00000000-0004-0000-0000-00009D130000}"/>
    <hyperlink ref="E5033" location="A126037478K" display="A126037478K" xr:uid="{00000000-0004-0000-0000-00009E130000}"/>
    <hyperlink ref="E5034" location="A126005078C" display="A126005078C" xr:uid="{00000000-0004-0000-0000-00009F130000}"/>
    <hyperlink ref="E5035" location="A126067286A" display="A126067286A" xr:uid="{00000000-0004-0000-0000-0000A0130000}"/>
    <hyperlink ref="E5036" location="A126036182F" display="A126036182F" xr:uid="{00000000-0004-0000-0000-0000A1130000}"/>
    <hyperlink ref="E5037" location="A126003134X" display="A126003134X" xr:uid="{00000000-0004-0000-0000-0000A2130000}"/>
    <hyperlink ref="E5038" location="A126065342W" display="A126065342W" xr:uid="{00000000-0004-0000-0000-0000A3130000}"/>
    <hyperlink ref="E5039" location="A126034238V" display="A126034238V" xr:uid="{00000000-0004-0000-0000-0000A4130000}"/>
    <hyperlink ref="E5040" location="A126005726R" display="A126005726R" xr:uid="{00000000-0004-0000-0000-0000A5130000}"/>
    <hyperlink ref="E5041" location="A126067934L" display="A126067934L" xr:uid="{00000000-0004-0000-0000-0000A6130000}"/>
    <hyperlink ref="E5042" location="A126036830T" display="A126036830T" xr:uid="{00000000-0004-0000-0000-0000A7130000}"/>
    <hyperlink ref="E5043" location="A126004430K" display="A126004430K" xr:uid="{00000000-0004-0000-0000-0000A8130000}"/>
    <hyperlink ref="E5044" location="A126066638A" display="A126066638A" xr:uid="{00000000-0004-0000-0000-0000A9130000}"/>
    <hyperlink ref="E5045" location="A126035534F" display="A126035534F" xr:uid="{00000000-0004-0000-0000-0000AA130000}"/>
    <hyperlink ref="E5046" location="A126003782W" display="A126003782W" xr:uid="{00000000-0004-0000-0000-0000AB130000}"/>
    <hyperlink ref="E5047" location="A126065990V" display="A126065990V" xr:uid="{00000000-0004-0000-0000-0000AC130000}"/>
    <hyperlink ref="E5048" location="A126034886T" display="A126034886T" xr:uid="{00000000-0004-0000-0000-0000AD130000}"/>
    <hyperlink ref="E5049" location="A126002486K" display="A126002486K" xr:uid="{00000000-0004-0000-0000-0000AE130000}"/>
    <hyperlink ref="E5050" location="A126064694J" display="A126064694J" xr:uid="{00000000-0004-0000-0000-0000AF130000}"/>
    <hyperlink ref="E5051" location="A126033590L" display="A126033590L" xr:uid="{00000000-0004-0000-0000-0000B0130000}"/>
    <hyperlink ref="E5052" location="A126001874V" display="A126001874V" xr:uid="{00000000-0004-0000-0000-0000B1130000}"/>
    <hyperlink ref="E5053" location="A126064082V" display="A126064082V" xr:uid="{00000000-0004-0000-0000-0000B2130000}"/>
    <hyperlink ref="E5054" location="A126032978R" display="A126032978R" xr:uid="{00000000-0004-0000-0000-0000B3130000}"/>
    <hyperlink ref="E5055" location="A126006410L" display="A126006410L" xr:uid="{00000000-0004-0000-0000-0000B4130000}"/>
    <hyperlink ref="E5056" location="A126068618C" display="A126068618C" xr:uid="{00000000-0004-0000-0000-0000B5130000}"/>
    <hyperlink ref="E5057" location="A126037514J" display="A126037514J" xr:uid="{00000000-0004-0000-0000-0000B6130000}"/>
    <hyperlink ref="E5058" location="A126005114A" display="A126005114A" xr:uid="{00000000-0004-0000-0000-0000B7130000}"/>
    <hyperlink ref="E5059" location="A126067322X" display="A126067322X" xr:uid="{00000000-0004-0000-0000-0000B8130000}"/>
    <hyperlink ref="E5060" location="A126036218W" display="A126036218W" xr:uid="{00000000-0004-0000-0000-0000B9130000}"/>
    <hyperlink ref="E5061" location="A126003170J" display="A126003170J" xr:uid="{00000000-0004-0000-0000-0000BA130000}"/>
    <hyperlink ref="E5062" location="A126065378X" display="A126065378X" xr:uid="{00000000-0004-0000-0000-0000BB130000}"/>
    <hyperlink ref="E5063" location="A126034274C" display="A126034274C" xr:uid="{00000000-0004-0000-0000-0000BC130000}"/>
    <hyperlink ref="E5064" location="A126005762X" display="A126005762X" xr:uid="{00000000-0004-0000-0000-0000BD130000}"/>
    <hyperlink ref="E5065" location="A126067970W" display="A126067970W" xr:uid="{00000000-0004-0000-0000-0000BE130000}"/>
    <hyperlink ref="E5066" location="A126036866V" display="A126036866V" xr:uid="{00000000-0004-0000-0000-0000BF130000}"/>
    <hyperlink ref="E5067" location="A126004466L" display="A126004466L" xr:uid="{00000000-0004-0000-0000-0000C0130000}"/>
    <hyperlink ref="E5068" location="A126066674K" display="A126066674K" xr:uid="{00000000-0004-0000-0000-0000C1130000}"/>
    <hyperlink ref="E5069" location="A126035570R" display="A126035570R" xr:uid="{00000000-0004-0000-0000-0000C2130000}"/>
    <hyperlink ref="E5070" location="A126003818L" display="A126003818L" xr:uid="{00000000-0004-0000-0000-0000C3130000}"/>
    <hyperlink ref="E5071" location="A126066026L" display="A126066026L" xr:uid="{00000000-0004-0000-0000-0000C4130000}"/>
    <hyperlink ref="E5072" location="A126034922R" display="A126034922R" xr:uid="{00000000-0004-0000-0000-0000C5130000}"/>
    <hyperlink ref="E5073" location="A126002522J" display="A126002522J" xr:uid="{00000000-0004-0000-0000-0000C6130000}"/>
    <hyperlink ref="E5074" location="A126064730F" display="A126064730F" xr:uid="{00000000-0004-0000-0000-0000C7130000}"/>
    <hyperlink ref="E5075" location="A126033626C" display="A126033626C" xr:uid="{00000000-0004-0000-0000-0000C8130000}"/>
    <hyperlink ref="E5076" location="A126001878C" display="A126001878C" xr:uid="{00000000-0004-0000-0000-0000C9130000}"/>
    <hyperlink ref="E5077" location="A126064086C" display="A126064086C" xr:uid="{00000000-0004-0000-0000-0000CA130000}"/>
    <hyperlink ref="E5078" location="A126032982F" display="A126032982F" xr:uid="{00000000-0004-0000-0000-0000CB130000}"/>
    <hyperlink ref="E5079" location="A126006414W" display="A126006414W" xr:uid="{00000000-0004-0000-0000-0000CC130000}"/>
    <hyperlink ref="E5080" location="A126068622V" display="A126068622V" xr:uid="{00000000-0004-0000-0000-0000CD130000}"/>
    <hyperlink ref="E5081" location="A126037518T" display="A126037518T" xr:uid="{00000000-0004-0000-0000-0000CE130000}"/>
    <hyperlink ref="E5082" location="A126005118K" display="A126005118K" xr:uid="{00000000-0004-0000-0000-0000CF130000}"/>
    <hyperlink ref="E5083" location="A126067326J" display="A126067326J" xr:uid="{00000000-0004-0000-0000-0000D0130000}"/>
    <hyperlink ref="E5084" location="A126036222L" display="A126036222L" xr:uid="{00000000-0004-0000-0000-0000D1130000}"/>
    <hyperlink ref="E5085" location="A126003174T" display="A126003174T" xr:uid="{00000000-0004-0000-0000-0000D2130000}"/>
    <hyperlink ref="E5086" location="A126065382R" display="A126065382R" xr:uid="{00000000-0004-0000-0000-0000D3130000}"/>
    <hyperlink ref="E5087" location="A126034278L" display="A126034278L" xr:uid="{00000000-0004-0000-0000-0000D4130000}"/>
    <hyperlink ref="E5088" location="A126005766J" display="A126005766J" xr:uid="{00000000-0004-0000-0000-0000D5130000}"/>
    <hyperlink ref="E5089" location="A126067974F" display="A126067974F" xr:uid="{00000000-0004-0000-0000-0000D6130000}"/>
    <hyperlink ref="E5090" location="A126036870K" display="A126036870K" xr:uid="{00000000-0004-0000-0000-0000D7130000}"/>
    <hyperlink ref="E5091" location="A126004470C" display="A126004470C" xr:uid="{00000000-0004-0000-0000-0000D8130000}"/>
    <hyperlink ref="E5092" location="A126066678V" display="A126066678V" xr:uid="{00000000-0004-0000-0000-0000D9130000}"/>
    <hyperlink ref="E5093" location="A126035574X" display="A126035574X" xr:uid="{00000000-0004-0000-0000-0000DA130000}"/>
    <hyperlink ref="E5094" location="A126003822C" display="A126003822C" xr:uid="{00000000-0004-0000-0000-0000DB130000}"/>
    <hyperlink ref="E5095" location="A126066030C" display="A126066030C" xr:uid="{00000000-0004-0000-0000-0000DC130000}"/>
    <hyperlink ref="E5096" location="A126034926X" display="A126034926X" xr:uid="{00000000-0004-0000-0000-0000DD130000}"/>
    <hyperlink ref="E5097" location="A126002526T" display="A126002526T" xr:uid="{00000000-0004-0000-0000-0000DE130000}"/>
    <hyperlink ref="E5098" location="A126064734R" display="A126064734R" xr:uid="{00000000-0004-0000-0000-0000DF130000}"/>
    <hyperlink ref="E5099" location="A126033630V" display="A126033630V" xr:uid="{00000000-0004-0000-0000-0000E0130000}"/>
    <hyperlink ref="E5100" location="A126001842A" display="A126001842A" xr:uid="{00000000-0004-0000-0000-0000E1130000}"/>
    <hyperlink ref="E5101" location="A126064050A" display="A126064050A" xr:uid="{00000000-0004-0000-0000-0000E2130000}"/>
    <hyperlink ref="E5102" location="A126032946W" display="A126032946W" xr:uid="{00000000-0004-0000-0000-0000E3130000}"/>
    <hyperlink ref="E5103" location="A126006378X" display="A126006378X" xr:uid="{00000000-0004-0000-0000-0000E4130000}"/>
    <hyperlink ref="E5104" location="A126068586W" display="A126068586W" xr:uid="{00000000-0004-0000-0000-0000E5130000}"/>
    <hyperlink ref="E5105" location="A126037482A" display="A126037482A" xr:uid="{00000000-0004-0000-0000-0000E6130000}"/>
    <hyperlink ref="E5106" location="A126005082V" display="A126005082V" xr:uid="{00000000-0004-0000-0000-0000E7130000}"/>
    <hyperlink ref="E5107" location="A126067290T" display="A126067290T" xr:uid="{00000000-0004-0000-0000-0000E8130000}"/>
    <hyperlink ref="E5108" location="A126036186R" display="A126036186R" xr:uid="{00000000-0004-0000-0000-0000E9130000}"/>
    <hyperlink ref="E5109" location="A126003138J" display="A126003138J" xr:uid="{00000000-0004-0000-0000-0000EA130000}"/>
    <hyperlink ref="E5110" location="A126065346F" display="A126065346F" xr:uid="{00000000-0004-0000-0000-0000EB130000}"/>
    <hyperlink ref="E5111" location="A126034242K" display="A126034242K" xr:uid="{00000000-0004-0000-0000-0000EC130000}"/>
    <hyperlink ref="E5112" location="A126005730F" display="A126005730F" xr:uid="{00000000-0004-0000-0000-0000ED130000}"/>
    <hyperlink ref="E5113" location="A126067938W" display="A126067938W" xr:uid="{00000000-0004-0000-0000-0000EE130000}"/>
    <hyperlink ref="E5114" location="A126036834A" display="A126036834A" xr:uid="{00000000-0004-0000-0000-0000EF130000}"/>
    <hyperlink ref="E5115" location="A126004434V" display="A126004434V" xr:uid="{00000000-0004-0000-0000-0000F0130000}"/>
    <hyperlink ref="E5116" location="A126066642T" display="A126066642T" xr:uid="{00000000-0004-0000-0000-0000F1130000}"/>
    <hyperlink ref="E5117" location="A126035538R" display="A126035538R" xr:uid="{00000000-0004-0000-0000-0000F2130000}"/>
    <hyperlink ref="E5118" location="A126003786F" display="A126003786F" xr:uid="{00000000-0004-0000-0000-0000F3130000}"/>
    <hyperlink ref="E5119" location="A126065994C" display="A126065994C" xr:uid="{00000000-0004-0000-0000-0000F4130000}"/>
    <hyperlink ref="E5120" location="A126034890J" display="A126034890J" xr:uid="{00000000-0004-0000-0000-0000F5130000}"/>
    <hyperlink ref="E5121" location="A126002490A" display="A126002490A" xr:uid="{00000000-0004-0000-0000-0000F6130000}"/>
    <hyperlink ref="E5122" location="A126064698T" display="A126064698T" xr:uid="{00000000-0004-0000-0000-0000F7130000}"/>
    <hyperlink ref="E5123" location="A126033594W" display="A126033594W" xr:uid="{00000000-0004-0000-0000-0000F8130000}"/>
    <hyperlink ref="E5124" location="A126001846K" display="A126001846K" xr:uid="{00000000-0004-0000-0000-0000F9130000}"/>
    <hyperlink ref="E5125" location="A126064054K" display="A126064054K" xr:uid="{00000000-0004-0000-0000-0000FA130000}"/>
    <hyperlink ref="E5126" location="A126032950L" display="A126032950L" xr:uid="{00000000-0004-0000-0000-0000FB130000}"/>
    <hyperlink ref="E5127" location="A126006382R" display="A126006382R" xr:uid="{00000000-0004-0000-0000-0000FC130000}"/>
    <hyperlink ref="E5128" location="A126068590L" display="A126068590L" xr:uid="{00000000-0004-0000-0000-0000FD130000}"/>
    <hyperlink ref="E5129" location="A126037486K" display="A126037486K" xr:uid="{00000000-0004-0000-0000-0000FE130000}"/>
    <hyperlink ref="E5130" location="A126005086C" display="A126005086C" xr:uid="{00000000-0004-0000-0000-0000FF130000}"/>
    <hyperlink ref="E5131" location="A126067294A" display="A126067294A" xr:uid="{00000000-0004-0000-0000-000000140000}"/>
    <hyperlink ref="E5132" location="A126036190F" display="A126036190F" xr:uid="{00000000-0004-0000-0000-000001140000}"/>
    <hyperlink ref="E5133" location="A126003142X" display="A126003142X" xr:uid="{00000000-0004-0000-0000-000002140000}"/>
    <hyperlink ref="E5134" location="A126065350W" display="A126065350W" xr:uid="{00000000-0004-0000-0000-000003140000}"/>
    <hyperlink ref="E5135" location="A126034246V" display="A126034246V" xr:uid="{00000000-0004-0000-0000-000004140000}"/>
    <hyperlink ref="E5136" location="A126004438C" display="A126004438C" xr:uid="{00000000-0004-0000-0000-000005140000}"/>
    <hyperlink ref="E5137" location="A126066646A" display="A126066646A" xr:uid="{00000000-0004-0000-0000-000006140000}"/>
    <hyperlink ref="E5138" location="A126035542F" display="A126035542F" xr:uid="{00000000-0004-0000-0000-000007140000}"/>
    <hyperlink ref="E5139" location="A126003790W" display="A126003790W" xr:uid="{00000000-0004-0000-0000-000008140000}"/>
    <hyperlink ref="E5140" location="A126065998L" display="A126065998L" xr:uid="{00000000-0004-0000-0000-000009140000}"/>
    <hyperlink ref="E5141" location="A126034894T" display="A126034894T" xr:uid="{00000000-0004-0000-0000-00000A140000}"/>
    <hyperlink ref="E5142" location="A126001862K" display="A126001862K" xr:uid="{00000000-0004-0000-0000-00000B140000}"/>
    <hyperlink ref="E5143" location="A126064070K" display="A126064070K" xr:uid="{00000000-0004-0000-0000-00000C140000}"/>
    <hyperlink ref="E5144" location="A126032966F" display="A126032966F" xr:uid="{00000000-0004-0000-0000-00000D140000}"/>
    <hyperlink ref="E5145" location="A126006398J" display="A126006398J" xr:uid="{00000000-0004-0000-0000-00000E140000}"/>
    <hyperlink ref="E5146" location="A126068606V" display="A126068606V" xr:uid="{00000000-0004-0000-0000-00000F140000}"/>
    <hyperlink ref="E5147" location="A126037502X" display="A126037502X" xr:uid="{00000000-0004-0000-0000-000010140000}"/>
    <hyperlink ref="E5148" location="A126005102T" display="A126005102T" xr:uid="{00000000-0004-0000-0000-000011140000}"/>
    <hyperlink ref="E5149" location="A126067310R" display="A126067310R" xr:uid="{00000000-0004-0000-0000-000012140000}"/>
    <hyperlink ref="E5150" location="A126036206L" display="A126036206L" xr:uid="{00000000-0004-0000-0000-000013140000}"/>
    <hyperlink ref="E5151" location="A126003158T" display="A126003158T" xr:uid="{00000000-0004-0000-0000-000014140000}"/>
    <hyperlink ref="E5152" location="A126065366R" display="A126065366R" xr:uid="{00000000-0004-0000-0000-000015140000}"/>
    <hyperlink ref="E5153" location="A126034262V" display="A126034262V" xr:uid="{00000000-0004-0000-0000-000016140000}"/>
    <hyperlink ref="E5154" location="A126004454C" display="A126004454C" xr:uid="{00000000-0004-0000-0000-000017140000}"/>
    <hyperlink ref="E5155" location="A126066662A" display="A126066662A" xr:uid="{00000000-0004-0000-0000-000018140000}"/>
    <hyperlink ref="E5156" location="A126035558X" display="A126035558X" xr:uid="{00000000-0004-0000-0000-000019140000}"/>
    <hyperlink ref="E5157" location="A126003806C" display="A126003806C" xr:uid="{00000000-0004-0000-0000-00001A140000}"/>
    <hyperlink ref="E5158" location="A126066014C" display="A126066014C" xr:uid="{00000000-0004-0000-0000-00001B140000}"/>
    <hyperlink ref="E5159" location="A126034910F" display="A126034910F" xr:uid="{00000000-0004-0000-0000-00001C140000}"/>
    <hyperlink ref="E5160" location="A126001830T" display="A126001830T" xr:uid="{00000000-0004-0000-0000-00001D140000}"/>
    <hyperlink ref="E5161" location="A126064038K" display="A126064038K" xr:uid="{00000000-0004-0000-0000-00001E140000}"/>
    <hyperlink ref="E5162" location="A126032934L" display="A126032934L" xr:uid="{00000000-0004-0000-0000-00001F140000}"/>
    <hyperlink ref="E5163" location="A126006366R" display="A126006366R" xr:uid="{00000000-0004-0000-0000-000020140000}"/>
    <hyperlink ref="E5164" location="A126068574L" display="A126068574L" xr:uid="{00000000-0004-0000-0000-000021140000}"/>
    <hyperlink ref="E5165" location="A126037470T" display="A126037470T" xr:uid="{00000000-0004-0000-0000-000022140000}"/>
    <hyperlink ref="E5166" location="A126005070K" display="A126005070K" xr:uid="{00000000-0004-0000-0000-000023140000}"/>
    <hyperlink ref="E5167" location="A126067278A" display="A126067278A" xr:uid="{00000000-0004-0000-0000-000024140000}"/>
    <hyperlink ref="E5168" location="A126036174F" display="A126036174F" xr:uid="{00000000-0004-0000-0000-000025140000}"/>
    <hyperlink ref="E5169" location="A126003126X" display="A126003126X" xr:uid="{00000000-0004-0000-0000-000026140000}"/>
    <hyperlink ref="E5170" location="A126065334W" display="A126065334W" xr:uid="{00000000-0004-0000-0000-000027140000}"/>
    <hyperlink ref="E5171" location="A126034230A" display="A126034230A" xr:uid="{00000000-0004-0000-0000-000028140000}"/>
    <hyperlink ref="E5172" location="A126005718R" display="A126005718R" xr:uid="{00000000-0004-0000-0000-000029140000}"/>
    <hyperlink ref="E5173" location="A126067926L" display="A126067926L" xr:uid="{00000000-0004-0000-0000-00002A140000}"/>
    <hyperlink ref="E5174" location="A126036822T" display="A126036822T" xr:uid="{00000000-0004-0000-0000-00002B140000}"/>
    <hyperlink ref="E5175" location="A126004422K" display="A126004422K" xr:uid="{00000000-0004-0000-0000-00002C140000}"/>
    <hyperlink ref="E5176" location="A126066630J" display="A126066630J" xr:uid="{00000000-0004-0000-0000-00002D140000}"/>
    <hyperlink ref="E5177" location="A126035526F" display="A126035526F" xr:uid="{00000000-0004-0000-0000-00002E140000}"/>
    <hyperlink ref="E5178" location="A126003774W" display="A126003774W" xr:uid="{00000000-0004-0000-0000-00002F140000}"/>
    <hyperlink ref="E5179" location="A126065982V" display="A126065982V" xr:uid="{00000000-0004-0000-0000-000030140000}"/>
    <hyperlink ref="E5180" location="A126034878T" display="A126034878T" xr:uid="{00000000-0004-0000-0000-000031140000}"/>
    <hyperlink ref="E5181" location="A126002478K" display="A126002478K" xr:uid="{00000000-0004-0000-0000-000032140000}"/>
    <hyperlink ref="E5182" location="A126064686J" display="A126064686J" xr:uid="{00000000-0004-0000-0000-000033140000}"/>
    <hyperlink ref="E5183" location="A126033582L" display="A126033582L" xr:uid="{00000000-0004-0000-0000-000034140000}"/>
    <hyperlink ref="E5184" location="A126001882V" display="A126001882V" xr:uid="{00000000-0004-0000-0000-000035140000}"/>
    <hyperlink ref="E5185" location="A126064090V" display="A126064090V" xr:uid="{00000000-0004-0000-0000-000036140000}"/>
    <hyperlink ref="E5186" location="A126032986R" display="A126032986R" xr:uid="{00000000-0004-0000-0000-000037140000}"/>
    <hyperlink ref="E5187" location="A126006418F" display="A126006418F" xr:uid="{00000000-0004-0000-0000-000038140000}"/>
    <hyperlink ref="E5188" location="A126068626C" display="A126068626C" xr:uid="{00000000-0004-0000-0000-000039140000}"/>
    <hyperlink ref="E5189" location="A126037522J" display="A126037522J" xr:uid="{00000000-0004-0000-0000-00003A140000}"/>
    <hyperlink ref="E5190" location="A126005122A" display="A126005122A" xr:uid="{00000000-0004-0000-0000-00003B140000}"/>
    <hyperlink ref="E5191" location="A126067330X" display="A126067330X" xr:uid="{00000000-0004-0000-0000-00003C140000}"/>
    <hyperlink ref="E5192" location="A126036226W" display="A126036226W" xr:uid="{00000000-0004-0000-0000-00003D140000}"/>
    <hyperlink ref="E5193" location="A126003178A" display="A126003178A" xr:uid="{00000000-0004-0000-0000-00003E140000}"/>
    <hyperlink ref="E5194" location="A126065386X" display="A126065386X" xr:uid="{00000000-0004-0000-0000-00003F140000}"/>
    <hyperlink ref="E5195" location="A126034282C" display="A126034282C" xr:uid="{00000000-0004-0000-0000-000040140000}"/>
    <hyperlink ref="E5196" location="A126005770X" display="A126005770X" xr:uid="{00000000-0004-0000-0000-000041140000}"/>
    <hyperlink ref="E5197" location="A126067978R" display="A126067978R" xr:uid="{00000000-0004-0000-0000-000042140000}"/>
    <hyperlink ref="E5198" location="A126036874V" display="A126036874V" xr:uid="{00000000-0004-0000-0000-000043140000}"/>
    <hyperlink ref="E5199" location="A126004474L" display="A126004474L" xr:uid="{00000000-0004-0000-0000-000044140000}"/>
    <hyperlink ref="E5200" location="A126066682K" display="A126066682K" xr:uid="{00000000-0004-0000-0000-000045140000}"/>
    <hyperlink ref="E5201" location="A126035578J" display="A126035578J" xr:uid="{00000000-0004-0000-0000-000046140000}"/>
    <hyperlink ref="E5202" location="A126003826L" display="A126003826L" xr:uid="{00000000-0004-0000-0000-000047140000}"/>
    <hyperlink ref="E5203" location="A126066034L" display="A126066034L" xr:uid="{00000000-0004-0000-0000-000048140000}"/>
    <hyperlink ref="E5204" location="A126034930R" display="A126034930R" xr:uid="{00000000-0004-0000-0000-000049140000}"/>
    <hyperlink ref="E5205" location="A126002530J" display="A126002530J" xr:uid="{00000000-0004-0000-0000-00004A140000}"/>
    <hyperlink ref="E5206" location="A126064738X" display="A126064738X" xr:uid="{00000000-0004-0000-0000-00004B140000}"/>
    <hyperlink ref="E5207" location="A126033634C" display="A126033634C" xr:uid="{00000000-0004-0000-0000-00004C140000}"/>
    <hyperlink ref="E5208" location="A126001866V" display="A126001866V" xr:uid="{00000000-0004-0000-0000-00004D140000}"/>
    <hyperlink ref="E5209" location="A126064074V" display="A126064074V" xr:uid="{00000000-0004-0000-0000-00004E140000}"/>
    <hyperlink ref="E5210" location="A126032970W" display="A126032970W" xr:uid="{00000000-0004-0000-0000-00004F140000}"/>
    <hyperlink ref="E5211" location="A126006402L" display="A126006402L" xr:uid="{00000000-0004-0000-0000-000050140000}"/>
    <hyperlink ref="E5212" location="A126068610K" display="A126068610K" xr:uid="{00000000-0004-0000-0000-000051140000}"/>
    <hyperlink ref="E5213" location="A126037506J" display="A126037506J" xr:uid="{00000000-0004-0000-0000-000052140000}"/>
    <hyperlink ref="E5214" location="A126005106A" display="A126005106A" xr:uid="{00000000-0004-0000-0000-000053140000}"/>
    <hyperlink ref="E5215" location="A126067314X" display="A126067314X" xr:uid="{00000000-0004-0000-0000-000054140000}"/>
    <hyperlink ref="E5216" location="A126036210C" display="A126036210C" xr:uid="{00000000-0004-0000-0000-000055140000}"/>
    <hyperlink ref="E5217" location="A126003162J" display="A126003162J" xr:uid="{00000000-0004-0000-0000-000056140000}"/>
    <hyperlink ref="E5218" location="A126065370F" display="A126065370F" xr:uid="{00000000-0004-0000-0000-000057140000}"/>
    <hyperlink ref="E5219" location="A126034266C" display="A126034266C" xr:uid="{00000000-0004-0000-0000-000058140000}"/>
    <hyperlink ref="E5220" location="A126004458L" display="A126004458L" xr:uid="{00000000-0004-0000-0000-000059140000}"/>
    <hyperlink ref="E5221" location="A126066666K" display="A126066666K" xr:uid="{00000000-0004-0000-0000-00005A140000}"/>
    <hyperlink ref="E5222" location="A126035562R" display="A126035562R" xr:uid="{00000000-0004-0000-0000-00005B140000}"/>
    <hyperlink ref="E5223" location="A126003810V" display="A126003810V" xr:uid="{00000000-0004-0000-0000-00005C140000}"/>
    <hyperlink ref="E5224" location="A126066018L" display="A126066018L" xr:uid="{00000000-0004-0000-0000-00005D140000}"/>
    <hyperlink ref="E5225" location="A126034914R" display="A126034914R" xr:uid="{00000000-0004-0000-0000-00005E140000}"/>
    <hyperlink ref="E5226" location="A126001886C" display="A126001886C" xr:uid="{00000000-0004-0000-0000-00005F140000}"/>
    <hyperlink ref="E5227" location="A126064094C" display="A126064094C" xr:uid="{00000000-0004-0000-0000-000060140000}"/>
    <hyperlink ref="E5228" location="A126032990F" display="A126032990F" xr:uid="{00000000-0004-0000-0000-000061140000}"/>
    <hyperlink ref="E5229" location="A126006422W" display="A126006422W" xr:uid="{00000000-0004-0000-0000-000062140000}"/>
    <hyperlink ref="E5230" location="A126068630V" display="A126068630V" xr:uid="{00000000-0004-0000-0000-000063140000}"/>
    <hyperlink ref="E5231" location="A126037526T" display="A126037526T" xr:uid="{00000000-0004-0000-0000-000064140000}"/>
    <hyperlink ref="E5232" location="A126005126K" display="A126005126K" xr:uid="{00000000-0004-0000-0000-000065140000}"/>
    <hyperlink ref="E5233" location="A126067334J" display="A126067334J" xr:uid="{00000000-0004-0000-0000-000066140000}"/>
    <hyperlink ref="E5234" location="A126036230L" display="A126036230L" xr:uid="{00000000-0004-0000-0000-000067140000}"/>
    <hyperlink ref="E5235" location="A126003182T" display="A126003182T" xr:uid="{00000000-0004-0000-0000-000068140000}"/>
    <hyperlink ref="E5236" location="A126065390R" display="A126065390R" xr:uid="{00000000-0004-0000-0000-000069140000}"/>
    <hyperlink ref="E5237" location="A126034286L" display="A126034286L" xr:uid="{00000000-0004-0000-0000-00006A140000}"/>
    <hyperlink ref="E5238" location="A126005774J" display="A126005774J" xr:uid="{00000000-0004-0000-0000-00006B140000}"/>
    <hyperlink ref="E5239" location="A126067982F" display="A126067982F" xr:uid="{00000000-0004-0000-0000-00006C140000}"/>
    <hyperlink ref="E5240" location="A126036878C" display="A126036878C" xr:uid="{00000000-0004-0000-0000-00006D140000}"/>
    <hyperlink ref="E5241" location="A126004478W" display="A126004478W" xr:uid="{00000000-0004-0000-0000-00006E140000}"/>
    <hyperlink ref="E5242" location="A126066686V" display="A126066686V" xr:uid="{00000000-0004-0000-0000-00006F140000}"/>
    <hyperlink ref="E5243" location="A126035582X" display="A126035582X" xr:uid="{00000000-0004-0000-0000-000070140000}"/>
    <hyperlink ref="E5244" location="A126003830C" display="A126003830C" xr:uid="{00000000-0004-0000-0000-000071140000}"/>
    <hyperlink ref="E5245" location="A126066038W" display="A126066038W" xr:uid="{00000000-0004-0000-0000-000072140000}"/>
    <hyperlink ref="E5246" location="A126034934X" display="A126034934X" xr:uid="{00000000-0004-0000-0000-000073140000}"/>
    <hyperlink ref="E5247" location="A126002534T" display="A126002534T" xr:uid="{00000000-0004-0000-0000-000074140000}"/>
    <hyperlink ref="E5248" location="A126064742R" display="A126064742R" xr:uid="{00000000-0004-0000-0000-000075140000}"/>
    <hyperlink ref="E5249" location="A126033638L" display="A126033638L" xr:uid="{00000000-0004-0000-0000-000076140000}"/>
    <hyperlink ref="E5250" location="A126001834A" display="A126001834A" xr:uid="{00000000-0004-0000-0000-000077140000}"/>
    <hyperlink ref="E5251" location="A126064042A" display="A126064042A" xr:uid="{00000000-0004-0000-0000-000078140000}"/>
    <hyperlink ref="E5252" location="A126032938W" display="A126032938W" xr:uid="{00000000-0004-0000-0000-000079140000}"/>
    <hyperlink ref="E5253" location="A126006370F" display="A126006370F" xr:uid="{00000000-0004-0000-0000-00007A140000}"/>
    <hyperlink ref="E5254" location="A126068578W" display="A126068578W" xr:uid="{00000000-0004-0000-0000-00007B140000}"/>
    <hyperlink ref="E5255" location="A126037474A" display="A126037474A" xr:uid="{00000000-0004-0000-0000-00007C140000}"/>
    <hyperlink ref="E5256" location="A126005074V" display="A126005074V" xr:uid="{00000000-0004-0000-0000-00007D140000}"/>
    <hyperlink ref="E5257" location="A126067282T" display="A126067282T" xr:uid="{00000000-0004-0000-0000-00007E140000}"/>
    <hyperlink ref="E5258" location="A126036178R" display="A126036178R" xr:uid="{00000000-0004-0000-0000-00007F140000}"/>
    <hyperlink ref="E5259" location="A126003130R" display="A126003130R" xr:uid="{00000000-0004-0000-0000-000080140000}"/>
    <hyperlink ref="E5260" location="A126065338F" display="A126065338F" xr:uid="{00000000-0004-0000-0000-000081140000}"/>
    <hyperlink ref="E5261" location="A126034234K" display="A126034234K" xr:uid="{00000000-0004-0000-0000-000082140000}"/>
    <hyperlink ref="E5262" location="A126005722F" display="A126005722F" xr:uid="{00000000-0004-0000-0000-000083140000}"/>
    <hyperlink ref="E5263" location="A126067930C" display="A126067930C" xr:uid="{00000000-0004-0000-0000-000084140000}"/>
    <hyperlink ref="E5264" location="A126036826A" display="A126036826A" xr:uid="{00000000-0004-0000-0000-000085140000}"/>
    <hyperlink ref="E5265" location="A126004426V" display="A126004426V" xr:uid="{00000000-0004-0000-0000-000086140000}"/>
    <hyperlink ref="E5266" location="A126066634T" display="A126066634T" xr:uid="{00000000-0004-0000-0000-000087140000}"/>
    <hyperlink ref="E5267" location="A126035530W" display="A126035530W" xr:uid="{00000000-0004-0000-0000-000088140000}"/>
    <hyperlink ref="E5268" location="A126003778F" display="A126003778F" xr:uid="{00000000-0004-0000-0000-000089140000}"/>
    <hyperlink ref="E5269" location="A126065986C" display="A126065986C" xr:uid="{00000000-0004-0000-0000-00008A140000}"/>
    <hyperlink ref="E5270" location="A126034882J" display="A126034882J" xr:uid="{00000000-0004-0000-0000-00008B140000}"/>
    <hyperlink ref="E5271" location="A126002482A" display="A126002482A" xr:uid="{00000000-0004-0000-0000-00008C140000}"/>
    <hyperlink ref="E5272" location="A126064690X" display="A126064690X" xr:uid="{00000000-0004-0000-0000-00008D140000}"/>
    <hyperlink ref="E5273" location="A126033586W" display="A126033586W" xr:uid="{00000000-0004-0000-0000-00008E140000}"/>
    <hyperlink ref="E5274" location="A126001818A" display="A126001818A" xr:uid="{00000000-0004-0000-0000-00008F140000}"/>
    <hyperlink ref="E5275" location="A126064026A" display="A126064026A" xr:uid="{00000000-0004-0000-0000-000090140000}"/>
    <hyperlink ref="E5276" location="A126032922C" display="A126032922C" xr:uid="{00000000-0004-0000-0000-000091140000}"/>
    <hyperlink ref="E5277" location="A126006354F" display="A126006354F" xr:uid="{00000000-0004-0000-0000-000092140000}"/>
    <hyperlink ref="E5278" location="A126068562C" display="A126068562C" xr:uid="{00000000-0004-0000-0000-000093140000}"/>
    <hyperlink ref="E5279" location="A126037458A" display="A126037458A" xr:uid="{00000000-0004-0000-0000-000094140000}"/>
    <hyperlink ref="E5280" location="A126005058V" display="A126005058V" xr:uid="{00000000-0004-0000-0000-000095140000}"/>
    <hyperlink ref="E5281" location="A126067266T" display="A126067266T" xr:uid="{00000000-0004-0000-0000-000096140000}"/>
    <hyperlink ref="E5282" location="A126036162W" display="A126036162W" xr:uid="{00000000-0004-0000-0000-000097140000}"/>
    <hyperlink ref="E5283" location="A126003114R" display="A126003114R" xr:uid="{00000000-0004-0000-0000-000098140000}"/>
    <hyperlink ref="E5284" location="A126065322L" display="A126065322L" xr:uid="{00000000-0004-0000-0000-000099140000}"/>
    <hyperlink ref="E5285" location="A126034218K" display="A126034218K" xr:uid="{00000000-0004-0000-0000-00009A140000}"/>
    <hyperlink ref="E5286" location="A126005706F" display="A126005706F" xr:uid="{00000000-0004-0000-0000-00009B140000}"/>
    <hyperlink ref="E5287" location="A126067914C" display="A126067914C" xr:uid="{00000000-0004-0000-0000-00009C140000}"/>
    <hyperlink ref="E5288" location="A126036810J" display="A126036810J" xr:uid="{00000000-0004-0000-0000-00009D140000}"/>
    <hyperlink ref="E5289" location="A126004410A" display="A126004410A" xr:uid="{00000000-0004-0000-0000-00009E140000}"/>
    <hyperlink ref="E5290" location="A126066618T" display="A126066618T" xr:uid="{00000000-0004-0000-0000-00009F140000}"/>
    <hyperlink ref="E5291" location="A126035514W" display="A126035514W" xr:uid="{00000000-0004-0000-0000-0000A0140000}"/>
    <hyperlink ref="E5292" location="A126003762L" display="A126003762L" xr:uid="{00000000-0004-0000-0000-0000A1140000}"/>
    <hyperlink ref="E5293" location="A126065970K" display="A126065970K" xr:uid="{00000000-0004-0000-0000-0000A2140000}"/>
    <hyperlink ref="E5294" location="A126034866J" display="A126034866J" xr:uid="{00000000-0004-0000-0000-0000A3140000}"/>
    <hyperlink ref="E5295" location="A126002466A" display="A126002466A" xr:uid="{00000000-0004-0000-0000-0000A4140000}"/>
    <hyperlink ref="E5296" location="A126064674X" display="A126064674X" xr:uid="{00000000-0004-0000-0000-0000A5140000}"/>
    <hyperlink ref="E5297" location="A126033570C" display="A126033570C" xr:uid="{00000000-0004-0000-0000-0000A6140000}"/>
    <hyperlink ref="E5298" location="A126001822T" display="A126001822T" xr:uid="{00000000-0004-0000-0000-0000A7140000}"/>
    <hyperlink ref="E5299" location="A126064030T" display="A126064030T" xr:uid="{00000000-0004-0000-0000-0000A8140000}"/>
    <hyperlink ref="E5300" location="A126032926L" display="A126032926L" xr:uid="{00000000-0004-0000-0000-0000A9140000}"/>
    <hyperlink ref="E5301" location="A126006358R" display="A126006358R" xr:uid="{00000000-0004-0000-0000-0000AA140000}"/>
    <hyperlink ref="E5302" location="A126068566L" display="A126068566L" xr:uid="{00000000-0004-0000-0000-0000AB140000}"/>
    <hyperlink ref="E5303" location="A126037462T" display="A126037462T" xr:uid="{00000000-0004-0000-0000-0000AC140000}"/>
    <hyperlink ref="E5304" location="A126005062K" display="A126005062K" xr:uid="{00000000-0004-0000-0000-0000AD140000}"/>
    <hyperlink ref="E5305" location="A126067270J" display="A126067270J" xr:uid="{00000000-0004-0000-0000-0000AE140000}"/>
    <hyperlink ref="E5306" location="A126036166F" display="A126036166F" xr:uid="{00000000-0004-0000-0000-0000AF140000}"/>
    <hyperlink ref="E5307" location="A126003118X" display="A126003118X" xr:uid="{00000000-0004-0000-0000-0000B0140000}"/>
    <hyperlink ref="E5308" location="A126065326W" display="A126065326W" xr:uid="{00000000-0004-0000-0000-0000B1140000}"/>
    <hyperlink ref="E5309" location="A126034222A" display="A126034222A" xr:uid="{00000000-0004-0000-0000-0000B2140000}"/>
    <hyperlink ref="E5310" location="A126005710W" display="A126005710W" xr:uid="{00000000-0004-0000-0000-0000B3140000}"/>
    <hyperlink ref="E5311" location="A126067918L" display="A126067918L" xr:uid="{00000000-0004-0000-0000-0000B4140000}"/>
    <hyperlink ref="E5312" location="A126036814T" display="A126036814T" xr:uid="{00000000-0004-0000-0000-0000B5140000}"/>
    <hyperlink ref="E5313" location="A126004414K" display="A126004414K" xr:uid="{00000000-0004-0000-0000-0000B6140000}"/>
    <hyperlink ref="E5314" location="A126066622J" display="A126066622J" xr:uid="{00000000-0004-0000-0000-0000B7140000}"/>
    <hyperlink ref="E5315" location="A126035518F" display="A126035518F" xr:uid="{00000000-0004-0000-0000-0000B8140000}"/>
    <hyperlink ref="E5316" location="A126003766W" display="A126003766W" xr:uid="{00000000-0004-0000-0000-0000B9140000}"/>
    <hyperlink ref="E5317" location="A126065974V" display="A126065974V" xr:uid="{00000000-0004-0000-0000-0000BA140000}"/>
    <hyperlink ref="E5318" location="A126034870X" display="A126034870X" xr:uid="{00000000-0004-0000-0000-0000BB140000}"/>
    <hyperlink ref="E5319" location="A126002470T" display="A126002470T" xr:uid="{00000000-0004-0000-0000-0000BC140000}"/>
    <hyperlink ref="E5320" location="A126064678J" display="A126064678J" xr:uid="{00000000-0004-0000-0000-0000BD140000}"/>
    <hyperlink ref="E5321" location="A126033574L" display="A126033574L" xr:uid="{00000000-0004-0000-0000-0000BE140000}"/>
    <hyperlink ref="E5322" location="A126001850A" display="A126001850A" xr:uid="{00000000-0004-0000-0000-0000BF140000}"/>
    <hyperlink ref="E5323" location="A126064058V" display="A126064058V" xr:uid="{00000000-0004-0000-0000-0000C0140000}"/>
    <hyperlink ref="E5324" location="A126032954W" display="A126032954W" xr:uid="{00000000-0004-0000-0000-0000C1140000}"/>
    <hyperlink ref="E5325" location="A126006386X" display="A126006386X" xr:uid="{00000000-0004-0000-0000-0000C2140000}"/>
    <hyperlink ref="E5326" location="A126068594W" display="A126068594W" xr:uid="{00000000-0004-0000-0000-0000C3140000}"/>
    <hyperlink ref="E5327" location="A126037490A" display="A126037490A" xr:uid="{00000000-0004-0000-0000-0000C4140000}"/>
    <hyperlink ref="E5328" location="A126005090V" display="A126005090V" xr:uid="{00000000-0004-0000-0000-0000C5140000}"/>
    <hyperlink ref="E5329" location="A126067298K" display="A126067298K" xr:uid="{00000000-0004-0000-0000-0000C6140000}"/>
    <hyperlink ref="E5330" location="A126036194R" display="A126036194R" xr:uid="{00000000-0004-0000-0000-0000C7140000}"/>
    <hyperlink ref="E5331" location="A126003146J" display="A126003146J" xr:uid="{00000000-0004-0000-0000-0000C8140000}"/>
    <hyperlink ref="E5332" location="A126065354F" display="A126065354F" xr:uid="{00000000-0004-0000-0000-0000C9140000}"/>
    <hyperlink ref="E5333" location="A126034250K" display="A126034250K" xr:uid="{00000000-0004-0000-0000-0000CA140000}"/>
    <hyperlink ref="E5334" location="A126005738X" display="A126005738X" xr:uid="{00000000-0004-0000-0000-0000CB140000}"/>
    <hyperlink ref="E5335" location="A126067946W" display="A126067946W" xr:uid="{00000000-0004-0000-0000-0000CC140000}"/>
    <hyperlink ref="E5336" location="A126036842A" display="A126036842A" xr:uid="{00000000-0004-0000-0000-0000CD140000}"/>
    <hyperlink ref="E5337" location="A126004442V" display="A126004442V" xr:uid="{00000000-0004-0000-0000-0000CE140000}"/>
    <hyperlink ref="E5338" location="A126066650T" display="A126066650T" xr:uid="{00000000-0004-0000-0000-0000CF140000}"/>
    <hyperlink ref="E5339" location="A126035546R" display="A126035546R" xr:uid="{00000000-0004-0000-0000-0000D0140000}"/>
    <hyperlink ref="E5340" location="A126003794F" display="A126003794F" xr:uid="{00000000-0004-0000-0000-0000D1140000}"/>
    <hyperlink ref="E5341" location="A126066002V" display="A126066002V" xr:uid="{00000000-0004-0000-0000-0000D2140000}"/>
    <hyperlink ref="E5342" location="A126034898A" display="A126034898A" xr:uid="{00000000-0004-0000-0000-0000D3140000}"/>
    <hyperlink ref="E5343" location="A126002498V" display="A126002498V" xr:uid="{00000000-0004-0000-0000-0000D4140000}"/>
    <hyperlink ref="E5344" location="A126064706F" display="A126064706F" xr:uid="{00000000-0004-0000-0000-0000D5140000}"/>
    <hyperlink ref="E5345" location="A126033602K" display="A126033602K" xr:uid="{00000000-0004-0000-0000-0000D6140000}"/>
    <hyperlink ref="E5346" location="A126001826A" display="A126001826A" xr:uid="{00000000-0004-0000-0000-0000D7140000}"/>
    <hyperlink ref="E5347" location="A126064034A" display="A126064034A" xr:uid="{00000000-0004-0000-0000-0000D8140000}"/>
    <hyperlink ref="E5348" location="A126032930C" display="A126032930C" xr:uid="{00000000-0004-0000-0000-0000D9140000}"/>
    <hyperlink ref="E5349" location="A126006362F" display="A126006362F" xr:uid="{00000000-0004-0000-0000-0000DA140000}"/>
    <hyperlink ref="E5350" location="A126068570C" display="A126068570C" xr:uid="{00000000-0004-0000-0000-0000DB140000}"/>
    <hyperlink ref="E5351" location="A126037466A" display="A126037466A" xr:uid="{00000000-0004-0000-0000-0000DC140000}"/>
    <hyperlink ref="E5352" location="A126005066V" display="A126005066V" xr:uid="{00000000-0004-0000-0000-0000DD140000}"/>
    <hyperlink ref="E5353" location="A126067274T" display="A126067274T" xr:uid="{00000000-0004-0000-0000-0000DE140000}"/>
    <hyperlink ref="E5354" location="A126036170W" display="A126036170W" xr:uid="{00000000-0004-0000-0000-0000DF140000}"/>
    <hyperlink ref="E5355" location="A126003122R" display="A126003122R" xr:uid="{00000000-0004-0000-0000-0000E0140000}"/>
    <hyperlink ref="E5356" location="A126065330L" display="A126065330L" xr:uid="{00000000-0004-0000-0000-0000E1140000}"/>
    <hyperlink ref="E5357" location="A126034226K" display="A126034226K" xr:uid="{00000000-0004-0000-0000-0000E2140000}"/>
    <hyperlink ref="E5358" location="A126005714F" display="A126005714F" xr:uid="{00000000-0004-0000-0000-0000E3140000}"/>
    <hyperlink ref="E5359" location="A126067922C" display="A126067922C" xr:uid="{00000000-0004-0000-0000-0000E4140000}"/>
    <hyperlink ref="E5360" location="A126036818A" display="A126036818A" xr:uid="{00000000-0004-0000-0000-0000E5140000}"/>
    <hyperlink ref="E5361" location="A126004418V" display="A126004418V" xr:uid="{00000000-0004-0000-0000-0000E6140000}"/>
    <hyperlink ref="E5362" location="A126066626T" display="A126066626T" xr:uid="{00000000-0004-0000-0000-0000E7140000}"/>
    <hyperlink ref="E5363" location="A126035522W" display="A126035522W" xr:uid="{00000000-0004-0000-0000-0000E8140000}"/>
    <hyperlink ref="E5364" location="A126003770L" display="A126003770L" xr:uid="{00000000-0004-0000-0000-0000E9140000}"/>
    <hyperlink ref="E5365" location="A126065978C" display="A126065978C" xr:uid="{00000000-0004-0000-0000-0000EA140000}"/>
    <hyperlink ref="E5366" location="A126034874J" display="A126034874J" xr:uid="{00000000-0004-0000-0000-0000EB140000}"/>
    <hyperlink ref="E5367" location="A126002474A" display="A126002474A" xr:uid="{00000000-0004-0000-0000-0000EC140000}"/>
    <hyperlink ref="E5368" location="A126064682X" display="A126064682X" xr:uid="{00000000-0004-0000-0000-0000ED140000}"/>
    <hyperlink ref="E5369" location="A126033578W" display="A126033578W" xr:uid="{00000000-0004-0000-0000-0000EE140000}"/>
    <hyperlink ref="E5370" location="A126001854K" display="A126001854K" xr:uid="{00000000-0004-0000-0000-0000EF140000}"/>
    <hyperlink ref="E5371" location="A126064062K" display="A126064062K" xr:uid="{00000000-0004-0000-0000-0000F0140000}"/>
    <hyperlink ref="E5372" location="A126032958F" display="A126032958F" xr:uid="{00000000-0004-0000-0000-0000F1140000}"/>
    <hyperlink ref="E5373" location="A126006390R" display="A126006390R" xr:uid="{00000000-0004-0000-0000-0000F2140000}"/>
    <hyperlink ref="E5374" location="A126068598F" display="A126068598F" xr:uid="{00000000-0004-0000-0000-0000F3140000}"/>
    <hyperlink ref="E5375" location="A126037494K" display="A126037494K" xr:uid="{00000000-0004-0000-0000-0000F4140000}"/>
    <hyperlink ref="E5376" location="A126005094C" display="A126005094C" xr:uid="{00000000-0004-0000-0000-0000F5140000}"/>
    <hyperlink ref="E5377" location="A126067302R" display="A126067302R" xr:uid="{00000000-0004-0000-0000-0000F6140000}"/>
    <hyperlink ref="E5378" location="A126036198X" display="A126036198X" xr:uid="{00000000-0004-0000-0000-0000F7140000}"/>
    <hyperlink ref="E5379" location="A126003150X" display="A126003150X" xr:uid="{00000000-0004-0000-0000-0000F8140000}"/>
    <hyperlink ref="E5380" location="A126065358R" display="A126065358R" xr:uid="{00000000-0004-0000-0000-0000F9140000}"/>
    <hyperlink ref="E5381" location="A126034254V" display="A126034254V" xr:uid="{00000000-0004-0000-0000-0000FA140000}"/>
    <hyperlink ref="E5382" location="A126005742R" display="A126005742R" xr:uid="{00000000-0004-0000-0000-0000FB140000}"/>
    <hyperlink ref="E5383" location="A126067950L" display="A126067950L" xr:uid="{00000000-0004-0000-0000-0000FC140000}"/>
    <hyperlink ref="E5384" location="A126036846K" display="A126036846K" xr:uid="{00000000-0004-0000-0000-0000FD140000}"/>
    <hyperlink ref="E5385" location="A126004446C" display="A126004446C" xr:uid="{00000000-0004-0000-0000-0000FE140000}"/>
    <hyperlink ref="E5386" location="A126066654A" display="A126066654A" xr:uid="{00000000-0004-0000-0000-0000FF140000}"/>
    <hyperlink ref="E5387" location="A126035550F" display="A126035550F" xr:uid="{00000000-0004-0000-0000-000000150000}"/>
    <hyperlink ref="E5388" location="A126003798R" display="A126003798R" xr:uid="{00000000-0004-0000-0000-000001150000}"/>
    <hyperlink ref="E5389" location="A126066006C" display="A126066006C" xr:uid="{00000000-0004-0000-0000-000002150000}"/>
    <hyperlink ref="E5390" location="A126034902F" display="A126034902F" xr:uid="{00000000-0004-0000-0000-000003150000}"/>
    <hyperlink ref="E5391" location="A126002502X" display="A126002502X" xr:uid="{00000000-0004-0000-0000-000004150000}"/>
    <hyperlink ref="E5392" location="A126064710W" display="A126064710W" xr:uid="{00000000-0004-0000-0000-000005150000}"/>
    <hyperlink ref="E5393" location="A126033606V" display="A126033606V" xr:uid="{00000000-0004-0000-0000-000006150000}"/>
    <hyperlink ref="E5394" location="A126001570J" display="A126001570J" xr:uid="{00000000-0004-0000-0000-000007150000}"/>
    <hyperlink ref="E5395" location="A126063778X" display="A126063778X" xr:uid="{00000000-0004-0000-0000-000008150000}"/>
    <hyperlink ref="E5396" location="A126032674C" display="A126032674C" xr:uid="{00000000-0004-0000-0000-000009150000}"/>
    <hyperlink ref="E5397" location="A126006106V" display="A126006106V" xr:uid="{00000000-0004-0000-0000-00000A150000}"/>
    <hyperlink ref="E5398" location="A126068314T" display="A126068314T" xr:uid="{00000000-0004-0000-0000-00000B150000}"/>
    <hyperlink ref="E5399" location="A126037210W" display="A126037210W" xr:uid="{00000000-0004-0000-0000-00000C150000}"/>
    <hyperlink ref="E5400" location="A126004810L" display="A126004810L" xr:uid="{00000000-0004-0000-0000-00000D150000}"/>
    <hyperlink ref="E5401" location="A126067018F" display="A126067018F" xr:uid="{00000000-0004-0000-0000-00000E150000}"/>
    <hyperlink ref="E5402" location="A126035914J" display="A126035914J" xr:uid="{00000000-0004-0000-0000-00000F150000}"/>
    <hyperlink ref="E5403" location="A126002866L" display="A126002866L" xr:uid="{00000000-0004-0000-0000-000010150000}"/>
    <hyperlink ref="E5404" location="A126065074L" display="A126065074L" xr:uid="{00000000-0004-0000-0000-000011150000}"/>
    <hyperlink ref="E5405" location="A126033970R" display="A126033970R" xr:uid="{00000000-0004-0000-0000-000012150000}"/>
    <hyperlink ref="E5406" location="A126005458F" display="A126005458F" xr:uid="{00000000-0004-0000-0000-000013150000}"/>
    <hyperlink ref="E5407" location="A126067666C" display="A126067666C" xr:uid="{00000000-0004-0000-0000-000014150000}"/>
    <hyperlink ref="E5408" location="A126036562J" display="A126036562J" xr:uid="{00000000-0004-0000-0000-000015150000}"/>
    <hyperlink ref="E5409" location="A126004162A" display="A126004162A" xr:uid="{00000000-0004-0000-0000-000016150000}"/>
    <hyperlink ref="E5410" location="A126066370X" display="A126066370X" xr:uid="{00000000-0004-0000-0000-000017150000}"/>
    <hyperlink ref="E5411" location="A126035266W" display="A126035266W" xr:uid="{00000000-0004-0000-0000-000018150000}"/>
    <hyperlink ref="E5412" location="A126003514A" display="A126003514A" xr:uid="{00000000-0004-0000-0000-000019150000}"/>
    <hyperlink ref="E5413" location="A126065722X" display="A126065722X" xr:uid="{00000000-0004-0000-0000-00001A150000}"/>
    <hyperlink ref="E5414" location="A126034618W" display="A126034618W" xr:uid="{00000000-0004-0000-0000-00001B150000}"/>
    <hyperlink ref="E5415" location="A126002218R" display="A126002218R" xr:uid="{00000000-0004-0000-0000-00001C150000}"/>
    <hyperlink ref="E5416" location="A126064426L" display="A126064426L" xr:uid="{00000000-0004-0000-0000-00001D150000}"/>
    <hyperlink ref="E5417" location="A126033322T" display="A126033322T" xr:uid="{00000000-0004-0000-0000-00001E150000}"/>
    <hyperlink ref="E5418" location="A126001582T" display="A126001582T" xr:uid="{00000000-0004-0000-0000-00001F150000}"/>
    <hyperlink ref="E5419" location="A126063790R" display="A126063790R" xr:uid="{00000000-0004-0000-0000-000020150000}"/>
    <hyperlink ref="E5420" location="A126032686L" display="A126032686L" xr:uid="{00000000-0004-0000-0000-000021150000}"/>
    <hyperlink ref="E5421" location="A126006118C" display="A126006118C" xr:uid="{00000000-0004-0000-0000-000022150000}"/>
    <hyperlink ref="E5422" location="A126068326A" display="A126068326A" xr:uid="{00000000-0004-0000-0000-000023150000}"/>
    <hyperlink ref="E5423" location="A126037222F" display="A126037222F" xr:uid="{00000000-0004-0000-0000-000024150000}"/>
    <hyperlink ref="E5424" location="A126004822W" display="A126004822W" xr:uid="{00000000-0004-0000-0000-000025150000}"/>
    <hyperlink ref="E5425" location="A126067030W" display="A126067030W" xr:uid="{00000000-0004-0000-0000-000026150000}"/>
    <hyperlink ref="E5426" location="A126035926T" display="A126035926T" xr:uid="{00000000-0004-0000-0000-000027150000}"/>
    <hyperlink ref="E5427" location="A126002878W" display="A126002878W" xr:uid="{00000000-0004-0000-0000-000028150000}"/>
    <hyperlink ref="E5428" location="A126065086W" display="A126065086W" xr:uid="{00000000-0004-0000-0000-000029150000}"/>
    <hyperlink ref="E5429" location="A126033982X" display="A126033982X" xr:uid="{00000000-0004-0000-0000-00002A150000}"/>
    <hyperlink ref="E5430" location="A126005470W" display="A126005470W" xr:uid="{00000000-0004-0000-0000-00002B150000}"/>
    <hyperlink ref="E5431" location="A126067678L" display="A126067678L" xr:uid="{00000000-0004-0000-0000-00002C150000}"/>
    <hyperlink ref="E5432" location="A126036574T" display="A126036574T" xr:uid="{00000000-0004-0000-0000-00002D150000}"/>
    <hyperlink ref="E5433" location="A126004174K" display="A126004174K" xr:uid="{00000000-0004-0000-0000-00002E150000}"/>
    <hyperlink ref="E5434" location="A126066382J" display="A126066382J" xr:uid="{00000000-0004-0000-0000-00002F150000}"/>
    <hyperlink ref="E5435" location="A126035278F" display="A126035278F" xr:uid="{00000000-0004-0000-0000-000030150000}"/>
    <hyperlink ref="E5436" location="A126003526K" display="A126003526K" xr:uid="{00000000-0004-0000-0000-000031150000}"/>
    <hyperlink ref="E5437" location="A126065734J" display="A126065734J" xr:uid="{00000000-0004-0000-0000-000032150000}"/>
    <hyperlink ref="E5438" location="A126034630L" display="A126034630L" xr:uid="{00000000-0004-0000-0000-000033150000}"/>
    <hyperlink ref="E5439" location="A126002230F" display="A126002230F" xr:uid="{00000000-0004-0000-0000-000034150000}"/>
    <hyperlink ref="E5440" location="A126064438W" display="A126064438W" xr:uid="{00000000-0004-0000-0000-000035150000}"/>
    <hyperlink ref="E5441" location="A126033334A" display="A126033334A" xr:uid="{00000000-0004-0000-0000-000036150000}"/>
    <hyperlink ref="E5442" location="A126001550X" display="A126001550X" xr:uid="{00000000-0004-0000-0000-000037150000}"/>
    <hyperlink ref="E5443" location="A126063758R" display="A126063758R" xr:uid="{00000000-0004-0000-0000-000038150000}"/>
    <hyperlink ref="E5444" location="A126032654V" display="A126032654V" xr:uid="{00000000-0004-0000-0000-000039150000}"/>
    <hyperlink ref="E5445" location="A126006086W" display="A126006086W" xr:uid="{00000000-0004-0000-0000-00003A150000}"/>
    <hyperlink ref="E5446" location="A126068294V" display="A126068294V" xr:uid="{00000000-0004-0000-0000-00003B150000}"/>
    <hyperlink ref="E5447" location="A126037190X" display="A126037190X" xr:uid="{00000000-0004-0000-0000-00003C150000}"/>
    <hyperlink ref="E5448" location="A126004790R" display="A126004790R" xr:uid="{00000000-0004-0000-0000-00003D150000}"/>
    <hyperlink ref="E5449" location="A126066998F" display="A126066998F" xr:uid="{00000000-0004-0000-0000-00003E150000}"/>
    <hyperlink ref="E5450" location="A126035894K" display="A126035894K" xr:uid="{00000000-0004-0000-0000-00003F150000}"/>
    <hyperlink ref="E5451" location="A126002846C" display="A126002846C" xr:uid="{00000000-0004-0000-0000-000040150000}"/>
    <hyperlink ref="E5452" location="A126065054C" display="A126065054C" xr:uid="{00000000-0004-0000-0000-000041150000}"/>
    <hyperlink ref="E5453" location="A126033950F" display="A126033950F" xr:uid="{00000000-0004-0000-0000-000042150000}"/>
    <hyperlink ref="E5454" location="A126005438W" display="A126005438W" xr:uid="{00000000-0004-0000-0000-000043150000}"/>
    <hyperlink ref="E5455" location="A126067646V" display="A126067646V" xr:uid="{00000000-0004-0000-0000-000044150000}"/>
    <hyperlink ref="E5456" location="A126036542X" display="A126036542X" xr:uid="{00000000-0004-0000-0000-000045150000}"/>
    <hyperlink ref="E5457" location="A126004142T" display="A126004142T" xr:uid="{00000000-0004-0000-0000-000046150000}"/>
    <hyperlink ref="E5458" location="A126066350R" display="A126066350R" xr:uid="{00000000-0004-0000-0000-000047150000}"/>
    <hyperlink ref="E5459" location="A126035246L" display="A126035246L" xr:uid="{00000000-0004-0000-0000-000048150000}"/>
    <hyperlink ref="E5460" location="A126003494C" display="A126003494C" xr:uid="{00000000-0004-0000-0000-000049150000}"/>
    <hyperlink ref="E5461" location="A126065702R" display="A126065702R" xr:uid="{00000000-0004-0000-0000-00004A150000}"/>
    <hyperlink ref="E5462" location="A126034598X" display="A126034598X" xr:uid="{00000000-0004-0000-0000-00004B150000}"/>
    <hyperlink ref="E5463" location="A126002198T" display="A126002198T" xr:uid="{00000000-0004-0000-0000-00004C150000}"/>
    <hyperlink ref="E5464" location="A126064406C" display="A126064406C" xr:uid="{00000000-0004-0000-0000-00004D150000}"/>
    <hyperlink ref="E5465" location="A126033302J" display="A126033302J" xr:uid="{00000000-0004-0000-0000-00004E150000}"/>
    <hyperlink ref="E5466" location="A126001586A" display="A126001586A" xr:uid="{00000000-0004-0000-0000-00004F150000}"/>
    <hyperlink ref="E5467" location="A126063794X" display="A126063794X" xr:uid="{00000000-0004-0000-0000-000050150000}"/>
    <hyperlink ref="E5468" location="A126032690C" display="A126032690C" xr:uid="{00000000-0004-0000-0000-000051150000}"/>
    <hyperlink ref="E5469" location="A126006122V" display="A126006122V" xr:uid="{00000000-0004-0000-0000-000052150000}"/>
    <hyperlink ref="E5470" location="A126068330T" display="A126068330T" xr:uid="{00000000-0004-0000-0000-000053150000}"/>
    <hyperlink ref="E5471" location="A126037226R" display="A126037226R" xr:uid="{00000000-0004-0000-0000-000054150000}"/>
    <hyperlink ref="E5472" location="A126004826F" display="A126004826F" xr:uid="{00000000-0004-0000-0000-000055150000}"/>
    <hyperlink ref="E5473" location="A126067034F" display="A126067034F" xr:uid="{00000000-0004-0000-0000-000056150000}"/>
    <hyperlink ref="E5474" location="A126035930J" display="A126035930J" xr:uid="{00000000-0004-0000-0000-000057150000}"/>
    <hyperlink ref="E5475" location="A126002882L" display="A126002882L" xr:uid="{00000000-0004-0000-0000-000058150000}"/>
    <hyperlink ref="E5476" location="A126065090L" display="A126065090L" xr:uid="{00000000-0004-0000-0000-000059150000}"/>
    <hyperlink ref="E5477" location="A126033986J" display="A126033986J" xr:uid="{00000000-0004-0000-0000-00005A150000}"/>
    <hyperlink ref="E5478" location="A126005474F" display="A126005474F" xr:uid="{00000000-0004-0000-0000-00005B150000}"/>
    <hyperlink ref="E5479" location="A126067682C" display="A126067682C" xr:uid="{00000000-0004-0000-0000-00005C150000}"/>
    <hyperlink ref="E5480" location="A126036578A" display="A126036578A" xr:uid="{00000000-0004-0000-0000-00005D150000}"/>
    <hyperlink ref="E5481" location="A126004178V" display="A126004178V" xr:uid="{00000000-0004-0000-0000-00005E150000}"/>
    <hyperlink ref="E5482" location="A126066386T" display="A126066386T" xr:uid="{00000000-0004-0000-0000-00005F150000}"/>
    <hyperlink ref="E5483" location="A126035282W" display="A126035282W" xr:uid="{00000000-0004-0000-0000-000060150000}"/>
    <hyperlink ref="E5484" location="A126003530A" display="A126003530A" xr:uid="{00000000-0004-0000-0000-000061150000}"/>
    <hyperlink ref="E5485" location="A126065738T" display="A126065738T" xr:uid="{00000000-0004-0000-0000-000062150000}"/>
    <hyperlink ref="E5486" location="A126034634W" display="A126034634W" xr:uid="{00000000-0004-0000-0000-000063150000}"/>
    <hyperlink ref="E5487" location="A126002234R" display="A126002234R" xr:uid="{00000000-0004-0000-0000-000064150000}"/>
    <hyperlink ref="E5488" location="A126064442L" display="A126064442L" xr:uid="{00000000-0004-0000-0000-000065150000}"/>
    <hyperlink ref="E5489" location="A126033338K" display="A126033338K" xr:uid="{00000000-0004-0000-0000-000066150000}"/>
    <hyperlink ref="E5490" location="A126001590T" display="A126001590T" xr:uid="{00000000-0004-0000-0000-000067150000}"/>
    <hyperlink ref="E5491" location="A126063798J" display="A126063798J" xr:uid="{00000000-0004-0000-0000-000068150000}"/>
    <hyperlink ref="E5492" location="A126032694L" display="A126032694L" xr:uid="{00000000-0004-0000-0000-000069150000}"/>
    <hyperlink ref="E5493" location="A126006126C" display="A126006126C" xr:uid="{00000000-0004-0000-0000-00006A150000}"/>
    <hyperlink ref="E5494" location="A126068334A" display="A126068334A" xr:uid="{00000000-0004-0000-0000-00006B150000}"/>
    <hyperlink ref="E5495" location="A126037230F" display="A126037230F" xr:uid="{00000000-0004-0000-0000-00006C150000}"/>
    <hyperlink ref="E5496" location="A126004830W" display="A126004830W" xr:uid="{00000000-0004-0000-0000-00006D150000}"/>
    <hyperlink ref="E5497" location="A126067038R" display="A126067038R" xr:uid="{00000000-0004-0000-0000-00006E150000}"/>
    <hyperlink ref="E5498" location="A126035934T" display="A126035934T" xr:uid="{00000000-0004-0000-0000-00006F150000}"/>
    <hyperlink ref="E5499" location="A126002886W" display="A126002886W" xr:uid="{00000000-0004-0000-0000-000070150000}"/>
    <hyperlink ref="E5500" location="A126065094W" display="A126065094W" xr:uid="{00000000-0004-0000-0000-000071150000}"/>
    <hyperlink ref="E5501" location="A126033990X" display="A126033990X" xr:uid="{00000000-0004-0000-0000-000072150000}"/>
    <hyperlink ref="E5502" location="A126005478R" display="A126005478R" xr:uid="{00000000-0004-0000-0000-000073150000}"/>
    <hyperlink ref="E5503" location="A126067686L" display="A126067686L" xr:uid="{00000000-0004-0000-0000-000074150000}"/>
    <hyperlink ref="E5504" location="A126036582T" display="A126036582T" xr:uid="{00000000-0004-0000-0000-000075150000}"/>
    <hyperlink ref="E5505" location="A126004182K" display="A126004182K" xr:uid="{00000000-0004-0000-0000-000076150000}"/>
    <hyperlink ref="E5506" location="A126066390J" display="A126066390J" xr:uid="{00000000-0004-0000-0000-000077150000}"/>
    <hyperlink ref="E5507" location="A126035286F" display="A126035286F" xr:uid="{00000000-0004-0000-0000-000078150000}"/>
    <hyperlink ref="E5508" location="A126003534K" display="A126003534K" xr:uid="{00000000-0004-0000-0000-000079150000}"/>
    <hyperlink ref="E5509" location="A126065742J" display="A126065742J" xr:uid="{00000000-0004-0000-0000-00007A150000}"/>
    <hyperlink ref="E5510" location="A126034638F" display="A126034638F" xr:uid="{00000000-0004-0000-0000-00007B150000}"/>
    <hyperlink ref="E5511" location="A126002238X" display="A126002238X" xr:uid="{00000000-0004-0000-0000-00007C150000}"/>
    <hyperlink ref="E5512" location="A126064446W" display="A126064446W" xr:uid="{00000000-0004-0000-0000-00007D150000}"/>
    <hyperlink ref="E5513" location="A126033342A" display="A126033342A" xr:uid="{00000000-0004-0000-0000-00007E150000}"/>
    <hyperlink ref="E5514" location="A126001554J" display="A126001554J" xr:uid="{00000000-0004-0000-0000-00007F150000}"/>
    <hyperlink ref="E5515" location="A126063762F" display="A126063762F" xr:uid="{00000000-0004-0000-0000-000080150000}"/>
    <hyperlink ref="E5516" location="A126032658C" display="A126032658C" xr:uid="{00000000-0004-0000-0000-000081150000}"/>
    <hyperlink ref="E5517" location="A126006090L" display="A126006090L" xr:uid="{00000000-0004-0000-0000-000082150000}"/>
    <hyperlink ref="E5518" location="A126068298C" display="A126068298C" xr:uid="{00000000-0004-0000-0000-000083150000}"/>
    <hyperlink ref="E5519" location="A126037194J" display="A126037194J" xr:uid="{00000000-0004-0000-0000-000084150000}"/>
    <hyperlink ref="E5520" location="A126004794X" display="A126004794X" xr:uid="{00000000-0004-0000-0000-000085150000}"/>
    <hyperlink ref="E5521" location="A126067002L" display="A126067002L" xr:uid="{00000000-0004-0000-0000-000086150000}"/>
    <hyperlink ref="E5522" location="A126035898V" display="A126035898V" xr:uid="{00000000-0004-0000-0000-000087150000}"/>
    <hyperlink ref="E5523" location="A126002850V" display="A126002850V" xr:uid="{00000000-0004-0000-0000-000088150000}"/>
    <hyperlink ref="E5524" location="A126065058L" display="A126065058L" xr:uid="{00000000-0004-0000-0000-000089150000}"/>
    <hyperlink ref="E5525" location="A126033954R" display="A126033954R" xr:uid="{00000000-0004-0000-0000-00008A150000}"/>
    <hyperlink ref="E5526" location="A126005442L" display="A126005442L" xr:uid="{00000000-0004-0000-0000-00008B150000}"/>
    <hyperlink ref="E5527" location="A126067650K" display="A126067650K" xr:uid="{00000000-0004-0000-0000-00008C150000}"/>
    <hyperlink ref="E5528" location="A126036546J" display="A126036546J" xr:uid="{00000000-0004-0000-0000-00008D150000}"/>
    <hyperlink ref="E5529" location="A126004146A" display="A126004146A" xr:uid="{00000000-0004-0000-0000-00008E150000}"/>
    <hyperlink ref="E5530" location="A126066354X" display="A126066354X" xr:uid="{00000000-0004-0000-0000-00008F150000}"/>
    <hyperlink ref="E5531" location="A126035250C" display="A126035250C" xr:uid="{00000000-0004-0000-0000-000090150000}"/>
    <hyperlink ref="E5532" location="A126003498L" display="A126003498L" xr:uid="{00000000-0004-0000-0000-000091150000}"/>
    <hyperlink ref="E5533" location="A126065706X" display="A126065706X" xr:uid="{00000000-0004-0000-0000-000092150000}"/>
    <hyperlink ref="E5534" location="A126034602C" display="A126034602C" xr:uid="{00000000-0004-0000-0000-000093150000}"/>
    <hyperlink ref="E5535" location="A126002202W" display="A126002202W" xr:uid="{00000000-0004-0000-0000-000094150000}"/>
    <hyperlink ref="E5536" location="A126064410V" display="A126064410V" xr:uid="{00000000-0004-0000-0000-000095150000}"/>
    <hyperlink ref="E5537" location="A126033306T" display="A126033306T" xr:uid="{00000000-0004-0000-0000-000096150000}"/>
    <hyperlink ref="E5538" location="A126001558T" display="A126001558T" xr:uid="{00000000-0004-0000-0000-000097150000}"/>
    <hyperlink ref="E5539" location="A126063766R" display="A126063766R" xr:uid="{00000000-0004-0000-0000-000098150000}"/>
    <hyperlink ref="E5540" location="A126032662V" display="A126032662V" xr:uid="{00000000-0004-0000-0000-000099150000}"/>
    <hyperlink ref="E5541" location="A126006094W" display="A126006094W" xr:uid="{00000000-0004-0000-0000-00009A150000}"/>
    <hyperlink ref="E5542" location="A126068302J" display="A126068302J" xr:uid="{00000000-0004-0000-0000-00009B150000}"/>
    <hyperlink ref="E5543" location="A126037198T" display="A126037198T" xr:uid="{00000000-0004-0000-0000-00009C150000}"/>
    <hyperlink ref="E5544" location="A126004798J" display="A126004798J" xr:uid="{00000000-0004-0000-0000-00009D150000}"/>
    <hyperlink ref="E5545" location="A126067006W" display="A126067006W" xr:uid="{00000000-0004-0000-0000-00009E150000}"/>
    <hyperlink ref="E5546" location="A126035902X" display="A126035902X" xr:uid="{00000000-0004-0000-0000-00009F150000}"/>
    <hyperlink ref="E5547" location="A126002854C" display="A126002854C" xr:uid="{00000000-0004-0000-0000-0000A0150000}"/>
    <hyperlink ref="E5548" location="A126065062C" display="A126065062C" xr:uid="{00000000-0004-0000-0000-0000A1150000}"/>
    <hyperlink ref="E5549" location="A126033958X" display="A126033958X" xr:uid="{00000000-0004-0000-0000-0000A2150000}"/>
    <hyperlink ref="E5550" location="A126004150T" display="A126004150T" xr:uid="{00000000-0004-0000-0000-0000A3150000}"/>
    <hyperlink ref="E5551" location="A126066358J" display="A126066358J" xr:uid="{00000000-0004-0000-0000-0000A4150000}"/>
    <hyperlink ref="E5552" location="A126035254L" display="A126035254L" xr:uid="{00000000-0004-0000-0000-0000A5150000}"/>
    <hyperlink ref="E5553" location="A126003502T" display="A126003502T" xr:uid="{00000000-0004-0000-0000-0000A6150000}"/>
    <hyperlink ref="E5554" location="A126065710R" display="A126065710R" xr:uid="{00000000-0004-0000-0000-0000A7150000}"/>
    <hyperlink ref="E5555" location="A126034606L" display="A126034606L" xr:uid="{00000000-0004-0000-0000-0000A8150000}"/>
    <hyperlink ref="E5556" location="A126001574T" display="A126001574T" xr:uid="{00000000-0004-0000-0000-0000A9150000}"/>
    <hyperlink ref="E5557" location="A126063782R" display="A126063782R" xr:uid="{00000000-0004-0000-0000-0000AA150000}"/>
    <hyperlink ref="E5558" location="A126032678L" display="A126032678L" xr:uid="{00000000-0004-0000-0000-0000AB150000}"/>
    <hyperlink ref="E5559" location="A126006110K" display="A126006110K" xr:uid="{00000000-0004-0000-0000-0000AC150000}"/>
    <hyperlink ref="E5560" location="A126068318A" display="A126068318A" xr:uid="{00000000-0004-0000-0000-0000AD150000}"/>
    <hyperlink ref="E5561" location="A126037214F" display="A126037214F" xr:uid="{00000000-0004-0000-0000-0000AE150000}"/>
    <hyperlink ref="E5562" location="A126004814W" display="A126004814W" xr:uid="{00000000-0004-0000-0000-0000AF150000}"/>
    <hyperlink ref="E5563" location="A126067022W" display="A126067022W" xr:uid="{00000000-0004-0000-0000-0000B0150000}"/>
    <hyperlink ref="E5564" location="A126035918T" display="A126035918T" xr:uid="{00000000-0004-0000-0000-0000B1150000}"/>
    <hyperlink ref="E5565" location="A126002870C" display="A126002870C" xr:uid="{00000000-0004-0000-0000-0000B2150000}"/>
    <hyperlink ref="E5566" location="A126065078W" display="A126065078W" xr:uid="{00000000-0004-0000-0000-0000B3150000}"/>
    <hyperlink ref="E5567" location="A126033974X" display="A126033974X" xr:uid="{00000000-0004-0000-0000-0000B4150000}"/>
    <hyperlink ref="E5568" location="A126004166K" display="A126004166K" xr:uid="{00000000-0004-0000-0000-0000B5150000}"/>
    <hyperlink ref="E5569" location="A126066374J" display="A126066374J" xr:uid="{00000000-0004-0000-0000-0000B6150000}"/>
    <hyperlink ref="E5570" location="A126035270L" display="A126035270L" xr:uid="{00000000-0004-0000-0000-0000B7150000}"/>
    <hyperlink ref="E5571" location="A126003518K" display="A126003518K" xr:uid="{00000000-0004-0000-0000-0000B8150000}"/>
    <hyperlink ref="E5572" location="A126065726J" display="A126065726J" xr:uid="{00000000-0004-0000-0000-0000B9150000}"/>
    <hyperlink ref="E5573" location="A126034622L" display="A126034622L" xr:uid="{00000000-0004-0000-0000-0000BA150000}"/>
    <hyperlink ref="E5574" location="A126001542X" display="A126001542X" xr:uid="{00000000-0004-0000-0000-0000BB150000}"/>
    <hyperlink ref="E5575" location="A126063750W" display="A126063750W" xr:uid="{00000000-0004-0000-0000-0000BC150000}"/>
    <hyperlink ref="E5576" location="A126032646V" display="A126032646V" xr:uid="{00000000-0004-0000-0000-0000BD150000}"/>
    <hyperlink ref="E5577" location="A126006078W" display="A126006078W" xr:uid="{00000000-0004-0000-0000-0000BE150000}"/>
    <hyperlink ref="E5578" location="A126068286V" display="A126068286V" xr:uid="{00000000-0004-0000-0000-0000BF150000}"/>
    <hyperlink ref="E5579" location="A126037182X" display="A126037182X" xr:uid="{00000000-0004-0000-0000-0000C0150000}"/>
    <hyperlink ref="E5580" location="A126004782R" display="A126004782R" xr:uid="{00000000-0004-0000-0000-0000C1150000}"/>
    <hyperlink ref="E5581" location="A126066990L" display="A126066990L" xr:uid="{00000000-0004-0000-0000-0000C2150000}"/>
    <hyperlink ref="E5582" location="A126035886K" display="A126035886K" xr:uid="{00000000-0004-0000-0000-0000C3150000}"/>
    <hyperlink ref="E5583" location="A126002838C" display="A126002838C" xr:uid="{00000000-0004-0000-0000-0000C4150000}"/>
    <hyperlink ref="E5584" location="A126065046C" display="A126065046C" xr:uid="{00000000-0004-0000-0000-0000C5150000}"/>
    <hyperlink ref="E5585" location="A126033942F" display="A126033942F" xr:uid="{00000000-0004-0000-0000-0000C6150000}"/>
    <hyperlink ref="E5586" location="A126005430C" display="A126005430C" xr:uid="{00000000-0004-0000-0000-0000C7150000}"/>
    <hyperlink ref="E5587" location="A126067638V" display="A126067638V" xr:uid="{00000000-0004-0000-0000-0000C8150000}"/>
    <hyperlink ref="E5588" location="A126036534X" display="A126036534X" xr:uid="{00000000-0004-0000-0000-0000C9150000}"/>
    <hyperlink ref="E5589" location="A126004134T" display="A126004134T" xr:uid="{00000000-0004-0000-0000-0000CA150000}"/>
    <hyperlink ref="E5590" location="A126066342R" display="A126066342R" xr:uid="{00000000-0004-0000-0000-0000CB150000}"/>
    <hyperlink ref="E5591" location="A126035238L" display="A126035238L" xr:uid="{00000000-0004-0000-0000-0000CC150000}"/>
    <hyperlink ref="E5592" location="A126003486C" display="A126003486C" xr:uid="{00000000-0004-0000-0000-0000CD150000}"/>
    <hyperlink ref="E5593" location="A126065694A" display="A126065694A" xr:uid="{00000000-0004-0000-0000-0000CE150000}"/>
    <hyperlink ref="E5594" location="A126034590F" display="A126034590F" xr:uid="{00000000-0004-0000-0000-0000CF150000}"/>
    <hyperlink ref="E5595" location="A126002190X" display="A126002190X" xr:uid="{00000000-0004-0000-0000-0000D0150000}"/>
    <hyperlink ref="E5596" location="A126064398R" display="A126064398R" xr:uid="{00000000-0004-0000-0000-0000D1150000}"/>
    <hyperlink ref="E5597" location="A126033294V" display="A126033294V" xr:uid="{00000000-0004-0000-0000-0000D2150000}"/>
    <hyperlink ref="E5598" location="A126001594A" display="A126001594A" xr:uid="{00000000-0004-0000-0000-0000D3150000}"/>
    <hyperlink ref="E5599" location="A126063802L" display="A126063802L" xr:uid="{00000000-0004-0000-0000-0000D4150000}"/>
    <hyperlink ref="E5600" location="A126032698W" display="A126032698W" xr:uid="{00000000-0004-0000-0000-0000D5150000}"/>
    <hyperlink ref="E5601" location="A126006130V" display="A126006130V" xr:uid="{00000000-0004-0000-0000-0000D6150000}"/>
    <hyperlink ref="E5602" location="A126068338K" display="A126068338K" xr:uid="{00000000-0004-0000-0000-0000D7150000}"/>
    <hyperlink ref="E5603" location="A126037234R" display="A126037234R" xr:uid="{00000000-0004-0000-0000-0000D8150000}"/>
    <hyperlink ref="E5604" location="A126004834F" display="A126004834F" xr:uid="{00000000-0004-0000-0000-0000D9150000}"/>
    <hyperlink ref="E5605" location="A126067042F" display="A126067042F" xr:uid="{00000000-0004-0000-0000-0000DA150000}"/>
    <hyperlink ref="E5606" location="A126035938A" display="A126035938A" xr:uid="{00000000-0004-0000-0000-0000DB150000}"/>
    <hyperlink ref="E5607" location="A126002890L" display="A126002890L" xr:uid="{00000000-0004-0000-0000-0000DC150000}"/>
    <hyperlink ref="E5608" location="A126065098F" display="A126065098F" xr:uid="{00000000-0004-0000-0000-0000DD150000}"/>
    <hyperlink ref="E5609" location="A126033994J" display="A126033994J" xr:uid="{00000000-0004-0000-0000-0000DE150000}"/>
    <hyperlink ref="E5610" location="A126005482F" display="A126005482F" xr:uid="{00000000-0004-0000-0000-0000DF150000}"/>
    <hyperlink ref="E5611" location="A126067690C" display="A126067690C" xr:uid="{00000000-0004-0000-0000-0000E0150000}"/>
    <hyperlink ref="E5612" location="A126036586A" display="A126036586A" xr:uid="{00000000-0004-0000-0000-0000E1150000}"/>
    <hyperlink ref="E5613" location="A126004186V" display="A126004186V" xr:uid="{00000000-0004-0000-0000-0000E2150000}"/>
    <hyperlink ref="E5614" location="A126066394T" display="A126066394T" xr:uid="{00000000-0004-0000-0000-0000E3150000}"/>
    <hyperlink ref="E5615" location="A126035290W" display="A126035290W" xr:uid="{00000000-0004-0000-0000-0000E4150000}"/>
    <hyperlink ref="E5616" location="A126003538V" display="A126003538V" xr:uid="{00000000-0004-0000-0000-0000E5150000}"/>
    <hyperlink ref="E5617" location="A126065746T" display="A126065746T" xr:uid="{00000000-0004-0000-0000-0000E6150000}"/>
    <hyperlink ref="E5618" location="A126034642W" display="A126034642W" xr:uid="{00000000-0004-0000-0000-0000E7150000}"/>
    <hyperlink ref="E5619" location="A126002242R" display="A126002242R" xr:uid="{00000000-0004-0000-0000-0000E8150000}"/>
    <hyperlink ref="E5620" location="A126064450L" display="A126064450L" xr:uid="{00000000-0004-0000-0000-0000E9150000}"/>
    <hyperlink ref="E5621" location="A126033346K" display="A126033346K" xr:uid="{00000000-0004-0000-0000-0000EA150000}"/>
    <hyperlink ref="E5622" location="A126001578A" display="A126001578A" xr:uid="{00000000-0004-0000-0000-0000EB150000}"/>
    <hyperlink ref="E5623" location="A126063786X" display="A126063786X" xr:uid="{00000000-0004-0000-0000-0000EC150000}"/>
    <hyperlink ref="E5624" location="A126032682C" display="A126032682C" xr:uid="{00000000-0004-0000-0000-0000ED150000}"/>
    <hyperlink ref="E5625" location="A126006114V" display="A126006114V" xr:uid="{00000000-0004-0000-0000-0000EE150000}"/>
    <hyperlink ref="E5626" location="A126068322T" display="A126068322T" xr:uid="{00000000-0004-0000-0000-0000EF150000}"/>
    <hyperlink ref="E5627" location="A126037218R" display="A126037218R" xr:uid="{00000000-0004-0000-0000-0000F0150000}"/>
    <hyperlink ref="E5628" location="A126004818F" display="A126004818F" xr:uid="{00000000-0004-0000-0000-0000F1150000}"/>
    <hyperlink ref="E5629" location="A126067026F" display="A126067026F" xr:uid="{00000000-0004-0000-0000-0000F2150000}"/>
    <hyperlink ref="E5630" location="A126035922J" display="A126035922J" xr:uid="{00000000-0004-0000-0000-0000F3150000}"/>
    <hyperlink ref="E5631" location="A126002874L" display="A126002874L" xr:uid="{00000000-0004-0000-0000-0000F4150000}"/>
    <hyperlink ref="E5632" location="A126065082L" display="A126065082L" xr:uid="{00000000-0004-0000-0000-0000F5150000}"/>
    <hyperlink ref="E5633" location="A126033978J" display="A126033978J" xr:uid="{00000000-0004-0000-0000-0000F6150000}"/>
    <hyperlink ref="E5634" location="A126004170A" display="A126004170A" xr:uid="{00000000-0004-0000-0000-0000F7150000}"/>
    <hyperlink ref="E5635" location="A126066378T" display="A126066378T" xr:uid="{00000000-0004-0000-0000-0000F8150000}"/>
    <hyperlink ref="E5636" location="A126035274W" display="A126035274W" xr:uid="{00000000-0004-0000-0000-0000F9150000}"/>
    <hyperlink ref="E5637" location="A126003522A" display="A126003522A" xr:uid="{00000000-0004-0000-0000-0000FA150000}"/>
    <hyperlink ref="E5638" location="A126065730X" display="A126065730X" xr:uid="{00000000-0004-0000-0000-0000FB150000}"/>
    <hyperlink ref="E5639" location="A126034626W" display="A126034626W" xr:uid="{00000000-0004-0000-0000-0000FC150000}"/>
    <hyperlink ref="E5640" location="A126001598K" display="A126001598K" xr:uid="{00000000-0004-0000-0000-0000FD150000}"/>
    <hyperlink ref="E5641" location="A126063806W" display="A126063806W" xr:uid="{00000000-0004-0000-0000-0000FE150000}"/>
    <hyperlink ref="E5642" location="A126032702A" display="A126032702A" xr:uid="{00000000-0004-0000-0000-0000FF150000}"/>
    <hyperlink ref="E5643" location="A126006134C" display="A126006134C" xr:uid="{00000000-0004-0000-0000-000000160000}"/>
    <hyperlink ref="E5644" location="A126068342A" display="A126068342A" xr:uid="{00000000-0004-0000-0000-000001160000}"/>
    <hyperlink ref="E5645" location="A126037238X" display="A126037238X" xr:uid="{00000000-0004-0000-0000-000002160000}"/>
    <hyperlink ref="E5646" location="A126004838R" display="A126004838R" xr:uid="{00000000-0004-0000-0000-000003160000}"/>
    <hyperlink ref="E5647" location="A126067046R" display="A126067046R" xr:uid="{00000000-0004-0000-0000-000004160000}"/>
    <hyperlink ref="E5648" location="A126035942T" display="A126035942T" xr:uid="{00000000-0004-0000-0000-000005160000}"/>
    <hyperlink ref="E5649" location="A126002894W" display="A126002894W" xr:uid="{00000000-0004-0000-0000-000006160000}"/>
    <hyperlink ref="E5650" location="A126065102K" display="A126065102K" xr:uid="{00000000-0004-0000-0000-000007160000}"/>
    <hyperlink ref="E5651" location="A126033998T" display="A126033998T" xr:uid="{00000000-0004-0000-0000-000008160000}"/>
    <hyperlink ref="E5652" location="A126005486R" display="A126005486R" xr:uid="{00000000-0004-0000-0000-000009160000}"/>
    <hyperlink ref="E5653" location="A126067694L" display="A126067694L" xr:uid="{00000000-0004-0000-0000-00000A160000}"/>
    <hyperlink ref="E5654" location="A126036590T" display="A126036590T" xr:uid="{00000000-0004-0000-0000-00000B160000}"/>
    <hyperlink ref="E5655" location="A126004190K" display="A126004190K" xr:uid="{00000000-0004-0000-0000-00000C160000}"/>
    <hyperlink ref="E5656" location="A126066398A" display="A126066398A" xr:uid="{00000000-0004-0000-0000-00000D160000}"/>
    <hyperlink ref="E5657" location="A126035294F" display="A126035294F" xr:uid="{00000000-0004-0000-0000-00000E160000}"/>
    <hyperlink ref="E5658" location="A126003542K" display="A126003542K" xr:uid="{00000000-0004-0000-0000-00000F160000}"/>
    <hyperlink ref="E5659" location="A126065750J" display="A126065750J" xr:uid="{00000000-0004-0000-0000-000010160000}"/>
    <hyperlink ref="E5660" location="A126034646F" display="A126034646F" xr:uid="{00000000-0004-0000-0000-000011160000}"/>
    <hyperlink ref="E5661" location="A126002246X" display="A126002246X" xr:uid="{00000000-0004-0000-0000-000012160000}"/>
    <hyperlink ref="E5662" location="A126064454W" display="A126064454W" xr:uid="{00000000-0004-0000-0000-000013160000}"/>
    <hyperlink ref="E5663" location="A126033350A" display="A126033350A" xr:uid="{00000000-0004-0000-0000-000014160000}"/>
    <hyperlink ref="E5664" location="A126001546J" display="A126001546J" xr:uid="{00000000-0004-0000-0000-000015160000}"/>
    <hyperlink ref="E5665" location="A126063754F" display="A126063754F" xr:uid="{00000000-0004-0000-0000-000016160000}"/>
    <hyperlink ref="E5666" location="A126032650K" display="A126032650K" xr:uid="{00000000-0004-0000-0000-000017160000}"/>
    <hyperlink ref="E5667" location="A126006082L" display="A126006082L" xr:uid="{00000000-0004-0000-0000-000018160000}"/>
    <hyperlink ref="E5668" location="A126068290K" display="A126068290K" xr:uid="{00000000-0004-0000-0000-000019160000}"/>
    <hyperlink ref="E5669" location="A126037186J" display="A126037186J" xr:uid="{00000000-0004-0000-0000-00001A160000}"/>
    <hyperlink ref="E5670" location="A126004786X" display="A126004786X" xr:uid="{00000000-0004-0000-0000-00001B160000}"/>
    <hyperlink ref="E5671" location="A126066994W" display="A126066994W" xr:uid="{00000000-0004-0000-0000-00001C160000}"/>
    <hyperlink ref="E5672" location="A126035890A" display="A126035890A" xr:uid="{00000000-0004-0000-0000-00001D160000}"/>
    <hyperlink ref="E5673" location="A126002842V" display="A126002842V" xr:uid="{00000000-0004-0000-0000-00001E160000}"/>
    <hyperlink ref="E5674" location="A126065050V" display="A126065050V" xr:uid="{00000000-0004-0000-0000-00001F160000}"/>
    <hyperlink ref="E5675" location="A126033946R" display="A126033946R" xr:uid="{00000000-0004-0000-0000-000020160000}"/>
    <hyperlink ref="E5676" location="A126005434L" display="A126005434L" xr:uid="{00000000-0004-0000-0000-000021160000}"/>
    <hyperlink ref="E5677" location="A126067642K" display="A126067642K" xr:uid="{00000000-0004-0000-0000-000022160000}"/>
    <hyperlink ref="E5678" location="A126036538J" display="A126036538J" xr:uid="{00000000-0004-0000-0000-000023160000}"/>
    <hyperlink ref="E5679" location="A126004138A" display="A126004138A" xr:uid="{00000000-0004-0000-0000-000024160000}"/>
    <hyperlink ref="E5680" location="A126066346X" display="A126066346X" xr:uid="{00000000-0004-0000-0000-000025160000}"/>
    <hyperlink ref="E5681" location="A126035242C" display="A126035242C" xr:uid="{00000000-0004-0000-0000-000026160000}"/>
    <hyperlink ref="E5682" location="A126003490V" display="A126003490V" xr:uid="{00000000-0004-0000-0000-000027160000}"/>
    <hyperlink ref="E5683" location="A126065698K" display="A126065698K" xr:uid="{00000000-0004-0000-0000-000028160000}"/>
    <hyperlink ref="E5684" location="A126034594R" display="A126034594R" xr:uid="{00000000-0004-0000-0000-000029160000}"/>
    <hyperlink ref="E5685" location="A126002194J" display="A126002194J" xr:uid="{00000000-0004-0000-0000-00002A160000}"/>
    <hyperlink ref="E5686" location="A126064402V" display="A126064402V" xr:uid="{00000000-0004-0000-0000-00002B160000}"/>
    <hyperlink ref="E5687" location="A126033298C" display="A126033298C" xr:uid="{00000000-0004-0000-0000-00002C160000}"/>
    <hyperlink ref="E5688" location="A126001530R" display="A126001530R" xr:uid="{00000000-0004-0000-0000-00002D160000}"/>
    <hyperlink ref="E5689" location="A126063738F" display="A126063738F" xr:uid="{00000000-0004-0000-0000-00002E160000}"/>
    <hyperlink ref="E5690" location="A126032634K" display="A126032634K" xr:uid="{00000000-0004-0000-0000-00002F160000}"/>
    <hyperlink ref="E5691" location="A126006066L" display="A126006066L" xr:uid="{00000000-0004-0000-0000-000030160000}"/>
    <hyperlink ref="E5692" location="A126068274K" display="A126068274K" xr:uid="{00000000-0004-0000-0000-000031160000}"/>
    <hyperlink ref="E5693" location="A126037170R" display="A126037170R" xr:uid="{00000000-0004-0000-0000-000032160000}"/>
    <hyperlink ref="E5694" location="A126004770F" display="A126004770F" xr:uid="{00000000-0004-0000-0000-000033160000}"/>
    <hyperlink ref="E5695" location="A126066978W" display="A126066978W" xr:uid="{00000000-0004-0000-0000-000034160000}"/>
    <hyperlink ref="E5696" location="A126035874A" display="A126035874A" xr:uid="{00000000-0004-0000-0000-000035160000}"/>
    <hyperlink ref="E5697" location="A126002826V" display="A126002826V" xr:uid="{00000000-0004-0000-0000-000036160000}"/>
    <hyperlink ref="E5698" location="A126065034V" display="A126065034V" xr:uid="{00000000-0004-0000-0000-000037160000}"/>
    <hyperlink ref="E5699" location="A126033930W" display="A126033930W" xr:uid="{00000000-0004-0000-0000-000038160000}"/>
    <hyperlink ref="E5700" location="A126005418L" display="A126005418L" xr:uid="{00000000-0004-0000-0000-000039160000}"/>
    <hyperlink ref="E5701" location="A126067626K" display="A126067626K" xr:uid="{00000000-0004-0000-0000-00003A160000}"/>
    <hyperlink ref="E5702" location="A126036522R" display="A126036522R" xr:uid="{00000000-0004-0000-0000-00003B160000}"/>
    <hyperlink ref="E5703" location="A126004122J" display="A126004122J" xr:uid="{00000000-0004-0000-0000-00003C160000}"/>
    <hyperlink ref="E5704" location="A126066330F" display="A126066330F" xr:uid="{00000000-0004-0000-0000-00003D160000}"/>
    <hyperlink ref="E5705" location="A126035226C" display="A126035226C" xr:uid="{00000000-0004-0000-0000-00003E160000}"/>
    <hyperlink ref="E5706" location="A126003474V" display="A126003474V" xr:uid="{00000000-0004-0000-0000-00003F160000}"/>
    <hyperlink ref="E5707" location="A126065682T" display="A126065682T" xr:uid="{00000000-0004-0000-0000-000040160000}"/>
    <hyperlink ref="E5708" location="A126034578R" display="A126034578R" xr:uid="{00000000-0004-0000-0000-000041160000}"/>
    <hyperlink ref="E5709" location="A126002178J" display="A126002178J" xr:uid="{00000000-0004-0000-0000-000042160000}"/>
    <hyperlink ref="E5710" location="A126064386F" display="A126064386F" xr:uid="{00000000-0004-0000-0000-000043160000}"/>
    <hyperlink ref="E5711" location="A126033282K" display="A126033282K" xr:uid="{00000000-0004-0000-0000-000044160000}"/>
    <hyperlink ref="E5712" location="A126001534X" display="A126001534X" xr:uid="{00000000-0004-0000-0000-000045160000}"/>
    <hyperlink ref="E5713" location="A126063742W" display="A126063742W" xr:uid="{00000000-0004-0000-0000-000046160000}"/>
    <hyperlink ref="E5714" location="A126032638V" display="A126032638V" xr:uid="{00000000-0004-0000-0000-000047160000}"/>
    <hyperlink ref="E5715" location="A126006070C" display="A126006070C" xr:uid="{00000000-0004-0000-0000-000048160000}"/>
    <hyperlink ref="E5716" location="A126068278V" display="A126068278V" xr:uid="{00000000-0004-0000-0000-000049160000}"/>
    <hyperlink ref="E5717" location="A126037174X" display="A126037174X" xr:uid="{00000000-0004-0000-0000-00004A160000}"/>
    <hyperlink ref="E5718" location="A126004774R" display="A126004774R" xr:uid="{00000000-0004-0000-0000-00004B160000}"/>
    <hyperlink ref="E5719" location="A126066982L" display="A126066982L" xr:uid="{00000000-0004-0000-0000-00004C160000}"/>
    <hyperlink ref="E5720" location="A126035878K" display="A126035878K" xr:uid="{00000000-0004-0000-0000-00004D160000}"/>
    <hyperlink ref="E5721" location="A126002830K" display="A126002830K" xr:uid="{00000000-0004-0000-0000-00004E160000}"/>
    <hyperlink ref="E5722" location="A126065038C" display="A126065038C" xr:uid="{00000000-0004-0000-0000-00004F160000}"/>
    <hyperlink ref="E5723" location="A126033934F" display="A126033934F" xr:uid="{00000000-0004-0000-0000-000050160000}"/>
    <hyperlink ref="E5724" location="A126005422C" display="A126005422C" xr:uid="{00000000-0004-0000-0000-000051160000}"/>
    <hyperlink ref="E5725" location="A126067630A" display="A126067630A" xr:uid="{00000000-0004-0000-0000-000052160000}"/>
    <hyperlink ref="E5726" location="A126036526X" display="A126036526X" xr:uid="{00000000-0004-0000-0000-000053160000}"/>
    <hyperlink ref="E5727" location="A126004126T" display="A126004126T" xr:uid="{00000000-0004-0000-0000-000054160000}"/>
    <hyperlink ref="E5728" location="A126066334R" display="A126066334R" xr:uid="{00000000-0004-0000-0000-000055160000}"/>
    <hyperlink ref="E5729" location="A126035230V" display="A126035230V" xr:uid="{00000000-0004-0000-0000-000056160000}"/>
    <hyperlink ref="E5730" location="A126003478C" display="A126003478C" xr:uid="{00000000-0004-0000-0000-000057160000}"/>
    <hyperlink ref="E5731" location="A126065686A" display="A126065686A" xr:uid="{00000000-0004-0000-0000-000058160000}"/>
    <hyperlink ref="E5732" location="A126034582F" display="A126034582F" xr:uid="{00000000-0004-0000-0000-000059160000}"/>
    <hyperlink ref="E5733" location="A126002182X" display="A126002182X" xr:uid="{00000000-0004-0000-0000-00005A160000}"/>
    <hyperlink ref="E5734" location="A126064390W" display="A126064390W" xr:uid="{00000000-0004-0000-0000-00005B160000}"/>
    <hyperlink ref="E5735" location="A126033286V" display="A126033286V" xr:uid="{00000000-0004-0000-0000-00005C160000}"/>
    <hyperlink ref="E5736" location="A126001562J" display="A126001562J" xr:uid="{00000000-0004-0000-0000-00005D160000}"/>
    <hyperlink ref="E5737" location="A126063770F" display="A126063770F" xr:uid="{00000000-0004-0000-0000-00005E160000}"/>
    <hyperlink ref="E5738" location="A126032666C" display="A126032666C" xr:uid="{00000000-0004-0000-0000-00005F160000}"/>
    <hyperlink ref="E5739" location="A126006098F" display="A126006098F" xr:uid="{00000000-0004-0000-0000-000060160000}"/>
    <hyperlink ref="E5740" location="A126068306T" display="A126068306T" xr:uid="{00000000-0004-0000-0000-000061160000}"/>
    <hyperlink ref="E5741" location="A126037202W" display="A126037202W" xr:uid="{00000000-0004-0000-0000-000062160000}"/>
    <hyperlink ref="E5742" location="A126004802L" display="A126004802L" xr:uid="{00000000-0004-0000-0000-000063160000}"/>
    <hyperlink ref="E5743" location="A126067010L" display="A126067010L" xr:uid="{00000000-0004-0000-0000-000064160000}"/>
    <hyperlink ref="E5744" location="A126035906J" display="A126035906J" xr:uid="{00000000-0004-0000-0000-000065160000}"/>
    <hyperlink ref="E5745" location="A126002858L" display="A126002858L" xr:uid="{00000000-0004-0000-0000-000066160000}"/>
    <hyperlink ref="E5746" location="A126065066L" display="A126065066L" xr:uid="{00000000-0004-0000-0000-000067160000}"/>
    <hyperlink ref="E5747" location="A126033962R" display="A126033962R" xr:uid="{00000000-0004-0000-0000-000068160000}"/>
    <hyperlink ref="E5748" location="A126005450L" display="A126005450L" xr:uid="{00000000-0004-0000-0000-000069160000}"/>
    <hyperlink ref="E5749" location="A126067658C" display="A126067658C" xr:uid="{00000000-0004-0000-0000-00006A160000}"/>
    <hyperlink ref="E5750" location="A126036554J" display="A126036554J" xr:uid="{00000000-0004-0000-0000-00006B160000}"/>
    <hyperlink ref="E5751" location="A126004154A" display="A126004154A" xr:uid="{00000000-0004-0000-0000-00006C160000}"/>
    <hyperlink ref="E5752" location="A126066362X" display="A126066362X" xr:uid="{00000000-0004-0000-0000-00006D160000}"/>
    <hyperlink ref="E5753" location="A126035258W" display="A126035258W" xr:uid="{00000000-0004-0000-0000-00006E160000}"/>
    <hyperlink ref="E5754" location="A126003506A" display="A126003506A" xr:uid="{00000000-0004-0000-0000-00006F160000}"/>
    <hyperlink ref="E5755" location="A126065714X" display="A126065714X" xr:uid="{00000000-0004-0000-0000-000070160000}"/>
    <hyperlink ref="E5756" location="A126034610C" display="A126034610C" xr:uid="{00000000-0004-0000-0000-000071160000}"/>
    <hyperlink ref="E5757" location="A126002210W" display="A126002210W" xr:uid="{00000000-0004-0000-0000-000072160000}"/>
    <hyperlink ref="E5758" location="A126064418L" display="A126064418L" xr:uid="{00000000-0004-0000-0000-000073160000}"/>
    <hyperlink ref="E5759" location="A126033314T" display="A126033314T" xr:uid="{00000000-0004-0000-0000-000074160000}"/>
    <hyperlink ref="E5760" location="A126001538J" display="A126001538J" xr:uid="{00000000-0004-0000-0000-000075160000}"/>
    <hyperlink ref="E5761" location="A126063746F" display="A126063746F" xr:uid="{00000000-0004-0000-0000-000076160000}"/>
    <hyperlink ref="E5762" location="A126032642K" display="A126032642K" xr:uid="{00000000-0004-0000-0000-000077160000}"/>
    <hyperlink ref="E5763" location="A126006074L" display="A126006074L" xr:uid="{00000000-0004-0000-0000-000078160000}"/>
    <hyperlink ref="E5764" location="A126068282K" display="A126068282K" xr:uid="{00000000-0004-0000-0000-000079160000}"/>
    <hyperlink ref="E5765" location="A126037178J" display="A126037178J" xr:uid="{00000000-0004-0000-0000-00007A160000}"/>
    <hyperlink ref="E5766" location="A126004778X" display="A126004778X" xr:uid="{00000000-0004-0000-0000-00007B160000}"/>
    <hyperlink ref="E5767" location="A126066986W" display="A126066986W" xr:uid="{00000000-0004-0000-0000-00007C160000}"/>
    <hyperlink ref="E5768" location="A126035882A" display="A126035882A" xr:uid="{00000000-0004-0000-0000-00007D160000}"/>
    <hyperlink ref="E5769" location="A126002834V" display="A126002834V" xr:uid="{00000000-0004-0000-0000-00007E160000}"/>
    <hyperlink ref="E5770" location="A126065042V" display="A126065042V" xr:uid="{00000000-0004-0000-0000-00007F160000}"/>
    <hyperlink ref="E5771" location="A126033938R" display="A126033938R" xr:uid="{00000000-0004-0000-0000-000080160000}"/>
    <hyperlink ref="E5772" location="A126005426L" display="A126005426L" xr:uid="{00000000-0004-0000-0000-000081160000}"/>
    <hyperlink ref="E5773" location="A126067634K" display="A126067634K" xr:uid="{00000000-0004-0000-0000-000082160000}"/>
    <hyperlink ref="E5774" location="A126036530R" display="A126036530R" xr:uid="{00000000-0004-0000-0000-000083160000}"/>
    <hyperlink ref="E5775" location="A126004130J" display="A126004130J" xr:uid="{00000000-0004-0000-0000-000084160000}"/>
    <hyperlink ref="E5776" location="A126066338X" display="A126066338X" xr:uid="{00000000-0004-0000-0000-000085160000}"/>
    <hyperlink ref="E5777" location="A126035234C" display="A126035234C" xr:uid="{00000000-0004-0000-0000-000086160000}"/>
    <hyperlink ref="E5778" location="A126003482V" display="A126003482V" xr:uid="{00000000-0004-0000-0000-000087160000}"/>
    <hyperlink ref="E5779" location="A126065690T" display="A126065690T" xr:uid="{00000000-0004-0000-0000-000088160000}"/>
    <hyperlink ref="E5780" location="A126034586R" display="A126034586R" xr:uid="{00000000-0004-0000-0000-000089160000}"/>
    <hyperlink ref="E5781" location="A126002186J" display="A126002186J" xr:uid="{00000000-0004-0000-0000-00008A160000}"/>
    <hyperlink ref="E5782" location="A126064394F" display="A126064394F" xr:uid="{00000000-0004-0000-0000-00008B160000}"/>
    <hyperlink ref="E5783" location="A126033290K" display="A126033290K" xr:uid="{00000000-0004-0000-0000-00008C160000}"/>
    <hyperlink ref="E5784" location="A126001566T" display="A126001566T" xr:uid="{00000000-0004-0000-0000-00008D160000}"/>
    <hyperlink ref="E5785" location="A126063774R" display="A126063774R" xr:uid="{00000000-0004-0000-0000-00008E160000}"/>
    <hyperlink ref="E5786" location="A126032670V" display="A126032670V" xr:uid="{00000000-0004-0000-0000-00008F160000}"/>
    <hyperlink ref="E5787" location="A126006102K" display="A126006102K" xr:uid="{00000000-0004-0000-0000-000090160000}"/>
    <hyperlink ref="E5788" location="A126068310J" display="A126068310J" xr:uid="{00000000-0004-0000-0000-000091160000}"/>
    <hyperlink ref="E5789" location="A126037206F" display="A126037206F" xr:uid="{00000000-0004-0000-0000-000092160000}"/>
    <hyperlink ref="E5790" location="A126004806W" display="A126004806W" xr:uid="{00000000-0004-0000-0000-000093160000}"/>
    <hyperlink ref="E5791" location="A126067014W" display="A126067014W" xr:uid="{00000000-0004-0000-0000-000094160000}"/>
    <hyperlink ref="E5792" location="A126035910X" display="A126035910X" xr:uid="{00000000-0004-0000-0000-000095160000}"/>
    <hyperlink ref="E5793" location="A126002862C" display="A126002862C" xr:uid="{00000000-0004-0000-0000-000096160000}"/>
    <hyperlink ref="E5794" location="A126065070C" display="A126065070C" xr:uid="{00000000-0004-0000-0000-000097160000}"/>
    <hyperlink ref="E5795" location="A126033966X" display="A126033966X" xr:uid="{00000000-0004-0000-0000-000098160000}"/>
    <hyperlink ref="E5796" location="A126005454W" display="A126005454W" xr:uid="{00000000-0004-0000-0000-000099160000}"/>
    <hyperlink ref="E5797" location="A126067662V" display="A126067662V" xr:uid="{00000000-0004-0000-0000-00009A160000}"/>
    <hyperlink ref="E5798" location="A126036558T" display="A126036558T" xr:uid="{00000000-0004-0000-0000-00009B160000}"/>
    <hyperlink ref="E5799" location="A126004158K" display="A126004158K" xr:uid="{00000000-0004-0000-0000-00009C160000}"/>
    <hyperlink ref="E5800" location="A126066366J" display="A126066366J" xr:uid="{00000000-0004-0000-0000-00009D160000}"/>
    <hyperlink ref="E5801" location="A126035262L" display="A126035262L" xr:uid="{00000000-0004-0000-0000-00009E160000}"/>
    <hyperlink ref="E5802" location="A126003510T" display="A126003510T" xr:uid="{00000000-0004-0000-0000-00009F160000}"/>
    <hyperlink ref="E5803" location="A126065718J" display="A126065718J" xr:uid="{00000000-0004-0000-0000-0000A0160000}"/>
    <hyperlink ref="E5804" location="A126034614L" display="A126034614L" xr:uid="{00000000-0004-0000-0000-0000A1160000}"/>
    <hyperlink ref="E5805" location="A126002214F" display="A126002214F" xr:uid="{00000000-0004-0000-0000-0000A2160000}"/>
    <hyperlink ref="E5806" location="A126064422C" display="A126064422C" xr:uid="{00000000-0004-0000-0000-0000A3160000}"/>
    <hyperlink ref="E5807" location="A126033318A" display="A126033318A" xr:uid="{00000000-0004-0000-0000-0000A416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763.68200000000002</v>
      </c>
      <c r="C11" s="9">
        <v>412.81599999999997</v>
      </c>
      <c r="D11" s="9">
        <v>350.86500000000001</v>
      </c>
      <c r="E11" s="9">
        <v>525.827</v>
      </c>
      <c r="F11" s="9">
        <v>321.012</v>
      </c>
      <c r="G11" s="9">
        <v>204.815</v>
      </c>
      <c r="H11" s="9">
        <v>419.21800000000002</v>
      </c>
      <c r="I11" s="9">
        <v>245.24100000000001</v>
      </c>
      <c r="J11" s="9">
        <v>173.977</v>
      </c>
      <c r="K11" s="9">
        <v>94.849000000000004</v>
      </c>
      <c r="L11" s="9">
        <v>66.790000000000006</v>
      </c>
      <c r="M11" s="9">
        <v>28.058</v>
      </c>
      <c r="N11" s="9">
        <v>11.76</v>
      </c>
      <c r="O11" s="9">
        <v>8.9809999999999999</v>
      </c>
      <c r="P11" s="9">
        <v>2.78</v>
      </c>
      <c r="Q11" s="9">
        <v>237.85499999999999</v>
      </c>
      <c r="R11" s="9">
        <v>91.805000000000007</v>
      </c>
      <c r="S11" s="9">
        <v>146.05000000000001</v>
      </c>
      <c r="T11" s="9">
        <v>209.96199999999999</v>
      </c>
      <c r="U11" s="9">
        <v>79.227000000000004</v>
      </c>
      <c r="V11" s="9">
        <v>130.73400000000001</v>
      </c>
      <c r="W11" s="9">
        <v>27.893000000000001</v>
      </c>
      <c r="X11" s="9">
        <v>12.577</v>
      </c>
      <c r="Y11" s="9">
        <v>15.316000000000001</v>
      </c>
      <c r="Z11" s="9">
        <v>663.28399999999999</v>
      </c>
      <c r="AA11" s="9">
        <v>363.53100000000001</v>
      </c>
      <c r="AB11" s="9">
        <v>299.75299999999999</v>
      </c>
      <c r="AC11" s="9">
        <v>459.74099999999999</v>
      </c>
      <c r="AD11" s="9">
        <v>281.44299999999998</v>
      </c>
      <c r="AE11" s="9">
        <v>178.298</v>
      </c>
      <c r="AF11" s="9">
        <v>375.48700000000002</v>
      </c>
      <c r="AG11" s="9">
        <v>220.20699999999999</v>
      </c>
      <c r="AH11" s="9">
        <v>155.279</v>
      </c>
      <c r="AI11" s="9">
        <v>82.191999999999993</v>
      </c>
      <c r="AJ11" s="9">
        <v>59.173000000000002</v>
      </c>
      <c r="AK11" s="9">
        <v>23.018000000000001</v>
      </c>
      <c r="AL11" s="9">
        <v>2.0619999999999998</v>
      </c>
      <c r="AM11" s="9">
        <v>2.0619999999999998</v>
      </c>
      <c r="AN11" s="9">
        <v>0</v>
      </c>
      <c r="AO11" s="9">
        <v>203.54300000000001</v>
      </c>
      <c r="AP11" s="9">
        <v>82.087999999999994</v>
      </c>
      <c r="AQ11" s="9">
        <v>121.455</v>
      </c>
      <c r="AR11" s="9">
        <v>191.399</v>
      </c>
      <c r="AS11" s="9">
        <v>75.921000000000006</v>
      </c>
      <c r="AT11" s="9">
        <v>115.47799999999999</v>
      </c>
      <c r="AU11" s="9">
        <v>12.144</v>
      </c>
      <c r="AV11" s="9">
        <v>6.1669999999999998</v>
      </c>
      <c r="AW11" s="9">
        <v>5.9770000000000003</v>
      </c>
      <c r="AX11" s="9">
        <v>81.445999999999998</v>
      </c>
      <c r="AY11" s="9">
        <v>38.238</v>
      </c>
      <c r="AZ11" s="9">
        <v>43.207999999999998</v>
      </c>
      <c r="BA11" s="9">
        <v>51.999000000000002</v>
      </c>
      <c r="BB11" s="9">
        <v>30.989000000000001</v>
      </c>
      <c r="BC11" s="9">
        <v>21.01</v>
      </c>
      <c r="BD11" s="9">
        <v>33.956000000000003</v>
      </c>
      <c r="BE11" s="9">
        <v>19.277000000000001</v>
      </c>
      <c r="BF11" s="9">
        <v>14.679</v>
      </c>
      <c r="BG11" s="9">
        <v>10.778</v>
      </c>
      <c r="BH11" s="9">
        <v>7.2270000000000003</v>
      </c>
      <c r="BI11" s="9">
        <v>3.5510000000000002</v>
      </c>
      <c r="BJ11" s="9">
        <v>7.2649999999999997</v>
      </c>
      <c r="BK11" s="9">
        <v>4.4859999999999998</v>
      </c>
      <c r="BL11" s="9">
        <v>2.78</v>
      </c>
      <c r="BM11" s="9">
        <v>29.446000000000002</v>
      </c>
      <c r="BN11" s="9">
        <v>7.2480000000000002</v>
      </c>
      <c r="BO11" s="9">
        <v>22.198</v>
      </c>
      <c r="BP11" s="9">
        <v>15.834</v>
      </c>
      <c r="BQ11" s="9">
        <v>2.9750000000000001</v>
      </c>
      <c r="BR11" s="9">
        <v>12.859</v>
      </c>
      <c r="BS11" s="9">
        <v>13.613</v>
      </c>
      <c r="BT11" s="9">
        <v>4.274</v>
      </c>
      <c r="BU11" s="9">
        <v>9.3390000000000004</v>
      </c>
      <c r="BV11" s="9">
        <v>18.952000000000002</v>
      </c>
      <c r="BW11" s="9">
        <v>11.048</v>
      </c>
      <c r="BX11" s="9">
        <v>7.9039999999999999</v>
      </c>
      <c r="BY11" s="9">
        <v>14.087</v>
      </c>
      <c r="BZ11" s="9">
        <v>8.58</v>
      </c>
      <c r="CA11" s="9">
        <v>5.5069999999999997</v>
      </c>
      <c r="CB11" s="9">
        <v>9.7750000000000004</v>
      </c>
      <c r="CC11" s="9">
        <v>5.7569999999999997</v>
      </c>
      <c r="CD11" s="9">
        <v>4.0179999999999998</v>
      </c>
      <c r="CE11" s="9">
        <v>1.879</v>
      </c>
      <c r="CF11" s="9">
        <v>0.39</v>
      </c>
      <c r="CG11" s="9">
        <v>1.4890000000000001</v>
      </c>
      <c r="CH11" s="9">
        <v>2.4329999999999998</v>
      </c>
      <c r="CI11" s="9">
        <v>2.4329999999999998</v>
      </c>
      <c r="CJ11" s="9">
        <v>0</v>
      </c>
      <c r="CK11" s="9">
        <v>4.8659999999999997</v>
      </c>
      <c r="CL11" s="9">
        <v>2.4689999999999999</v>
      </c>
      <c r="CM11" s="9">
        <v>2.3969999999999998</v>
      </c>
      <c r="CN11" s="9">
        <v>2.7290000000000001</v>
      </c>
      <c r="CO11" s="9">
        <v>0.33200000000000002</v>
      </c>
      <c r="CP11" s="9">
        <v>2.3969999999999998</v>
      </c>
      <c r="CQ11" s="9">
        <v>2.1360000000000001</v>
      </c>
      <c r="CR11" s="9">
        <v>2.1360000000000001</v>
      </c>
      <c r="CS11" s="9">
        <v>0</v>
      </c>
      <c r="CT11" s="9">
        <v>633.22400000000005</v>
      </c>
      <c r="CU11" s="9">
        <v>345.41199999999998</v>
      </c>
      <c r="CV11" s="9">
        <v>287.81200000000001</v>
      </c>
      <c r="CW11" s="9">
        <v>468.11799999999999</v>
      </c>
      <c r="CX11" s="9">
        <v>286.303</v>
      </c>
      <c r="CY11" s="9">
        <v>181.815</v>
      </c>
      <c r="CZ11" s="9">
        <v>370.19499999999999</v>
      </c>
      <c r="DA11" s="9">
        <v>214.923</v>
      </c>
      <c r="DB11" s="9">
        <v>155.27099999999999</v>
      </c>
      <c r="DC11" s="9">
        <v>86.406000000000006</v>
      </c>
      <c r="DD11" s="9">
        <v>62.642000000000003</v>
      </c>
      <c r="DE11" s="9">
        <v>23.763999999999999</v>
      </c>
      <c r="DF11" s="9">
        <v>11.518000000000001</v>
      </c>
      <c r="DG11" s="9">
        <v>8.7379999999999995</v>
      </c>
      <c r="DH11" s="9">
        <v>2.78</v>
      </c>
      <c r="DI11" s="9">
        <v>165.10499999999999</v>
      </c>
      <c r="DJ11" s="9">
        <v>59.107999999999997</v>
      </c>
      <c r="DK11" s="9">
        <v>105.997</v>
      </c>
      <c r="DL11" s="9">
        <v>141.05000000000001</v>
      </c>
      <c r="DM11" s="9">
        <v>49.622999999999998</v>
      </c>
      <c r="DN11" s="9">
        <v>91.427000000000007</v>
      </c>
      <c r="DO11" s="9">
        <v>24.055</v>
      </c>
      <c r="DP11" s="9">
        <v>9.4849999999999994</v>
      </c>
      <c r="DQ11" s="9">
        <v>14.57</v>
      </c>
      <c r="DR11" s="9">
        <v>87.855000000000004</v>
      </c>
      <c r="DS11" s="9">
        <v>46.676000000000002</v>
      </c>
      <c r="DT11" s="9">
        <v>41.179000000000002</v>
      </c>
      <c r="DU11" s="9">
        <v>53.232999999999997</v>
      </c>
      <c r="DV11" s="9">
        <v>34.380000000000003</v>
      </c>
      <c r="DW11" s="9">
        <v>18.853000000000002</v>
      </c>
      <c r="DX11" s="9">
        <v>32.561999999999998</v>
      </c>
      <c r="DY11" s="9">
        <v>20.117999999999999</v>
      </c>
      <c r="DZ11" s="9">
        <v>12.444000000000001</v>
      </c>
      <c r="EA11" s="9">
        <v>9.1530000000000005</v>
      </c>
      <c r="EB11" s="9">
        <v>5.5229999999999997</v>
      </c>
      <c r="EC11" s="9">
        <v>3.629</v>
      </c>
      <c r="ED11" s="9">
        <v>11.518000000000001</v>
      </c>
      <c r="EE11" s="9">
        <v>8.7379999999999995</v>
      </c>
      <c r="EF11" s="9">
        <v>2.78</v>
      </c>
      <c r="EG11" s="9">
        <v>34.622</v>
      </c>
      <c r="EH11" s="9">
        <v>12.295999999999999</v>
      </c>
      <c r="EI11" s="9">
        <v>22.326000000000001</v>
      </c>
      <c r="EJ11" s="9">
        <v>10.567</v>
      </c>
      <c r="EK11" s="9">
        <v>2.8109999999999999</v>
      </c>
      <c r="EL11" s="9">
        <v>7.7560000000000002</v>
      </c>
      <c r="EM11" s="9">
        <v>24.055</v>
      </c>
      <c r="EN11" s="9">
        <v>9.4849999999999994</v>
      </c>
      <c r="EO11" s="9">
        <v>14.57</v>
      </c>
      <c r="EP11" s="9">
        <v>385.39400000000001</v>
      </c>
      <c r="EQ11" s="9">
        <v>227.74</v>
      </c>
      <c r="ER11" s="9">
        <v>157.654</v>
      </c>
      <c r="ES11" s="9">
        <v>301.553</v>
      </c>
      <c r="ET11" s="9">
        <v>197.369</v>
      </c>
      <c r="EU11" s="9">
        <v>104.184</v>
      </c>
      <c r="EV11" s="9">
        <v>236.68600000000001</v>
      </c>
      <c r="EW11" s="9">
        <v>149.35499999999999</v>
      </c>
      <c r="EX11" s="9">
        <v>87.331000000000003</v>
      </c>
      <c r="EY11" s="9">
        <v>64.866</v>
      </c>
      <c r="EZ11" s="9">
        <v>48.014000000000003</v>
      </c>
      <c r="FA11" s="9">
        <v>16.853000000000002</v>
      </c>
      <c r="FB11" s="9">
        <v>83.840999999999994</v>
      </c>
      <c r="FC11" s="9">
        <v>30.370999999999999</v>
      </c>
      <c r="FD11" s="9">
        <v>53.470999999999997</v>
      </c>
      <c r="FE11" s="9">
        <v>83.840999999999994</v>
      </c>
      <c r="FF11" s="9">
        <v>30.370999999999999</v>
      </c>
      <c r="FG11" s="9">
        <v>53.470999999999997</v>
      </c>
      <c r="FH11" s="9">
        <v>159.97499999999999</v>
      </c>
      <c r="FI11" s="9">
        <v>70.995999999999995</v>
      </c>
      <c r="FJ11" s="9">
        <v>88.978999999999999</v>
      </c>
      <c r="FK11" s="9">
        <v>113.333</v>
      </c>
      <c r="FL11" s="9">
        <v>54.555</v>
      </c>
      <c r="FM11" s="9">
        <v>58.777999999999999</v>
      </c>
      <c r="FN11" s="9">
        <v>100.946</v>
      </c>
      <c r="FO11" s="9">
        <v>45.448999999999998</v>
      </c>
      <c r="FP11" s="9">
        <v>55.497</v>
      </c>
      <c r="FQ11" s="9">
        <v>12.387</v>
      </c>
      <c r="FR11" s="9">
        <v>9.1050000000000004</v>
      </c>
      <c r="FS11" s="9">
        <v>3.282</v>
      </c>
      <c r="FT11" s="9">
        <v>46.642000000000003</v>
      </c>
      <c r="FU11" s="9">
        <v>16.440999999999999</v>
      </c>
      <c r="FV11" s="9">
        <v>30.2</v>
      </c>
      <c r="FW11" s="9">
        <v>46.642000000000003</v>
      </c>
      <c r="FX11" s="9">
        <v>16.440999999999999</v>
      </c>
      <c r="FY11" s="9">
        <v>30.2</v>
      </c>
      <c r="FZ11" s="9">
        <v>130.458</v>
      </c>
      <c r="GA11" s="9">
        <v>67.405000000000001</v>
      </c>
      <c r="GB11" s="9">
        <v>63.052999999999997</v>
      </c>
      <c r="GC11" s="9">
        <v>57.707999999999998</v>
      </c>
      <c r="GD11" s="9">
        <v>34.707999999999998</v>
      </c>
      <c r="GE11" s="9">
        <v>23</v>
      </c>
      <c r="GF11" s="9">
        <v>49.023000000000003</v>
      </c>
      <c r="GG11" s="9">
        <v>30.318000000000001</v>
      </c>
      <c r="GH11" s="9">
        <v>18.706</v>
      </c>
      <c r="GI11" s="9">
        <v>8.4429999999999996</v>
      </c>
      <c r="GJ11" s="9">
        <v>4.1479999999999997</v>
      </c>
      <c r="GK11" s="9">
        <v>4.2949999999999999</v>
      </c>
      <c r="GL11" s="9">
        <v>0.24299999999999999</v>
      </c>
      <c r="GM11" s="9">
        <v>0.24299999999999999</v>
      </c>
      <c r="GN11" s="9">
        <v>0</v>
      </c>
      <c r="GO11" s="9">
        <v>72.75</v>
      </c>
      <c r="GP11" s="9">
        <v>32.695999999999998</v>
      </c>
      <c r="GQ11" s="9">
        <v>40.052999999999997</v>
      </c>
      <c r="GR11" s="9">
        <v>68.911000000000001</v>
      </c>
      <c r="GS11" s="9">
        <v>29.603999999999999</v>
      </c>
      <c r="GT11" s="9">
        <v>39.307000000000002</v>
      </c>
      <c r="GU11" s="9">
        <v>3.839</v>
      </c>
      <c r="GV11" s="9">
        <v>3.0920000000000001</v>
      </c>
      <c r="GW11" s="9">
        <v>0.746</v>
      </c>
      <c r="GX11" s="9">
        <v>9.7430000000000003</v>
      </c>
      <c r="GY11" s="9">
        <v>5.0140000000000002</v>
      </c>
      <c r="GZ11" s="9">
        <v>4.7279999999999998</v>
      </c>
      <c r="HA11" s="9">
        <v>2.57</v>
      </c>
      <c r="HB11" s="9">
        <v>1.44</v>
      </c>
      <c r="HC11" s="9">
        <v>1.1299999999999999</v>
      </c>
      <c r="HD11" s="9">
        <v>2.327</v>
      </c>
      <c r="HE11" s="9">
        <v>1.198</v>
      </c>
      <c r="HF11" s="9">
        <v>1.1299999999999999</v>
      </c>
      <c r="HG11" s="9">
        <v>0</v>
      </c>
      <c r="HH11" s="9">
        <v>0</v>
      </c>
      <c r="HI11" s="9">
        <v>0</v>
      </c>
      <c r="HJ11" s="9">
        <v>0.24299999999999999</v>
      </c>
      <c r="HK11" s="9">
        <v>0.24299999999999999</v>
      </c>
      <c r="HL11" s="9">
        <v>0</v>
      </c>
      <c r="HM11" s="9">
        <v>7.173</v>
      </c>
      <c r="HN11" s="9">
        <v>3.5739999999999998</v>
      </c>
      <c r="HO11" s="9">
        <v>3.5990000000000002</v>
      </c>
      <c r="HP11" s="9">
        <v>3.3340000000000001</v>
      </c>
      <c r="HQ11" s="9">
        <v>0.48199999999999998</v>
      </c>
      <c r="HR11" s="9">
        <v>2.8519999999999999</v>
      </c>
      <c r="HS11" s="9">
        <v>3.839</v>
      </c>
      <c r="HT11" s="9">
        <v>3.0920000000000001</v>
      </c>
      <c r="HU11" s="9">
        <v>0.746</v>
      </c>
      <c r="HV11" s="9">
        <v>120.715</v>
      </c>
      <c r="HW11" s="9">
        <v>62.39</v>
      </c>
      <c r="HX11" s="9">
        <v>58.325000000000003</v>
      </c>
      <c r="HY11" s="9">
        <v>55.139000000000003</v>
      </c>
      <c r="HZ11" s="9">
        <v>33.268000000000001</v>
      </c>
      <c r="IA11" s="9">
        <v>21.870999999999999</v>
      </c>
      <c r="IB11" s="9">
        <v>46.695999999999998</v>
      </c>
      <c r="IC11" s="9">
        <v>29.12</v>
      </c>
      <c r="ID11" s="9">
        <v>17.576000000000001</v>
      </c>
      <c r="IE11" s="9">
        <v>8.4429999999999996</v>
      </c>
      <c r="IF11" s="9">
        <v>4.1479999999999997</v>
      </c>
      <c r="IG11" s="9">
        <v>4.2949999999999999</v>
      </c>
      <c r="IH11" s="9">
        <v>65.576999999999998</v>
      </c>
      <c r="II11" s="9">
        <v>29.122</v>
      </c>
      <c r="IJ11" s="9">
        <v>36.454999999999998</v>
      </c>
      <c r="IK11" s="9">
        <v>65.576999999999998</v>
      </c>
      <c r="IL11" s="9">
        <v>29.122</v>
      </c>
      <c r="IM11" s="9">
        <v>36.454999999999998</v>
      </c>
      <c r="IN11" s="9">
        <v>566.93600000000004</v>
      </c>
      <c r="IO11" s="9">
        <v>303.12200000000001</v>
      </c>
      <c r="IP11" s="9">
        <v>263.81400000000002</v>
      </c>
      <c r="IQ11" s="9">
        <v>371.94499999999999</v>
      </c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508.18599999999998</v>
      </c>
      <c r="F12" s="9">
        <v>302.53899999999999</v>
      </c>
      <c r="G12" s="9">
        <v>205.648</v>
      </c>
      <c r="H12" s="9">
        <v>405.15100000000001</v>
      </c>
      <c r="I12" s="9">
        <v>238.12299999999999</v>
      </c>
      <c r="J12" s="9">
        <v>167.029</v>
      </c>
      <c r="K12" s="9">
        <v>87.247</v>
      </c>
      <c r="L12" s="9">
        <v>54.27</v>
      </c>
      <c r="M12" s="9">
        <v>32.976999999999997</v>
      </c>
      <c r="N12" s="9">
        <v>15.788</v>
      </c>
      <c r="O12" s="9">
        <v>10.146000000000001</v>
      </c>
      <c r="P12" s="9">
        <v>5.6420000000000003</v>
      </c>
      <c r="Q12" s="9">
        <v>215.494</v>
      </c>
      <c r="R12" s="9">
        <v>83.950999999999993</v>
      </c>
      <c r="S12" s="9">
        <v>131.54300000000001</v>
      </c>
      <c r="T12" s="9">
        <v>196.548</v>
      </c>
      <c r="U12" s="9">
        <v>75.960999999999999</v>
      </c>
      <c r="V12" s="9">
        <v>120.587</v>
      </c>
      <c r="W12" s="9">
        <v>18.946000000000002</v>
      </c>
      <c r="X12" s="9">
        <v>7.9909999999999997</v>
      </c>
      <c r="Y12" s="9">
        <v>10.955</v>
      </c>
      <c r="Z12" s="9">
        <v>611.98199999999997</v>
      </c>
      <c r="AA12" s="9">
        <v>328.12</v>
      </c>
      <c r="AB12" s="9">
        <v>283.86099999999999</v>
      </c>
      <c r="AC12" s="9">
        <v>429.62700000000001</v>
      </c>
      <c r="AD12" s="9">
        <v>257.85300000000001</v>
      </c>
      <c r="AE12" s="9">
        <v>171.774</v>
      </c>
      <c r="AF12" s="9">
        <v>354.10899999999998</v>
      </c>
      <c r="AG12" s="9">
        <v>210.63200000000001</v>
      </c>
      <c r="AH12" s="9">
        <v>143.476</v>
      </c>
      <c r="AI12" s="9">
        <v>74.064999999999998</v>
      </c>
      <c r="AJ12" s="9">
        <v>46.396000000000001</v>
      </c>
      <c r="AK12" s="9">
        <v>27.669</v>
      </c>
      <c r="AL12" s="9">
        <v>1.4530000000000001</v>
      </c>
      <c r="AM12" s="9">
        <v>0.82499999999999996</v>
      </c>
      <c r="AN12" s="9">
        <v>0.628</v>
      </c>
      <c r="AO12" s="9">
        <v>182.35499999999999</v>
      </c>
      <c r="AP12" s="9">
        <v>70.266999999999996</v>
      </c>
      <c r="AQ12" s="9">
        <v>112.08799999999999</v>
      </c>
      <c r="AR12" s="9">
        <v>177.977</v>
      </c>
      <c r="AS12" s="9">
        <v>68.569000000000003</v>
      </c>
      <c r="AT12" s="9">
        <v>109.408</v>
      </c>
      <c r="AU12" s="9">
        <v>4.3780000000000001</v>
      </c>
      <c r="AV12" s="9">
        <v>1.6970000000000001</v>
      </c>
      <c r="AW12" s="9">
        <v>2.68</v>
      </c>
      <c r="AX12" s="9">
        <v>89.576999999999998</v>
      </c>
      <c r="AY12" s="9">
        <v>49.222999999999999</v>
      </c>
      <c r="AZ12" s="9">
        <v>40.353000000000002</v>
      </c>
      <c r="BA12" s="9">
        <v>61.859000000000002</v>
      </c>
      <c r="BB12" s="9">
        <v>37.600999999999999</v>
      </c>
      <c r="BC12" s="9">
        <v>24.257999999999999</v>
      </c>
      <c r="BD12" s="9">
        <v>40.902000000000001</v>
      </c>
      <c r="BE12" s="9">
        <v>23.44</v>
      </c>
      <c r="BF12" s="9">
        <v>17.462</v>
      </c>
      <c r="BG12" s="9">
        <v>9.2769999999999992</v>
      </c>
      <c r="BH12" s="9">
        <v>6.3869999999999996</v>
      </c>
      <c r="BI12" s="9">
        <v>2.89</v>
      </c>
      <c r="BJ12" s="9">
        <v>11.68</v>
      </c>
      <c r="BK12" s="9">
        <v>7.774</v>
      </c>
      <c r="BL12" s="9">
        <v>3.9060000000000001</v>
      </c>
      <c r="BM12" s="9">
        <v>27.718</v>
      </c>
      <c r="BN12" s="9">
        <v>11.622</v>
      </c>
      <c r="BO12" s="9">
        <v>16.096</v>
      </c>
      <c r="BP12" s="9">
        <v>14.427</v>
      </c>
      <c r="BQ12" s="9">
        <v>5.9779999999999998</v>
      </c>
      <c r="BR12" s="9">
        <v>8.4499999999999993</v>
      </c>
      <c r="BS12" s="9">
        <v>13.29</v>
      </c>
      <c r="BT12" s="9">
        <v>5.6440000000000001</v>
      </c>
      <c r="BU12" s="9">
        <v>7.6459999999999999</v>
      </c>
      <c r="BV12" s="9">
        <v>22.122</v>
      </c>
      <c r="BW12" s="9">
        <v>9.1470000000000002</v>
      </c>
      <c r="BX12" s="9">
        <v>12.976000000000001</v>
      </c>
      <c r="BY12" s="9">
        <v>16.7</v>
      </c>
      <c r="BZ12" s="9">
        <v>7.0839999999999996</v>
      </c>
      <c r="CA12" s="9">
        <v>9.6159999999999997</v>
      </c>
      <c r="CB12" s="9">
        <v>10.141</v>
      </c>
      <c r="CC12" s="9">
        <v>4.05</v>
      </c>
      <c r="CD12" s="9">
        <v>6.09</v>
      </c>
      <c r="CE12" s="9">
        <v>3.9049999999999998</v>
      </c>
      <c r="CF12" s="9">
        <v>1.4870000000000001</v>
      </c>
      <c r="CG12" s="9">
        <v>2.4180000000000001</v>
      </c>
      <c r="CH12" s="9">
        <v>2.6539999999999999</v>
      </c>
      <c r="CI12" s="9">
        <v>1.546</v>
      </c>
      <c r="CJ12" s="9">
        <v>1.1080000000000001</v>
      </c>
      <c r="CK12" s="9">
        <v>5.4219999999999997</v>
      </c>
      <c r="CL12" s="9">
        <v>2.0630000000000002</v>
      </c>
      <c r="CM12" s="9">
        <v>3.359</v>
      </c>
      <c r="CN12" s="9">
        <v>4.1440000000000001</v>
      </c>
      <c r="CO12" s="9">
        <v>1.4139999999999999</v>
      </c>
      <c r="CP12" s="9">
        <v>2.73</v>
      </c>
      <c r="CQ12" s="9">
        <v>1.278</v>
      </c>
      <c r="CR12" s="9">
        <v>0.64900000000000002</v>
      </c>
      <c r="CS12" s="9">
        <v>0.629</v>
      </c>
      <c r="CT12" s="9">
        <v>600.66499999999996</v>
      </c>
      <c r="CU12" s="9">
        <v>319.01100000000002</v>
      </c>
      <c r="CV12" s="9">
        <v>281.654</v>
      </c>
      <c r="CW12" s="9">
        <v>449.85199999999998</v>
      </c>
      <c r="CX12" s="9">
        <v>269.95</v>
      </c>
      <c r="CY12" s="9">
        <v>179.90199999999999</v>
      </c>
      <c r="CZ12" s="9">
        <v>356.685</v>
      </c>
      <c r="DA12" s="9">
        <v>211.16</v>
      </c>
      <c r="DB12" s="9">
        <v>145.52500000000001</v>
      </c>
      <c r="DC12" s="9">
        <v>78.825000000000003</v>
      </c>
      <c r="DD12" s="9">
        <v>49.621000000000002</v>
      </c>
      <c r="DE12" s="9">
        <v>29.204999999999998</v>
      </c>
      <c r="DF12" s="9">
        <v>14.342000000000001</v>
      </c>
      <c r="DG12" s="9">
        <v>9.17</v>
      </c>
      <c r="DH12" s="9">
        <v>5.173</v>
      </c>
      <c r="DI12" s="9">
        <v>150.81299999999999</v>
      </c>
      <c r="DJ12" s="9">
        <v>49.061</v>
      </c>
      <c r="DK12" s="9">
        <v>101.752</v>
      </c>
      <c r="DL12" s="9">
        <v>134.56299999999999</v>
      </c>
      <c r="DM12" s="9">
        <v>43.274999999999999</v>
      </c>
      <c r="DN12" s="9">
        <v>91.287000000000006</v>
      </c>
      <c r="DO12" s="9">
        <v>16.25</v>
      </c>
      <c r="DP12" s="9">
        <v>5.7859999999999996</v>
      </c>
      <c r="DQ12" s="9">
        <v>10.464</v>
      </c>
      <c r="DR12" s="9">
        <v>92.27</v>
      </c>
      <c r="DS12" s="9">
        <v>46.344999999999999</v>
      </c>
      <c r="DT12" s="9">
        <v>45.924999999999997</v>
      </c>
      <c r="DU12" s="9">
        <v>64.016000000000005</v>
      </c>
      <c r="DV12" s="9">
        <v>36.616</v>
      </c>
      <c r="DW12" s="9">
        <v>27.4</v>
      </c>
      <c r="DX12" s="9">
        <v>37.588000000000001</v>
      </c>
      <c r="DY12" s="9">
        <v>19.745999999999999</v>
      </c>
      <c r="DZ12" s="9">
        <v>17.841999999999999</v>
      </c>
      <c r="EA12" s="9">
        <v>12.085000000000001</v>
      </c>
      <c r="EB12" s="9">
        <v>7.7</v>
      </c>
      <c r="EC12" s="9">
        <v>4.3849999999999998</v>
      </c>
      <c r="ED12" s="9">
        <v>14.342000000000001</v>
      </c>
      <c r="EE12" s="9">
        <v>9.17</v>
      </c>
      <c r="EF12" s="9">
        <v>5.173</v>
      </c>
      <c r="EG12" s="9">
        <v>28.254999999999999</v>
      </c>
      <c r="EH12" s="9">
        <v>9.7289999999999992</v>
      </c>
      <c r="EI12" s="9">
        <v>18.526</v>
      </c>
      <c r="EJ12" s="9">
        <v>12.005000000000001</v>
      </c>
      <c r="EK12" s="9">
        <v>3.9430000000000001</v>
      </c>
      <c r="EL12" s="9">
        <v>8.0609999999999999</v>
      </c>
      <c r="EM12" s="9">
        <v>16.25</v>
      </c>
      <c r="EN12" s="9">
        <v>5.7859999999999996</v>
      </c>
      <c r="EO12" s="9">
        <v>10.464</v>
      </c>
      <c r="EP12" s="9">
        <v>372.84300000000002</v>
      </c>
      <c r="EQ12" s="9">
        <v>208.96700000000001</v>
      </c>
      <c r="ER12" s="9">
        <v>163.87700000000001</v>
      </c>
      <c r="ES12" s="9">
        <v>286.21300000000002</v>
      </c>
      <c r="ET12" s="9">
        <v>178.47900000000001</v>
      </c>
      <c r="EU12" s="9">
        <v>107.733</v>
      </c>
      <c r="EV12" s="9">
        <v>231.97800000000001</v>
      </c>
      <c r="EW12" s="9">
        <v>143.71700000000001</v>
      </c>
      <c r="EX12" s="9">
        <v>88.26</v>
      </c>
      <c r="EY12" s="9">
        <v>54.234999999999999</v>
      </c>
      <c r="EZ12" s="9">
        <v>34.762</v>
      </c>
      <c r="FA12" s="9">
        <v>19.472999999999999</v>
      </c>
      <c r="FB12" s="9">
        <v>86.631</v>
      </c>
      <c r="FC12" s="9">
        <v>30.486999999999998</v>
      </c>
      <c r="FD12" s="9">
        <v>56.143999999999998</v>
      </c>
      <c r="FE12" s="9">
        <v>86.631</v>
      </c>
      <c r="FF12" s="9">
        <v>30.486999999999998</v>
      </c>
      <c r="FG12" s="9">
        <v>56.143999999999998</v>
      </c>
      <c r="FH12" s="9">
        <v>135.55199999999999</v>
      </c>
      <c r="FI12" s="9">
        <v>63.7</v>
      </c>
      <c r="FJ12" s="9">
        <v>71.852000000000004</v>
      </c>
      <c r="FK12" s="9">
        <v>99.623999999999995</v>
      </c>
      <c r="FL12" s="9">
        <v>54.854999999999997</v>
      </c>
      <c r="FM12" s="9">
        <v>44.768999999999998</v>
      </c>
      <c r="FN12" s="9">
        <v>87.119</v>
      </c>
      <c r="FO12" s="9">
        <v>47.697000000000003</v>
      </c>
      <c r="FP12" s="9">
        <v>39.421999999999997</v>
      </c>
      <c r="FQ12" s="9">
        <v>12.505000000000001</v>
      </c>
      <c r="FR12" s="9">
        <v>7.1580000000000004</v>
      </c>
      <c r="FS12" s="9">
        <v>5.3470000000000004</v>
      </c>
      <c r="FT12" s="9">
        <v>35.927</v>
      </c>
      <c r="FU12" s="9">
        <v>8.8450000000000006</v>
      </c>
      <c r="FV12" s="9">
        <v>27.082000000000001</v>
      </c>
      <c r="FW12" s="9">
        <v>35.927</v>
      </c>
      <c r="FX12" s="9">
        <v>8.8450000000000006</v>
      </c>
      <c r="FY12" s="9">
        <v>27.082000000000001</v>
      </c>
      <c r="FZ12" s="9">
        <v>123.015</v>
      </c>
      <c r="GA12" s="9">
        <v>67.478999999999999</v>
      </c>
      <c r="GB12" s="9">
        <v>55.536000000000001</v>
      </c>
      <c r="GC12" s="9">
        <v>58.334000000000003</v>
      </c>
      <c r="GD12" s="9">
        <v>32.588000000000001</v>
      </c>
      <c r="GE12" s="9">
        <v>25.745999999999999</v>
      </c>
      <c r="GF12" s="9">
        <v>48.466999999999999</v>
      </c>
      <c r="GG12" s="9">
        <v>26.963000000000001</v>
      </c>
      <c r="GH12" s="9">
        <v>21.504000000000001</v>
      </c>
      <c r="GI12" s="9">
        <v>8.4220000000000006</v>
      </c>
      <c r="GJ12" s="9">
        <v>4.6500000000000004</v>
      </c>
      <c r="GK12" s="9">
        <v>3.7719999999999998</v>
      </c>
      <c r="GL12" s="9">
        <v>1.4450000000000001</v>
      </c>
      <c r="GM12" s="9">
        <v>0.97599999999999998</v>
      </c>
      <c r="GN12" s="9">
        <v>0.46899999999999997</v>
      </c>
      <c r="GO12" s="9">
        <v>64.682000000000002</v>
      </c>
      <c r="GP12" s="9">
        <v>34.890999999999998</v>
      </c>
      <c r="GQ12" s="9">
        <v>29.791</v>
      </c>
      <c r="GR12" s="9">
        <v>61.985999999999997</v>
      </c>
      <c r="GS12" s="9">
        <v>32.686</v>
      </c>
      <c r="GT12" s="9">
        <v>29.3</v>
      </c>
      <c r="GU12" s="9">
        <v>2.6960000000000002</v>
      </c>
      <c r="GV12" s="9">
        <v>2.2050000000000001</v>
      </c>
      <c r="GW12" s="9">
        <v>0.49099999999999999</v>
      </c>
      <c r="GX12" s="9">
        <v>8.609</v>
      </c>
      <c r="GY12" s="9">
        <v>7.0259999999999998</v>
      </c>
      <c r="GZ12" s="9">
        <v>1.583</v>
      </c>
      <c r="HA12" s="9">
        <v>2.5350000000000001</v>
      </c>
      <c r="HB12" s="9">
        <v>2.0649999999999999</v>
      </c>
      <c r="HC12" s="9">
        <v>0.46899999999999997</v>
      </c>
      <c r="HD12" s="9">
        <v>1.0900000000000001</v>
      </c>
      <c r="HE12" s="9">
        <v>1.0900000000000001</v>
      </c>
      <c r="HF12" s="9">
        <v>0</v>
      </c>
      <c r="HG12" s="9">
        <v>0</v>
      </c>
      <c r="HH12" s="9">
        <v>0</v>
      </c>
      <c r="HI12" s="9">
        <v>0</v>
      </c>
      <c r="HJ12" s="9">
        <v>1.4450000000000001</v>
      </c>
      <c r="HK12" s="9">
        <v>0.97599999999999998</v>
      </c>
      <c r="HL12" s="9">
        <v>0.46899999999999997</v>
      </c>
      <c r="HM12" s="9">
        <v>6.0739999999999998</v>
      </c>
      <c r="HN12" s="9">
        <v>4.96</v>
      </c>
      <c r="HO12" s="9">
        <v>1.1140000000000001</v>
      </c>
      <c r="HP12" s="9">
        <v>3.3780000000000001</v>
      </c>
      <c r="HQ12" s="9">
        <v>2.7549999999999999</v>
      </c>
      <c r="HR12" s="9">
        <v>0.623</v>
      </c>
      <c r="HS12" s="9">
        <v>2.6960000000000002</v>
      </c>
      <c r="HT12" s="9">
        <v>2.2050000000000001</v>
      </c>
      <c r="HU12" s="9">
        <v>0.49099999999999999</v>
      </c>
      <c r="HV12" s="9">
        <v>114.407</v>
      </c>
      <c r="HW12" s="9">
        <v>60.453000000000003</v>
      </c>
      <c r="HX12" s="9">
        <v>53.953000000000003</v>
      </c>
      <c r="HY12" s="9">
        <v>55.798999999999999</v>
      </c>
      <c r="HZ12" s="9">
        <v>30.523</v>
      </c>
      <c r="IA12" s="9">
        <v>25.276</v>
      </c>
      <c r="IB12" s="9">
        <v>47.377000000000002</v>
      </c>
      <c r="IC12" s="9">
        <v>25.873000000000001</v>
      </c>
      <c r="ID12" s="9">
        <v>21.504000000000001</v>
      </c>
      <c r="IE12" s="9">
        <v>8.4220000000000006</v>
      </c>
      <c r="IF12" s="9">
        <v>4.6500000000000004</v>
      </c>
      <c r="IG12" s="9">
        <v>3.7719999999999998</v>
      </c>
      <c r="IH12" s="9">
        <v>58.607999999999997</v>
      </c>
      <c r="II12" s="9">
        <v>29.931000000000001</v>
      </c>
      <c r="IJ12" s="9">
        <v>28.677</v>
      </c>
      <c r="IK12" s="9">
        <v>58.607999999999997</v>
      </c>
      <c r="IL12" s="9">
        <v>29.931000000000001</v>
      </c>
      <c r="IM12" s="9">
        <v>28.677</v>
      </c>
      <c r="IN12" s="9">
        <v>543.98699999999997</v>
      </c>
      <c r="IO12" s="9">
        <v>279.44799999999998</v>
      </c>
      <c r="IP12" s="9">
        <v>264.53899999999999</v>
      </c>
      <c r="IQ12" s="9">
        <v>367.94900000000001</v>
      </c>
    </row>
    <row r="13" spans="1:251">
      <c r="A13" s="10">
        <v>42767</v>
      </c>
      <c r="B13" s="9">
        <v>736.505</v>
      </c>
      <c r="C13" s="9">
        <v>385.41899999999998</v>
      </c>
      <c r="D13" s="9">
        <v>351.08600000000001</v>
      </c>
      <c r="E13" s="9">
        <v>506.584</v>
      </c>
      <c r="F13" s="9">
        <v>285.88499999999999</v>
      </c>
      <c r="G13" s="9">
        <v>220.69800000000001</v>
      </c>
      <c r="H13" s="9">
        <v>414.23599999999999</v>
      </c>
      <c r="I13" s="9">
        <v>227.28899999999999</v>
      </c>
      <c r="J13" s="9">
        <v>186.947</v>
      </c>
      <c r="K13" s="9">
        <v>78.852000000000004</v>
      </c>
      <c r="L13" s="9">
        <v>50.152999999999999</v>
      </c>
      <c r="M13" s="9">
        <v>28.698</v>
      </c>
      <c r="N13" s="9">
        <v>13.496</v>
      </c>
      <c r="O13" s="9">
        <v>8.4429999999999996</v>
      </c>
      <c r="P13" s="9">
        <v>5.0529999999999999</v>
      </c>
      <c r="Q13" s="9">
        <v>229.92099999999999</v>
      </c>
      <c r="R13" s="9">
        <v>99.533000000000001</v>
      </c>
      <c r="S13" s="9">
        <v>130.38800000000001</v>
      </c>
      <c r="T13" s="9">
        <v>207.56200000000001</v>
      </c>
      <c r="U13" s="9">
        <v>91.353999999999999</v>
      </c>
      <c r="V13" s="9">
        <v>116.209</v>
      </c>
      <c r="W13" s="9">
        <v>22.359000000000002</v>
      </c>
      <c r="X13" s="9">
        <v>8.18</v>
      </c>
      <c r="Y13" s="9">
        <v>14.179</v>
      </c>
      <c r="Z13" s="9">
        <v>629.31500000000005</v>
      </c>
      <c r="AA13" s="9">
        <v>334.57900000000001</v>
      </c>
      <c r="AB13" s="9">
        <v>294.73599999999999</v>
      </c>
      <c r="AC13" s="9">
        <v>433.19799999999998</v>
      </c>
      <c r="AD13" s="9">
        <v>247.565</v>
      </c>
      <c r="AE13" s="9">
        <v>185.63300000000001</v>
      </c>
      <c r="AF13" s="9">
        <v>365.59699999999998</v>
      </c>
      <c r="AG13" s="9">
        <v>203.33</v>
      </c>
      <c r="AH13" s="9">
        <v>162.267</v>
      </c>
      <c r="AI13" s="9">
        <v>64.938999999999993</v>
      </c>
      <c r="AJ13" s="9">
        <v>42.942999999999998</v>
      </c>
      <c r="AK13" s="9">
        <v>21.995999999999999</v>
      </c>
      <c r="AL13" s="9">
        <v>2.6629999999999998</v>
      </c>
      <c r="AM13" s="9">
        <v>1.292</v>
      </c>
      <c r="AN13" s="9">
        <v>1.37</v>
      </c>
      <c r="AO13" s="9">
        <v>196.11699999999999</v>
      </c>
      <c r="AP13" s="9">
        <v>87.013000000000005</v>
      </c>
      <c r="AQ13" s="9">
        <v>109.10299999999999</v>
      </c>
      <c r="AR13" s="9">
        <v>185.143</v>
      </c>
      <c r="AS13" s="9">
        <v>83.009</v>
      </c>
      <c r="AT13" s="9">
        <v>102.133</v>
      </c>
      <c r="AU13" s="9">
        <v>10.974</v>
      </c>
      <c r="AV13" s="9">
        <v>4.0039999999999996</v>
      </c>
      <c r="AW13" s="9">
        <v>6.97</v>
      </c>
      <c r="AX13" s="9">
        <v>82.608000000000004</v>
      </c>
      <c r="AY13" s="9">
        <v>40.594999999999999</v>
      </c>
      <c r="AZ13" s="9">
        <v>42.012999999999998</v>
      </c>
      <c r="BA13" s="9">
        <v>52.404000000000003</v>
      </c>
      <c r="BB13" s="9">
        <v>28.687000000000001</v>
      </c>
      <c r="BC13" s="9">
        <v>23.716999999999999</v>
      </c>
      <c r="BD13" s="9">
        <v>33.151000000000003</v>
      </c>
      <c r="BE13" s="9">
        <v>16.553999999999998</v>
      </c>
      <c r="BF13" s="9">
        <v>16.597000000000001</v>
      </c>
      <c r="BG13" s="9">
        <v>9.6790000000000003</v>
      </c>
      <c r="BH13" s="9">
        <v>5.57</v>
      </c>
      <c r="BI13" s="9">
        <v>4.109</v>
      </c>
      <c r="BJ13" s="9">
        <v>9.5739999999999998</v>
      </c>
      <c r="BK13" s="9">
        <v>6.5629999999999997</v>
      </c>
      <c r="BL13" s="9">
        <v>3.0110000000000001</v>
      </c>
      <c r="BM13" s="9">
        <v>30.204000000000001</v>
      </c>
      <c r="BN13" s="9">
        <v>11.907999999999999</v>
      </c>
      <c r="BO13" s="9">
        <v>18.295999999999999</v>
      </c>
      <c r="BP13" s="9">
        <v>19.870999999999999</v>
      </c>
      <c r="BQ13" s="9">
        <v>7.7320000000000002</v>
      </c>
      <c r="BR13" s="9">
        <v>12.138999999999999</v>
      </c>
      <c r="BS13" s="9">
        <v>10.333</v>
      </c>
      <c r="BT13" s="9">
        <v>4.1760000000000002</v>
      </c>
      <c r="BU13" s="9">
        <v>6.157</v>
      </c>
      <c r="BV13" s="9">
        <v>24.582000000000001</v>
      </c>
      <c r="BW13" s="9">
        <v>10.244999999999999</v>
      </c>
      <c r="BX13" s="9">
        <v>14.337</v>
      </c>
      <c r="BY13" s="9">
        <v>20.981000000000002</v>
      </c>
      <c r="BZ13" s="9">
        <v>9.6329999999999991</v>
      </c>
      <c r="CA13" s="9">
        <v>11.349</v>
      </c>
      <c r="CB13" s="9">
        <v>15.489000000000001</v>
      </c>
      <c r="CC13" s="9">
        <v>7.4050000000000002</v>
      </c>
      <c r="CD13" s="9">
        <v>8.0830000000000002</v>
      </c>
      <c r="CE13" s="9">
        <v>4.234</v>
      </c>
      <c r="CF13" s="9">
        <v>1.64</v>
      </c>
      <c r="CG13" s="9">
        <v>2.593</v>
      </c>
      <c r="CH13" s="9">
        <v>1.2589999999999999</v>
      </c>
      <c r="CI13" s="9">
        <v>0.58699999999999997</v>
      </c>
      <c r="CJ13" s="9">
        <v>0.67200000000000004</v>
      </c>
      <c r="CK13" s="9">
        <v>3.6</v>
      </c>
      <c r="CL13" s="9">
        <v>0.61199999999999999</v>
      </c>
      <c r="CM13" s="9">
        <v>2.988</v>
      </c>
      <c r="CN13" s="9">
        <v>2.548</v>
      </c>
      <c r="CO13" s="9">
        <v>0.61199999999999999</v>
      </c>
      <c r="CP13" s="9">
        <v>1.9359999999999999</v>
      </c>
      <c r="CQ13" s="9">
        <v>1.052</v>
      </c>
      <c r="CR13" s="9">
        <v>0</v>
      </c>
      <c r="CS13" s="9">
        <v>1.052</v>
      </c>
      <c r="CT13" s="9">
        <v>595.47199999999998</v>
      </c>
      <c r="CU13" s="9">
        <v>304.21899999999999</v>
      </c>
      <c r="CV13" s="9">
        <v>291.25400000000002</v>
      </c>
      <c r="CW13" s="9">
        <v>437.07600000000002</v>
      </c>
      <c r="CX13" s="9">
        <v>245.26300000000001</v>
      </c>
      <c r="CY13" s="9">
        <v>191.81399999999999</v>
      </c>
      <c r="CZ13" s="9">
        <v>355.45699999999999</v>
      </c>
      <c r="DA13" s="9">
        <v>194.03100000000001</v>
      </c>
      <c r="DB13" s="9">
        <v>161.42500000000001</v>
      </c>
      <c r="DC13" s="9">
        <v>68.52</v>
      </c>
      <c r="DD13" s="9">
        <v>42.787999999999997</v>
      </c>
      <c r="DE13" s="9">
        <v>25.731999999999999</v>
      </c>
      <c r="DF13" s="9">
        <v>13.1</v>
      </c>
      <c r="DG13" s="9">
        <v>8.4429999999999996</v>
      </c>
      <c r="DH13" s="9">
        <v>4.657</v>
      </c>
      <c r="DI13" s="9">
        <v>158.39599999999999</v>
      </c>
      <c r="DJ13" s="9">
        <v>58.956000000000003</v>
      </c>
      <c r="DK13" s="9">
        <v>99.44</v>
      </c>
      <c r="DL13" s="9">
        <v>138.08600000000001</v>
      </c>
      <c r="DM13" s="9">
        <v>51.570999999999998</v>
      </c>
      <c r="DN13" s="9">
        <v>86.516000000000005</v>
      </c>
      <c r="DO13" s="9">
        <v>20.309999999999999</v>
      </c>
      <c r="DP13" s="9">
        <v>7.3849999999999998</v>
      </c>
      <c r="DQ13" s="9">
        <v>12.923999999999999</v>
      </c>
      <c r="DR13" s="9">
        <v>88.664000000000001</v>
      </c>
      <c r="DS13" s="9">
        <v>40.798999999999999</v>
      </c>
      <c r="DT13" s="9">
        <v>47.865000000000002</v>
      </c>
      <c r="DU13" s="9">
        <v>54.533000000000001</v>
      </c>
      <c r="DV13" s="9">
        <v>29.222000000000001</v>
      </c>
      <c r="DW13" s="9">
        <v>25.311</v>
      </c>
      <c r="DX13" s="9">
        <v>31.609000000000002</v>
      </c>
      <c r="DY13" s="9">
        <v>16.603999999999999</v>
      </c>
      <c r="DZ13" s="9">
        <v>15.005000000000001</v>
      </c>
      <c r="EA13" s="9">
        <v>9.8239999999999998</v>
      </c>
      <c r="EB13" s="9">
        <v>4.1749999999999998</v>
      </c>
      <c r="EC13" s="9">
        <v>5.649</v>
      </c>
      <c r="ED13" s="9">
        <v>13.1</v>
      </c>
      <c r="EE13" s="9">
        <v>8.4429999999999996</v>
      </c>
      <c r="EF13" s="9">
        <v>4.657</v>
      </c>
      <c r="EG13" s="9">
        <v>34.131</v>
      </c>
      <c r="EH13" s="9">
        <v>11.577</v>
      </c>
      <c r="EI13" s="9">
        <v>22.555</v>
      </c>
      <c r="EJ13" s="9">
        <v>13.821999999999999</v>
      </c>
      <c r="EK13" s="9">
        <v>4.1909999999999998</v>
      </c>
      <c r="EL13" s="9">
        <v>9.6300000000000008</v>
      </c>
      <c r="EM13" s="9">
        <v>20.309999999999999</v>
      </c>
      <c r="EN13" s="9">
        <v>7.3849999999999998</v>
      </c>
      <c r="EO13" s="9">
        <v>12.923999999999999</v>
      </c>
      <c r="EP13" s="9">
        <v>355.82</v>
      </c>
      <c r="EQ13" s="9">
        <v>197.042</v>
      </c>
      <c r="ER13" s="9">
        <v>158.77799999999999</v>
      </c>
      <c r="ES13" s="9">
        <v>273.137</v>
      </c>
      <c r="ET13" s="9">
        <v>160.24700000000001</v>
      </c>
      <c r="EU13" s="9">
        <v>112.89</v>
      </c>
      <c r="EV13" s="9">
        <v>223.13300000000001</v>
      </c>
      <c r="EW13" s="9">
        <v>126.944</v>
      </c>
      <c r="EX13" s="9">
        <v>96.19</v>
      </c>
      <c r="EY13" s="9">
        <v>50.003</v>
      </c>
      <c r="EZ13" s="9">
        <v>33.302999999999997</v>
      </c>
      <c r="FA13" s="9">
        <v>16.7</v>
      </c>
      <c r="FB13" s="9">
        <v>82.683999999999997</v>
      </c>
      <c r="FC13" s="9">
        <v>36.795999999999999</v>
      </c>
      <c r="FD13" s="9">
        <v>45.887999999999998</v>
      </c>
      <c r="FE13" s="9">
        <v>82.683999999999997</v>
      </c>
      <c r="FF13" s="9">
        <v>36.795999999999999</v>
      </c>
      <c r="FG13" s="9">
        <v>45.887999999999998</v>
      </c>
      <c r="FH13" s="9">
        <v>150.988</v>
      </c>
      <c r="FI13" s="9">
        <v>66.376999999999995</v>
      </c>
      <c r="FJ13" s="9">
        <v>84.611000000000004</v>
      </c>
      <c r="FK13" s="9">
        <v>109.407</v>
      </c>
      <c r="FL13" s="9">
        <v>55.792999999999999</v>
      </c>
      <c r="FM13" s="9">
        <v>53.613</v>
      </c>
      <c r="FN13" s="9">
        <v>100.714</v>
      </c>
      <c r="FO13" s="9">
        <v>50.484000000000002</v>
      </c>
      <c r="FP13" s="9">
        <v>50.23</v>
      </c>
      <c r="FQ13" s="9">
        <v>8.6929999999999996</v>
      </c>
      <c r="FR13" s="9">
        <v>5.31</v>
      </c>
      <c r="FS13" s="9">
        <v>3.383</v>
      </c>
      <c r="FT13" s="9">
        <v>41.581000000000003</v>
      </c>
      <c r="FU13" s="9">
        <v>10.584</v>
      </c>
      <c r="FV13" s="9">
        <v>30.997</v>
      </c>
      <c r="FW13" s="9">
        <v>41.581000000000003</v>
      </c>
      <c r="FX13" s="9">
        <v>10.584</v>
      </c>
      <c r="FY13" s="9">
        <v>30.997</v>
      </c>
      <c r="FZ13" s="9">
        <v>141.03200000000001</v>
      </c>
      <c r="GA13" s="9">
        <v>81.2</v>
      </c>
      <c r="GB13" s="9">
        <v>59.832000000000001</v>
      </c>
      <c r="GC13" s="9">
        <v>69.507000000000005</v>
      </c>
      <c r="GD13" s="9">
        <v>40.622999999999998</v>
      </c>
      <c r="GE13" s="9">
        <v>28.884</v>
      </c>
      <c r="GF13" s="9">
        <v>58.779000000000003</v>
      </c>
      <c r="GG13" s="9">
        <v>33.256999999999998</v>
      </c>
      <c r="GH13" s="9">
        <v>25.521999999999998</v>
      </c>
      <c r="GI13" s="9">
        <v>10.332000000000001</v>
      </c>
      <c r="GJ13" s="9">
        <v>7.3650000000000002</v>
      </c>
      <c r="GK13" s="9">
        <v>2.9670000000000001</v>
      </c>
      <c r="GL13" s="9">
        <v>0.39600000000000002</v>
      </c>
      <c r="GM13" s="9">
        <v>0</v>
      </c>
      <c r="GN13" s="9">
        <v>0.39600000000000002</v>
      </c>
      <c r="GO13" s="9">
        <v>71.525000000000006</v>
      </c>
      <c r="GP13" s="9">
        <v>40.576999999999998</v>
      </c>
      <c r="GQ13" s="9">
        <v>30.948</v>
      </c>
      <c r="GR13" s="9">
        <v>69.475999999999999</v>
      </c>
      <c r="GS13" s="9">
        <v>39.783000000000001</v>
      </c>
      <c r="GT13" s="9">
        <v>29.693000000000001</v>
      </c>
      <c r="GU13" s="9">
        <v>2.0489999999999999</v>
      </c>
      <c r="GV13" s="9">
        <v>0.79400000000000004</v>
      </c>
      <c r="GW13" s="9">
        <v>1.2549999999999999</v>
      </c>
      <c r="GX13" s="9">
        <v>7.7670000000000003</v>
      </c>
      <c r="GY13" s="9">
        <v>3.641</v>
      </c>
      <c r="GZ13" s="9">
        <v>4.1260000000000003</v>
      </c>
      <c r="HA13" s="9">
        <v>2.4300000000000002</v>
      </c>
      <c r="HB13" s="9">
        <v>0.72499999999999998</v>
      </c>
      <c r="HC13" s="9">
        <v>1.7050000000000001</v>
      </c>
      <c r="HD13" s="9">
        <v>2.0339999999999998</v>
      </c>
      <c r="HE13" s="9">
        <v>0.72499999999999998</v>
      </c>
      <c r="HF13" s="9">
        <v>1.31</v>
      </c>
      <c r="HG13" s="9">
        <v>0</v>
      </c>
      <c r="HH13" s="9">
        <v>0</v>
      </c>
      <c r="HI13" s="9">
        <v>0</v>
      </c>
      <c r="HJ13" s="9">
        <v>0.39600000000000002</v>
      </c>
      <c r="HK13" s="9">
        <v>0</v>
      </c>
      <c r="HL13" s="9">
        <v>0.39600000000000002</v>
      </c>
      <c r="HM13" s="9">
        <v>5.3369999999999997</v>
      </c>
      <c r="HN13" s="9">
        <v>2.9159999999999999</v>
      </c>
      <c r="HO13" s="9">
        <v>2.4209999999999998</v>
      </c>
      <c r="HP13" s="9">
        <v>3.2879999999999998</v>
      </c>
      <c r="HQ13" s="9">
        <v>2.1219999999999999</v>
      </c>
      <c r="HR13" s="9">
        <v>1.1659999999999999</v>
      </c>
      <c r="HS13" s="9">
        <v>2.0489999999999999</v>
      </c>
      <c r="HT13" s="9">
        <v>0.79400000000000004</v>
      </c>
      <c r="HU13" s="9">
        <v>1.2549999999999999</v>
      </c>
      <c r="HV13" s="9">
        <v>133.26499999999999</v>
      </c>
      <c r="HW13" s="9">
        <v>77.558999999999997</v>
      </c>
      <c r="HX13" s="9">
        <v>55.706000000000003</v>
      </c>
      <c r="HY13" s="9">
        <v>67.076999999999998</v>
      </c>
      <c r="HZ13" s="9">
        <v>39.898000000000003</v>
      </c>
      <c r="IA13" s="9">
        <v>27.178999999999998</v>
      </c>
      <c r="IB13" s="9">
        <v>56.744999999999997</v>
      </c>
      <c r="IC13" s="9">
        <v>32.533000000000001</v>
      </c>
      <c r="ID13" s="9">
        <v>24.212</v>
      </c>
      <c r="IE13" s="9">
        <v>10.332000000000001</v>
      </c>
      <c r="IF13" s="9">
        <v>7.3650000000000002</v>
      </c>
      <c r="IG13" s="9">
        <v>2.9670000000000001</v>
      </c>
      <c r="IH13" s="9">
        <v>66.188000000000002</v>
      </c>
      <c r="II13" s="9">
        <v>37.661000000000001</v>
      </c>
      <c r="IJ13" s="9">
        <v>28.527000000000001</v>
      </c>
      <c r="IK13" s="9">
        <v>66.188000000000002</v>
      </c>
      <c r="IL13" s="9">
        <v>37.661000000000001</v>
      </c>
      <c r="IM13" s="9">
        <v>28.527000000000001</v>
      </c>
      <c r="IN13" s="9">
        <v>562.41200000000003</v>
      </c>
      <c r="IO13" s="9">
        <v>286.14499999999998</v>
      </c>
      <c r="IP13" s="9">
        <v>276.267</v>
      </c>
      <c r="IQ13" s="9">
        <v>376.56299999999999</v>
      </c>
    </row>
    <row r="14" spans="1:251">
      <c r="A14" s="10">
        <v>43132</v>
      </c>
      <c r="B14" s="9">
        <v>722.03</v>
      </c>
      <c r="C14" s="9">
        <v>380.18799999999999</v>
      </c>
      <c r="D14" s="9">
        <v>341.84199999999998</v>
      </c>
      <c r="E14" s="9">
        <v>503.464</v>
      </c>
      <c r="F14" s="9">
        <v>292.40300000000002</v>
      </c>
      <c r="G14" s="9">
        <v>211.06200000000001</v>
      </c>
      <c r="H14" s="9">
        <v>422.15600000000001</v>
      </c>
      <c r="I14" s="9">
        <v>241.083</v>
      </c>
      <c r="J14" s="9">
        <v>181.07300000000001</v>
      </c>
      <c r="K14" s="9">
        <v>67.078000000000003</v>
      </c>
      <c r="L14" s="9">
        <v>42.591000000000001</v>
      </c>
      <c r="M14" s="9">
        <v>24.486999999999998</v>
      </c>
      <c r="N14" s="9">
        <v>14.23</v>
      </c>
      <c r="O14" s="9">
        <v>8.7289999999999992</v>
      </c>
      <c r="P14" s="9">
        <v>5.5010000000000003</v>
      </c>
      <c r="Q14" s="9">
        <v>218.566</v>
      </c>
      <c r="R14" s="9">
        <v>87.786000000000001</v>
      </c>
      <c r="S14" s="9">
        <v>130.78</v>
      </c>
      <c r="T14" s="9">
        <v>198.952</v>
      </c>
      <c r="U14" s="9">
        <v>81.787000000000006</v>
      </c>
      <c r="V14" s="9">
        <v>117.16500000000001</v>
      </c>
      <c r="W14" s="9">
        <v>19.614000000000001</v>
      </c>
      <c r="X14" s="9">
        <v>5.9980000000000002</v>
      </c>
      <c r="Y14" s="9">
        <v>13.615</v>
      </c>
      <c r="Z14" s="9">
        <v>616.298</v>
      </c>
      <c r="AA14" s="9">
        <v>327.69299999999998</v>
      </c>
      <c r="AB14" s="9">
        <v>288.60500000000002</v>
      </c>
      <c r="AC14" s="9">
        <v>438.81700000000001</v>
      </c>
      <c r="AD14" s="9">
        <v>252.79</v>
      </c>
      <c r="AE14" s="9">
        <v>186.02699999999999</v>
      </c>
      <c r="AF14" s="9">
        <v>378.17</v>
      </c>
      <c r="AG14" s="9">
        <v>214.209</v>
      </c>
      <c r="AH14" s="9">
        <v>163.96100000000001</v>
      </c>
      <c r="AI14" s="9">
        <v>57.472999999999999</v>
      </c>
      <c r="AJ14" s="9">
        <v>36.72</v>
      </c>
      <c r="AK14" s="9">
        <v>20.753</v>
      </c>
      <c r="AL14" s="9">
        <v>3.1739999999999999</v>
      </c>
      <c r="AM14" s="9">
        <v>1.8620000000000001</v>
      </c>
      <c r="AN14" s="9">
        <v>1.3120000000000001</v>
      </c>
      <c r="AO14" s="9">
        <v>177.482</v>
      </c>
      <c r="AP14" s="9">
        <v>74.903000000000006</v>
      </c>
      <c r="AQ14" s="9">
        <v>102.57899999999999</v>
      </c>
      <c r="AR14" s="9">
        <v>172.21600000000001</v>
      </c>
      <c r="AS14" s="9">
        <v>72.965000000000003</v>
      </c>
      <c r="AT14" s="9">
        <v>99.251000000000005</v>
      </c>
      <c r="AU14" s="9">
        <v>5.266</v>
      </c>
      <c r="AV14" s="9">
        <v>1.9379999999999999</v>
      </c>
      <c r="AW14" s="9">
        <v>3.3279999999999998</v>
      </c>
      <c r="AX14" s="9">
        <v>84.977999999999994</v>
      </c>
      <c r="AY14" s="9">
        <v>40.290999999999997</v>
      </c>
      <c r="AZ14" s="9">
        <v>44.686999999999998</v>
      </c>
      <c r="BA14" s="9">
        <v>50.206000000000003</v>
      </c>
      <c r="BB14" s="9">
        <v>29.896999999999998</v>
      </c>
      <c r="BC14" s="9">
        <v>20.309000000000001</v>
      </c>
      <c r="BD14" s="9">
        <v>34.476999999999997</v>
      </c>
      <c r="BE14" s="9">
        <v>20.960999999999999</v>
      </c>
      <c r="BF14" s="9">
        <v>13.516999999999999</v>
      </c>
      <c r="BG14" s="9">
        <v>6.2270000000000003</v>
      </c>
      <c r="BH14" s="9">
        <v>3.5150000000000001</v>
      </c>
      <c r="BI14" s="9">
        <v>2.7120000000000002</v>
      </c>
      <c r="BJ14" s="9">
        <v>9.5020000000000007</v>
      </c>
      <c r="BK14" s="9">
        <v>5.4210000000000003</v>
      </c>
      <c r="BL14" s="9">
        <v>4.0810000000000004</v>
      </c>
      <c r="BM14" s="9">
        <v>34.771999999999998</v>
      </c>
      <c r="BN14" s="9">
        <v>10.395</v>
      </c>
      <c r="BO14" s="9">
        <v>24.376999999999999</v>
      </c>
      <c r="BP14" s="9">
        <v>21.391999999999999</v>
      </c>
      <c r="BQ14" s="9">
        <v>6.77</v>
      </c>
      <c r="BR14" s="9">
        <v>14.621</v>
      </c>
      <c r="BS14" s="9">
        <v>13.38</v>
      </c>
      <c r="BT14" s="9">
        <v>3.6240000000000001</v>
      </c>
      <c r="BU14" s="9">
        <v>9.7560000000000002</v>
      </c>
      <c r="BV14" s="9">
        <v>20.753</v>
      </c>
      <c r="BW14" s="9">
        <v>12.204000000000001</v>
      </c>
      <c r="BX14" s="9">
        <v>8.5500000000000007</v>
      </c>
      <c r="BY14" s="9">
        <v>14.441000000000001</v>
      </c>
      <c r="BZ14" s="9">
        <v>9.7159999999999993</v>
      </c>
      <c r="CA14" s="9">
        <v>4.7249999999999996</v>
      </c>
      <c r="CB14" s="9">
        <v>9.5079999999999991</v>
      </c>
      <c r="CC14" s="9">
        <v>5.9130000000000003</v>
      </c>
      <c r="CD14" s="9">
        <v>3.5950000000000002</v>
      </c>
      <c r="CE14" s="9">
        <v>3.379</v>
      </c>
      <c r="CF14" s="9">
        <v>2.3570000000000002</v>
      </c>
      <c r="CG14" s="9">
        <v>1.022</v>
      </c>
      <c r="CH14" s="9">
        <v>1.554</v>
      </c>
      <c r="CI14" s="9">
        <v>1.446</v>
      </c>
      <c r="CJ14" s="9">
        <v>0.108</v>
      </c>
      <c r="CK14" s="9">
        <v>6.3120000000000003</v>
      </c>
      <c r="CL14" s="9">
        <v>2.488</v>
      </c>
      <c r="CM14" s="9">
        <v>3.8239999999999998</v>
      </c>
      <c r="CN14" s="9">
        <v>5.3440000000000003</v>
      </c>
      <c r="CO14" s="9">
        <v>2.052</v>
      </c>
      <c r="CP14" s="9">
        <v>3.2919999999999998</v>
      </c>
      <c r="CQ14" s="9">
        <v>0.96799999999999997</v>
      </c>
      <c r="CR14" s="9">
        <v>0.436</v>
      </c>
      <c r="CS14" s="9">
        <v>0.53200000000000003</v>
      </c>
      <c r="CT14" s="9">
        <v>590.31299999999999</v>
      </c>
      <c r="CU14" s="9">
        <v>312.16699999999997</v>
      </c>
      <c r="CV14" s="9">
        <v>278.14600000000002</v>
      </c>
      <c r="CW14" s="9">
        <v>438.55500000000001</v>
      </c>
      <c r="CX14" s="9">
        <v>257.62099999999998</v>
      </c>
      <c r="CY14" s="9">
        <v>180.934</v>
      </c>
      <c r="CZ14" s="9">
        <v>365.32799999999997</v>
      </c>
      <c r="DA14" s="9">
        <v>210.27699999999999</v>
      </c>
      <c r="DB14" s="9">
        <v>155.05099999999999</v>
      </c>
      <c r="DC14" s="9">
        <v>60.817</v>
      </c>
      <c r="DD14" s="9">
        <v>40.174999999999997</v>
      </c>
      <c r="DE14" s="9">
        <v>20.640999999999998</v>
      </c>
      <c r="DF14" s="9">
        <v>12.411</v>
      </c>
      <c r="DG14" s="9">
        <v>7.1689999999999996</v>
      </c>
      <c r="DH14" s="9">
        <v>5.242</v>
      </c>
      <c r="DI14" s="9">
        <v>151.75800000000001</v>
      </c>
      <c r="DJ14" s="9">
        <v>54.545999999999999</v>
      </c>
      <c r="DK14" s="9">
        <v>97.212999999999994</v>
      </c>
      <c r="DL14" s="9">
        <v>133.65</v>
      </c>
      <c r="DM14" s="9">
        <v>49.078000000000003</v>
      </c>
      <c r="DN14" s="9">
        <v>84.572000000000003</v>
      </c>
      <c r="DO14" s="9">
        <v>18.109000000000002</v>
      </c>
      <c r="DP14" s="9">
        <v>5.468</v>
      </c>
      <c r="DQ14" s="9">
        <v>12.641</v>
      </c>
      <c r="DR14" s="9">
        <v>85.796000000000006</v>
      </c>
      <c r="DS14" s="9">
        <v>40.917999999999999</v>
      </c>
      <c r="DT14" s="9">
        <v>44.877000000000002</v>
      </c>
      <c r="DU14" s="9">
        <v>49.881999999999998</v>
      </c>
      <c r="DV14" s="9">
        <v>29.931999999999999</v>
      </c>
      <c r="DW14" s="9">
        <v>19.95</v>
      </c>
      <c r="DX14" s="9">
        <v>29.83</v>
      </c>
      <c r="DY14" s="9">
        <v>17.292999999999999</v>
      </c>
      <c r="DZ14" s="9">
        <v>12.537000000000001</v>
      </c>
      <c r="EA14" s="9">
        <v>7.641</v>
      </c>
      <c r="EB14" s="9">
        <v>5.4710000000000001</v>
      </c>
      <c r="EC14" s="9">
        <v>2.1709999999999998</v>
      </c>
      <c r="ED14" s="9">
        <v>12.411</v>
      </c>
      <c r="EE14" s="9">
        <v>7.1689999999999996</v>
      </c>
      <c r="EF14" s="9">
        <v>5.242</v>
      </c>
      <c r="EG14" s="9">
        <v>35.914000000000001</v>
      </c>
      <c r="EH14" s="9">
        <v>10.986000000000001</v>
      </c>
      <c r="EI14" s="9">
        <v>24.928000000000001</v>
      </c>
      <c r="EJ14" s="9">
        <v>17.805</v>
      </c>
      <c r="EK14" s="9">
        <v>5.5179999999999998</v>
      </c>
      <c r="EL14" s="9">
        <v>12.287000000000001</v>
      </c>
      <c r="EM14" s="9">
        <v>18.109000000000002</v>
      </c>
      <c r="EN14" s="9">
        <v>5.468</v>
      </c>
      <c r="EO14" s="9">
        <v>12.641</v>
      </c>
      <c r="EP14" s="9">
        <v>356.10599999999999</v>
      </c>
      <c r="EQ14" s="9">
        <v>194.309</v>
      </c>
      <c r="ER14" s="9">
        <v>161.797</v>
      </c>
      <c r="ES14" s="9">
        <v>276.54300000000001</v>
      </c>
      <c r="ET14" s="9">
        <v>163.76900000000001</v>
      </c>
      <c r="EU14" s="9">
        <v>112.774</v>
      </c>
      <c r="EV14" s="9">
        <v>232.827</v>
      </c>
      <c r="EW14" s="9">
        <v>136.24199999999999</v>
      </c>
      <c r="EX14" s="9">
        <v>96.584999999999994</v>
      </c>
      <c r="EY14" s="9">
        <v>43.716000000000001</v>
      </c>
      <c r="EZ14" s="9">
        <v>27.527000000000001</v>
      </c>
      <c r="FA14" s="9">
        <v>16.189</v>
      </c>
      <c r="FB14" s="9">
        <v>79.563000000000002</v>
      </c>
      <c r="FC14" s="9">
        <v>30.541</v>
      </c>
      <c r="FD14" s="9">
        <v>49.023000000000003</v>
      </c>
      <c r="FE14" s="9">
        <v>79.563000000000002</v>
      </c>
      <c r="FF14" s="9">
        <v>30.541</v>
      </c>
      <c r="FG14" s="9">
        <v>49.023000000000003</v>
      </c>
      <c r="FH14" s="9">
        <v>148.411</v>
      </c>
      <c r="FI14" s="9">
        <v>76.938999999999993</v>
      </c>
      <c r="FJ14" s="9">
        <v>71.471999999999994</v>
      </c>
      <c r="FK14" s="9">
        <v>112.13</v>
      </c>
      <c r="FL14" s="9">
        <v>63.92</v>
      </c>
      <c r="FM14" s="9">
        <v>48.21</v>
      </c>
      <c r="FN14" s="9">
        <v>102.67100000000001</v>
      </c>
      <c r="FO14" s="9">
        <v>56.741999999999997</v>
      </c>
      <c r="FP14" s="9">
        <v>45.927999999999997</v>
      </c>
      <c r="FQ14" s="9">
        <v>9.4589999999999996</v>
      </c>
      <c r="FR14" s="9">
        <v>7.1779999999999999</v>
      </c>
      <c r="FS14" s="9">
        <v>2.282</v>
      </c>
      <c r="FT14" s="9">
        <v>36.281999999999996</v>
      </c>
      <c r="FU14" s="9">
        <v>13.019</v>
      </c>
      <c r="FV14" s="9">
        <v>23.263000000000002</v>
      </c>
      <c r="FW14" s="9">
        <v>36.281999999999996</v>
      </c>
      <c r="FX14" s="9">
        <v>13.019</v>
      </c>
      <c r="FY14" s="9">
        <v>23.263000000000002</v>
      </c>
      <c r="FZ14" s="9">
        <v>131.71700000000001</v>
      </c>
      <c r="GA14" s="9">
        <v>68.021000000000001</v>
      </c>
      <c r="GB14" s="9">
        <v>63.695</v>
      </c>
      <c r="GC14" s="9">
        <v>64.909000000000006</v>
      </c>
      <c r="GD14" s="9">
        <v>34.781999999999996</v>
      </c>
      <c r="GE14" s="9">
        <v>30.128</v>
      </c>
      <c r="GF14" s="9">
        <v>56.828000000000003</v>
      </c>
      <c r="GG14" s="9">
        <v>30.806000000000001</v>
      </c>
      <c r="GH14" s="9">
        <v>26.023</v>
      </c>
      <c r="GI14" s="9">
        <v>6.2619999999999996</v>
      </c>
      <c r="GJ14" s="9">
        <v>2.4159999999999999</v>
      </c>
      <c r="GK14" s="9">
        <v>3.8460000000000001</v>
      </c>
      <c r="GL14" s="9">
        <v>1.819</v>
      </c>
      <c r="GM14" s="9">
        <v>1.56</v>
      </c>
      <c r="GN14" s="9">
        <v>0.25900000000000001</v>
      </c>
      <c r="GO14" s="9">
        <v>66.807000000000002</v>
      </c>
      <c r="GP14" s="9">
        <v>33.24</v>
      </c>
      <c r="GQ14" s="9">
        <v>33.567</v>
      </c>
      <c r="GR14" s="9">
        <v>65.302000000000007</v>
      </c>
      <c r="GS14" s="9">
        <v>32.709000000000003</v>
      </c>
      <c r="GT14" s="9">
        <v>32.593000000000004</v>
      </c>
      <c r="GU14" s="9">
        <v>1.5049999999999999</v>
      </c>
      <c r="GV14" s="9">
        <v>0.53100000000000003</v>
      </c>
      <c r="GW14" s="9">
        <v>0.97399999999999998</v>
      </c>
      <c r="GX14" s="9">
        <v>11.045</v>
      </c>
      <c r="GY14" s="9">
        <v>5.73</v>
      </c>
      <c r="GZ14" s="9">
        <v>5.3140000000000001</v>
      </c>
      <c r="HA14" s="9">
        <v>3.484</v>
      </c>
      <c r="HB14" s="9">
        <v>2.7109999999999999</v>
      </c>
      <c r="HC14" s="9">
        <v>0.77300000000000002</v>
      </c>
      <c r="HD14" s="9">
        <v>1.665</v>
      </c>
      <c r="HE14" s="9">
        <v>1.151</v>
      </c>
      <c r="HF14" s="9">
        <v>0.51400000000000001</v>
      </c>
      <c r="HG14" s="9">
        <v>0</v>
      </c>
      <c r="HH14" s="9">
        <v>0</v>
      </c>
      <c r="HI14" s="9">
        <v>0</v>
      </c>
      <c r="HJ14" s="9">
        <v>1.819</v>
      </c>
      <c r="HK14" s="9">
        <v>1.56</v>
      </c>
      <c r="HL14" s="9">
        <v>0.25900000000000001</v>
      </c>
      <c r="HM14" s="9">
        <v>7.56</v>
      </c>
      <c r="HN14" s="9">
        <v>3.0190000000000001</v>
      </c>
      <c r="HO14" s="9">
        <v>4.5410000000000004</v>
      </c>
      <c r="HP14" s="9">
        <v>6.0549999999999997</v>
      </c>
      <c r="HQ14" s="9">
        <v>2.4889999999999999</v>
      </c>
      <c r="HR14" s="9">
        <v>3.5670000000000002</v>
      </c>
      <c r="HS14" s="9">
        <v>1.5049999999999999</v>
      </c>
      <c r="HT14" s="9">
        <v>0.53100000000000003</v>
      </c>
      <c r="HU14" s="9">
        <v>0.97399999999999998</v>
      </c>
      <c r="HV14" s="9">
        <v>120.672</v>
      </c>
      <c r="HW14" s="9">
        <v>62.290999999999997</v>
      </c>
      <c r="HX14" s="9">
        <v>58.381</v>
      </c>
      <c r="HY14" s="9">
        <v>61.424999999999997</v>
      </c>
      <c r="HZ14" s="9">
        <v>32.070999999999998</v>
      </c>
      <c r="IA14" s="9">
        <v>29.353999999999999</v>
      </c>
      <c r="IB14" s="9">
        <v>55.162999999999997</v>
      </c>
      <c r="IC14" s="9">
        <v>29.655000000000001</v>
      </c>
      <c r="ID14" s="9">
        <v>25.507999999999999</v>
      </c>
      <c r="IE14" s="9">
        <v>6.2619999999999996</v>
      </c>
      <c r="IF14" s="9">
        <v>2.4159999999999999</v>
      </c>
      <c r="IG14" s="9">
        <v>3.8460000000000001</v>
      </c>
      <c r="IH14" s="9">
        <v>59.247</v>
      </c>
      <c r="II14" s="9">
        <v>30.221</v>
      </c>
      <c r="IJ14" s="9">
        <v>29.026</v>
      </c>
      <c r="IK14" s="9">
        <v>59.247</v>
      </c>
      <c r="IL14" s="9">
        <v>30.221</v>
      </c>
      <c r="IM14" s="9">
        <v>29.026</v>
      </c>
      <c r="IN14" s="9">
        <v>549.68299999999999</v>
      </c>
      <c r="IO14" s="9">
        <v>279.15300000000002</v>
      </c>
      <c r="IP14" s="9">
        <v>270.52999999999997</v>
      </c>
      <c r="IQ14" s="9">
        <v>362.55599999999998</v>
      </c>
    </row>
    <row r="15" spans="1:251">
      <c r="A15" s="10">
        <v>43497</v>
      </c>
      <c r="B15" s="9">
        <v>681.43899999999996</v>
      </c>
      <c r="C15" s="9">
        <v>361.56</v>
      </c>
      <c r="D15" s="9">
        <v>319.87900000000002</v>
      </c>
      <c r="E15" s="9">
        <v>469.55399999999997</v>
      </c>
      <c r="F15" s="9">
        <v>284.71199999999999</v>
      </c>
      <c r="G15" s="9">
        <v>184.84100000000001</v>
      </c>
      <c r="H15" s="9">
        <v>363.33</v>
      </c>
      <c r="I15" s="9">
        <v>212.38200000000001</v>
      </c>
      <c r="J15" s="9">
        <v>150.94900000000001</v>
      </c>
      <c r="K15" s="9">
        <v>92.697000000000003</v>
      </c>
      <c r="L15" s="9">
        <v>62.145000000000003</v>
      </c>
      <c r="M15" s="9">
        <v>30.552</v>
      </c>
      <c r="N15" s="9">
        <v>13.526999999999999</v>
      </c>
      <c r="O15" s="9">
        <v>10.186</v>
      </c>
      <c r="P15" s="9">
        <v>3.3410000000000002</v>
      </c>
      <c r="Q15" s="9">
        <v>211.886</v>
      </c>
      <c r="R15" s="9">
        <v>76.846999999999994</v>
      </c>
      <c r="S15" s="9">
        <v>135.03800000000001</v>
      </c>
      <c r="T15" s="9">
        <v>187.26499999999999</v>
      </c>
      <c r="U15" s="9">
        <v>71.680999999999997</v>
      </c>
      <c r="V15" s="9">
        <v>115.584</v>
      </c>
      <c r="W15" s="9">
        <v>24.620999999999999</v>
      </c>
      <c r="X15" s="9">
        <v>5.1660000000000004</v>
      </c>
      <c r="Y15" s="9">
        <v>19.454000000000001</v>
      </c>
      <c r="Z15" s="9">
        <v>567.26099999999997</v>
      </c>
      <c r="AA15" s="9">
        <v>299.51299999999998</v>
      </c>
      <c r="AB15" s="9">
        <v>267.74799999999999</v>
      </c>
      <c r="AC15" s="9">
        <v>396.84899999999999</v>
      </c>
      <c r="AD15" s="9">
        <v>237.81800000000001</v>
      </c>
      <c r="AE15" s="9">
        <v>159.03100000000001</v>
      </c>
      <c r="AF15" s="9">
        <v>319.90300000000002</v>
      </c>
      <c r="AG15" s="9">
        <v>187.38200000000001</v>
      </c>
      <c r="AH15" s="9">
        <v>132.52099999999999</v>
      </c>
      <c r="AI15" s="9">
        <v>74.275000000000006</v>
      </c>
      <c r="AJ15" s="9">
        <v>49.268999999999998</v>
      </c>
      <c r="AK15" s="9">
        <v>25.006</v>
      </c>
      <c r="AL15" s="9">
        <v>2.6709999999999998</v>
      </c>
      <c r="AM15" s="9">
        <v>1.167</v>
      </c>
      <c r="AN15" s="9">
        <v>1.504</v>
      </c>
      <c r="AO15" s="9">
        <v>170.41200000000001</v>
      </c>
      <c r="AP15" s="9">
        <v>61.695</v>
      </c>
      <c r="AQ15" s="9">
        <v>108.718</v>
      </c>
      <c r="AR15" s="9">
        <v>157.95699999999999</v>
      </c>
      <c r="AS15" s="9">
        <v>59.441000000000003</v>
      </c>
      <c r="AT15" s="9">
        <v>98.516999999999996</v>
      </c>
      <c r="AU15" s="9">
        <v>12.455</v>
      </c>
      <c r="AV15" s="9">
        <v>2.254</v>
      </c>
      <c r="AW15" s="9">
        <v>10.201000000000001</v>
      </c>
      <c r="AX15" s="9">
        <v>93.224000000000004</v>
      </c>
      <c r="AY15" s="9">
        <v>48.917000000000002</v>
      </c>
      <c r="AZ15" s="9">
        <v>44.307000000000002</v>
      </c>
      <c r="BA15" s="9">
        <v>54.582999999999998</v>
      </c>
      <c r="BB15" s="9">
        <v>34.387999999999998</v>
      </c>
      <c r="BC15" s="9">
        <v>20.195</v>
      </c>
      <c r="BD15" s="9">
        <v>34.308</v>
      </c>
      <c r="BE15" s="9">
        <v>19.655999999999999</v>
      </c>
      <c r="BF15" s="9">
        <v>14.651999999999999</v>
      </c>
      <c r="BG15" s="9">
        <v>11.276</v>
      </c>
      <c r="BH15" s="9">
        <v>7.57</v>
      </c>
      <c r="BI15" s="9">
        <v>3.706</v>
      </c>
      <c r="BJ15" s="9">
        <v>8.9990000000000006</v>
      </c>
      <c r="BK15" s="9">
        <v>7.1619999999999999</v>
      </c>
      <c r="BL15" s="9">
        <v>1.837</v>
      </c>
      <c r="BM15" s="9">
        <v>38.640999999999998</v>
      </c>
      <c r="BN15" s="9">
        <v>14.529</v>
      </c>
      <c r="BO15" s="9">
        <v>24.111999999999998</v>
      </c>
      <c r="BP15" s="9">
        <v>27.925000000000001</v>
      </c>
      <c r="BQ15" s="9">
        <v>11.928000000000001</v>
      </c>
      <c r="BR15" s="9">
        <v>15.997</v>
      </c>
      <c r="BS15" s="9">
        <v>10.715999999999999</v>
      </c>
      <c r="BT15" s="9">
        <v>2.601</v>
      </c>
      <c r="BU15" s="9">
        <v>8.1150000000000002</v>
      </c>
      <c r="BV15" s="9">
        <v>20.954000000000001</v>
      </c>
      <c r="BW15" s="9">
        <v>13.13</v>
      </c>
      <c r="BX15" s="9">
        <v>7.8250000000000002</v>
      </c>
      <c r="BY15" s="9">
        <v>18.122</v>
      </c>
      <c r="BZ15" s="9">
        <v>12.506</v>
      </c>
      <c r="CA15" s="9">
        <v>5.6159999999999997</v>
      </c>
      <c r="CB15" s="9">
        <v>9.1199999999999992</v>
      </c>
      <c r="CC15" s="9">
        <v>5.3440000000000003</v>
      </c>
      <c r="CD15" s="9">
        <v>3.7759999999999998</v>
      </c>
      <c r="CE15" s="9">
        <v>7.1459999999999999</v>
      </c>
      <c r="CF15" s="9">
        <v>5.306</v>
      </c>
      <c r="CG15" s="9">
        <v>1.84</v>
      </c>
      <c r="CH15" s="9">
        <v>1.8560000000000001</v>
      </c>
      <c r="CI15" s="9">
        <v>1.8560000000000001</v>
      </c>
      <c r="CJ15" s="9">
        <v>0</v>
      </c>
      <c r="CK15" s="9">
        <v>2.8330000000000002</v>
      </c>
      <c r="CL15" s="9">
        <v>0.624</v>
      </c>
      <c r="CM15" s="9">
        <v>2.2090000000000001</v>
      </c>
      <c r="CN15" s="9">
        <v>1.3819999999999999</v>
      </c>
      <c r="CO15" s="9">
        <v>0.312</v>
      </c>
      <c r="CP15" s="9">
        <v>1.07</v>
      </c>
      <c r="CQ15" s="9">
        <v>1.45</v>
      </c>
      <c r="CR15" s="9">
        <v>0.312</v>
      </c>
      <c r="CS15" s="9">
        <v>1.139</v>
      </c>
      <c r="CT15" s="9">
        <v>562.43499999999995</v>
      </c>
      <c r="CU15" s="9">
        <v>299.29500000000002</v>
      </c>
      <c r="CV15" s="9">
        <v>263.14</v>
      </c>
      <c r="CW15" s="9">
        <v>412.185</v>
      </c>
      <c r="CX15" s="9">
        <v>255.75200000000001</v>
      </c>
      <c r="CY15" s="9">
        <v>156.43199999999999</v>
      </c>
      <c r="CZ15" s="9">
        <v>311.92500000000001</v>
      </c>
      <c r="DA15" s="9">
        <v>187.977</v>
      </c>
      <c r="DB15" s="9">
        <v>123.94799999999999</v>
      </c>
      <c r="DC15" s="9">
        <v>87.486000000000004</v>
      </c>
      <c r="DD15" s="9">
        <v>57.954000000000001</v>
      </c>
      <c r="DE15" s="9">
        <v>29.532</v>
      </c>
      <c r="DF15" s="9">
        <v>12.773999999999999</v>
      </c>
      <c r="DG15" s="9">
        <v>9.8209999999999997</v>
      </c>
      <c r="DH15" s="9">
        <v>2.9529999999999998</v>
      </c>
      <c r="DI15" s="9">
        <v>150.251</v>
      </c>
      <c r="DJ15" s="9">
        <v>43.542999999999999</v>
      </c>
      <c r="DK15" s="9">
        <v>106.708</v>
      </c>
      <c r="DL15" s="9">
        <v>127.14700000000001</v>
      </c>
      <c r="DM15" s="9">
        <v>38.478999999999999</v>
      </c>
      <c r="DN15" s="9">
        <v>88.668000000000006</v>
      </c>
      <c r="DO15" s="9">
        <v>23.103999999999999</v>
      </c>
      <c r="DP15" s="9">
        <v>5.0629999999999997</v>
      </c>
      <c r="DQ15" s="9">
        <v>18.041</v>
      </c>
      <c r="DR15" s="9">
        <v>99.326999999999998</v>
      </c>
      <c r="DS15" s="9">
        <v>53.92</v>
      </c>
      <c r="DT15" s="9">
        <v>45.406999999999996</v>
      </c>
      <c r="DU15" s="9">
        <v>62.113999999999997</v>
      </c>
      <c r="DV15" s="9">
        <v>43.603000000000002</v>
      </c>
      <c r="DW15" s="9">
        <v>18.510999999999999</v>
      </c>
      <c r="DX15" s="9">
        <v>34.134</v>
      </c>
      <c r="DY15" s="9">
        <v>22.635000000000002</v>
      </c>
      <c r="DZ15" s="9">
        <v>11.499000000000001</v>
      </c>
      <c r="EA15" s="9">
        <v>15.206</v>
      </c>
      <c r="EB15" s="9">
        <v>11.147</v>
      </c>
      <c r="EC15" s="9">
        <v>4.0590000000000002</v>
      </c>
      <c r="ED15" s="9">
        <v>12.773999999999999</v>
      </c>
      <c r="EE15" s="9">
        <v>9.8209999999999997</v>
      </c>
      <c r="EF15" s="9">
        <v>2.9529999999999998</v>
      </c>
      <c r="EG15" s="9">
        <v>37.213000000000001</v>
      </c>
      <c r="EH15" s="9">
        <v>10.317</v>
      </c>
      <c r="EI15" s="9">
        <v>26.896000000000001</v>
      </c>
      <c r="EJ15" s="9">
        <v>14.109</v>
      </c>
      <c r="EK15" s="9">
        <v>5.2539999999999996</v>
      </c>
      <c r="EL15" s="9">
        <v>8.8559999999999999</v>
      </c>
      <c r="EM15" s="9">
        <v>23.103999999999999</v>
      </c>
      <c r="EN15" s="9">
        <v>5.0629999999999997</v>
      </c>
      <c r="EO15" s="9">
        <v>18.041</v>
      </c>
      <c r="EP15" s="9">
        <v>332.07499999999999</v>
      </c>
      <c r="EQ15" s="9">
        <v>182.33199999999999</v>
      </c>
      <c r="ER15" s="9">
        <v>149.74299999999999</v>
      </c>
      <c r="ES15" s="9">
        <v>250.88399999999999</v>
      </c>
      <c r="ET15" s="9">
        <v>159.012</v>
      </c>
      <c r="EU15" s="9">
        <v>91.872</v>
      </c>
      <c r="EV15" s="9">
        <v>192.93700000000001</v>
      </c>
      <c r="EW15" s="9">
        <v>119.971</v>
      </c>
      <c r="EX15" s="9">
        <v>72.966999999999999</v>
      </c>
      <c r="EY15" s="9">
        <v>57.947000000000003</v>
      </c>
      <c r="EZ15" s="9">
        <v>39.040999999999997</v>
      </c>
      <c r="FA15" s="9">
        <v>18.905000000000001</v>
      </c>
      <c r="FB15" s="9">
        <v>81.19</v>
      </c>
      <c r="FC15" s="9">
        <v>23.32</v>
      </c>
      <c r="FD15" s="9">
        <v>57.871000000000002</v>
      </c>
      <c r="FE15" s="9">
        <v>81.19</v>
      </c>
      <c r="FF15" s="9">
        <v>23.32</v>
      </c>
      <c r="FG15" s="9">
        <v>57.871000000000002</v>
      </c>
      <c r="FH15" s="9">
        <v>131.03299999999999</v>
      </c>
      <c r="FI15" s="9">
        <v>63.042999999999999</v>
      </c>
      <c r="FJ15" s="9">
        <v>67.989999999999995</v>
      </c>
      <c r="FK15" s="9">
        <v>99.186000000000007</v>
      </c>
      <c r="FL15" s="9">
        <v>53.137</v>
      </c>
      <c r="FM15" s="9">
        <v>46.048999999999999</v>
      </c>
      <c r="FN15" s="9">
        <v>84.852999999999994</v>
      </c>
      <c r="FO15" s="9">
        <v>45.372</v>
      </c>
      <c r="FP15" s="9">
        <v>39.481999999999999</v>
      </c>
      <c r="FQ15" s="9">
        <v>14.333</v>
      </c>
      <c r="FR15" s="9">
        <v>7.766</v>
      </c>
      <c r="FS15" s="9">
        <v>6.5670000000000002</v>
      </c>
      <c r="FT15" s="9">
        <v>31.847000000000001</v>
      </c>
      <c r="FU15" s="9">
        <v>9.9060000000000006</v>
      </c>
      <c r="FV15" s="9">
        <v>21.940999999999999</v>
      </c>
      <c r="FW15" s="9">
        <v>31.847000000000001</v>
      </c>
      <c r="FX15" s="9">
        <v>9.9060000000000006</v>
      </c>
      <c r="FY15" s="9">
        <v>21.940999999999999</v>
      </c>
      <c r="FZ15" s="9">
        <v>119.004</v>
      </c>
      <c r="GA15" s="9">
        <v>62.265000000000001</v>
      </c>
      <c r="GB15" s="9">
        <v>56.738999999999997</v>
      </c>
      <c r="GC15" s="9">
        <v>57.369</v>
      </c>
      <c r="GD15" s="9">
        <v>28.96</v>
      </c>
      <c r="GE15" s="9">
        <v>28.408999999999999</v>
      </c>
      <c r="GF15" s="9">
        <v>51.405999999999999</v>
      </c>
      <c r="GG15" s="9">
        <v>24.405000000000001</v>
      </c>
      <c r="GH15" s="9">
        <v>27.001000000000001</v>
      </c>
      <c r="GI15" s="9">
        <v>5.2110000000000003</v>
      </c>
      <c r="GJ15" s="9">
        <v>4.1909999999999998</v>
      </c>
      <c r="GK15" s="9">
        <v>1.02</v>
      </c>
      <c r="GL15" s="9">
        <v>0.753</v>
      </c>
      <c r="GM15" s="9">
        <v>0.36399999999999999</v>
      </c>
      <c r="GN15" s="9">
        <v>0.38800000000000001</v>
      </c>
      <c r="GO15" s="9">
        <v>61.634999999999998</v>
      </c>
      <c r="GP15" s="9">
        <v>33.305</v>
      </c>
      <c r="GQ15" s="9">
        <v>28.33</v>
      </c>
      <c r="GR15" s="9">
        <v>60.118000000000002</v>
      </c>
      <c r="GS15" s="9">
        <v>33.201999999999998</v>
      </c>
      <c r="GT15" s="9">
        <v>26.916</v>
      </c>
      <c r="GU15" s="9">
        <v>1.5169999999999999</v>
      </c>
      <c r="GV15" s="9">
        <v>0.10299999999999999</v>
      </c>
      <c r="GW15" s="9">
        <v>1.4139999999999999</v>
      </c>
      <c r="GX15" s="9">
        <v>11.89</v>
      </c>
      <c r="GY15" s="9">
        <v>6.2530000000000001</v>
      </c>
      <c r="GZ15" s="9">
        <v>5.6369999999999996</v>
      </c>
      <c r="HA15" s="9">
        <v>2.6619999999999999</v>
      </c>
      <c r="HB15" s="9">
        <v>0.61299999999999999</v>
      </c>
      <c r="HC15" s="9">
        <v>2.0489999999999999</v>
      </c>
      <c r="HD15" s="9">
        <v>1.91</v>
      </c>
      <c r="HE15" s="9">
        <v>0.249</v>
      </c>
      <c r="HF15" s="9">
        <v>1.661</v>
      </c>
      <c r="HG15" s="9">
        <v>0</v>
      </c>
      <c r="HH15" s="9">
        <v>0</v>
      </c>
      <c r="HI15" s="9">
        <v>0</v>
      </c>
      <c r="HJ15" s="9">
        <v>0.753</v>
      </c>
      <c r="HK15" s="9">
        <v>0.36399999999999999</v>
      </c>
      <c r="HL15" s="9">
        <v>0.38800000000000001</v>
      </c>
      <c r="HM15" s="9">
        <v>9.2270000000000003</v>
      </c>
      <c r="HN15" s="9">
        <v>5.64</v>
      </c>
      <c r="HO15" s="9">
        <v>3.5880000000000001</v>
      </c>
      <c r="HP15" s="9">
        <v>7.7110000000000003</v>
      </c>
      <c r="HQ15" s="9">
        <v>5.5369999999999999</v>
      </c>
      <c r="HR15" s="9">
        <v>2.1739999999999999</v>
      </c>
      <c r="HS15" s="9">
        <v>1.5169999999999999</v>
      </c>
      <c r="HT15" s="9">
        <v>0.10299999999999999</v>
      </c>
      <c r="HU15" s="9">
        <v>1.4139999999999999</v>
      </c>
      <c r="HV15" s="9">
        <v>107.114</v>
      </c>
      <c r="HW15" s="9">
        <v>56.012</v>
      </c>
      <c r="HX15" s="9">
        <v>51.101999999999997</v>
      </c>
      <c r="HY15" s="9">
        <v>54.707000000000001</v>
      </c>
      <c r="HZ15" s="9">
        <v>28.347000000000001</v>
      </c>
      <c r="IA15" s="9">
        <v>26.36</v>
      </c>
      <c r="IB15" s="9">
        <v>49.496000000000002</v>
      </c>
      <c r="IC15" s="9">
        <v>24.155999999999999</v>
      </c>
      <c r="ID15" s="9">
        <v>25.34</v>
      </c>
      <c r="IE15" s="9">
        <v>5.2110000000000003</v>
      </c>
      <c r="IF15" s="9">
        <v>4.1909999999999998</v>
      </c>
      <c r="IG15" s="9">
        <v>1.02</v>
      </c>
      <c r="IH15" s="9">
        <v>52.406999999999996</v>
      </c>
      <c r="II15" s="9">
        <v>27.664999999999999</v>
      </c>
      <c r="IJ15" s="9">
        <v>24.742000000000001</v>
      </c>
      <c r="IK15" s="9">
        <v>52.406999999999996</v>
      </c>
      <c r="IL15" s="9">
        <v>27.664999999999999</v>
      </c>
      <c r="IM15" s="9">
        <v>24.742000000000001</v>
      </c>
      <c r="IN15" s="9">
        <v>513.13699999999994</v>
      </c>
      <c r="IO15" s="9">
        <v>265.19600000000003</v>
      </c>
      <c r="IP15" s="9">
        <v>247.94</v>
      </c>
      <c r="IQ15" s="9">
        <v>338.18200000000002</v>
      </c>
    </row>
    <row r="16" spans="1:251">
      <c r="A16" s="10">
        <v>43862</v>
      </c>
      <c r="B16" s="9">
        <v>696.41499999999996</v>
      </c>
      <c r="C16" s="9">
        <v>374.48599999999999</v>
      </c>
      <c r="D16" s="9">
        <v>321.92899999999997</v>
      </c>
      <c r="E16" s="9">
        <v>462.34800000000001</v>
      </c>
      <c r="F16" s="9">
        <v>275.25299999999999</v>
      </c>
      <c r="G16" s="9">
        <v>187.096</v>
      </c>
      <c r="H16" s="9">
        <v>366.15800000000002</v>
      </c>
      <c r="I16" s="9">
        <v>206.411</v>
      </c>
      <c r="J16" s="9">
        <v>159.74700000000001</v>
      </c>
      <c r="K16" s="9">
        <v>77.59</v>
      </c>
      <c r="L16" s="9">
        <v>55.271999999999998</v>
      </c>
      <c r="M16" s="9">
        <v>22.318000000000001</v>
      </c>
      <c r="N16" s="9">
        <v>18.600999999999999</v>
      </c>
      <c r="O16" s="9">
        <v>13.569000000000001</v>
      </c>
      <c r="P16" s="9">
        <v>5.0309999999999997</v>
      </c>
      <c r="Q16" s="9">
        <v>234.06700000000001</v>
      </c>
      <c r="R16" s="9">
        <v>99.233000000000004</v>
      </c>
      <c r="S16" s="9">
        <v>134.833</v>
      </c>
      <c r="T16" s="9">
        <v>206.62100000000001</v>
      </c>
      <c r="U16" s="9">
        <v>89.12</v>
      </c>
      <c r="V16" s="9">
        <v>117.502</v>
      </c>
      <c r="W16" s="9">
        <v>27.445</v>
      </c>
      <c r="X16" s="9">
        <v>10.113</v>
      </c>
      <c r="Y16" s="9">
        <v>17.332000000000001</v>
      </c>
      <c r="Z16" s="9">
        <v>586.43299999999999</v>
      </c>
      <c r="AA16" s="9">
        <v>319.642</v>
      </c>
      <c r="AB16" s="9">
        <v>266.791</v>
      </c>
      <c r="AC16" s="9">
        <v>388.94600000000003</v>
      </c>
      <c r="AD16" s="9">
        <v>234.554</v>
      </c>
      <c r="AE16" s="9">
        <v>154.392</v>
      </c>
      <c r="AF16" s="9">
        <v>319.81900000000002</v>
      </c>
      <c r="AG16" s="9">
        <v>184.44800000000001</v>
      </c>
      <c r="AH16" s="9">
        <v>135.37100000000001</v>
      </c>
      <c r="AI16" s="9">
        <v>62.073999999999998</v>
      </c>
      <c r="AJ16" s="9">
        <v>45.076999999999998</v>
      </c>
      <c r="AK16" s="9">
        <v>16.997</v>
      </c>
      <c r="AL16" s="9">
        <v>7.0529999999999999</v>
      </c>
      <c r="AM16" s="9">
        <v>5.0289999999999999</v>
      </c>
      <c r="AN16" s="9">
        <v>2.024</v>
      </c>
      <c r="AO16" s="9">
        <v>197.488</v>
      </c>
      <c r="AP16" s="9">
        <v>85.088999999999999</v>
      </c>
      <c r="AQ16" s="9">
        <v>112.399</v>
      </c>
      <c r="AR16" s="9">
        <v>183.881</v>
      </c>
      <c r="AS16" s="9">
        <v>80.296999999999997</v>
      </c>
      <c r="AT16" s="9">
        <v>103.584</v>
      </c>
      <c r="AU16" s="9">
        <v>13.606</v>
      </c>
      <c r="AV16" s="9">
        <v>4.7910000000000004</v>
      </c>
      <c r="AW16" s="9">
        <v>8.8149999999999995</v>
      </c>
      <c r="AX16" s="9">
        <v>89.712999999999994</v>
      </c>
      <c r="AY16" s="9">
        <v>45.143000000000001</v>
      </c>
      <c r="AZ16" s="9">
        <v>44.570999999999998</v>
      </c>
      <c r="BA16" s="9">
        <v>58.741</v>
      </c>
      <c r="BB16" s="9">
        <v>32.835000000000001</v>
      </c>
      <c r="BC16" s="9">
        <v>25.905999999999999</v>
      </c>
      <c r="BD16" s="9">
        <v>39.854999999999997</v>
      </c>
      <c r="BE16" s="9">
        <v>18.806999999999999</v>
      </c>
      <c r="BF16" s="9">
        <v>21.047999999999998</v>
      </c>
      <c r="BG16" s="9">
        <v>10.582000000000001</v>
      </c>
      <c r="BH16" s="9">
        <v>7.4470000000000001</v>
      </c>
      <c r="BI16" s="9">
        <v>3.1339999999999999</v>
      </c>
      <c r="BJ16" s="9">
        <v>8.3040000000000003</v>
      </c>
      <c r="BK16" s="9">
        <v>6.58</v>
      </c>
      <c r="BL16" s="9">
        <v>1.724</v>
      </c>
      <c r="BM16" s="9">
        <v>30.972999999999999</v>
      </c>
      <c r="BN16" s="9">
        <v>12.308</v>
      </c>
      <c r="BO16" s="9">
        <v>18.664999999999999</v>
      </c>
      <c r="BP16" s="9">
        <v>19.280999999999999</v>
      </c>
      <c r="BQ16" s="9">
        <v>6.9859999999999998</v>
      </c>
      <c r="BR16" s="9">
        <v>12.295</v>
      </c>
      <c r="BS16" s="9">
        <v>11.692</v>
      </c>
      <c r="BT16" s="9">
        <v>5.3220000000000001</v>
      </c>
      <c r="BU16" s="9">
        <v>6.37</v>
      </c>
      <c r="BV16" s="9">
        <v>20.268999999999998</v>
      </c>
      <c r="BW16" s="9">
        <v>9.7010000000000005</v>
      </c>
      <c r="BX16" s="9">
        <v>10.568</v>
      </c>
      <c r="BY16" s="9">
        <v>14.662000000000001</v>
      </c>
      <c r="BZ16" s="9">
        <v>7.8639999999999999</v>
      </c>
      <c r="CA16" s="9">
        <v>6.798</v>
      </c>
      <c r="CB16" s="9">
        <v>6.484</v>
      </c>
      <c r="CC16" s="9">
        <v>3.1560000000000001</v>
      </c>
      <c r="CD16" s="9">
        <v>3.3279999999999998</v>
      </c>
      <c r="CE16" s="9">
        <v>4.9340000000000002</v>
      </c>
      <c r="CF16" s="9">
        <v>2.7480000000000002</v>
      </c>
      <c r="CG16" s="9">
        <v>2.1869999999999998</v>
      </c>
      <c r="CH16" s="9">
        <v>3.2440000000000002</v>
      </c>
      <c r="CI16" s="9">
        <v>1.9610000000000001</v>
      </c>
      <c r="CJ16" s="9">
        <v>1.2829999999999999</v>
      </c>
      <c r="CK16" s="9">
        <v>5.6059999999999999</v>
      </c>
      <c r="CL16" s="9">
        <v>1.837</v>
      </c>
      <c r="CM16" s="9">
        <v>3.7690000000000001</v>
      </c>
      <c r="CN16" s="9">
        <v>3.4590000000000001</v>
      </c>
      <c r="CO16" s="9">
        <v>1.837</v>
      </c>
      <c r="CP16" s="9">
        <v>1.6220000000000001</v>
      </c>
      <c r="CQ16" s="9">
        <v>2.1469999999999998</v>
      </c>
      <c r="CR16" s="9">
        <v>0</v>
      </c>
      <c r="CS16" s="9">
        <v>2.1469999999999998</v>
      </c>
      <c r="CT16" s="9">
        <v>560.30999999999995</v>
      </c>
      <c r="CU16" s="9">
        <v>305.25599999999997</v>
      </c>
      <c r="CV16" s="9">
        <v>255.054</v>
      </c>
      <c r="CW16" s="9">
        <v>399.24</v>
      </c>
      <c r="CX16" s="9">
        <v>242.08099999999999</v>
      </c>
      <c r="CY16" s="9">
        <v>157.15899999999999</v>
      </c>
      <c r="CZ16" s="9">
        <v>310.29599999999999</v>
      </c>
      <c r="DA16" s="9">
        <v>176.56399999999999</v>
      </c>
      <c r="DB16" s="9">
        <v>133.73099999999999</v>
      </c>
      <c r="DC16" s="9">
        <v>70.659000000000006</v>
      </c>
      <c r="DD16" s="9">
        <v>52.067</v>
      </c>
      <c r="DE16" s="9">
        <v>18.591999999999999</v>
      </c>
      <c r="DF16" s="9">
        <v>18.286000000000001</v>
      </c>
      <c r="DG16" s="9">
        <v>13.45</v>
      </c>
      <c r="DH16" s="9">
        <v>4.8360000000000003</v>
      </c>
      <c r="DI16" s="9">
        <v>161.07</v>
      </c>
      <c r="DJ16" s="9">
        <v>63.173999999999999</v>
      </c>
      <c r="DK16" s="9">
        <v>97.894999999999996</v>
      </c>
      <c r="DL16" s="9">
        <v>135.511</v>
      </c>
      <c r="DM16" s="9">
        <v>53.573999999999998</v>
      </c>
      <c r="DN16" s="9">
        <v>81.936999999999998</v>
      </c>
      <c r="DO16" s="9">
        <v>25.559000000000001</v>
      </c>
      <c r="DP16" s="9">
        <v>9.6</v>
      </c>
      <c r="DQ16" s="9">
        <v>15.959</v>
      </c>
      <c r="DR16" s="9">
        <v>98.855000000000004</v>
      </c>
      <c r="DS16" s="9">
        <v>51.972000000000001</v>
      </c>
      <c r="DT16" s="9">
        <v>46.884</v>
      </c>
      <c r="DU16" s="9">
        <v>58.195</v>
      </c>
      <c r="DV16" s="9">
        <v>37.366999999999997</v>
      </c>
      <c r="DW16" s="9">
        <v>20.827999999999999</v>
      </c>
      <c r="DX16" s="9">
        <v>31.170999999999999</v>
      </c>
      <c r="DY16" s="9">
        <v>16.814</v>
      </c>
      <c r="DZ16" s="9">
        <v>14.356999999999999</v>
      </c>
      <c r="EA16" s="9">
        <v>8.7370000000000001</v>
      </c>
      <c r="EB16" s="9">
        <v>7.1029999999999998</v>
      </c>
      <c r="EC16" s="9">
        <v>1.635</v>
      </c>
      <c r="ED16" s="9">
        <v>18.286000000000001</v>
      </c>
      <c r="EE16" s="9">
        <v>13.45</v>
      </c>
      <c r="EF16" s="9">
        <v>4.8360000000000003</v>
      </c>
      <c r="EG16" s="9">
        <v>40.661000000000001</v>
      </c>
      <c r="EH16" s="9">
        <v>14.605</v>
      </c>
      <c r="EI16" s="9">
        <v>26.056000000000001</v>
      </c>
      <c r="EJ16" s="9">
        <v>15.102</v>
      </c>
      <c r="EK16" s="9">
        <v>5.0049999999999999</v>
      </c>
      <c r="EL16" s="9">
        <v>10.097</v>
      </c>
      <c r="EM16" s="9">
        <v>25.559000000000001</v>
      </c>
      <c r="EN16" s="9">
        <v>9.6</v>
      </c>
      <c r="EO16" s="9">
        <v>15.959</v>
      </c>
      <c r="EP16" s="9">
        <v>321.26499999999999</v>
      </c>
      <c r="EQ16" s="9">
        <v>192.11</v>
      </c>
      <c r="ER16" s="9">
        <v>129.155</v>
      </c>
      <c r="ES16" s="9">
        <v>240.53700000000001</v>
      </c>
      <c r="ET16" s="9">
        <v>155.42400000000001</v>
      </c>
      <c r="EU16" s="9">
        <v>85.113</v>
      </c>
      <c r="EV16" s="9">
        <v>187.251</v>
      </c>
      <c r="EW16" s="9">
        <v>117.07599999999999</v>
      </c>
      <c r="EX16" s="9">
        <v>70.174999999999997</v>
      </c>
      <c r="EY16" s="9">
        <v>53.286000000000001</v>
      </c>
      <c r="EZ16" s="9">
        <v>38.347000000000001</v>
      </c>
      <c r="FA16" s="9">
        <v>14.939</v>
      </c>
      <c r="FB16" s="9">
        <v>80.728999999999999</v>
      </c>
      <c r="FC16" s="9">
        <v>36.686999999999998</v>
      </c>
      <c r="FD16" s="9">
        <v>44.042000000000002</v>
      </c>
      <c r="FE16" s="9">
        <v>80.728999999999999</v>
      </c>
      <c r="FF16" s="9">
        <v>36.686999999999998</v>
      </c>
      <c r="FG16" s="9">
        <v>44.042000000000002</v>
      </c>
      <c r="FH16" s="9">
        <v>140.18899999999999</v>
      </c>
      <c r="FI16" s="9">
        <v>61.173999999999999</v>
      </c>
      <c r="FJ16" s="9">
        <v>79.015000000000001</v>
      </c>
      <c r="FK16" s="9">
        <v>100.509</v>
      </c>
      <c r="FL16" s="9">
        <v>49.290999999999997</v>
      </c>
      <c r="FM16" s="9">
        <v>51.218000000000004</v>
      </c>
      <c r="FN16" s="9">
        <v>91.873999999999995</v>
      </c>
      <c r="FO16" s="9">
        <v>42.673999999999999</v>
      </c>
      <c r="FP16" s="9">
        <v>49.2</v>
      </c>
      <c r="FQ16" s="9">
        <v>8.6349999999999998</v>
      </c>
      <c r="FR16" s="9">
        <v>6.617</v>
      </c>
      <c r="FS16" s="9">
        <v>2.0179999999999998</v>
      </c>
      <c r="FT16" s="9">
        <v>39.68</v>
      </c>
      <c r="FU16" s="9">
        <v>11.882999999999999</v>
      </c>
      <c r="FV16" s="9">
        <v>27.797000000000001</v>
      </c>
      <c r="FW16" s="9">
        <v>39.68</v>
      </c>
      <c r="FX16" s="9">
        <v>11.882999999999999</v>
      </c>
      <c r="FY16" s="9">
        <v>27.797000000000001</v>
      </c>
      <c r="FZ16" s="9">
        <v>136.10499999999999</v>
      </c>
      <c r="GA16" s="9">
        <v>69.23</v>
      </c>
      <c r="GB16" s="9">
        <v>66.876000000000005</v>
      </c>
      <c r="GC16" s="9">
        <v>63.107999999999997</v>
      </c>
      <c r="GD16" s="9">
        <v>33.170999999999999</v>
      </c>
      <c r="GE16" s="9">
        <v>29.937000000000001</v>
      </c>
      <c r="GF16" s="9">
        <v>55.863</v>
      </c>
      <c r="GG16" s="9">
        <v>29.847000000000001</v>
      </c>
      <c r="GH16" s="9">
        <v>26.015999999999998</v>
      </c>
      <c r="GI16" s="9">
        <v>6.931</v>
      </c>
      <c r="GJ16" s="9">
        <v>3.2050000000000001</v>
      </c>
      <c r="GK16" s="9">
        <v>3.726</v>
      </c>
      <c r="GL16" s="9">
        <v>0.315</v>
      </c>
      <c r="GM16" s="9">
        <v>0.11899999999999999</v>
      </c>
      <c r="GN16" s="9">
        <v>0.19600000000000001</v>
      </c>
      <c r="GO16" s="9">
        <v>72.997</v>
      </c>
      <c r="GP16" s="9">
        <v>36.058999999999997</v>
      </c>
      <c r="GQ16" s="9">
        <v>36.938000000000002</v>
      </c>
      <c r="GR16" s="9">
        <v>71.111000000000004</v>
      </c>
      <c r="GS16" s="9">
        <v>35.545999999999999</v>
      </c>
      <c r="GT16" s="9">
        <v>35.564999999999998</v>
      </c>
      <c r="GU16" s="9">
        <v>1.887</v>
      </c>
      <c r="GV16" s="9">
        <v>0.51300000000000001</v>
      </c>
      <c r="GW16" s="9">
        <v>1.373</v>
      </c>
      <c r="GX16" s="9">
        <v>10.859</v>
      </c>
      <c r="GY16" s="9">
        <v>4.7880000000000003</v>
      </c>
      <c r="GZ16" s="9">
        <v>6.0720000000000001</v>
      </c>
      <c r="HA16" s="9">
        <v>4.3099999999999996</v>
      </c>
      <c r="HB16" s="9">
        <v>1.7470000000000001</v>
      </c>
      <c r="HC16" s="9">
        <v>2.5640000000000001</v>
      </c>
      <c r="HD16" s="9">
        <v>3.7970000000000002</v>
      </c>
      <c r="HE16" s="9">
        <v>1.627</v>
      </c>
      <c r="HF16" s="9">
        <v>2.169</v>
      </c>
      <c r="HG16" s="9">
        <v>0.19900000000000001</v>
      </c>
      <c r="HH16" s="9">
        <v>0</v>
      </c>
      <c r="HI16" s="9">
        <v>0.19900000000000001</v>
      </c>
      <c r="HJ16" s="9">
        <v>0.315</v>
      </c>
      <c r="HK16" s="9">
        <v>0.11899999999999999</v>
      </c>
      <c r="HL16" s="9">
        <v>0.19600000000000001</v>
      </c>
      <c r="HM16" s="9">
        <v>6.5490000000000004</v>
      </c>
      <c r="HN16" s="9">
        <v>3.0409999999999999</v>
      </c>
      <c r="HO16" s="9">
        <v>3.508</v>
      </c>
      <c r="HP16" s="9">
        <v>4.6619999999999999</v>
      </c>
      <c r="HQ16" s="9">
        <v>2.528</v>
      </c>
      <c r="HR16" s="9">
        <v>2.1349999999999998</v>
      </c>
      <c r="HS16" s="9">
        <v>1.887</v>
      </c>
      <c r="HT16" s="9">
        <v>0.51300000000000001</v>
      </c>
      <c r="HU16" s="9">
        <v>1.373</v>
      </c>
      <c r="HV16" s="9">
        <v>125.246</v>
      </c>
      <c r="HW16" s="9">
        <v>64.441999999999993</v>
      </c>
      <c r="HX16" s="9">
        <v>60.804000000000002</v>
      </c>
      <c r="HY16" s="9">
        <v>58.798000000000002</v>
      </c>
      <c r="HZ16" s="9">
        <v>31.423999999999999</v>
      </c>
      <c r="IA16" s="9">
        <v>27.373000000000001</v>
      </c>
      <c r="IB16" s="9">
        <v>52.066000000000003</v>
      </c>
      <c r="IC16" s="9">
        <v>28.22</v>
      </c>
      <c r="ID16" s="9">
        <v>23.846</v>
      </c>
      <c r="IE16" s="9">
        <v>6.7320000000000002</v>
      </c>
      <c r="IF16" s="9">
        <v>3.2050000000000001</v>
      </c>
      <c r="IG16" s="9">
        <v>3.5270000000000001</v>
      </c>
      <c r="IH16" s="9">
        <v>66.447999999999993</v>
      </c>
      <c r="II16" s="9">
        <v>33.018000000000001</v>
      </c>
      <c r="IJ16" s="9">
        <v>33.43</v>
      </c>
      <c r="IK16" s="9">
        <v>66.447999999999993</v>
      </c>
      <c r="IL16" s="9">
        <v>33.018000000000001</v>
      </c>
      <c r="IM16" s="9">
        <v>33.43</v>
      </c>
      <c r="IN16" s="9">
        <v>520.67100000000005</v>
      </c>
      <c r="IO16" s="9">
        <v>282.3</v>
      </c>
      <c r="IP16" s="9">
        <v>238.37100000000001</v>
      </c>
      <c r="IQ16" s="9">
        <v>334.81</v>
      </c>
    </row>
    <row r="17" spans="1:251">
      <c r="A17" s="10">
        <v>44228</v>
      </c>
      <c r="B17" s="9">
        <v>813.24900000000002</v>
      </c>
      <c r="C17" s="9">
        <v>455.29300000000001</v>
      </c>
      <c r="D17" s="9">
        <v>357.95600000000002</v>
      </c>
      <c r="E17" s="9">
        <v>581.88599999999997</v>
      </c>
      <c r="F17" s="9">
        <v>350.13900000000001</v>
      </c>
      <c r="G17" s="9">
        <v>231.74700000000001</v>
      </c>
      <c r="H17" s="9">
        <v>456.517</v>
      </c>
      <c r="I17" s="9">
        <v>260.91000000000003</v>
      </c>
      <c r="J17" s="9">
        <v>195.607</v>
      </c>
      <c r="K17" s="9">
        <v>105.05200000000001</v>
      </c>
      <c r="L17" s="9">
        <v>77.557000000000002</v>
      </c>
      <c r="M17" s="9">
        <v>27.495000000000001</v>
      </c>
      <c r="N17" s="9">
        <v>20.317</v>
      </c>
      <c r="O17" s="9">
        <v>11.672000000000001</v>
      </c>
      <c r="P17" s="9">
        <v>8.6460000000000008</v>
      </c>
      <c r="Q17" s="9">
        <v>231.363</v>
      </c>
      <c r="R17" s="9">
        <v>105.155</v>
      </c>
      <c r="S17" s="9">
        <v>126.209</v>
      </c>
      <c r="T17" s="9">
        <v>200.953</v>
      </c>
      <c r="U17" s="9">
        <v>89.49</v>
      </c>
      <c r="V17" s="9">
        <v>111.464</v>
      </c>
      <c r="W17" s="9">
        <v>30.41</v>
      </c>
      <c r="X17" s="9">
        <v>15.664999999999999</v>
      </c>
      <c r="Y17" s="9">
        <v>14.744999999999999</v>
      </c>
      <c r="Z17" s="9">
        <v>695.93100000000004</v>
      </c>
      <c r="AA17" s="9">
        <v>395.43799999999999</v>
      </c>
      <c r="AB17" s="9">
        <v>300.49299999999999</v>
      </c>
      <c r="AC17" s="9">
        <v>498.97199999999998</v>
      </c>
      <c r="AD17" s="9">
        <v>305.39</v>
      </c>
      <c r="AE17" s="9">
        <v>193.58199999999999</v>
      </c>
      <c r="AF17" s="9">
        <v>404.47500000000002</v>
      </c>
      <c r="AG17" s="9">
        <v>238.56299999999999</v>
      </c>
      <c r="AH17" s="9">
        <v>165.91200000000001</v>
      </c>
      <c r="AI17" s="9">
        <v>86.037000000000006</v>
      </c>
      <c r="AJ17" s="9">
        <v>62.026000000000003</v>
      </c>
      <c r="AK17" s="9">
        <v>24.012</v>
      </c>
      <c r="AL17" s="9">
        <v>8.4600000000000009</v>
      </c>
      <c r="AM17" s="9">
        <v>4.8019999999999996</v>
      </c>
      <c r="AN17" s="9">
        <v>3.6579999999999999</v>
      </c>
      <c r="AO17" s="9">
        <v>196.959</v>
      </c>
      <c r="AP17" s="9">
        <v>90.046999999999997</v>
      </c>
      <c r="AQ17" s="9">
        <v>106.911</v>
      </c>
      <c r="AR17" s="9">
        <v>184.40799999999999</v>
      </c>
      <c r="AS17" s="9">
        <v>82.703999999999994</v>
      </c>
      <c r="AT17" s="9">
        <v>101.703</v>
      </c>
      <c r="AU17" s="9">
        <v>12.551</v>
      </c>
      <c r="AV17" s="9">
        <v>7.343</v>
      </c>
      <c r="AW17" s="9">
        <v>5.2080000000000002</v>
      </c>
      <c r="AX17" s="9">
        <v>97.040999999999997</v>
      </c>
      <c r="AY17" s="9">
        <v>47.938000000000002</v>
      </c>
      <c r="AZ17" s="9">
        <v>49.101999999999997</v>
      </c>
      <c r="BA17" s="9">
        <v>66.200999999999993</v>
      </c>
      <c r="BB17" s="9">
        <v>34.106999999999999</v>
      </c>
      <c r="BC17" s="9">
        <v>32.094000000000001</v>
      </c>
      <c r="BD17" s="9">
        <v>41.603999999999999</v>
      </c>
      <c r="BE17" s="9">
        <v>16.864999999999998</v>
      </c>
      <c r="BF17" s="9">
        <v>24.738</v>
      </c>
      <c r="BG17" s="9">
        <v>14.544</v>
      </c>
      <c r="BH17" s="9">
        <v>11.297000000000001</v>
      </c>
      <c r="BI17" s="9">
        <v>3.246</v>
      </c>
      <c r="BJ17" s="9">
        <v>10.053000000000001</v>
      </c>
      <c r="BK17" s="9">
        <v>5.944</v>
      </c>
      <c r="BL17" s="9">
        <v>4.109</v>
      </c>
      <c r="BM17" s="9">
        <v>30.84</v>
      </c>
      <c r="BN17" s="9">
        <v>13.831</v>
      </c>
      <c r="BO17" s="9">
        <v>17.007999999999999</v>
      </c>
      <c r="BP17" s="9">
        <v>15.1</v>
      </c>
      <c r="BQ17" s="9">
        <v>6.1829999999999998</v>
      </c>
      <c r="BR17" s="9">
        <v>8.9169999999999998</v>
      </c>
      <c r="BS17" s="9">
        <v>15.74</v>
      </c>
      <c r="BT17" s="9">
        <v>7.6479999999999997</v>
      </c>
      <c r="BU17" s="9">
        <v>8.0920000000000005</v>
      </c>
      <c r="BV17" s="9">
        <v>20.277999999999999</v>
      </c>
      <c r="BW17" s="9">
        <v>11.917</v>
      </c>
      <c r="BX17" s="9">
        <v>8.36</v>
      </c>
      <c r="BY17" s="9">
        <v>16.713000000000001</v>
      </c>
      <c r="BZ17" s="9">
        <v>10.641</v>
      </c>
      <c r="CA17" s="9">
        <v>6.0709999999999997</v>
      </c>
      <c r="CB17" s="9">
        <v>10.438000000000001</v>
      </c>
      <c r="CC17" s="9">
        <v>5.4820000000000002</v>
      </c>
      <c r="CD17" s="9">
        <v>4.9569999999999999</v>
      </c>
      <c r="CE17" s="9">
        <v>4.4710000000000001</v>
      </c>
      <c r="CF17" s="9">
        <v>4.234</v>
      </c>
      <c r="CG17" s="9">
        <v>0.23699999999999999</v>
      </c>
      <c r="CH17" s="9">
        <v>1.804</v>
      </c>
      <c r="CI17" s="9">
        <v>0.92600000000000005</v>
      </c>
      <c r="CJ17" s="9">
        <v>0.878</v>
      </c>
      <c r="CK17" s="9">
        <v>3.5649999999999999</v>
      </c>
      <c r="CL17" s="9">
        <v>1.276</v>
      </c>
      <c r="CM17" s="9">
        <v>2.2890000000000001</v>
      </c>
      <c r="CN17" s="9">
        <v>1.446</v>
      </c>
      <c r="CO17" s="9">
        <v>0.60199999999999998</v>
      </c>
      <c r="CP17" s="9">
        <v>0.84399999999999997</v>
      </c>
      <c r="CQ17" s="9">
        <v>2.1190000000000002</v>
      </c>
      <c r="CR17" s="9">
        <v>0.67400000000000004</v>
      </c>
      <c r="CS17" s="9">
        <v>1.4450000000000001</v>
      </c>
      <c r="CT17" s="9">
        <v>678.21400000000006</v>
      </c>
      <c r="CU17" s="9">
        <v>378.17200000000003</v>
      </c>
      <c r="CV17" s="9">
        <v>300.04199999999997</v>
      </c>
      <c r="CW17" s="9">
        <v>511.19499999999999</v>
      </c>
      <c r="CX17" s="9">
        <v>308.096</v>
      </c>
      <c r="CY17" s="9">
        <v>203.09899999999999</v>
      </c>
      <c r="CZ17" s="9">
        <v>400.76600000000002</v>
      </c>
      <c r="DA17" s="9">
        <v>228.68799999999999</v>
      </c>
      <c r="DB17" s="9">
        <v>172.078</v>
      </c>
      <c r="DC17" s="9">
        <v>92.290999999999997</v>
      </c>
      <c r="DD17" s="9">
        <v>68.234999999999999</v>
      </c>
      <c r="DE17" s="9">
        <v>24.055</v>
      </c>
      <c r="DF17" s="9">
        <v>18.138000000000002</v>
      </c>
      <c r="DG17" s="9">
        <v>11.172000000000001</v>
      </c>
      <c r="DH17" s="9">
        <v>6.9649999999999999</v>
      </c>
      <c r="DI17" s="9">
        <v>167.02</v>
      </c>
      <c r="DJ17" s="9">
        <v>70.076999999999998</v>
      </c>
      <c r="DK17" s="9">
        <v>96.942999999999998</v>
      </c>
      <c r="DL17" s="9">
        <v>140.303</v>
      </c>
      <c r="DM17" s="9">
        <v>56.655999999999999</v>
      </c>
      <c r="DN17" s="9">
        <v>83.647000000000006</v>
      </c>
      <c r="DO17" s="9">
        <v>26.716999999999999</v>
      </c>
      <c r="DP17" s="9">
        <v>13.420999999999999</v>
      </c>
      <c r="DQ17" s="9">
        <v>13.295999999999999</v>
      </c>
      <c r="DR17" s="9">
        <v>110.245</v>
      </c>
      <c r="DS17" s="9">
        <v>56.387</v>
      </c>
      <c r="DT17" s="9">
        <v>53.857999999999997</v>
      </c>
      <c r="DU17" s="9">
        <v>73.352999999999994</v>
      </c>
      <c r="DV17" s="9">
        <v>39.826999999999998</v>
      </c>
      <c r="DW17" s="9">
        <v>33.526000000000003</v>
      </c>
      <c r="DX17" s="9">
        <v>41.595999999999997</v>
      </c>
      <c r="DY17" s="9">
        <v>17.359000000000002</v>
      </c>
      <c r="DZ17" s="9">
        <v>24.236999999999998</v>
      </c>
      <c r="EA17" s="9">
        <v>13.62</v>
      </c>
      <c r="EB17" s="9">
        <v>11.295999999999999</v>
      </c>
      <c r="EC17" s="9">
        <v>2.3239999999999998</v>
      </c>
      <c r="ED17" s="9">
        <v>18.138000000000002</v>
      </c>
      <c r="EE17" s="9">
        <v>11.172000000000001</v>
      </c>
      <c r="EF17" s="9">
        <v>6.9649999999999999</v>
      </c>
      <c r="EG17" s="9">
        <v>36.890999999999998</v>
      </c>
      <c r="EH17" s="9">
        <v>16.559000000000001</v>
      </c>
      <c r="EI17" s="9">
        <v>20.332000000000001</v>
      </c>
      <c r="EJ17" s="9">
        <v>10.173999999999999</v>
      </c>
      <c r="EK17" s="9">
        <v>3.1389999999999998</v>
      </c>
      <c r="EL17" s="9">
        <v>7.0359999999999996</v>
      </c>
      <c r="EM17" s="9">
        <v>26.716999999999999</v>
      </c>
      <c r="EN17" s="9">
        <v>13.420999999999999</v>
      </c>
      <c r="EO17" s="9">
        <v>13.295999999999999</v>
      </c>
      <c r="EP17" s="9">
        <v>401.01600000000002</v>
      </c>
      <c r="EQ17" s="9">
        <v>235.63200000000001</v>
      </c>
      <c r="ER17" s="9">
        <v>165.38399999999999</v>
      </c>
      <c r="ES17" s="9">
        <v>314.76299999999998</v>
      </c>
      <c r="ET17" s="9">
        <v>199.94399999999999</v>
      </c>
      <c r="EU17" s="9">
        <v>114.819</v>
      </c>
      <c r="EV17" s="9">
        <v>250.108</v>
      </c>
      <c r="EW17" s="9">
        <v>153.392</v>
      </c>
      <c r="EX17" s="9">
        <v>96.715999999999994</v>
      </c>
      <c r="EY17" s="9">
        <v>64.655000000000001</v>
      </c>
      <c r="EZ17" s="9">
        <v>46.552</v>
      </c>
      <c r="FA17" s="9">
        <v>18.103000000000002</v>
      </c>
      <c r="FB17" s="9">
        <v>86.253</v>
      </c>
      <c r="FC17" s="9">
        <v>35.689</v>
      </c>
      <c r="FD17" s="9">
        <v>50.564</v>
      </c>
      <c r="FE17" s="9">
        <v>86.253</v>
      </c>
      <c r="FF17" s="9">
        <v>35.689</v>
      </c>
      <c r="FG17" s="9">
        <v>50.564</v>
      </c>
      <c r="FH17" s="9">
        <v>166.95400000000001</v>
      </c>
      <c r="FI17" s="9">
        <v>86.153000000000006</v>
      </c>
      <c r="FJ17" s="9">
        <v>80.801000000000002</v>
      </c>
      <c r="FK17" s="9">
        <v>123.078</v>
      </c>
      <c r="FL17" s="9">
        <v>68.325000000000003</v>
      </c>
      <c r="FM17" s="9">
        <v>54.753999999999998</v>
      </c>
      <c r="FN17" s="9">
        <v>109.062</v>
      </c>
      <c r="FO17" s="9">
        <v>57.936999999999998</v>
      </c>
      <c r="FP17" s="9">
        <v>51.125</v>
      </c>
      <c r="FQ17" s="9">
        <v>14.016</v>
      </c>
      <c r="FR17" s="9">
        <v>10.387</v>
      </c>
      <c r="FS17" s="9">
        <v>3.6280000000000001</v>
      </c>
      <c r="FT17" s="9">
        <v>43.875</v>
      </c>
      <c r="FU17" s="9">
        <v>17.827999999999999</v>
      </c>
      <c r="FV17" s="9">
        <v>26.047000000000001</v>
      </c>
      <c r="FW17" s="9">
        <v>43.875</v>
      </c>
      <c r="FX17" s="9">
        <v>17.827999999999999</v>
      </c>
      <c r="FY17" s="9">
        <v>26.047000000000001</v>
      </c>
      <c r="FZ17" s="9">
        <v>135.035</v>
      </c>
      <c r="GA17" s="9">
        <v>77.120999999999995</v>
      </c>
      <c r="GB17" s="9">
        <v>57.914000000000001</v>
      </c>
      <c r="GC17" s="9">
        <v>70.691000000000003</v>
      </c>
      <c r="GD17" s="9">
        <v>42.042999999999999</v>
      </c>
      <c r="GE17" s="9">
        <v>28.648</v>
      </c>
      <c r="GF17" s="9">
        <v>55.750999999999998</v>
      </c>
      <c r="GG17" s="9">
        <v>32.222000000000001</v>
      </c>
      <c r="GH17" s="9">
        <v>23.529</v>
      </c>
      <c r="GI17" s="9">
        <v>12.760999999999999</v>
      </c>
      <c r="GJ17" s="9">
        <v>9.3219999999999992</v>
      </c>
      <c r="GK17" s="9">
        <v>3.4390000000000001</v>
      </c>
      <c r="GL17" s="9">
        <v>2.1800000000000002</v>
      </c>
      <c r="GM17" s="9">
        <v>0.499</v>
      </c>
      <c r="GN17" s="9">
        <v>1.68</v>
      </c>
      <c r="GO17" s="9">
        <v>64.343999999999994</v>
      </c>
      <c r="GP17" s="9">
        <v>35.078000000000003</v>
      </c>
      <c r="GQ17" s="9">
        <v>29.265999999999998</v>
      </c>
      <c r="GR17" s="9">
        <v>60.651000000000003</v>
      </c>
      <c r="GS17" s="9">
        <v>32.834000000000003</v>
      </c>
      <c r="GT17" s="9">
        <v>27.817</v>
      </c>
      <c r="GU17" s="9">
        <v>3.6930000000000001</v>
      </c>
      <c r="GV17" s="9">
        <v>2.2440000000000002</v>
      </c>
      <c r="GW17" s="9">
        <v>1.4490000000000001</v>
      </c>
      <c r="GX17" s="9">
        <v>10.233000000000001</v>
      </c>
      <c r="GY17" s="9">
        <v>6.2080000000000002</v>
      </c>
      <c r="GZ17" s="9">
        <v>4.0250000000000004</v>
      </c>
      <c r="HA17" s="9">
        <v>4.12</v>
      </c>
      <c r="HB17" s="9">
        <v>2.4390000000000001</v>
      </c>
      <c r="HC17" s="9">
        <v>1.68</v>
      </c>
      <c r="HD17" s="9">
        <v>0.88300000000000001</v>
      </c>
      <c r="HE17" s="9">
        <v>0.88300000000000001</v>
      </c>
      <c r="HF17" s="9">
        <v>0</v>
      </c>
      <c r="HG17" s="9">
        <v>1.0569999999999999</v>
      </c>
      <c r="HH17" s="9">
        <v>1.0569999999999999</v>
      </c>
      <c r="HI17" s="9">
        <v>0</v>
      </c>
      <c r="HJ17" s="9">
        <v>2.1800000000000002</v>
      </c>
      <c r="HK17" s="9">
        <v>0.499</v>
      </c>
      <c r="HL17" s="9">
        <v>1.68</v>
      </c>
      <c r="HM17" s="9">
        <v>6.1130000000000004</v>
      </c>
      <c r="HN17" s="9">
        <v>3.7679999999999998</v>
      </c>
      <c r="HO17" s="9">
        <v>2.3450000000000002</v>
      </c>
      <c r="HP17" s="9">
        <v>2.42</v>
      </c>
      <c r="HQ17" s="9">
        <v>1.524</v>
      </c>
      <c r="HR17" s="9">
        <v>0.89600000000000002</v>
      </c>
      <c r="HS17" s="9">
        <v>3.6930000000000001</v>
      </c>
      <c r="HT17" s="9">
        <v>2.2440000000000002</v>
      </c>
      <c r="HU17" s="9">
        <v>1.4490000000000001</v>
      </c>
      <c r="HV17" s="9">
        <v>124.80200000000001</v>
      </c>
      <c r="HW17" s="9">
        <v>70.914000000000001</v>
      </c>
      <c r="HX17" s="9">
        <v>53.887999999999998</v>
      </c>
      <c r="HY17" s="9">
        <v>66.572000000000003</v>
      </c>
      <c r="HZ17" s="9">
        <v>39.603999999999999</v>
      </c>
      <c r="IA17" s="9">
        <v>26.968</v>
      </c>
      <c r="IB17" s="9">
        <v>54.868000000000002</v>
      </c>
      <c r="IC17" s="9">
        <v>31.338999999999999</v>
      </c>
      <c r="ID17" s="9">
        <v>23.529</v>
      </c>
      <c r="IE17" s="9">
        <v>11.704000000000001</v>
      </c>
      <c r="IF17" s="9">
        <v>8.2650000000000006</v>
      </c>
      <c r="IG17" s="9">
        <v>3.4390000000000001</v>
      </c>
      <c r="IH17" s="9">
        <v>58.23</v>
      </c>
      <c r="II17" s="9">
        <v>31.31</v>
      </c>
      <c r="IJ17" s="9">
        <v>26.92</v>
      </c>
      <c r="IK17" s="9">
        <v>58.23</v>
      </c>
      <c r="IL17" s="9">
        <v>31.31</v>
      </c>
      <c r="IM17" s="9">
        <v>26.92</v>
      </c>
      <c r="IN17" s="9">
        <v>594.19200000000001</v>
      </c>
      <c r="IO17" s="9">
        <v>323.70400000000001</v>
      </c>
      <c r="IP17" s="9">
        <v>270.488</v>
      </c>
      <c r="IQ17" s="9">
        <v>410.86799999999999</v>
      </c>
    </row>
    <row r="18" spans="1:251">
      <c r="A18" s="10">
        <v>44593</v>
      </c>
      <c r="B18" s="9">
        <v>556.76599999999996</v>
      </c>
      <c r="C18" s="9">
        <v>298.37299999999999</v>
      </c>
      <c r="D18" s="9">
        <v>258.39299999999997</v>
      </c>
      <c r="E18" s="9">
        <v>367.91399999999999</v>
      </c>
      <c r="F18" s="9">
        <v>211.38399999999999</v>
      </c>
      <c r="G18" s="9">
        <v>156.53</v>
      </c>
      <c r="H18" s="9">
        <v>284.68700000000001</v>
      </c>
      <c r="I18" s="9">
        <v>149.65299999999999</v>
      </c>
      <c r="J18" s="9">
        <v>135.03399999999999</v>
      </c>
      <c r="K18" s="9">
        <v>63.142000000000003</v>
      </c>
      <c r="L18" s="9">
        <v>46.884999999999998</v>
      </c>
      <c r="M18" s="9">
        <v>16.257000000000001</v>
      </c>
      <c r="N18" s="9">
        <v>20.085000000000001</v>
      </c>
      <c r="O18" s="9">
        <v>14.847</v>
      </c>
      <c r="P18" s="9">
        <v>5.2389999999999999</v>
      </c>
      <c r="Q18" s="9">
        <v>188.852</v>
      </c>
      <c r="R18" s="9">
        <v>86.989000000000004</v>
      </c>
      <c r="S18" s="9">
        <v>101.863</v>
      </c>
      <c r="T18" s="9">
        <v>164.32499999999999</v>
      </c>
      <c r="U18" s="9">
        <v>78.278000000000006</v>
      </c>
      <c r="V18" s="9">
        <v>86.046000000000006</v>
      </c>
      <c r="W18" s="9">
        <v>24.527000000000001</v>
      </c>
      <c r="X18" s="9">
        <v>8.7100000000000009</v>
      </c>
      <c r="Y18" s="9">
        <v>15.817</v>
      </c>
      <c r="Z18" s="9">
        <v>438.82799999999997</v>
      </c>
      <c r="AA18" s="9">
        <v>237.44</v>
      </c>
      <c r="AB18" s="9">
        <v>201.38800000000001</v>
      </c>
      <c r="AC18" s="9">
        <v>297.726</v>
      </c>
      <c r="AD18" s="9">
        <v>168.78299999999999</v>
      </c>
      <c r="AE18" s="9">
        <v>128.94200000000001</v>
      </c>
      <c r="AF18" s="9">
        <v>240.78299999999999</v>
      </c>
      <c r="AG18" s="9">
        <v>125.72499999999999</v>
      </c>
      <c r="AH18" s="9">
        <v>115.05800000000001</v>
      </c>
      <c r="AI18" s="9">
        <v>47.442</v>
      </c>
      <c r="AJ18" s="9">
        <v>37.085000000000001</v>
      </c>
      <c r="AK18" s="9">
        <v>10.356999999999999</v>
      </c>
      <c r="AL18" s="9">
        <v>9.5009999999999994</v>
      </c>
      <c r="AM18" s="9">
        <v>5.9729999999999999</v>
      </c>
      <c r="AN18" s="9">
        <v>3.528</v>
      </c>
      <c r="AO18" s="9">
        <v>141.102</v>
      </c>
      <c r="AP18" s="9">
        <v>68.656999999999996</v>
      </c>
      <c r="AQ18" s="9">
        <v>72.445999999999998</v>
      </c>
      <c r="AR18" s="9">
        <v>132.482</v>
      </c>
      <c r="AS18" s="9">
        <v>65.444000000000003</v>
      </c>
      <c r="AT18" s="9">
        <v>67.037000000000006</v>
      </c>
      <c r="AU18" s="9">
        <v>8.6210000000000004</v>
      </c>
      <c r="AV18" s="9">
        <v>3.2120000000000002</v>
      </c>
      <c r="AW18" s="9">
        <v>5.4089999999999998</v>
      </c>
      <c r="AX18" s="9">
        <v>87.86</v>
      </c>
      <c r="AY18" s="9">
        <v>42.609000000000002</v>
      </c>
      <c r="AZ18" s="9">
        <v>45.250999999999998</v>
      </c>
      <c r="BA18" s="9">
        <v>48.786999999999999</v>
      </c>
      <c r="BB18" s="9">
        <v>29.195</v>
      </c>
      <c r="BC18" s="9">
        <v>19.591999999999999</v>
      </c>
      <c r="BD18" s="9">
        <v>30.321999999999999</v>
      </c>
      <c r="BE18" s="9">
        <v>15.095000000000001</v>
      </c>
      <c r="BF18" s="9">
        <v>15.227</v>
      </c>
      <c r="BG18" s="9">
        <v>9.16</v>
      </c>
      <c r="BH18" s="9">
        <v>6.3220000000000001</v>
      </c>
      <c r="BI18" s="9">
        <v>2.8380000000000001</v>
      </c>
      <c r="BJ18" s="9">
        <v>9.3040000000000003</v>
      </c>
      <c r="BK18" s="9">
        <v>7.7779999999999996</v>
      </c>
      <c r="BL18" s="9">
        <v>1.5269999999999999</v>
      </c>
      <c r="BM18" s="9">
        <v>39.073999999999998</v>
      </c>
      <c r="BN18" s="9">
        <v>13.414</v>
      </c>
      <c r="BO18" s="9">
        <v>25.66</v>
      </c>
      <c r="BP18" s="9">
        <v>26.277000000000001</v>
      </c>
      <c r="BQ18" s="9">
        <v>9.6829999999999998</v>
      </c>
      <c r="BR18" s="9">
        <v>16.593</v>
      </c>
      <c r="BS18" s="9">
        <v>12.797000000000001</v>
      </c>
      <c r="BT18" s="9">
        <v>3.7309999999999999</v>
      </c>
      <c r="BU18" s="9">
        <v>9.0660000000000007</v>
      </c>
      <c r="BV18" s="9">
        <v>30.077000000000002</v>
      </c>
      <c r="BW18" s="9">
        <v>18.324000000000002</v>
      </c>
      <c r="BX18" s="9">
        <v>11.753</v>
      </c>
      <c r="BY18" s="9">
        <v>21.401</v>
      </c>
      <c r="BZ18" s="9">
        <v>13.406000000000001</v>
      </c>
      <c r="CA18" s="9">
        <v>7.9960000000000004</v>
      </c>
      <c r="CB18" s="9">
        <v>13.581</v>
      </c>
      <c r="CC18" s="9">
        <v>8.8330000000000002</v>
      </c>
      <c r="CD18" s="9">
        <v>4.7480000000000002</v>
      </c>
      <c r="CE18" s="9">
        <v>6.54</v>
      </c>
      <c r="CF18" s="9">
        <v>3.4769999999999999</v>
      </c>
      <c r="CG18" s="9">
        <v>3.0630000000000002</v>
      </c>
      <c r="CH18" s="9">
        <v>1.28</v>
      </c>
      <c r="CI18" s="9">
        <v>1.0960000000000001</v>
      </c>
      <c r="CJ18" s="9">
        <v>0.184</v>
      </c>
      <c r="CK18" s="9">
        <v>8.6760000000000002</v>
      </c>
      <c r="CL18" s="9">
        <v>4.9180000000000001</v>
      </c>
      <c r="CM18" s="9">
        <v>3.758</v>
      </c>
      <c r="CN18" s="9">
        <v>5.5659999999999998</v>
      </c>
      <c r="CO18" s="9">
        <v>3.15</v>
      </c>
      <c r="CP18" s="9">
        <v>2.415</v>
      </c>
      <c r="CQ18" s="9">
        <v>3.11</v>
      </c>
      <c r="CR18" s="9">
        <v>1.7669999999999999</v>
      </c>
      <c r="CS18" s="9">
        <v>1.3420000000000001</v>
      </c>
      <c r="CT18" s="9">
        <v>449.31900000000002</v>
      </c>
      <c r="CU18" s="9">
        <v>234.97499999999999</v>
      </c>
      <c r="CV18" s="9">
        <v>214.34399999999999</v>
      </c>
      <c r="CW18" s="9">
        <v>316.79899999999998</v>
      </c>
      <c r="CX18" s="9">
        <v>182.98599999999999</v>
      </c>
      <c r="CY18" s="9">
        <v>133.81299999999999</v>
      </c>
      <c r="CZ18" s="9">
        <v>243.36699999999999</v>
      </c>
      <c r="DA18" s="9">
        <v>129.85499999999999</v>
      </c>
      <c r="DB18" s="9">
        <v>113.512</v>
      </c>
      <c r="DC18" s="9">
        <v>55.511000000000003</v>
      </c>
      <c r="DD18" s="9">
        <v>39.993000000000002</v>
      </c>
      <c r="DE18" s="9">
        <v>15.519</v>
      </c>
      <c r="DF18" s="9">
        <v>17.920000000000002</v>
      </c>
      <c r="DG18" s="9">
        <v>13.138</v>
      </c>
      <c r="DH18" s="9">
        <v>4.782</v>
      </c>
      <c r="DI18" s="9">
        <v>132.52000000000001</v>
      </c>
      <c r="DJ18" s="9">
        <v>51.988999999999997</v>
      </c>
      <c r="DK18" s="9">
        <v>80.531000000000006</v>
      </c>
      <c r="DL18" s="9">
        <v>110.50700000000001</v>
      </c>
      <c r="DM18" s="9">
        <v>44.68</v>
      </c>
      <c r="DN18" s="9">
        <v>65.826999999999998</v>
      </c>
      <c r="DO18" s="9">
        <v>22.013999999999999</v>
      </c>
      <c r="DP18" s="9">
        <v>7.3090000000000002</v>
      </c>
      <c r="DQ18" s="9">
        <v>14.705</v>
      </c>
      <c r="DR18" s="9">
        <v>103.429</v>
      </c>
      <c r="DS18" s="9">
        <v>50.134999999999998</v>
      </c>
      <c r="DT18" s="9">
        <v>53.292999999999999</v>
      </c>
      <c r="DU18" s="9">
        <v>63.774000000000001</v>
      </c>
      <c r="DV18" s="9">
        <v>36.692999999999998</v>
      </c>
      <c r="DW18" s="9">
        <v>27.081</v>
      </c>
      <c r="DX18" s="9">
        <v>33.9</v>
      </c>
      <c r="DY18" s="9">
        <v>16.129000000000001</v>
      </c>
      <c r="DZ18" s="9">
        <v>17.771000000000001</v>
      </c>
      <c r="EA18" s="9">
        <v>11.954000000000001</v>
      </c>
      <c r="EB18" s="9">
        <v>7.4260000000000002</v>
      </c>
      <c r="EC18" s="9">
        <v>4.5279999999999996</v>
      </c>
      <c r="ED18" s="9">
        <v>17.920000000000002</v>
      </c>
      <c r="EE18" s="9">
        <v>13.138</v>
      </c>
      <c r="EF18" s="9">
        <v>4.782</v>
      </c>
      <c r="EG18" s="9">
        <v>39.654000000000003</v>
      </c>
      <c r="EH18" s="9">
        <v>13.442</v>
      </c>
      <c r="EI18" s="9">
        <v>26.212</v>
      </c>
      <c r="EJ18" s="9">
        <v>17.640999999999998</v>
      </c>
      <c r="EK18" s="9">
        <v>6.133</v>
      </c>
      <c r="EL18" s="9">
        <v>11.507999999999999</v>
      </c>
      <c r="EM18" s="9">
        <v>22.013999999999999</v>
      </c>
      <c r="EN18" s="9">
        <v>7.3090000000000002</v>
      </c>
      <c r="EO18" s="9">
        <v>14.705</v>
      </c>
      <c r="EP18" s="9">
        <v>235.39099999999999</v>
      </c>
      <c r="EQ18" s="9">
        <v>134.29400000000001</v>
      </c>
      <c r="ER18" s="9">
        <v>101.09699999999999</v>
      </c>
      <c r="ES18" s="9">
        <v>172.232</v>
      </c>
      <c r="ET18" s="9">
        <v>104.389</v>
      </c>
      <c r="EU18" s="9">
        <v>67.843000000000004</v>
      </c>
      <c r="EV18" s="9">
        <v>138.041</v>
      </c>
      <c r="EW18" s="9">
        <v>78.921999999999997</v>
      </c>
      <c r="EX18" s="9">
        <v>59.119</v>
      </c>
      <c r="EY18" s="9">
        <v>34.191000000000003</v>
      </c>
      <c r="EZ18" s="9">
        <v>25.466999999999999</v>
      </c>
      <c r="FA18" s="9">
        <v>8.7240000000000002</v>
      </c>
      <c r="FB18" s="9">
        <v>63.16</v>
      </c>
      <c r="FC18" s="9">
        <v>29.905000000000001</v>
      </c>
      <c r="FD18" s="9">
        <v>33.255000000000003</v>
      </c>
      <c r="FE18" s="9">
        <v>63.16</v>
      </c>
      <c r="FF18" s="9">
        <v>29.905000000000001</v>
      </c>
      <c r="FG18" s="9">
        <v>33.255000000000003</v>
      </c>
      <c r="FH18" s="9">
        <v>110.499</v>
      </c>
      <c r="FI18" s="9">
        <v>50.545999999999999</v>
      </c>
      <c r="FJ18" s="9">
        <v>59.954000000000001</v>
      </c>
      <c r="FK18" s="9">
        <v>80.793000000000006</v>
      </c>
      <c r="FL18" s="9">
        <v>41.904000000000003</v>
      </c>
      <c r="FM18" s="9">
        <v>38.889000000000003</v>
      </c>
      <c r="FN18" s="9">
        <v>71.427000000000007</v>
      </c>
      <c r="FO18" s="9">
        <v>34.804000000000002</v>
      </c>
      <c r="FP18" s="9">
        <v>36.622</v>
      </c>
      <c r="FQ18" s="9">
        <v>9.3659999999999997</v>
      </c>
      <c r="FR18" s="9">
        <v>7.0990000000000002</v>
      </c>
      <c r="FS18" s="9">
        <v>2.2669999999999999</v>
      </c>
      <c r="FT18" s="9">
        <v>29.706</v>
      </c>
      <c r="FU18" s="9">
        <v>8.6419999999999995</v>
      </c>
      <c r="FV18" s="9">
        <v>21.064</v>
      </c>
      <c r="FW18" s="9">
        <v>29.706</v>
      </c>
      <c r="FX18" s="9">
        <v>8.6419999999999995</v>
      </c>
      <c r="FY18" s="9">
        <v>21.064</v>
      </c>
      <c r="FZ18" s="9">
        <v>107.447</v>
      </c>
      <c r="GA18" s="9">
        <v>63.398000000000003</v>
      </c>
      <c r="GB18" s="9">
        <v>44.048999999999999</v>
      </c>
      <c r="GC18" s="9">
        <v>51.115000000000002</v>
      </c>
      <c r="GD18" s="9">
        <v>28.398</v>
      </c>
      <c r="GE18" s="9">
        <v>22.716999999999999</v>
      </c>
      <c r="GF18" s="9">
        <v>41.319000000000003</v>
      </c>
      <c r="GG18" s="9">
        <v>19.797999999999998</v>
      </c>
      <c r="GH18" s="9">
        <v>21.521999999999998</v>
      </c>
      <c r="GI18" s="9">
        <v>7.6310000000000002</v>
      </c>
      <c r="GJ18" s="9">
        <v>6.8920000000000003</v>
      </c>
      <c r="GK18" s="9">
        <v>0.73799999999999999</v>
      </c>
      <c r="GL18" s="9">
        <v>2.165</v>
      </c>
      <c r="GM18" s="9">
        <v>1.708</v>
      </c>
      <c r="GN18" s="9">
        <v>0.45700000000000002</v>
      </c>
      <c r="GO18" s="9">
        <v>56.331000000000003</v>
      </c>
      <c r="GP18" s="9">
        <v>34.999000000000002</v>
      </c>
      <c r="GQ18" s="9">
        <v>21.332000000000001</v>
      </c>
      <c r="GR18" s="9">
        <v>53.817999999999998</v>
      </c>
      <c r="GS18" s="9">
        <v>33.597999999999999</v>
      </c>
      <c r="GT18" s="9">
        <v>20.22</v>
      </c>
      <c r="GU18" s="9">
        <v>2.5129999999999999</v>
      </c>
      <c r="GV18" s="9">
        <v>1.401</v>
      </c>
      <c r="GW18" s="9">
        <v>1.1120000000000001</v>
      </c>
      <c r="GX18" s="9">
        <v>14.661</v>
      </c>
      <c r="GY18" s="9">
        <v>10.486000000000001</v>
      </c>
      <c r="GZ18" s="9">
        <v>4.1749999999999998</v>
      </c>
      <c r="HA18" s="9">
        <v>5.7439999999999998</v>
      </c>
      <c r="HB18" s="9">
        <v>4.3570000000000002</v>
      </c>
      <c r="HC18" s="9">
        <v>1.387</v>
      </c>
      <c r="HD18" s="9">
        <v>3.2639999999999998</v>
      </c>
      <c r="HE18" s="9">
        <v>2.3340000000000001</v>
      </c>
      <c r="HF18" s="9">
        <v>0.93100000000000005</v>
      </c>
      <c r="HG18" s="9">
        <v>0.315</v>
      </c>
      <c r="HH18" s="9">
        <v>0.315</v>
      </c>
      <c r="HI18" s="9">
        <v>0</v>
      </c>
      <c r="HJ18" s="9">
        <v>2.165</v>
      </c>
      <c r="HK18" s="9">
        <v>1.708</v>
      </c>
      <c r="HL18" s="9">
        <v>0.45700000000000002</v>
      </c>
      <c r="HM18" s="9">
        <v>8.9160000000000004</v>
      </c>
      <c r="HN18" s="9">
        <v>6.1289999999999996</v>
      </c>
      <c r="HO18" s="9">
        <v>2.7869999999999999</v>
      </c>
      <c r="HP18" s="9">
        <v>6.4029999999999996</v>
      </c>
      <c r="HQ18" s="9">
        <v>4.7279999999999998</v>
      </c>
      <c r="HR18" s="9">
        <v>1.675</v>
      </c>
      <c r="HS18" s="9">
        <v>2.5129999999999999</v>
      </c>
      <c r="HT18" s="9">
        <v>1.401</v>
      </c>
      <c r="HU18" s="9">
        <v>1.1120000000000001</v>
      </c>
      <c r="HV18" s="9">
        <v>92.786000000000001</v>
      </c>
      <c r="HW18" s="9">
        <v>52.911999999999999</v>
      </c>
      <c r="HX18" s="9">
        <v>39.874000000000002</v>
      </c>
      <c r="HY18" s="9">
        <v>45.371000000000002</v>
      </c>
      <c r="HZ18" s="9">
        <v>24.041</v>
      </c>
      <c r="IA18" s="9">
        <v>21.329000000000001</v>
      </c>
      <c r="IB18" s="9">
        <v>38.055</v>
      </c>
      <c r="IC18" s="9">
        <v>17.463999999999999</v>
      </c>
      <c r="ID18" s="9">
        <v>20.591000000000001</v>
      </c>
      <c r="IE18" s="9">
        <v>7.3159999999999998</v>
      </c>
      <c r="IF18" s="9">
        <v>6.5780000000000003</v>
      </c>
      <c r="IG18" s="9">
        <v>0.73799999999999999</v>
      </c>
      <c r="IH18" s="9">
        <v>47.414999999999999</v>
      </c>
      <c r="II18" s="9">
        <v>28.87</v>
      </c>
      <c r="IJ18" s="9">
        <v>18.545000000000002</v>
      </c>
      <c r="IK18" s="9">
        <v>47.414999999999999</v>
      </c>
      <c r="IL18" s="9">
        <v>28.87</v>
      </c>
      <c r="IM18" s="9">
        <v>18.545000000000002</v>
      </c>
      <c r="IN18" s="9">
        <v>407.161</v>
      </c>
      <c r="IO18" s="9">
        <v>215.69900000000001</v>
      </c>
      <c r="IP18" s="9">
        <v>191.46199999999999</v>
      </c>
      <c r="IQ18" s="9">
        <v>254.363</v>
      </c>
    </row>
    <row r="19" spans="1:251">
      <c r="A19" s="10">
        <v>44958</v>
      </c>
      <c r="B19" s="9">
        <v>508.89400000000001</v>
      </c>
      <c r="C19" s="9">
        <v>273.71499999999997</v>
      </c>
      <c r="D19" s="9">
        <v>235.179</v>
      </c>
      <c r="E19" s="9">
        <v>334.33</v>
      </c>
      <c r="F19" s="9">
        <v>193.506</v>
      </c>
      <c r="G19" s="9">
        <v>140.82400000000001</v>
      </c>
      <c r="H19" s="9">
        <v>245.99600000000001</v>
      </c>
      <c r="I19" s="9">
        <v>137.203</v>
      </c>
      <c r="J19" s="9">
        <v>108.79300000000001</v>
      </c>
      <c r="K19" s="9">
        <v>63.744999999999997</v>
      </c>
      <c r="L19" s="9">
        <v>41.357999999999997</v>
      </c>
      <c r="M19" s="9">
        <v>22.387</v>
      </c>
      <c r="N19" s="9">
        <v>24.588999999999999</v>
      </c>
      <c r="O19" s="9">
        <v>14.945</v>
      </c>
      <c r="P19" s="9">
        <v>9.6440000000000001</v>
      </c>
      <c r="Q19" s="9">
        <v>174.565</v>
      </c>
      <c r="R19" s="9">
        <v>80.209999999999994</v>
      </c>
      <c r="S19" s="9">
        <v>94.355000000000004</v>
      </c>
      <c r="T19" s="9">
        <v>147.95099999999999</v>
      </c>
      <c r="U19" s="9">
        <v>71.596999999999994</v>
      </c>
      <c r="V19" s="9">
        <v>76.353999999999999</v>
      </c>
      <c r="W19" s="9">
        <v>26.613</v>
      </c>
      <c r="X19" s="9">
        <v>8.6129999999999995</v>
      </c>
      <c r="Y19" s="9">
        <v>18</v>
      </c>
      <c r="Z19" s="9">
        <v>396.66399999999999</v>
      </c>
      <c r="AA19" s="9">
        <v>213.96600000000001</v>
      </c>
      <c r="AB19" s="9">
        <v>182.69800000000001</v>
      </c>
      <c r="AC19" s="9">
        <v>256.53899999999999</v>
      </c>
      <c r="AD19" s="9">
        <v>148.04400000000001</v>
      </c>
      <c r="AE19" s="9">
        <v>108.495</v>
      </c>
      <c r="AF19" s="9">
        <v>205.702</v>
      </c>
      <c r="AG19" s="9">
        <v>114.935</v>
      </c>
      <c r="AH19" s="9">
        <v>90.766999999999996</v>
      </c>
      <c r="AI19" s="9">
        <v>44.600999999999999</v>
      </c>
      <c r="AJ19" s="9">
        <v>30.469000000000001</v>
      </c>
      <c r="AK19" s="9">
        <v>14.132</v>
      </c>
      <c r="AL19" s="9">
        <v>6.2350000000000003</v>
      </c>
      <c r="AM19" s="9">
        <v>2.6389999999999998</v>
      </c>
      <c r="AN19" s="9">
        <v>3.5960000000000001</v>
      </c>
      <c r="AO19" s="9">
        <v>140.126</v>
      </c>
      <c r="AP19" s="9">
        <v>65.921999999999997</v>
      </c>
      <c r="AQ19" s="9">
        <v>74.203000000000003</v>
      </c>
      <c r="AR19" s="9">
        <v>127.55200000000001</v>
      </c>
      <c r="AS19" s="9">
        <v>63.273000000000003</v>
      </c>
      <c r="AT19" s="9">
        <v>64.278999999999996</v>
      </c>
      <c r="AU19" s="9">
        <v>12.573</v>
      </c>
      <c r="AV19" s="9">
        <v>2.65</v>
      </c>
      <c r="AW19" s="9">
        <v>9.9239999999999995</v>
      </c>
      <c r="AX19" s="9">
        <v>85.067999999999998</v>
      </c>
      <c r="AY19" s="9">
        <v>43.3</v>
      </c>
      <c r="AZ19" s="9">
        <v>41.767000000000003</v>
      </c>
      <c r="BA19" s="9">
        <v>58.216000000000001</v>
      </c>
      <c r="BB19" s="9">
        <v>31.611000000000001</v>
      </c>
      <c r="BC19" s="9">
        <v>26.605</v>
      </c>
      <c r="BD19" s="9">
        <v>31.295000000000002</v>
      </c>
      <c r="BE19" s="9">
        <v>16.956</v>
      </c>
      <c r="BF19" s="9">
        <v>14.337999999999999</v>
      </c>
      <c r="BG19" s="9">
        <v>12.24</v>
      </c>
      <c r="BH19" s="9">
        <v>5.4340000000000002</v>
      </c>
      <c r="BI19" s="9">
        <v>6.806</v>
      </c>
      <c r="BJ19" s="9">
        <v>14.680999999999999</v>
      </c>
      <c r="BK19" s="9">
        <v>9.2200000000000006</v>
      </c>
      <c r="BL19" s="9">
        <v>5.4610000000000003</v>
      </c>
      <c r="BM19" s="9">
        <v>26.852</v>
      </c>
      <c r="BN19" s="9">
        <v>11.69</v>
      </c>
      <c r="BO19" s="9">
        <v>15.162000000000001</v>
      </c>
      <c r="BP19" s="9">
        <v>16.501999999999999</v>
      </c>
      <c r="BQ19" s="9">
        <v>7.2160000000000002</v>
      </c>
      <c r="BR19" s="9">
        <v>9.2859999999999996</v>
      </c>
      <c r="BS19" s="9">
        <v>10.35</v>
      </c>
      <c r="BT19" s="9">
        <v>4.4740000000000002</v>
      </c>
      <c r="BU19" s="9">
        <v>5.8769999999999998</v>
      </c>
      <c r="BV19" s="9">
        <v>27.161999999999999</v>
      </c>
      <c r="BW19" s="9">
        <v>16.449000000000002</v>
      </c>
      <c r="BX19" s="9">
        <v>10.714</v>
      </c>
      <c r="BY19" s="9">
        <v>19.574999999999999</v>
      </c>
      <c r="BZ19" s="9">
        <v>13.851000000000001</v>
      </c>
      <c r="CA19" s="9">
        <v>5.7240000000000002</v>
      </c>
      <c r="CB19" s="9">
        <v>8.9990000000000006</v>
      </c>
      <c r="CC19" s="9">
        <v>5.3120000000000003</v>
      </c>
      <c r="CD19" s="9">
        <v>3.6869999999999998</v>
      </c>
      <c r="CE19" s="9">
        <v>6.9039999999999999</v>
      </c>
      <c r="CF19" s="9">
        <v>5.4539999999999997</v>
      </c>
      <c r="CG19" s="9">
        <v>1.4490000000000001</v>
      </c>
      <c r="CH19" s="9">
        <v>3.673</v>
      </c>
      <c r="CI19" s="9">
        <v>3.085</v>
      </c>
      <c r="CJ19" s="9">
        <v>0.58799999999999997</v>
      </c>
      <c r="CK19" s="9">
        <v>7.5869999999999997</v>
      </c>
      <c r="CL19" s="9">
        <v>2.5979999999999999</v>
      </c>
      <c r="CM19" s="9">
        <v>4.9889999999999999</v>
      </c>
      <c r="CN19" s="9">
        <v>3.8969999999999998</v>
      </c>
      <c r="CO19" s="9">
        <v>1.1080000000000001</v>
      </c>
      <c r="CP19" s="9">
        <v>2.7890000000000001</v>
      </c>
      <c r="CQ19" s="9">
        <v>3.69</v>
      </c>
      <c r="CR19" s="9">
        <v>1.49</v>
      </c>
      <c r="CS19" s="9">
        <v>2.2000000000000002</v>
      </c>
      <c r="CT19" s="9">
        <v>422.67200000000003</v>
      </c>
      <c r="CU19" s="9">
        <v>225.952</v>
      </c>
      <c r="CV19" s="9">
        <v>196.72</v>
      </c>
      <c r="CW19" s="9">
        <v>294.947</v>
      </c>
      <c r="CX19" s="9">
        <v>174.947</v>
      </c>
      <c r="CY19" s="9">
        <v>120</v>
      </c>
      <c r="CZ19" s="9">
        <v>214.601</v>
      </c>
      <c r="DA19" s="9">
        <v>121.41</v>
      </c>
      <c r="DB19" s="9">
        <v>93.191000000000003</v>
      </c>
      <c r="DC19" s="9">
        <v>57.164000000000001</v>
      </c>
      <c r="DD19" s="9">
        <v>39.408999999999999</v>
      </c>
      <c r="DE19" s="9">
        <v>17.754999999999999</v>
      </c>
      <c r="DF19" s="9">
        <v>23.183</v>
      </c>
      <c r="DG19" s="9">
        <v>14.129</v>
      </c>
      <c r="DH19" s="9">
        <v>9.0540000000000003</v>
      </c>
      <c r="DI19" s="9">
        <v>127.72499999999999</v>
      </c>
      <c r="DJ19" s="9">
        <v>51.005000000000003</v>
      </c>
      <c r="DK19" s="9">
        <v>76.72</v>
      </c>
      <c r="DL19" s="9">
        <v>102.41</v>
      </c>
      <c r="DM19" s="9">
        <v>43.691000000000003</v>
      </c>
      <c r="DN19" s="9">
        <v>58.719000000000001</v>
      </c>
      <c r="DO19" s="9">
        <v>25.314</v>
      </c>
      <c r="DP19" s="9">
        <v>7.3140000000000001</v>
      </c>
      <c r="DQ19" s="9">
        <v>18</v>
      </c>
      <c r="DR19" s="9">
        <v>98.509</v>
      </c>
      <c r="DS19" s="9">
        <v>46.923999999999999</v>
      </c>
      <c r="DT19" s="9">
        <v>51.584000000000003</v>
      </c>
      <c r="DU19" s="9">
        <v>60.911000000000001</v>
      </c>
      <c r="DV19" s="9">
        <v>34.819000000000003</v>
      </c>
      <c r="DW19" s="9">
        <v>26.091999999999999</v>
      </c>
      <c r="DX19" s="9">
        <v>26.268999999999998</v>
      </c>
      <c r="DY19" s="9">
        <v>14.548</v>
      </c>
      <c r="DZ19" s="9">
        <v>11.721</v>
      </c>
      <c r="EA19" s="9">
        <v>11.459</v>
      </c>
      <c r="EB19" s="9">
        <v>6.1420000000000003</v>
      </c>
      <c r="EC19" s="9">
        <v>5.3170000000000002</v>
      </c>
      <c r="ED19" s="9">
        <v>23.183</v>
      </c>
      <c r="EE19" s="9">
        <v>14.129</v>
      </c>
      <c r="EF19" s="9">
        <v>9.0540000000000003</v>
      </c>
      <c r="EG19" s="9">
        <v>37.597999999999999</v>
      </c>
      <c r="EH19" s="9">
        <v>12.105</v>
      </c>
      <c r="EI19" s="9">
        <v>25.492999999999999</v>
      </c>
      <c r="EJ19" s="9">
        <v>12.282999999999999</v>
      </c>
      <c r="EK19" s="9">
        <v>4.7910000000000004</v>
      </c>
      <c r="EL19" s="9">
        <v>7.492</v>
      </c>
      <c r="EM19" s="9">
        <v>25.314</v>
      </c>
      <c r="EN19" s="9">
        <v>7.3140000000000001</v>
      </c>
      <c r="EO19" s="9">
        <v>18</v>
      </c>
      <c r="EP19" s="9">
        <v>232.892</v>
      </c>
      <c r="EQ19" s="9">
        <v>133.46299999999999</v>
      </c>
      <c r="ER19" s="9">
        <v>99.429000000000002</v>
      </c>
      <c r="ES19" s="9">
        <v>173.27500000000001</v>
      </c>
      <c r="ET19" s="9">
        <v>105.241</v>
      </c>
      <c r="EU19" s="9">
        <v>68.034000000000006</v>
      </c>
      <c r="EV19" s="9">
        <v>133.72200000000001</v>
      </c>
      <c r="EW19" s="9">
        <v>75.784000000000006</v>
      </c>
      <c r="EX19" s="9">
        <v>57.936999999999998</v>
      </c>
      <c r="EY19" s="9">
        <v>39.554000000000002</v>
      </c>
      <c r="EZ19" s="9">
        <v>29.457000000000001</v>
      </c>
      <c r="FA19" s="9">
        <v>10.097</v>
      </c>
      <c r="FB19" s="9">
        <v>59.616999999999997</v>
      </c>
      <c r="FC19" s="9">
        <v>28.222000000000001</v>
      </c>
      <c r="FD19" s="9">
        <v>31.395</v>
      </c>
      <c r="FE19" s="9">
        <v>59.616999999999997</v>
      </c>
      <c r="FF19" s="9">
        <v>28.222000000000001</v>
      </c>
      <c r="FG19" s="9">
        <v>31.395</v>
      </c>
      <c r="FH19" s="9">
        <v>91.271000000000001</v>
      </c>
      <c r="FI19" s="9">
        <v>45.566000000000003</v>
      </c>
      <c r="FJ19" s="9">
        <v>45.706000000000003</v>
      </c>
      <c r="FK19" s="9">
        <v>60.761000000000003</v>
      </c>
      <c r="FL19" s="9">
        <v>34.887</v>
      </c>
      <c r="FM19" s="9">
        <v>25.873999999999999</v>
      </c>
      <c r="FN19" s="9">
        <v>54.61</v>
      </c>
      <c r="FO19" s="9">
        <v>31.077000000000002</v>
      </c>
      <c r="FP19" s="9">
        <v>23.533000000000001</v>
      </c>
      <c r="FQ19" s="9">
        <v>6.1509999999999998</v>
      </c>
      <c r="FR19" s="9">
        <v>3.81</v>
      </c>
      <c r="FS19" s="9">
        <v>2.3410000000000002</v>
      </c>
      <c r="FT19" s="9">
        <v>30.51</v>
      </c>
      <c r="FU19" s="9">
        <v>10.678000000000001</v>
      </c>
      <c r="FV19" s="9">
        <v>19.832000000000001</v>
      </c>
      <c r="FW19" s="9">
        <v>30.51</v>
      </c>
      <c r="FX19" s="9">
        <v>10.678000000000001</v>
      </c>
      <c r="FY19" s="9">
        <v>19.832000000000001</v>
      </c>
      <c r="FZ19" s="9">
        <v>86.221999999999994</v>
      </c>
      <c r="GA19" s="9">
        <v>47.762999999999998</v>
      </c>
      <c r="GB19" s="9">
        <v>38.459000000000003</v>
      </c>
      <c r="GC19" s="9">
        <v>39.381999999999998</v>
      </c>
      <c r="GD19" s="9">
        <v>18.558</v>
      </c>
      <c r="GE19" s="9">
        <v>20.824000000000002</v>
      </c>
      <c r="GF19" s="9">
        <v>31.395</v>
      </c>
      <c r="GG19" s="9">
        <v>15.792999999999999</v>
      </c>
      <c r="GH19" s="9">
        <v>15.601000000000001</v>
      </c>
      <c r="GI19" s="9">
        <v>6.5810000000000004</v>
      </c>
      <c r="GJ19" s="9">
        <v>1.9490000000000001</v>
      </c>
      <c r="GK19" s="9">
        <v>4.6319999999999997</v>
      </c>
      <c r="GL19" s="9">
        <v>1.407</v>
      </c>
      <c r="GM19" s="9">
        <v>0.81599999999999995</v>
      </c>
      <c r="GN19" s="9">
        <v>0.59</v>
      </c>
      <c r="GO19" s="9">
        <v>46.84</v>
      </c>
      <c r="GP19" s="9">
        <v>29.204999999999998</v>
      </c>
      <c r="GQ19" s="9">
        <v>17.635000000000002</v>
      </c>
      <c r="GR19" s="9">
        <v>45.540999999999997</v>
      </c>
      <c r="GS19" s="9">
        <v>27.905999999999999</v>
      </c>
      <c r="GT19" s="9">
        <v>17.635000000000002</v>
      </c>
      <c r="GU19" s="9">
        <v>1.2989999999999999</v>
      </c>
      <c r="GV19" s="9">
        <v>1.2989999999999999</v>
      </c>
      <c r="GW19" s="9">
        <v>0</v>
      </c>
      <c r="GX19" s="9">
        <v>11.406000000000001</v>
      </c>
      <c r="GY19" s="9">
        <v>7.601</v>
      </c>
      <c r="GZ19" s="9">
        <v>3.8050000000000002</v>
      </c>
      <c r="HA19" s="9">
        <v>8.3559999999999999</v>
      </c>
      <c r="HB19" s="9">
        <v>4.5510000000000002</v>
      </c>
      <c r="HC19" s="9">
        <v>3.8050000000000002</v>
      </c>
      <c r="HD19" s="9">
        <v>4.3179999999999996</v>
      </c>
      <c r="HE19" s="9">
        <v>2.6339999999999999</v>
      </c>
      <c r="HF19" s="9">
        <v>1.6839999999999999</v>
      </c>
      <c r="HG19" s="9">
        <v>2.6320000000000001</v>
      </c>
      <c r="HH19" s="9">
        <v>1.101</v>
      </c>
      <c r="HI19" s="9">
        <v>1.53</v>
      </c>
      <c r="HJ19" s="9">
        <v>1.407</v>
      </c>
      <c r="HK19" s="9">
        <v>0.81599999999999995</v>
      </c>
      <c r="HL19" s="9">
        <v>0.59</v>
      </c>
      <c r="HM19" s="9">
        <v>3.05</v>
      </c>
      <c r="HN19" s="9">
        <v>3.05</v>
      </c>
      <c r="HO19" s="9">
        <v>0</v>
      </c>
      <c r="HP19" s="9">
        <v>1.7509999999999999</v>
      </c>
      <c r="HQ19" s="9">
        <v>1.7509999999999999</v>
      </c>
      <c r="HR19" s="9">
        <v>0</v>
      </c>
      <c r="HS19" s="9">
        <v>1.2989999999999999</v>
      </c>
      <c r="HT19" s="9">
        <v>1.2989999999999999</v>
      </c>
      <c r="HU19" s="9">
        <v>0</v>
      </c>
      <c r="HV19" s="9">
        <v>74.816000000000003</v>
      </c>
      <c r="HW19" s="9">
        <v>40.161999999999999</v>
      </c>
      <c r="HX19" s="9">
        <v>34.654000000000003</v>
      </c>
      <c r="HY19" s="9">
        <v>31.026</v>
      </c>
      <c r="HZ19" s="9">
        <v>14.007</v>
      </c>
      <c r="IA19" s="9">
        <v>17.018999999999998</v>
      </c>
      <c r="IB19" s="9">
        <v>27.077000000000002</v>
      </c>
      <c r="IC19" s="9">
        <v>13.16</v>
      </c>
      <c r="ID19" s="9">
        <v>13.917</v>
      </c>
      <c r="IE19" s="9">
        <v>3.95</v>
      </c>
      <c r="IF19" s="9">
        <v>0.84699999999999998</v>
      </c>
      <c r="IG19" s="9">
        <v>3.1019999999999999</v>
      </c>
      <c r="IH19" s="9">
        <v>43.79</v>
      </c>
      <c r="II19" s="9">
        <v>26.155000000000001</v>
      </c>
      <c r="IJ19" s="9">
        <v>17.635000000000002</v>
      </c>
      <c r="IK19" s="9">
        <v>43.79</v>
      </c>
      <c r="IL19" s="9">
        <v>26.155000000000001</v>
      </c>
      <c r="IM19" s="9">
        <v>17.635000000000002</v>
      </c>
      <c r="IN19" s="9">
        <v>406.12900000000002</v>
      </c>
      <c r="IO19" s="9">
        <v>212.39699999999999</v>
      </c>
      <c r="IP19" s="9">
        <v>193.732</v>
      </c>
      <c r="IQ19" s="9">
        <v>259.21699999999998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228.69800000000001</v>
      </c>
      <c r="C11" s="9">
        <v>143.24700000000001</v>
      </c>
      <c r="D11" s="9">
        <v>281.97500000000002</v>
      </c>
      <c r="E11" s="9">
        <v>165.62</v>
      </c>
      <c r="F11" s="9">
        <v>116.355</v>
      </c>
      <c r="G11" s="9">
        <v>79.292000000000002</v>
      </c>
      <c r="H11" s="9">
        <v>55.003999999999998</v>
      </c>
      <c r="I11" s="9">
        <v>24.288</v>
      </c>
      <c r="J11" s="9">
        <v>10.678000000000001</v>
      </c>
      <c r="K11" s="9">
        <v>8.0739999999999998</v>
      </c>
      <c r="L11" s="9">
        <v>2.6040000000000001</v>
      </c>
      <c r="M11" s="9">
        <v>194.99100000000001</v>
      </c>
      <c r="N11" s="9">
        <v>74.424999999999997</v>
      </c>
      <c r="O11" s="9">
        <v>120.566</v>
      </c>
      <c r="P11" s="9">
        <v>168.58600000000001</v>
      </c>
      <c r="Q11" s="9">
        <v>62.622</v>
      </c>
      <c r="R11" s="9">
        <v>105.964</v>
      </c>
      <c r="S11" s="9">
        <v>26.405000000000001</v>
      </c>
      <c r="T11" s="9">
        <v>11.803000000000001</v>
      </c>
      <c r="U11" s="9">
        <v>14.603</v>
      </c>
      <c r="V11" s="9">
        <v>150.72</v>
      </c>
      <c r="W11" s="9">
        <v>75.712000000000003</v>
      </c>
      <c r="X11" s="9">
        <v>75.007999999999996</v>
      </c>
      <c r="Y11" s="9">
        <v>87.488</v>
      </c>
      <c r="Z11" s="9">
        <v>52.915999999999997</v>
      </c>
      <c r="AA11" s="9">
        <v>34.572000000000003</v>
      </c>
      <c r="AB11" s="9">
        <v>61.710999999999999</v>
      </c>
      <c r="AC11" s="9">
        <v>35.11</v>
      </c>
      <c r="AD11" s="9">
        <v>26.6</v>
      </c>
      <c r="AE11" s="9">
        <v>21.876999999999999</v>
      </c>
      <c r="AF11" s="9">
        <v>15.366</v>
      </c>
      <c r="AG11" s="9">
        <v>6.5110000000000001</v>
      </c>
      <c r="AH11" s="9">
        <v>3.9</v>
      </c>
      <c r="AI11" s="9">
        <v>2.4390000000000001</v>
      </c>
      <c r="AJ11" s="9">
        <v>1.4610000000000001</v>
      </c>
      <c r="AK11" s="9">
        <v>63.231999999999999</v>
      </c>
      <c r="AL11" s="9">
        <v>22.795999999999999</v>
      </c>
      <c r="AM11" s="9">
        <v>40.436</v>
      </c>
      <c r="AN11" s="9">
        <v>52.387</v>
      </c>
      <c r="AO11" s="9">
        <v>17.797999999999998</v>
      </c>
      <c r="AP11" s="9">
        <v>34.588999999999999</v>
      </c>
      <c r="AQ11" s="9">
        <v>10.846</v>
      </c>
      <c r="AR11" s="9">
        <v>4.9989999999999997</v>
      </c>
      <c r="AS11" s="9">
        <v>5.8470000000000004</v>
      </c>
      <c r="AT11" s="9">
        <v>225.02799999999999</v>
      </c>
      <c r="AU11" s="9">
        <v>115.331</v>
      </c>
      <c r="AV11" s="9">
        <v>109.697</v>
      </c>
      <c r="AW11" s="9">
        <v>146.81800000000001</v>
      </c>
      <c r="AX11" s="9">
        <v>85.847999999999999</v>
      </c>
      <c r="AY11" s="9">
        <v>60.970999999999997</v>
      </c>
      <c r="AZ11" s="9">
        <v>109.818</v>
      </c>
      <c r="BA11" s="9">
        <v>63.161999999999999</v>
      </c>
      <c r="BB11" s="9">
        <v>46.655999999999999</v>
      </c>
      <c r="BC11" s="9">
        <v>32.222999999999999</v>
      </c>
      <c r="BD11" s="9">
        <v>19.050999999999998</v>
      </c>
      <c r="BE11" s="9">
        <v>13.172000000000001</v>
      </c>
      <c r="BF11" s="9">
        <v>4.7779999999999996</v>
      </c>
      <c r="BG11" s="9">
        <v>3.6349999999999998</v>
      </c>
      <c r="BH11" s="9">
        <v>1.143</v>
      </c>
      <c r="BI11" s="9">
        <v>78.209999999999994</v>
      </c>
      <c r="BJ11" s="9">
        <v>29.483000000000001</v>
      </c>
      <c r="BK11" s="9">
        <v>48.726999999999997</v>
      </c>
      <c r="BL11" s="9">
        <v>66.454999999999998</v>
      </c>
      <c r="BM11" s="9">
        <v>24.376999999999999</v>
      </c>
      <c r="BN11" s="9">
        <v>42.078000000000003</v>
      </c>
      <c r="BO11" s="9">
        <v>11.755000000000001</v>
      </c>
      <c r="BP11" s="9">
        <v>5.1059999999999999</v>
      </c>
      <c r="BQ11" s="9">
        <v>6.649</v>
      </c>
      <c r="BR11" s="9">
        <v>111.494</v>
      </c>
      <c r="BS11" s="9">
        <v>66.204999999999998</v>
      </c>
      <c r="BT11" s="9">
        <v>45.289000000000001</v>
      </c>
      <c r="BU11" s="9">
        <v>83.563999999999993</v>
      </c>
      <c r="BV11" s="9">
        <v>53.362000000000002</v>
      </c>
      <c r="BW11" s="9">
        <v>30.202000000000002</v>
      </c>
      <c r="BX11" s="9">
        <v>64.221999999999994</v>
      </c>
      <c r="BY11" s="9">
        <v>37.594000000000001</v>
      </c>
      <c r="BZ11" s="9">
        <v>26.628</v>
      </c>
      <c r="CA11" s="9">
        <v>17.704999999999998</v>
      </c>
      <c r="CB11" s="9">
        <v>14.13</v>
      </c>
      <c r="CC11" s="9">
        <v>3.5739999999999998</v>
      </c>
      <c r="CD11" s="9">
        <v>1.6379999999999999</v>
      </c>
      <c r="CE11" s="9">
        <v>1.6379999999999999</v>
      </c>
      <c r="CF11" s="9">
        <v>0</v>
      </c>
      <c r="CG11" s="9">
        <v>27.93</v>
      </c>
      <c r="CH11" s="9">
        <v>12.843</v>
      </c>
      <c r="CI11" s="9">
        <v>15.087</v>
      </c>
      <c r="CJ11" s="9">
        <v>24.396999999999998</v>
      </c>
      <c r="CK11" s="9">
        <v>11.416</v>
      </c>
      <c r="CL11" s="9">
        <v>12.981</v>
      </c>
      <c r="CM11" s="9">
        <v>3.5339999999999998</v>
      </c>
      <c r="CN11" s="9">
        <v>1.427</v>
      </c>
      <c r="CO11" s="9">
        <v>2.1059999999999999</v>
      </c>
      <c r="CP11" s="9">
        <v>79.692999999999998</v>
      </c>
      <c r="CQ11" s="9">
        <v>45.874000000000002</v>
      </c>
      <c r="CR11" s="9">
        <v>33.819000000000003</v>
      </c>
      <c r="CS11" s="9">
        <v>54.073999999999998</v>
      </c>
      <c r="CT11" s="9">
        <v>36.572000000000003</v>
      </c>
      <c r="CU11" s="9">
        <v>17.501999999999999</v>
      </c>
      <c r="CV11" s="9">
        <v>46.225000000000001</v>
      </c>
      <c r="CW11" s="9">
        <v>29.754000000000001</v>
      </c>
      <c r="CX11" s="9">
        <v>16.471</v>
      </c>
      <c r="CY11" s="9">
        <v>7.4880000000000004</v>
      </c>
      <c r="CZ11" s="9">
        <v>6.4560000000000004</v>
      </c>
      <c r="DA11" s="9">
        <v>1.0309999999999999</v>
      </c>
      <c r="DB11" s="9">
        <v>0.36199999999999999</v>
      </c>
      <c r="DC11" s="9">
        <v>0.36199999999999999</v>
      </c>
      <c r="DD11" s="9">
        <v>0</v>
      </c>
      <c r="DE11" s="9">
        <v>25.617999999999999</v>
      </c>
      <c r="DF11" s="9">
        <v>9.3019999999999996</v>
      </c>
      <c r="DG11" s="9">
        <v>16.315999999999999</v>
      </c>
      <c r="DH11" s="9">
        <v>25.347000000000001</v>
      </c>
      <c r="DI11" s="9">
        <v>9.0310000000000006</v>
      </c>
      <c r="DJ11" s="9">
        <v>16.315999999999999</v>
      </c>
      <c r="DK11" s="9">
        <v>0.27100000000000002</v>
      </c>
      <c r="DL11" s="9">
        <v>0.27100000000000002</v>
      </c>
      <c r="DM11" s="9">
        <v>0</v>
      </c>
      <c r="DN11" s="9">
        <v>112.55800000000001</v>
      </c>
      <c r="DO11" s="9">
        <v>60.737000000000002</v>
      </c>
      <c r="DP11" s="9">
        <v>51.820999999999998</v>
      </c>
      <c r="DQ11" s="9">
        <v>87.269000000000005</v>
      </c>
      <c r="DR11" s="9">
        <v>50.268999999999998</v>
      </c>
      <c r="DS11" s="9">
        <v>37</v>
      </c>
      <c r="DT11" s="9">
        <v>77.17</v>
      </c>
      <c r="DU11" s="9">
        <v>43.125</v>
      </c>
      <c r="DV11" s="9">
        <v>34.043999999999997</v>
      </c>
      <c r="DW11" s="9">
        <v>9.9239999999999995</v>
      </c>
      <c r="DX11" s="9">
        <v>7.1440000000000001</v>
      </c>
      <c r="DY11" s="9">
        <v>2.78</v>
      </c>
      <c r="DZ11" s="9">
        <v>0.17599999999999999</v>
      </c>
      <c r="EA11" s="9">
        <v>0</v>
      </c>
      <c r="EB11" s="9">
        <v>0.17599999999999999</v>
      </c>
      <c r="EC11" s="9">
        <v>25.289000000000001</v>
      </c>
      <c r="ED11" s="9">
        <v>10.468</v>
      </c>
      <c r="EE11" s="9">
        <v>14.821</v>
      </c>
      <c r="EF11" s="9">
        <v>24.042999999999999</v>
      </c>
      <c r="EG11" s="9">
        <v>9.6929999999999996</v>
      </c>
      <c r="EH11" s="9">
        <v>14.35</v>
      </c>
      <c r="EI11" s="9">
        <v>1.246</v>
      </c>
      <c r="EJ11" s="9">
        <v>0.77500000000000002</v>
      </c>
      <c r="EK11" s="9">
        <v>0.47099999999999997</v>
      </c>
      <c r="EL11" s="9">
        <v>84.188000000000002</v>
      </c>
      <c r="EM11" s="9">
        <v>48.957000000000001</v>
      </c>
      <c r="EN11" s="9">
        <v>35.231000000000002</v>
      </c>
      <c r="EO11" s="9">
        <v>66.613</v>
      </c>
      <c r="EP11" s="9">
        <v>42.045000000000002</v>
      </c>
      <c r="EQ11" s="9">
        <v>24.568000000000001</v>
      </c>
      <c r="ER11" s="9">
        <v>60.073</v>
      </c>
      <c r="ES11" s="9">
        <v>36.494999999999997</v>
      </c>
      <c r="ET11" s="9">
        <v>23.577999999999999</v>
      </c>
      <c r="EU11" s="9">
        <v>5.633</v>
      </c>
      <c r="EV11" s="9">
        <v>4.6429999999999998</v>
      </c>
      <c r="EW11" s="9">
        <v>0.99</v>
      </c>
      <c r="EX11" s="9">
        <v>0.90700000000000003</v>
      </c>
      <c r="EY11" s="9">
        <v>0.90700000000000003</v>
      </c>
      <c r="EZ11" s="9">
        <v>0</v>
      </c>
      <c r="FA11" s="9">
        <v>17.574999999999999</v>
      </c>
      <c r="FB11" s="9">
        <v>6.9119999999999999</v>
      </c>
      <c r="FC11" s="9">
        <v>10.663</v>
      </c>
      <c r="FD11" s="9">
        <v>17.332999999999998</v>
      </c>
      <c r="FE11" s="9">
        <v>6.9119999999999999</v>
      </c>
      <c r="FF11" s="9">
        <v>10.420999999999999</v>
      </c>
      <c r="FG11" s="9">
        <v>0.24199999999999999</v>
      </c>
      <c r="FH11" s="9">
        <v>0</v>
      </c>
      <c r="FI11" s="9">
        <v>0.24199999999999999</v>
      </c>
      <c r="FJ11" s="9">
        <v>755.89800000000002</v>
      </c>
      <c r="FK11" s="9">
        <v>407.38400000000001</v>
      </c>
      <c r="FL11" s="9">
        <v>348.51299999999998</v>
      </c>
      <c r="FM11" s="9">
        <v>522.73199999999997</v>
      </c>
      <c r="FN11" s="9">
        <v>318.43299999999999</v>
      </c>
      <c r="FO11" s="9">
        <v>204.298</v>
      </c>
      <c r="FP11" s="9">
        <v>416.87200000000001</v>
      </c>
      <c r="FQ11" s="9">
        <v>243.41200000000001</v>
      </c>
      <c r="FR11" s="9">
        <v>173.46</v>
      </c>
      <c r="FS11" s="9">
        <v>94.099000000000004</v>
      </c>
      <c r="FT11" s="9">
        <v>66.040000000000006</v>
      </c>
      <c r="FU11" s="9">
        <v>28.058</v>
      </c>
      <c r="FV11" s="9">
        <v>11.76</v>
      </c>
      <c r="FW11" s="9">
        <v>8.9809999999999999</v>
      </c>
      <c r="FX11" s="9">
        <v>2.78</v>
      </c>
      <c r="FY11" s="9">
        <v>233.166</v>
      </c>
      <c r="FZ11" s="9">
        <v>88.950999999999993</v>
      </c>
      <c r="GA11" s="9">
        <v>144.215</v>
      </c>
      <c r="GB11" s="9">
        <v>206.49100000000001</v>
      </c>
      <c r="GC11" s="9">
        <v>76.915999999999997</v>
      </c>
      <c r="GD11" s="9">
        <v>129.57400000000001</v>
      </c>
      <c r="GE11" s="9">
        <v>26.675999999999998</v>
      </c>
      <c r="GF11" s="9">
        <v>12.035</v>
      </c>
      <c r="GG11" s="9">
        <v>14.641</v>
      </c>
      <c r="GH11" s="9">
        <v>656.28</v>
      </c>
      <c r="GI11" s="9">
        <v>358.62599999999998</v>
      </c>
      <c r="GJ11" s="9">
        <v>297.654</v>
      </c>
      <c r="GK11" s="9">
        <v>456.96600000000001</v>
      </c>
      <c r="GL11" s="9">
        <v>279.185</v>
      </c>
      <c r="GM11" s="9">
        <v>177.78100000000001</v>
      </c>
      <c r="GN11" s="9">
        <v>373.46100000000001</v>
      </c>
      <c r="GO11" s="9">
        <v>218.69900000000001</v>
      </c>
      <c r="GP11" s="9">
        <v>154.76300000000001</v>
      </c>
      <c r="GQ11" s="9">
        <v>81.441999999999993</v>
      </c>
      <c r="GR11" s="9">
        <v>58.423999999999999</v>
      </c>
      <c r="GS11" s="9">
        <v>23.018000000000001</v>
      </c>
      <c r="GT11" s="9">
        <v>2.0619999999999998</v>
      </c>
      <c r="GU11" s="9">
        <v>2.0619999999999998</v>
      </c>
      <c r="GV11" s="9">
        <v>0</v>
      </c>
      <c r="GW11" s="9">
        <v>199.31399999999999</v>
      </c>
      <c r="GX11" s="9">
        <v>79.441000000000003</v>
      </c>
      <c r="GY11" s="9">
        <v>119.874</v>
      </c>
      <c r="GZ11" s="9">
        <v>188.13399999999999</v>
      </c>
      <c r="HA11" s="9">
        <v>73.816999999999993</v>
      </c>
      <c r="HB11" s="9">
        <v>114.318</v>
      </c>
      <c r="HC11" s="9">
        <v>11.18</v>
      </c>
      <c r="HD11" s="9">
        <v>5.6239999999999997</v>
      </c>
      <c r="HE11" s="9">
        <v>5.556</v>
      </c>
      <c r="HF11" s="9">
        <v>81.191999999999993</v>
      </c>
      <c r="HG11" s="9">
        <v>38.238</v>
      </c>
      <c r="HH11" s="9">
        <v>42.954999999999998</v>
      </c>
      <c r="HI11" s="9">
        <v>51.999000000000002</v>
      </c>
      <c r="HJ11" s="9">
        <v>30.989000000000001</v>
      </c>
      <c r="HK11" s="9">
        <v>21.01</v>
      </c>
      <c r="HL11" s="9">
        <v>33.956000000000003</v>
      </c>
      <c r="HM11" s="9">
        <v>19.277000000000001</v>
      </c>
      <c r="HN11" s="9">
        <v>14.679</v>
      </c>
      <c r="HO11" s="9">
        <v>10.778</v>
      </c>
      <c r="HP11" s="9">
        <v>7.2270000000000003</v>
      </c>
      <c r="HQ11" s="9">
        <v>3.5510000000000002</v>
      </c>
      <c r="HR11" s="9">
        <v>7.2649999999999997</v>
      </c>
      <c r="HS11" s="9">
        <v>4.4859999999999998</v>
      </c>
      <c r="HT11" s="9">
        <v>2.78</v>
      </c>
      <c r="HU11" s="9">
        <v>29.193000000000001</v>
      </c>
      <c r="HV11" s="9">
        <v>7.2480000000000002</v>
      </c>
      <c r="HW11" s="9">
        <v>21.943999999999999</v>
      </c>
      <c r="HX11" s="9">
        <v>15.834</v>
      </c>
      <c r="HY11" s="9">
        <v>2.9750000000000001</v>
      </c>
      <c r="HZ11" s="9">
        <v>12.859</v>
      </c>
      <c r="IA11" s="9">
        <v>13.359</v>
      </c>
      <c r="IB11" s="9">
        <v>4.274</v>
      </c>
      <c r="IC11" s="9">
        <v>9.0850000000000009</v>
      </c>
      <c r="ID11" s="9">
        <v>18.425000000000001</v>
      </c>
      <c r="IE11" s="9">
        <v>10.521000000000001</v>
      </c>
      <c r="IF11" s="9">
        <v>7.9039999999999999</v>
      </c>
      <c r="IG11" s="9">
        <v>13.766</v>
      </c>
      <c r="IH11" s="9">
        <v>8.2590000000000003</v>
      </c>
      <c r="II11" s="9">
        <v>5.5069999999999997</v>
      </c>
      <c r="IJ11" s="9">
        <v>9.4550000000000001</v>
      </c>
      <c r="IK11" s="9">
        <v>5.4370000000000003</v>
      </c>
      <c r="IL11" s="9">
        <v>4.0179999999999998</v>
      </c>
      <c r="IM11" s="9">
        <v>1.879</v>
      </c>
      <c r="IN11" s="9">
        <v>0.39</v>
      </c>
      <c r="IO11" s="9">
        <v>1.4890000000000001</v>
      </c>
      <c r="IP11" s="9">
        <v>2.4329999999999998</v>
      </c>
      <c r="IQ11" s="9">
        <v>2.4329999999999998</v>
      </c>
    </row>
    <row r="12" spans="1:251">
      <c r="A12" s="10">
        <v>42401</v>
      </c>
      <c r="B12" s="9">
        <v>211.71700000000001</v>
      </c>
      <c r="C12" s="9">
        <v>156.232</v>
      </c>
      <c r="D12" s="9">
        <v>280.745</v>
      </c>
      <c r="E12" s="9">
        <v>158.679</v>
      </c>
      <c r="F12" s="9">
        <v>122.066</v>
      </c>
      <c r="G12" s="9">
        <v>72.98</v>
      </c>
      <c r="H12" s="9">
        <v>43.805999999999997</v>
      </c>
      <c r="I12" s="9">
        <v>29.173999999999999</v>
      </c>
      <c r="J12" s="9">
        <v>14.224</v>
      </c>
      <c r="K12" s="9">
        <v>9.2319999999999993</v>
      </c>
      <c r="L12" s="9">
        <v>4.992</v>
      </c>
      <c r="M12" s="9">
        <v>176.03700000000001</v>
      </c>
      <c r="N12" s="9">
        <v>67.730999999999995</v>
      </c>
      <c r="O12" s="9">
        <v>108.307</v>
      </c>
      <c r="P12" s="9">
        <v>157.09100000000001</v>
      </c>
      <c r="Q12" s="9">
        <v>59.74</v>
      </c>
      <c r="R12" s="9">
        <v>97.350999999999999</v>
      </c>
      <c r="S12" s="9">
        <v>18.946000000000002</v>
      </c>
      <c r="T12" s="9">
        <v>7.9909999999999997</v>
      </c>
      <c r="U12" s="9">
        <v>10.955</v>
      </c>
      <c r="V12" s="9">
        <v>143.72900000000001</v>
      </c>
      <c r="W12" s="9">
        <v>62.579000000000001</v>
      </c>
      <c r="X12" s="9">
        <v>81.150000000000006</v>
      </c>
      <c r="Y12" s="9">
        <v>85.027000000000001</v>
      </c>
      <c r="Z12" s="9">
        <v>45.555</v>
      </c>
      <c r="AA12" s="9">
        <v>39.472000000000001</v>
      </c>
      <c r="AB12" s="9">
        <v>53.837000000000003</v>
      </c>
      <c r="AC12" s="9">
        <v>28.280999999999999</v>
      </c>
      <c r="AD12" s="9">
        <v>25.556000000000001</v>
      </c>
      <c r="AE12" s="9">
        <v>24.216000000000001</v>
      </c>
      <c r="AF12" s="9">
        <v>13.058999999999999</v>
      </c>
      <c r="AG12" s="9">
        <v>11.157</v>
      </c>
      <c r="AH12" s="9">
        <v>6.9740000000000002</v>
      </c>
      <c r="AI12" s="9">
        <v>4.2160000000000002</v>
      </c>
      <c r="AJ12" s="9">
        <v>2.7589999999999999</v>
      </c>
      <c r="AK12" s="9">
        <v>58.701999999999998</v>
      </c>
      <c r="AL12" s="9">
        <v>17.024000000000001</v>
      </c>
      <c r="AM12" s="9">
        <v>41.677999999999997</v>
      </c>
      <c r="AN12" s="9">
        <v>50.046999999999997</v>
      </c>
      <c r="AO12" s="9">
        <v>12.743</v>
      </c>
      <c r="AP12" s="9">
        <v>37.302999999999997</v>
      </c>
      <c r="AQ12" s="9">
        <v>8.6549999999999994</v>
      </c>
      <c r="AR12" s="9">
        <v>4.2809999999999997</v>
      </c>
      <c r="AS12" s="9">
        <v>4.375</v>
      </c>
      <c r="AT12" s="9">
        <v>213.73099999999999</v>
      </c>
      <c r="AU12" s="9">
        <v>106.617</v>
      </c>
      <c r="AV12" s="9">
        <v>107.114</v>
      </c>
      <c r="AW12" s="9">
        <v>139.732</v>
      </c>
      <c r="AX12" s="9">
        <v>75.433999999999997</v>
      </c>
      <c r="AY12" s="9">
        <v>64.298000000000002</v>
      </c>
      <c r="AZ12" s="9">
        <v>112.48099999999999</v>
      </c>
      <c r="BA12" s="9">
        <v>57.613999999999997</v>
      </c>
      <c r="BB12" s="9">
        <v>54.866999999999997</v>
      </c>
      <c r="BC12" s="9">
        <v>23.114000000000001</v>
      </c>
      <c r="BD12" s="9">
        <v>14.75</v>
      </c>
      <c r="BE12" s="9">
        <v>8.3640000000000008</v>
      </c>
      <c r="BF12" s="9">
        <v>4.1379999999999999</v>
      </c>
      <c r="BG12" s="9">
        <v>3.07</v>
      </c>
      <c r="BH12" s="9">
        <v>1.0669999999999999</v>
      </c>
      <c r="BI12" s="9">
        <v>73.998999999999995</v>
      </c>
      <c r="BJ12" s="9">
        <v>31.181999999999999</v>
      </c>
      <c r="BK12" s="9">
        <v>42.816000000000003</v>
      </c>
      <c r="BL12" s="9">
        <v>66.81</v>
      </c>
      <c r="BM12" s="9">
        <v>29.507000000000001</v>
      </c>
      <c r="BN12" s="9">
        <v>37.302999999999997</v>
      </c>
      <c r="BO12" s="9">
        <v>7.1890000000000001</v>
      </c>
      <c r="BP12" s="9">
        <v>1.675</v>
      </c>
      <c r="BQ12" s="9">
        <v>5.5140000000000002</v>
      </c>
      <c r="BR12" s="9">
        <v>98.376000000000005</v>
      </c>
      <c r="BS12" s="9">
        <v>60.515999999999998</v>
      </c>
      <c r="BT12" s="9">
        <v>37.86</v>
      </c>
      <c r="BU12" s="9">
        <v>73.198999999999998</v>
      </c>
      <c r="BV12" s="9">
        <v>49.716000000000001</v>
      </c>
      <c r="BW12" s="9">
        <v>23.484000000000002</v>
      </c>
      <c r="BX12" s="9">
        <v>59.258000000000003</v>
      </c>
      <c r="BY12" s="9">
        <v>41.087000000000003</v>
      </c>
      <c r="BZ12" s="9">
        <v>18.170999999999999</v>
      </c>
      <c r="CA12" s="9">
        <v>11.113</v>
      </c>
      <c r="CB12" s="9">
        <v>6.9660000000000002</v>
      </c>
      <c r="CC12" s="9">
        <v>4.1470000000000002</v>
      </c>
      <c r="CD12" s="9">
        <v>2.8279999999999998</v>
      </c>
      <c r="CE12" s="9">
        <v>1.6619999999999999</v>
      </c>
      <c r="CF12" s="9">
        <v>1.167</v>
      </c>
      <c r="CG12" s="9">
        <v>25.175999999999998</v>
      </c>
      <c r="CH12" s="9">
        <v>10.8</v>
      </c>
      <c r="CI12" s="9">
        <v>14.375999999999999</v>
      </c>
      <c r="CJ12" s="9">
        <v>22.82</v>
      </c>
      <c r="CK12" s="9">
        <v>9.51</v>
      </c>
      <c r="CL12" s="9">
        <v>13.31</v>
      </c>
      <c r="CM12" s="9">
        <v>2.3570000000000002</v>
      </c>
      <c r="CN12" s="9">
        <v>1.29</v>
      </c>
      <c r="CO12" s="9">
        <v>1.0669999999999999</v>
      </c>
      <c r="CP12" s="9">
        <v>88.150999999999996</v>
      </c>
      <c r="CQ12" s="9">
        <v>49.735999999999997</v>
      </c>
      <c r="CR12" s="9">
        <v>38.414999999999999</v>
      </c>
      <c r="CS12" s="9">
        <v>69.991</v>
      </c>
      <c r="CT12" s="9">
        <v>41.012</v>
      </c>
      <c r="CU12" s="9">
        <v>28.978999999999999</v>
      </c>
      <c r="CV12" s="9">
        <v>55.168999999999997</v>
      </c>
      <c r="CW12" s="9">
        <v>31.696999999999999</v>
      </c>
      <c r="CX12" s="9">
        <v>23.472000000000001</v>
      </c>
      <c r="CY12" s="9">
        <v>14.537000000000001</v>
      </c>
      <c r="CZ12" s="9">
        <v>9.0310000000000006</v>
      </c>
      <c r="DA12" s="9">
        <v>5.5060000000000002</v>
      </c>
      <c r="DB12" s="9">
        <v>0.28399999999999997</v>
      </c>
      <c r="DC12" s="9">
        <v>0.28399999999999997</v>
      </c>
      <c r="DD12" s="9">
        <v>0</v>
      </c>
      <c r="DE12" s="9">
        <v>18.16</v>
      </c>
      <c r="DF12" s="9">
        <v>8.7240000000000002</v>
      </c>
      <c r="DG12" s="9">
        <v>9.4359999999999999</v>
      </c>
      <c r="DH12" s="9">
        <v>17.416</v>
      </c>
      <c r="DI12" s="9">
        <v>7.98</v>
      </c>
      <c r="DJ12" s="9">
        <v>9.4359999999999999</v>
      </c>
      <c r="DK12" s="9">
        <v>0.74399999999999999</v>
      </c>
      <c r="DL12" s="9">
        <v>0.74399999999999999</v>
      </c>
      <c r="DM12" s="9">
        <v>0</v>
      </c>
      <c r="DN12" s="9">
        <v>99.957999999999998</v>
      </c>
      <c r="DO12" s="9">
        <v>59.878999999999998</v>
      </c>
      <c r="DP12" s="9">
        <v>40.079000000000001</v>
      </c>
      <c r="DQ12" s="9">
        <v>76.429000000000002</v>
      </c>
      <c r="DR12" s="9">
        <v>50.100999999999999</v>
      </c>
      <c r="DS12" s="9">
        <v>26.327999999999999</v>
      </c>
      <c r="DT12" s="9">
        <v>68.088999999999999</v>
      </c>
      <c r="DU12" s="9">
        <v>43.914000000000001</v>
      </c>
      <c r="DV12" s="9">
        <v>24.175000000000001</v>
      </c>
      <c r="DW12" s="9">
        <v>8.3390000000000004</v>
      </c>
      <c r="DX12" s="9">
        <v>6.1870000000000003</v>
      </c>
      <c r="DY12" s="9">
        <v>2.1520000000000001</v>
      </c>
      <c r="DZ12" s="9">
        <v>0</v>
      </c>
      <c r="EA12" s="9">
        <v>0</v>
      </c>
      <c r="EB12" s="9">
        <v>0</v>
      </c>
      <c r="EC12" s="9">
        <v>23.529</v>
      </c>
      <c r="ED12" s="9">
        <v>9.7780000000000005</v>
      </c>
      <c r="EE12" s="9">
        <v>13.752000000000001</v>
      </c>
      <c r="EF12" s="9">
        <v>23.529</v>
      </c>
      <c r="EG12" s="9">
        <v>9.7780000000000005</v>
      </c>
      <c r="EH12" s="9">
        <v>13.752000000000001</v>
      </c>
      <c r="EI12" s="9">
        <v>0</v>
      </c>
      <c r="EJ12" s="9">
        <v>0</v>
      </c>
      <c r="EK12" s="9">
        <v>0</v>
      </c>
      <c r="EL12" s="9">
        <v>79.736000000000004</v>
      </c>
      <c r="EM12" s="9">
        <v>47.164000000000001</v>
      </c>
      <c r="EN12" s="9">
        <v>32.572000000000003</v>
      </c>
      <c r="EO12" s="9">
        <v>63.808</v>
      </c>
      <c r="EP12" s="9">
        <v>40.72</v>
      </c>
      <c r="EQ12" s="9">
        <v>23.088000000000001</v>
      </c>
      <c r="ER12" s="9">
        <v>56.317</v>
      </c>
      <c r="ES12" s="9">
        <v>35.529000000000003</v>
      </c>
      <c r="ET12" s="9">
        <v>20.786999999999999</v>
      </c>
      <c r="EU12" s="9">
        <v>5.9279999999999999</v>
      </c>
      <c r="EV12" s="9">
        <v>4.2770000000000001</v>
      </c>
      <c r="EW12" s="9">
        <v>1.651</v>
      </c>
      <c r="EX12" s="9">
        <v>1.5629999999999999</v>
      </c>
      <c r="EY12" s="9">
        <v>0.91400000000000003</v>
      </c>
      <c r="EZ12" s="9">
        <v>0.65</v>
      </c>
      <c r="FA12" s="9">
        <v>15.928000000000001</v>
      </c>
      <c r="FB12" s="9">
        <v>6.4429999999999996</v>
      </c>
      <c r="FC12" s="9">
        <v>9.484</v>
      </c>
      <c r="FD12" s="9">
        <v>15.928000000000001</v>
      </c>
      <c r="FE12" s="9">
        <v>6.4429999999999996</v>
      </c>
      <c r="FF12" s="9">
        <v>9.484</v>
      </c>
      <c r="FG12" s="9">
        <v>0</v>
      </c>
      <c r="FH12" s="9">
        <v>0</v>
      </c>
      <c r="FI12" s="9">
        <v>0</v>
      </c>
      <c r="FJ12" s="9">
        <v>716.03599999999994</v>
      </c>
      <c r="FK12" s="9">
        <v>382.59300000000002</v>
      </c>
      <c r="FL12" s="9">
        <v>333.44299999999998</v>
      </c>
      <c r="FM12" s="9">
        <v>504.78100000000001</v>
      </c>
      <c r="FN12" s="9">
        <v>300.52199999999999</v>
      </c>
      <c r="FO12" s="9">
        <v>204.25899999999999</v>
      </c>
      <c r="FP12" s="9">
        <v>401.90300000000002</v>
      </c>
      <c r="FQ12" s="9">
        <v>236.10599999999999</v>
      </c>
      <c r="FR12" s="9">
        <v>165.797</v>
      </c>
      <c r="FS12" s="9">
        <v>87.090999999999994</v>
      </c>
      <c r="FT12" s="9">
        <v>54.27</v>
      </c>
      <c r="FU12" s="9">
        <v>32.82</v>
      </c>
      <c r="FV12" s="9">
        <v>15.788</v>
      </c>
      <c r="FW12" s="9">
        <v>10.146000000000001</v>
      </c>
      <c r="FX12" s="9">
        <v>5.6420000000000003</v>
      </c>
      <c r="FY12" s="9">
        <v>211.255</v>
      </c>
      <c r="FZ12" s="9">
        <v>82.07</v>
      </c>
      <c r="GA12" s="9">
        <v>129.184</v>
      </c>
      <c r="GB12" s="9">
        <v>193.98699999999999</v>
      </c>
      <c r="GC12" s="9">
        <v>74.781999999999996</v>
      </c>
      <c r="GD12" s="9">
        <v>119.205</v>
      </c>
      <c r="GE12" s="9">
        <v>17.268000000000001</v>
      </c>
      <c r="GF12" s="9">
        <v>7.2889999999999997</v>
      </c>
      <c r="GG12" s="9">
        <v>9.98</v>
      </c>
      <c r="GH12" s="9">
        <v>605.41399999999999</v>
      </c>
      <c r="GI12" s="9">
        <v>324.54700000000003</v>
      </c>
      <c r="GJ12" s="9">
        <v>280.86700000000002</v>
      </c>
      <c r="GK12" s="9">
        <v>426.601</v>
      </c>
      <c r="GL12" s="9">
        <v>255.83699999999999</v>
      </c>
      <c r="GM12" s="9">
        <v>170.76400000000001</v>
      </c>
      <c r="GN12" s="9">
        <v>351.23899999999998</v>
      </c>
      <c r="GO12" s="9">
        <v>208.61600000000001</v>
      </c>
      <c r="GP12" s="9">
        <v>142.62299999999999</v>
      </c>
      <c r="GQ12" s="9">
        <v>73.909000000000006</v>
      </c>
      <c r="GR12" s="9">
        <v>46.396000000000001</v>
      </c>
      <c r="GS12" s="9">
        <v>27.512</v>
      </c>
      <c r="GT12" s="9">
        <v>1.4530000000000001</v>
      </c>
      <c r="GU12" s="9">
        <v>0.82499999999999996</v>
      </c>
      <c r="GV12" s="9">
        <v>0.628</v>
      </c>
      <c r="GW12" s="9">
        <v>178.81299999999999</v>
      </c>
      <c r="GX12" s="9">
        <v>68.709999999999994</v>
      </c>
      <c r="GY12" s="9">
        <v>110.10299999999999</v>
      </c>
      <c r="GZ12" s="9">
        <v>175.41499999999999</v>
      </c>
      <c r="HA12" s="9">
        <v>67.39</v>
      </c>
      <c r="HB12" s="9">
        <v>108.02500000000001</v>
      </c>
      <c r="HC12" s="9">
        <v>3.3969999999999998</v>
      </c>
      <c r="HD12" s="9">
        <v>1.32</v>
      </c>
      <c r="HE12" s="9">
        <v>2.0779999999999998</v>
      </c>
      <c r="HF12" s="9">
        <v>88.5</v>
      </c>
      <c r="HG12" s="9">
        <v>48.899000000000001</v>
      </c>
      <c r="HH12" s="9">
        <v>39.600999999999999</v>
      </c>
      <c r="HI12" s="9">
        <v>61.48</v>
      </c>
      <c r="HJ12" s="9">
        <v>37.600999999999999</v>
      </c>
      <c r="HK12" s="9">
        <v>23.879000000000001</v>
      </c>
      <c r="HL12" s="9">
        <v>40.523000000000003</v>
      </c>
      <c r="HM12" s="9">
        <v>23.44</v>
      </c>
      <c r="HN12" s="9">
        <v>17.082999999999998</v>
      </c>
      <c r="HO12" s="9">
        <v>9.2769999999999992</v>
      </c>
      <c r="HP12" s="9">
        <v>6.3869999999999996</v>
      </c>
      <c r="HQ12" s="9">
        <v>2.89</v>
      </c>
      <c r="HR12" s="9">
        <v>11.68</v>
      </c>
      <c r="HS12" s="9">
        <v>7.774</v>
      </c>
      <c r="HT12" s="9">
        <v>3.9060000000000001</v>
      </c>
      <c r="HU12" s="9">
        <v>27.02</v>
      </c>
      <c r="HV12" s="9">
        <v>11.298</v>
      </c>
      <c r="HW12" s="9">
        <v>15.722</v>
      </c>
      <c r="HX12" s="9">
        <v>14.427</v>
      </c>
      <c r="HY12" s="9">
        <v>5.9779999999999998</v>
      </c>
      <c r="HZ12" s="9">
        <v>8.4499999999999993</v>
      </c>
      <c r="IA12" s="9">
        <v>12.593</v>
      </c>
      <c r="IB12" s="9">
        <v>5.32</v>
      </c>
      <c r="IC12" s="9">
        <v>7.2729999999999997</v>
      </c>
      <c r="ID12" s="9">
        <v>22.122</v>
      </c>
      <c r="IE12" s="9">
        <v>9.1470000000000002</v>
      </c>
      <c r="IF12" s="9">
        <v>12.976000000000001</v>
      </c>
      <c r="IG12" s="9">
        <v>16.7</v>
      </c>
      <c r="IH12" s="9">
        <v>7.0839999999999996</v>
      </c>
      <c r="II12" s="9">
        <v>9.6159999999999997</v>
      </c>
      <c r="IJ12" s="9">
        <v>10.141</v>
      </c>
      <c r="IK12" s="9">
        <v>4.05</v>
      </c>
      <c r="IL12" s="9">
        <v>6.09</v>
      </c>
      <c r="IM12" s="9">
        <v>3.9049999999999998</v>
      </c>
      <c r="IN12" s="9">
        <v>1.4870000000000001</v>
      </c>
      <c r="IO12" s="9">
        <v>2.4180000000000001</v>
      </c>
      <c r="IP12" s="9">
        <v>2.6539999999999999</v>
      </c>
      <c r="IQ12" s="9">
        <v>1.546</v>
      </c>
    </row>
    <row r="13" spans="1:251">
      <c r="A13" s="10">
        <v>42767</v>
      </c>
      <c r="B13" s="9">
        <v>206.74799999999999</v>
      </c>
      <c r="C13" s="9">
        <v>169.815</v>
      </c>
      <c r="D13" s="9">
        <v>292.31200000000001</v>
      </c>
      <c r="E13" s="9">
        <v>153.03299999999999</v>
      </c>
      <c r="F13" s="9">
        <v>139.279</v>
      </c>
      <c r="G13" s="9">
        <v>70.754999999999995</v>
      </c>
      <c r="H13" s="9">
        <v>45.271999999999998</v>
      </c>
      <c r="I13" s="9">
        <v>25.483000000000001</v>
      </c>
      <c r="J13" s="9">
        <v>13.496</v>
      </c>
      <c r="K13" s="9">
        <v>8.4429999999999996</v>
      </c>
      <c r="L13" s="9">
        <v>5.0529999999999999</v>
      </c>
      <c r="M13" s="9">
        <v>185.84899999999999</v>
      </c>
      <c r="N13" s="9">
        <v>79.397000000000006</v>
      </c>
      <c r="O13" s="9">
        <v>106.452</v>
      </c>
      <c r="P13" s="9">
        <v>164.83600000000001</v>
      </c>
      <c r="Q13" s="9">
        <v>72.563999999999993</v>
      </c>
      <c r="R13" s="9">
        <v>92.272999999999996</v>
      </c>
      <c r="S13" s="9">
        <v>21.012</v>
      </c>
      <c r="T13" s="9">
        <v>6.8330000000000002</v>
      </c>
      <c r="U13" s="9">
        <v>14.179</v>
      </c>
      <c r="V13" s="9">
        <v>142.12299999999999</v>
      </c>
      <c r="W13" s="9">
        <v>72.055000000000007</v>
      </c>
      <c r="X13" s="9">
        <v>70.066999999999993</v>
      </c>
      <c r="Y13" s="9">
        <v>86.238</v>
      </c>
      <c r="Z13" s="9">
        <v>49.984999999999999</v>
      </c>
      <c r="AA13" s="9">
        <v>36.253</v>
      </c>
      <c r="AB13" s="9">
        <v>59.137</v>
      </c>
      <c r="AC13" s="9">
        <v>33.110999999999997</v>
      </c>
      <c r="AD13" s="9">
        <v>26.026</v>
      </c>
      <c r="AE13" s="9">
        <v>22.045000000000002</v>
      </c>
      <c r="AF13" s="9">
        <v>13.798</v>
      </c>
      <c r="AG13" s="9">
        <v>8.2469999999999999</v>
      </c>
      <c r="AH13" s="9">
        <v>5.0549999999999997</v>
      </c>
      <c r="AI13" s="9">
        <v>3.0760000000000001</v>
      </c>
      <c r="AJ13" s="9">
        <v>1.9790000000000001</v>
      </c>
      <c r="AK13" s="9">
        <v>55.884999999999998</v>
      </c>
      <c r="AL13" s="9">
        <v>22.071000000000002</v>
      </c>
      <c r="AM13" s="9">
        <v>33.814</v>
      </c>
      <c r="AN13" s="9">
        <v>44.686999999999998</v>
      </c>
      <c r="AO13" s="9">
        <v>18.914999999999999</v>
      </c>
      <c r="AP13" s="9">
        <v>25.771999999999998</v>
      </c>
      <c r="AQ13" s="9">
        <v>11.198</v>
      </c>
      <c r="AR13" s="9">
        <v>3.1560000000000001</v>
      </c>
      <c r="AS13" s="9">
        <v>8.0419999999999998</v>
      </c>
      <c r="AT13" s="9">
        <v>224.78299999999999</v>
      </c>
      <c r="AU13" s="9">
        <v>114.73699999999999</v>
      </c>
      <c r="AV13" s="9">
        <v>110.04600000000001</v>
      </c>
      <c r="AW13" s="9">
        <v>142.834</v>
      </c>
      <c r="AX13" s="9">
        <v>76.661000000000001</v>
      </c>
      <c r="AY13" s="9">
        <v>66.173000000000002</v>
      </c>
      <c r="AZ13" s="9">
        <v>110.054</v>
      </c>
      <c r="BA13" s="9">
        <v>54.454000000000001</v>
      </c>
      <c r="BB13" s="9">
        <v>55.6</v>
      </c>
      <c r="BC13" s="9">
        <v>28.591999999999999</v>
      </c>
      <c r="BD13" s="9">
        <v>19.946999999999999</v>
      </c>
      <c r="BE13" s="9">
        <v>8.6449999999999996</v>
      </c>
      <c r="BF13" s="9">
        <v>4.1870000000000003</v>
      </c>
      <c r="BG13" s="9">
        <v>2.2599999999999998</v>
      </c>
      <c r="BH13" s="9">
        <v>1.9279999999999999</v>
      </c>
      <c r="BI13" s="9">
        <v>81.948999999999998</v>
      </c>
      <c r="BJ13" s="9">
        <v>38.076000000000001</v>
      </c>
      <c r="BK13" s="9">
        <v>43.872999999999998</v>
      </c>
      <c r="BL13" s="9">
        <v>73.911000000000001</v>
      </c>
      <c r="BM13" s="9">
        <v>35.049999999999997</v>
      </c>
      <c r="BN13" s="9">
        <v>38.860999999999997</v>
      </c>
      <c r="BO13" s="9">
        <v>8.0380000000000003</v>
      </c>
      <c r="BP13" s="9">
        <v>3.0270000000000001</v>
      </c>
      <c r="BQ13" s="9">
        <v>5.0119999999999996</v>
      </c>
      <c r="BR13" s="9">
        <v>110.727</v>
      </c>
      <c r="BS13" s="9">
        <v>53.753999999999998</v>
      </c>
      <c r="BT13" s="9">
        <v>56.973999999999997</v>
      </c>
      <c r="BU13" s="9">
        <v>79.573999999999998</v>
      </c>
      <c r="BV13" s="9">
        <v>41.911000000000001</v>
      </c>
      <c r="BW13" s="9">
        <v>37.662999999999997</v>
      </c>
      <c r="BX13" s="9">
        <v>63.067</v>
      </c>
      <c r="BY13" s="9">
        <v>32.56</v>
      </c>
      <c r="BZ13" s="9">
        <v>30.507000000000001</v>
      </c>
      <c r="CA13" s="9">
        <v>12.71</v>
      </c>
      <c r="CB13" s="9">
        <v>6.7</v>
      </c>
      <c r="CC13" s="9">
        <v>6.01</v>
      </c>
      <c r="CD13" s="9">
        <v>3.7970000000000002</v>
      </c>
      <c r="CE13" s="9">
        <v>2.6509999999999998</v>
      </c>
      <c r="CF13" s="9">
        <v>1.1459999999999999</v>
      </c>
      <c r="CG13" s="9">
        <v>31.154</v>
      </c>
      <c r="CH13" s="9">
        <v>11.843</v>
      </c>
      <c r="CI13" s="9">
        <v>19.311</v>
      </c>
      <c r="CJ13" s="9">
        <v>30.286999999999999</v>
      </c>
      <c r="CK13" s="9">
        <v>11.843</v>
      </c>
      <c r="CL13" s="9">
        <v>18.443999999999999</v>
      </c>
      <c r="CM13" s="9">
        <v>0.86699999999999999</v>
      </c>
      <c r="CN13" s="9">
        <v>0</v>
      </c>
      <c r="CO13" s="9">
        <v>0.86699999999999999</v>
      </c>
      <c r="CP13" s="9">
        <v>84.778999999999996</v>
      </c>
      <c r="CQ13" s="9">
        <v>45.598999999999997</v>
      </c>
      <c r="CR13" s="9">
        <v>39.18</v>
      </c>
      <c r="CS13" s="9">
        <v>67.918000000000006</v>
      </c>
      <c r="CT13" s="9">
        <v>38.192</v>
      </c>
      <c r="CU13" s="9">
        <v>29.725999999999999</v>
      </c>
      <c r="CV13" s="9">
        <v>60.054000000000002</v>
      </c>
      <c r="CW13" s="9">
        <v>32.908999999999999</v>
      </c>
      <c r="CX13" s="9">
        <v>27.145</v>
      </c>
      <c r="CY13" s="9">
        <v>7.4080000000000004</v>
      </c>
      <c r="CZ13" s="9">
        <v>4.827</v>
      </c>
      <c r="DA13" s="9">
        <v>2.581</v>
      </c>
      <c r="DB13" s="9">
        <v>0.45600000000000002</v>
      </c>
      <c r="DC13" s="9">
        <v>0.45600000000000002</v>
      </c>
      <c r="DD13" s="9">
        <v>0</v>
      </c>
      <c r="DE13" s="9">
        <v>16.861000000000001</v>
      </c>
      <c r="DF13" s="9">
        <v>7.407</v>
      </c>
      <c r="DG13" s="9">
        <v>9.4540000000000006</v>
      </c>
      <c r="DH13" s="9">
        <v>15.952</v>
      </c>
      <c r="DI13" s="9">
        <v>6.7560000000000002</v>
      </c>
      <c r="DJ13" s="9">
        <v>9.1950000000000003</v>
      </c>
      <c r="DK13" s="9">
        <v>0.91</v>
      </c>
      <c r="DL13" s="9">
        <v>0.65100000000000002</v>
      </c>
      <c r="DM13" s="9">
        <v>0.25900000000000001</v>
      </c>
      <c r="DN13" s="9">
        <v>80.991</v>
      </c>
      <c r="DO13" s="9">
        <v>44.133000000000003</v>
      </c>
      <c r="DP13" s="9">
        <v>36.857999999999997</v>
      </c>
      <c r="DQ13" s="9">
        <v>58.71</v>
      </c>
      <c r="DR13" s="9">
        <v>33.866</v>
      </c>
      <c r="DS13" s="9">
        <v>24.844000000000001</v>
      </c>
      <c r="DT13" s="9">
        <v>55.96</v>
      </c>
      <c r="DU13" s="9">
        <v>32.978999999999999</v>
      </c>
      <c r="DV13" s="9">
        <v>22.981000000000002</v>
      </c>
      <c r="DW13" s="9">
        <v>2.75</v>
      </c>
      <c r="DX13" s="9">
        <v>0.88700000000000001</v>
      </c>
      <c r="DY13" s="9">
        <v>1.863</v>
      </c>
      <c r="DZ13" s="9">
        <v>0</v>
      </c>
      <c r="EA13" s="9">
        <v>0</v>
      </c>
      <c r="EB13" s="9">
        <v>0</v>
      </c>
      <c r="EC13" s="9">
        <v>22.280999999999999</v>
      </c>
      <c r="ED13" s="9">
        <v>10.266999999999999</v>
      </c>
      <c r="EE13" s="9">
        <v>12.013999999999999</v>
      </c>
      <c r="EF13" s="9">
        <v>21.526</v>
      </c>
      <c r="EG13" s="9">
        <v>9.5120000000000005</v>
      </c>
      <c r="EH13" s="9">
        <v>12.013999999999999</v>
      </c>
      <c r="EI13" s="9">
        <v>0.755</v>
      </c>
      <c r="EJ13" s="9">
        <v>0.755</v>
      </c>
      <c r="EK13" s="9">
        <v>0</v>
      </c>
      <c r="EL13" s="9">
        <v>93.102000000000004</v>
      </c>
      <c r="EM13" s="9">
        <v>55.140999999999998</v>
      </c>
      <c r="EN13" s="9">
        <v>37.960999999999999</v>
      </c>
      <c r="EO13" s="9">
        <v>71.311000000000007</v>
      </c>
      <c r="EP13" s="9">
        <v>45.271000000000001</v>
      </c>
      <c r="EQ13" s="9">
        <v>26.039000000000001</v>
      </c>
      <c r="ER13" s="9">
        <v>65.963999999999999</v>
      </c>
      <c r="ES13" s="9">
        <v>41.277000000000001</v>
      </c>
      <c r="ET13" s="9">
        <v>24.687000000000001</v>
      </c>
      <c r="EU13" s="9">
        <v>5.3460000000000001</v>
      </c>
      <c r="EV13" s="9">
        <v>3.9940000000000002</v>
      </c>
      <c r="EW13" s="9">
        <v>1.3520000000000001</v>
      </c>
      <c r="EX13" s="9">
        <v>0</v>
      </c>
      <c r="EY13" s="9">
        <v>0</v>
      </c>
      <c r="EZ13" s="9">
        <v>0</v>
      </c>
      <c r="FA13" s="9">
        <v>21.792000000000002</v>
      </c>
      <c r="FB13" s="9">
        <v>9.8699999999999992</v>
      </c>
      <c r="FC13" s="9">
        <v>11.922000000000001</v>
      </c>
      <c r="FD13" s="9">
        <v>21.2</v>
      </c>
      <c r="FE13" s="9">
        <v>9.2780000000000005</v>
      </c>
      <c r="FF13" s="9">
        <v>11.922000000000001</v>
      </c>
      <c r="FG13" s="9">
        <v>0.59099999999999997</v>
      </c>
      <c r="FH13" s="9">
        <v>0.59099999999999997</v>
      </c>
      <c r="FI13" s="9">
        <v>0</v>
      </c>
      <c r="FJ13" s="9">
        <v>728.12</v>
      </c>
      <c r="FK13" s="9">
        <v>380.27800000000002</v>
      </c>
      <c r="FL13" s="9">
        <v>347.84199999999998</v>
      </c>
      <c r="FM13" s="9">
        <v>502.755</v>
      </c>
      <c r="FN13" s="9">
        <v>282.94600000000003</v>
      </c>
      <c r="FO13" s="9">
        <v>219.809</v>
      </c>
      <c r="FP13" s="9">
        <v>411.26</v>
      </c>
      <c r="FQ13" s="9">
        <v>224.72399999999999</v>
      </c>
      <c r="FR13" s="9">
        <v>186.53700000000001</v>
      </c>
      <c r="FS13" s="9">
        <v>77.998999999999995</v>
      </c>
      <c r="FT13" s="9">
        <v>49.779000000000003</v>
      </c>
      <c r="FU13" s="9">
        <v>28.22</v>
      </c>
      <c r="FV13" s="9">
        <v>13.496</v>
      </c>
      <c r="FW13" s="9">
        <v>8.4429999999999996</v>
      </c>
      <c r="FX13" s="9">
        <v>5.0529999999999999</v>
      </c>
      <c r="FY13" s="9">
        <v>225.36500000000001</v>
      </c>
      <c r="FZ13" s="9">
        <v>97.331999999999994</v>
      </c>
      <c r="GA13" s="9">
        <v>128.03299999999999</v>
      </c>
      <c r="GB13" s="9">
        <v>205.13800000000001</v>
      </c>
      <c r="GC13" s="9">
        <v>90.391000000000005</v>
      </c>
      <c r="GD13" s="9">
        <v>114.747</v>
      </c>
      <c r="GE13" s="9">
        <v>20.227</v>
      </c>
      <c r="GF13" s="9">
        <v>6.9409999999999998</v>
      </c>
      <c r="GG13" s="9">
        <v>13.286</v>
      </c>
      <c r="GH13" s="9">
        <v>621.779</v>
      </c>
      <c r="GI13" s="9">
        <v>329.43799999999999</v>
      </c>
      <c r="GJ13" s="9">
        <v>292.34100000000001</v>
      </c>
      <c r="GK13" s="9">
        <v>430.21899999999999</v>
      </c>
      <c r="GL13" s="9">
        <v>244.626</v>
      </c>
      <c r="GM13" s="9">
        <v>185.59299999999999</v>
      </c>
      <c r="GN13" s="9">
        <v>362.99099999999999</v>
      </c>
      <c r="GO13" s="9">
        <v>200.76499999999999</v>
      </c>
      <c r="GP13" s="9">
        <v>162.226</v>
      </c>
      <c r="GQ13" s="9">
        <v>64.564999999999998</v>
      </c>
      <c r="GR13" s="9">
        <v>42.569000000000003</v>
      </c>
      <c r="GS13" s="9">
        <v>21.995999999999999</v>
      </c>
      <c r="GT13" s="9">
        <v>2.6629999999999998</v>
      </c>
      <c r="GU13" s="9">
        <v>1.292</v>
      </c>
      <c r="GV13" s="9">
        <v>1.37</v>
      </c>
      <c r="GW13" s="9">
        <v>191.56</v>
      </c>
      <c r="GX13" s="9">
        <v>84.811999999999998</v>
      </c>
      <c r="GY13" s="9">
        <v>106.748</v>
      </c>
      <c r="GZ13" s="9">
        <v>182.71799999999999</v>
      </c>
      <c r="HA13" s="9">
        <v>82.046000000000006</v>
      </c>
      <c r="HB13" s="9">
        <v>100.67100000000001</v>
      </c>
      <c r="HC13" s="9">
        <v>8.843</v>
      </c>
      <c r="HD13" s="9">
        <v>2.7650000000000001</v>
      </c>
      <c r="HE13" s="9">
        <v>6.077</v>
      </c>
      <c r="HF13" s="9">
        <v>81.760000000000005</v>
      </c>
      <c r="HG13" s="9">
        <v>40.594999999999999</v>
      </c>
      <c r="HH13" s="9">
        <v>41.164000000000001</v>
      </c>
      <c r="HI13" s="9">
        <v>51.555</v>
      </c>
      <c r="HJ13" s="9">
        <v>28.687000000000001</v>
      </c>
      <c r="HK13" s="9">
        <v>22.867999999999999</v>
      </c>
      <c r="HL13" s="9">
        <v>32.780999999999999</v>
      </c>
      <c r="HM13" s="9">
        <v>16.553999999999998</v>
      </c>
      <c r="HN13" s="9">
        <v>16.227</v>
      </c>
      <c r="HO13" s="9">
        <v>9.2010000000000005</v>
      </c>
      <c r="HP13" s="9">
        <v>5.57</v>
      </c>
      <c r="HQ13" s="9">
        <v>3.6309999999999998</v>
      </c>
      <c r="HR13" s="9">
        <v>9.5739999999999998</v>
      </c>
      <c r="HS13" s="9">
        <v>6.5629999999999997</v>
      </c>
      <c r="HT13" s="9">
        <v>3.0110000000000001</v>
      </c>
      <c r="HU13" s="9">
        <v>30.204000000000001</v>
      </c>
      <c r="HV13" s="9">
        <v>11.907999999999999</v>
      </c>
      <c r="HW13" s="9">
        <v>18.295999999999999</v>
      </c>
      <c r="HX13" s="9">
        <v>19.870999999999999</v>
      </c>
      <c r="HY13" s="9">
        <v>7.7320000000000002</v>
      </c>
      <c r="HZ13" s="9">
        <v>12.138999999999999</v>
      </c>
      <c r="IA13" s="9">
        <v>10.333</v>
      </c>
      <c r="IB13" s="9">
        <v>4.1760000000000002</v>
      </c>
      <c r="IC13" s="9">
        <v>6.157</v>
      </c>
      <c r="ID13" s="9">
        <v>24.582000000000001</v>
      </c>
      <c r="IE13" s="9">
        <v>10.244999999999999</v>
      </c>
      <c r="IF13" s="9">
        <v>14.337</v>
      </c>
      <c r="IG13" s="9">
        <v>20.981000000000002</v>
      </c>
      <c r="IH13" s="9">
        <v>9.6329999999999991</v>
      </c>
      <c r="II13" s="9">
        <v>11.349</v>
      </c>
      <c r="IJ13" s="9">
        <v>15.489000000000001</v>
      </c>
      <c r="IK13" s="9">
        <v>7.4050000000000002</v>
      </c>
      <c r="IL13" s="9">
        <v>8.0830000000000002</v>
      </c>
      <c r="IM13" s="9">
        <v>4.234</v>
      </c>
      <c r="IN13" s="9">
        <v>1.64</v>
      </c>
      <c r="IO13" s="9">
        <v>2.593</v>
      </c>
      <c r="IP13" s="9">
        <v>1.2589999999999999</v>
      </c>
      <c r="IQ13" s="9">
        <v>0.58699999999999997</v>
      </c>
    </row>
    <row r="14" spans="1:251">
      <c r="A14" s="10">
        <v>43132</v>
      </c>
      <c r="B14" s="9">
        <v>206.22399999999999</v>
      </c>
      <c r="C14" s="9">
        <v>156.33199999999999</v>
      </c>
      <c r="D14" s="9">
        <v>292.30500000000001</v>
      </c>
      <c r="E14" s="9">
        <v>164.00899999999999</v>
      </c>
      <c r="F14" s="9">
        <v>128.29499999999999</v>
      </c>
      <c r="G14" s="9">
        <v>57.04</v>
      </c>
      <c r="H14" s="9">
        <v>34.505000000000003</v>
      </c>
      <c r="I14" s="9">
        <v>22.535</v>
      </c>
      <c r="J14" s="9">
        <v>13.211</v>
      </c>
      <c r="K14" s="9">
        <v>7.71</v>
      </c>
      <c r="L14" s="9">
        <v>5.5010000000000003</v>
      </c>
      <c r="M14" s="9">
        <v>187.12700000000001</v>
      </c>
      <c r="N14" s="9">
        <v>72.929000000000002</v>
      </c>
      <c r="O14" s="9">
        <v>114.19799999999999</v>
      </c>
      <c r="P14" s="9">
        <v>168.16200000000001</v>
      </c>
      <c r="Q14" s="9">
        <v>67.421999999999997</v>
      </c>
      <c r="R14" s="9">
        <v>100.74</v>
      </c>
      <c r="S14" s="9">
        <v>18.965</v>
      </c>
      <c r="T14" s="9">
        <v>5.5069999999999997</v>
      </c>
      <c r="U14" s="9">
        <v>13.458</v>
      </c>
      <c r="V14" s="9">
        <v>148.608</v>
      </c>
      <c r="W14" s="9">
        <v>71.358000000000004</v>
      </c>
      <c r="X14" s="9">
        <v>77.25</v>
      </c>
      <c r="Y14" s="9">
        <v>93.542000000000002</v>
      </c>
      <c r="Z14" s="9">
        <v>50.622</v>
      </c>
      <c r="AA14" s="9">
        <v>42.92</v>
      </c>
      <c r="AB14" s="9">
        <v>66.046000000000006</v>
      </c>
      <c r="AC14" s="9">
        <v>36.164000000000001</v>
      </c>
      <c r="AD14" s="9">
        <v>29.881</v>
      </c>
      <c r="AE14" s="9">
        <v>18.117999999999999</v>
      </c>
      <c r="AF14" s="9">
        <v>9.3160000000000007</v>
      </c>
      <c r="AG14" s="9">
        <v>8.8019999999999996</v>
      </c>
      <c r="AH14" s="9">
        <v>9.3789999999999996</v>
      </c>
      <c r="AI14" s="9">
        <v>5.1420000000000003</v>
      </c>
      <c r="AJ14" s="9">
        <v>4.2370000000000001</v>
      </c>
      <c r="AK14" s="9">
        <v>55.066000000000003</v>
      </c>
      <c r="AL14" s="9">
        <v>20.736000000000001</v>
      </c>
      <c r="AM14" s="9">
        <v>34.33</v>
      </c>
      <c r="AN14" s="9">
        <v>45.015000000000001</v>
      </c>
      <c r="AO14" s="9">
        <v>18.535</v>
      </c>
      <c r="AP14" s="9">
        <v>26.48</v>
      </c>
      <c r="AQ14" s="9">
        <v>10.051</v>
      </c>
      <c r="AR14" s="9">
        <v>2.2010000000000001</v>
      </c>
      <c r="AS14" s="9">
        <v>7.85</v>
      </c>
      <c r="AT14" s="9">
        <v>212.875</v>
      </c>
      <c r="AU14" s="9">
        <v>108.655</v>
      </c>
      <c r="AV14" s="9">
        <v>104.22</v>
      </c>
      <c r="AW14" s="9">
        <v>137.88999999999999</v>
      </c>
      <c r="AX14" s="9">
        <v>79.623999999999995</v>
      </c>
      <c r="AY14" s="9">
        <v>58.267000000000003</v>
      </c>
      <c r="AZ14" s="9">
        <v>111.182</v>
      </c>
      <c r="BA14" s="9">
        <v>60.561999999999998</v>
      </c>
      <c r="BB14" s="9">
        <v>50.62</v>
      </c>
      <c r="BC14" s="9">
        <v>24.285</v>
      </c>
      <c r="BD14" s="9">
        <v>16.638999999999999</v>
      </c>
      <c r="BE14" s="9">
        <v>7.6459999999999999</v>
      </c>
      <c r="BF14" s="9">
        <v>2.423</v>
      </c>
      <c r="BG14" s="9">
        <v>2.423</v>
      </c>
      <c r="BH14" s="9">
        <v>0</v>
      </c>
      <c r="BI14" s="9">
        <v>74.984999999999999</v>
      </c>
      <c r="BJ14" s="9">
        <v>29.032</v>
      </c>
      <c r="BK14" s="9">
        <v>45.953000000000003</v>
      </c>
      <c r="BL14" s="9">
        <v>68.465999999999994</v>
      </c>
      <c r="BM14" s="9">
        <v>26.681999999999999</v>
      </c>
      <c r="BN14" s="9">
        <v>41.783999999999999</v>
      </c>
      <c r="BO14" s="9">
        <v>6.5190000000000001</v>
      </c>
      <c r="BP14" s="9">
        <v>2.3490000000000002</v>
      </c>
      <c r="BQ14" s="9">
        <v>4.17</v>
      </c>
      <c r="BR14" s="9">
        <v>95.486999999999995</v>
      </c>
      <c r="BS14" s="9">
        <v>46.4</v>
      </c>
      <c r="BT14" s="9">
        <v>49.087000000000003</v>
      </c>
      <c r="BU14" s="9">
        <v>66.606999999999999</v>
      </c>
      <c r="BV14" s="9">
        <v>36.747</v>
      </c>
      <c r="BW14" s="9">
        <v>29.86</v>
      </c>
      <c r="BX14" s="9">
        <v>57.607999999999997</v>
      </c>
      <c r="BY14" s="9">
        <v>32.418999999999997</v>
      </c>
      <c r="BZ14" s="9">
        <v>25.189</v>
      </c>
      <c r="CA14" s="9">
        <v>7.7350000000000003</v>
      </c>
      <c r="CB14" s="9">
        <v>4.3280000000000003</v>
      </c>
      <c r="CC14" s="9">
        <v>3.407</v>
      </c>
      <c r="CD14" s="9">
        <v>1.264</v>
      </c>
      <c r="CE14" s="9">
        <v>0</v>
      </c>
      <c r="CF14" s="9">
        <v>1.264</v>
      </c>
      <c r="CG14" s="9">
        <v>28.881</v>
      </c>
      <c r="CH14" s="9">
        <v>9.6539999999999999</v>
      </c>
      <c r="CI14" s="9">
        <v>19.227</v>
      </c>
      <c r="CJ14" s="9">
        <v>28.745000000000001</v>
      </c>
      <c r="CK14" s="9">
        <v>9.6539999999999999</v>
      </c>
      <c r="CL14" s="9">
        <v>19.091000000000001</v>
      </c>
      <c r="CM14" s="9">
        <v>0.13600000000000001</v>
      </c>
      <c r="CN14" s="9">
        <v>0</v>
      </c>
      <c r="CO14" s="9">
        <v>0.13600000000000001</v>
      </c>
      <c r="CP14" s="9">
        <v>92.712999999999994</v>
      </c>
      <c r="CQ14" s="9">
        <v>52.74</v>
      </c>
      <c r="CR14" s="9">
        <v>39.972999999999999</v>
      </c>
      <c r="CS14" s="9">
        <v>64.516999999999996</v>
      </c>
      <c r="CT14" s="9">
        <v>39.231999999999999</v>
      </c>
      <c r="CU14" s="9">
        <v>25.285</v>
      </c>
      <c r="CV14" s="9">
        <v>57.47</v>
      </c>
      <c r="CW14" s="9">
        <v>34.863999999999997</v>
      </c>
      <c r="CX14" s="9">
        <v>22.605</v>
      </c>
      <c r="CY14" s="9">
        <v>6.9020000000000001</v>
      </c>
      <c r="CZ14" s="9">
        <v>4.2229999999999999</v>
      </c>
      <c r="DA14" s="9">
        <v>2.68</v>
      </c>
      <c r="DB14" s="9">
        <v>0.14499999999999999</v>
      </c>
      <c r="DC14" s="9">
        <v>0.14499999999999999</v>
      </c>
      <c r="DD14" s="9">
        <v>0</v>
      </c>
      <c r="DE14" s="9">
        <v>28.196000000000002</v>
      </c>
      <c r="DF14" s="9">
        <v>13.507999999999999</v>
      </c>
      <c r="DG14" s="9">
        <v>14.688000000000001</v>
      </c>
      <c r="DH14" s="9">
        <v>25.937000000000001</v>
      </c>
      <c r="DI14" s="9">
        <v>12.551</v>
      </c>
      <c r="DJ14" s="9">
        <v>13.385999999999999</v>
      </c>
      <c r="DK14" s="9">
        <v>2.2589999999999999</v>
      </c>
      <c r="DL14" s="9">
        <v>0.95699999999999996</v>
      </c>
      <c r="DM14" s="9">
        <v>1.302</v>
      </c>
      <c r="DN14" s="9">
        <v>80.808000000000007</v>
      </c>
      <c r="DO14" s="9">
        <v>48.396999999999998</v>
      </c>
      <c r="DP14" s="9">
        <v>32.411000000000001</v>
      </c>
      <c r="DQ14" s="9">
        <v>65.149000000000001</v>
      </c>
      <c r="DR14" s="9">
        <v>41.637999999999998</v>
      </c>
      <c r="DS14" s="9">
        <v>23.510999999999999</v>
      </c>
      <c r="DT14" s="9">
        <v>58.988999999999997</v>
      </c>
      <c r="DU14" s="9">
        <v>36.603999999999999</v>
      </c>
      <c r="DV14" s="9">
        <v>22.384</v>
      </c>
      <c r="DW14" s="9">
        <v>5.5640000000000001</v>
      </c>
      <c r="DX14" s="9">
        <v>4.4370000000000003</v>
      </c>
      <c r="DY14" s="9">
        <v>1.127</v>
      </c>
      <c r="DZ14" s="9">
        <v>0.59699999999999998</v>
      </c>
      <c r="EA14" s="9">
        <v>0.59699999999999998</v>
      </c>
      <c r="EB14" s="9">
        <v>0</v>
      </c>
      <c r="EC14" s="9">
        <v>15.659000000000001</v>
      </c>
      <c r="ED14" s="9">
        <v>6.7590000000000003</v>
      </c>
      <c r="EE14" s="9">
        <v>8.9</v>
      </c>
      <c r="EF14" s="9">
        <v>15.659000000000001</v>
      </c>
      <c r="EG14" s="9">
        <v>6.7590000000000003</v>
      </c>
      <c r="EH14" s="9">
        <v>8.9</v>
      </c>
      <c r="EI14" s="9">
        <v>0</v>
      </c>
      <c r="EJ14" s="9">
        <v>0</v>
      </c>
      <c r="EK14" s="9">
        <v>0</v>
      </c>
      <c r="EL14" s="9">
        <v>91.539000000000001</v>
      </c>
      <c r="EM14" s="9">
        <v>52.637999999999998</v>
      </c>
      <c r="EN14" s="9">
        <v>38.901000000000003</v>
      </c>
      <c r="EO14" s="9">
        <v>75.760000000000005</v>
      </c>
      <c r="EP14" s="9">
        <v>44.540999999999997</v>
      </c>
      <c r="EQ14" s="9">
        <v>31.219000000000001</v>
      </c>
      <c r="ER14" s="9">
        <v>70.861999999999995</v>
      </c>
      <c r="ES14" s="9">
        <v>40.469000000000001</v>
      </c>
      <c r="ET14" s="9">
        <v>30.393000000000001</v>
      </c>
      <c r="EU14" s="9">
        <v>4.4740000000000002</v>
      </c>
      <c r="EV14" s="9">
        <v>3.649</v>
      </c>
      <c r="EW14" s="9">
        <v>0.82499999999999996</v>
      </c>
      <c r="EX14" s="9">
        <v>0.42299999999999999</v>
      </c>
      <c r="EY14" s="9">
        <v>0.42299999999999999</v>
      </c>
      <c r="EZ14" s="9">
        <v>0</v>
      </c>
      <c r="FA14" s="9">
        <v>15.779</v>
      </c>
      <c r="FB14" s="9">
        <v>8.0969999999999995</v>
      </c>
      <c r="FC14" s="9">
        <v>7.6820000000000004</v>
      </c>
      <c r="FD14" s="9">
        <v>15.131</v>
      </c>
      <c r="FE14" s="9">
        <v>7.6059999999999999</v>
      </c>
      <c r="FF14" s="9">
        <v>7.5250000000000004</v>
      </c>
      <c r="FG14" s="9">
        <v>0.64800000000000002</v>
      </c>
      <c r="FH14" s="9">
        <v>0.49099999999999999</v>
      </c>
      <c r="FI14" s="9">
        <v>0.157</v>
      </c>
      <c r="FJ14" s="9">
        <v>713.61400000000003</v>
      </c>
      <c r="FK14" s="9">
        <v>373.77699999999999</v>
      </c>
      <c r="FL14" s="9">
        <v>339.83699999999999</v>
      </c>
      <c r="FM14" s="9">
        <v>499.41199999999998</v>
      </c>
      <c r="FN14" s="9">
        <v>289.47399999999999</v>
      </c>
      <c r="FO14" s="9">
        <v>209.93799999999999</v>
      </c>
      <c r="FP14" s="9">
        <v>418.43599999999998</v>
      </c>
      <c r="FQ14" s="9">
        <v>238.48599999999999</v>
      </c>
      <c r="FR14" s="9">
        <v>179.95</v>
      </c>
      <c r="FS14" s="9">
        <v>66.745999999999995</v>
      </c>
      <c r="FT14" s="9">
        <v>42.258000000000003</v>
      </c>
      <c r="FU14" s="9">
        <v>24.486999999999998</v>
      </c>
      <c r="FV14" s="9">
        <v>14.23</v>
      </c>
      <c r="FW14" s="9">
        <v>8.7289999999999992</v>
      </c>
      <c r="FX14" s="9">
        <v>5.5010000000000003</v>
      </c>
      <c r="FY14" s="9">
        <v>214.202</v>
      </c>
      <c r="FZ14" s="9">
        <v>84.302999999999997</v>
      </c>
      <c r="GA14" s="9">
        <v>129.899</v>
      </c>
      <c r="GB14" s="9">
        <v>195.33699999999999</v>
      </c>
      <c r="GC14" s="9">
        <v>78.540999999999997</v>
      </c>
      <c r="GD14" s="9">
        <v>116.795</v>
      </c>
      <c r="GE14" s="9">
        <v>18.866</v>
      </c>
      <c r="GF14" s="9">
        <v>5.7619999999999996</v>
      </c>
      <c r="GG14" s="9">
        <v>13.103999999999999</v>
      </c>
      <c r="GH14" s="9">
        <v>609.57799999999997</v>
      </c>
      <c r="GI14" s="9">
        <v>322.11799999999999</v>
      </c>
      <c r="GJ14" s="9">
        <v>287.45999999999998</v>
      </c>
      <c r="GK14" s="9">
        <v>435.71199999999999</v>
      </c>
      <c r="GL14" s="9">
        <v>250.46100000000001</v>
      </c>
      <c r="GM14" s="9">
        <v>185.251</v>
      </c>
      <c r="GN14" s="9">
        <v>375.39699999999999</v>
      </c>
      <c r="GO14" s="9">
        <v>212.21199999999999</v>
      </c>
      <c r="GP14" s="9">
        <v>163.185</v>
      </c>
      <c r="GQ14" s="9">
        <v>57.140999999999998</v>
      </c>
      <c r="GR14" s="9">
        <v>36.387</v>
      </c>
      <c r="GS14" s="9">
        <v>20.753</v>
      </c>
      <c r="GT14" s="9">
        <v>3.1739999999999999</v>
      </c>
      <c r="GU14" s="9">
        <v>1.8620000000000001</v>
      </c>
      <c r="GV14" s="9">
        <v>1.3120000000000001</v>
      </c>
      <c r="GW14" s="9">
        <v>173.86600000000001</v>
      </c>
      <c r="GX14" s="9">
        <v>71.656999999999996</v>
      </c>
      <c r="GY14" s="9">
        <v>102.209</v>
      </c>
      <c r="GZ14" s="9">
        <v>168.601</v>
      </c>
      <c r="HA14" s="9">
        <v>69.718999999999994</v>
      </c>
      <c r="HB14" s="9">
        <v>98.881</v>
      </c>
      <c r="HC14" s="9">
        <v>5.266</v>
      </c>
      <c r="HD14" s="9">
        <v>1.9379999999999999</v>
      </c>
      <c r="HE14" s="9">
        <v>3.3279999999999998</v>
      </c>
      <c r="HF14" s="9">
        <v>83.283000000000001</v>
      </c>
      <c r="HG14" s="9">
        <v>39.454999999999998</v>
      </c>
      <c r="HH14" s="9">
        <v>43.828000000000003</v>
      </c>
      <c r="HI14" s="9">
        <v>49.259</v>
      </c>
      <c r="HJ14" s="9">
        <v>29.297000000000001</v>
      </c>
      <c r="HK14" s="9">
        <v>19.962</v>
      </c>
      <c r="HL14" s="9">
        <v>33.53</v>
      </c>
      <c r="HM14" s="9">
        <v>20.361000000000001</v>
      </c>
      <c r="HN14" s="9">
        <v>13.169</v>
      </c>
      <c r="HO14" s="9">
        <v>6.2270000000000003</v>
      </c>
      <c r="HP14" s="9">
        <v>3.5150000000000001</v>
      </c>
      <c r="HQ14" s="9">
        <v>2.7120000000000002</v>
      </c>
      <c r="HR14" s="9">
        <v>9.5020000000000007</v>
      </c>
      <c r="HS14" s="9">
        <v>5.4210000000000003</v>
      </c>
      <c r="HT14" s="9">
        <v>4.0810000000000004</v>
      </c>
      <c r="HU14" s="9">
        <v>34.024000000000001</v>
      </c>
      <c r="HV14" s="9">
        <v>10.157999999999999</v>
      </c>
      <c r="HW14" s="9">
        <v>23.866</v>
      </c>
      <c r="HX14" s="9">
        <v>21.391999999999999</v>
      </c>
      <c r="HY14" s="9">
        <v>6.77</v>
      </c>
      <c r="HZ14" s="9">
        <v>14.621</v>
      </c>
      <c r="IA14" s="9">
        <v>12.632</v>
      </c>
      <c r="IB14" s="9">
        <v>3.3879999999999999</v>
      </c>
      <c r="IC14" s="9">
        <v>9.2449999999999992</v>
      </c>
      <c r="ID14" s="9">
        <v>20.753</v>
      </c>
      <c r="IE14" s="9">
        <v>12.204000000000001</v>
      </c>
      <c r="IF14" s="9">
        <v>8.5500000000000007</v>
      </c>
      <c r="IG14" s="9">
        <v>14.441000000000001</v>
      </c>
      <c r="IH14" s="9">
        <v>9.7159999999999993</v>
      </c>
      <c r="II14" s="9">
        <v>4.7249999999999996</v>
      </c>
      <c r="IJ14" s="9">
        <v>9.5079999999999991</v>
      </c>
      <c r="IK14" s="9">
        <v>5.9130000000000003</v>
      </c>
      <c r="IL14" s="9">
        <v>3.5950000000000002</v>
      </c>
      <c r="IM14" s="9">
        <v>3.379</v>
      </c>
      <c r="IN14" s="9">
        <v>2.3570000000000002</v>
      </c>
      <c r="IO14" s="9">
        <v>1.022</v>
      </c>
      <c r="IP14" s="9">
        <v>1.554</v>
      </c>
      <c r="IQ14" s="9">
        <v>1.446</v>
      </c>
    </row>
    <row r="15" spans="1:251">
      <c r="A15" s="10">
        <v>43497</v>
      </c>
      <c r="B15" s="9">
        <v>202.934</v>
      </c>
      <c r="C15" s="9">
        <v>135.24799999999999</v>
      </c>
      <c r="D15" s="9">
        <v>248.96</v>
      </c>
      <c r="E15" s="9">
        <v>140.59200000000001</v>
      </c>
      <c r="F15" s="9">
        <v>108.36799999999999</v>
      </c>
      <c r="G15" s="9">
        <v>77.283000000000001</v>
      </c>
      <c r="H15" s="9">
        <v>53.267000000000003</v>
      </c>
      <c r="I15" s="9">
        <v>24.015000000000001</v>
      </c>
      <c r="J15" s="9">
        <v>11.939</v>
      </c>
      <c r="K15" s="9">
        <v>9.0749999999999993</v>
      </c>
      <c r="L15" s="9">
        <v>2.8650000000000002</v>
      </c>
      <c r="M15" s="9">
        <v>174.95500000000001</v>
      </c>
      <c r="N15" s="9">
        <v>62.262</v>
      </c>
      <c r="O15" s="9">
        <v>112.693</v>
      </c>
      <c r="P15" s="9">
        <v>151.517</v>
      </c>
      <c r="Q15" s="9">
        <v>57.704000000000001</v>
      </c>
      <c r="R15" s="9">
        <v>93.813000000000002</v>
      </c>
      <c r="S15" s="9">
        <v>23.437999999999999</v>
      </c>
      <c r="T15" s="9">
        <v>4.5590000000000002</v>
      </c>
      <c r="U15" s="9">
        <v>18.879000000000001</v>
      </c>
      <c r="V15" s="9">
        <v>140.358</v>
      </c>
      <c r="W15" s="9">
        <v>71.965999999999994</v>
      </c>
      <c r="X15" s="9">
        <v>68.393000000000001</v>
      </c>
      <c r="Y15" s="9">
        <v>85.269000000000005</v>
      </c>
      <c r="Z15" s="9">
        <v>52.158000000000001</v>
      </c>
      <c r="AA15" s="9">
        <v>33.110999999999997</v>
      </c>
      <c r="AB15" s="9">
        <v>54.942</v>
      </c>
      <c r="AC15" s="9">
        <v>30.588000000000001</v>
      </c>
      <c r="AD15" s="9">
        <v>24.353000000000002</v>
      </c>
      <c r="AE15" s="9">
        <v>22.779</v>
      </c>
      <c r="AF15" s="9">
        <v>14.983000000000001</v>
      </c>
      <c r="AG15" s="9">
        <v>7.7960000000000003</v>
      </c>
      <c r="AH15" s="9">
        <v>7.548</v>
      </c>
      <c r="AI15" s="9">
        <v>6.5860000000000003</v>
      </c>
      <c r="AJ15" s="9">
        <v>0.96099999999999997</v>
      </c>
      <c r="AK15" s="9">
        <v>55.09</v>
      </c>
      <c r="AL15" s="9">
        <v>19.808</v>
      </c>
      <c r="AM15" s="9">
        <v>35.281999999999996</v>
      </c>
      <c r="AN15" s="9">
        <v>42.244999999999997</v>
      </c>
      <c r="AO15" s="9">
        <v>17.213999999999999</v>
      </c>
      <c r="AP15" s="9">
        <v>25.030999999999999</v>
      </c>
      <c r="AQ15" s="9">
        <v>12.845000000000001</v>
      </c>
      <c r="AR15" s="9">
        <v>2.5939999999999999</v>
      </c>
      <c r="AS15" s="9">
        <v>10.250999999999999</v>
      </c>
      <c r="AT15" s="9">
        <v>227.89099999999999</v>
      </c>
      <c r="AU15" s="9">
        <v>121.746</v>
      </c>
      <c r="AV15" s="9">
        <v>106.146</v>
      </c>
      <c r="AW15" s="9">
        <v>149.00800000000001</v>
      </c>
      <c r="AX15" s="9">
        <v>91.853999999999999</v>
      </c>
      <c r="AY15" s="9">
        <v>57.154000000000003</v>
      </c>
      <c r="AZ15" s="9">
        <v>109.003</v>
      </c>
      <c r="BA15" s="9">
        <v>62.732999999999997</v>
      </c>
      <c r="BB15" s="9">
        <v>46.27</v>
      </c>
      <c r="BC15" s="9">
        <v>36.546999999999997</v>
      </c>
      <c r="BD15" s="9">
        <v>26.632999999999999</v>
      </c>
      <c r="BE15" s="9">
        <v>9.9139999999999997</v>
      </c>
      <c r="BF15" s="9">
        <v>3.4590000000000001</v>
      </c>
      <c r="BG15" s="9">
        <v>2.488</v>
      </c>
      <c r="BH15" s="9">
        <v>0.97</v>
      </c>
      <c r="BI15" s="9">
        <v>78.882999999999996</v>
      </c>
      <c r="BJ15" s="9">
        <v>29.890999999999998</v>
      </c>
      <c r="BK15" s="9">
        <v>48.991999999999997</v>
      </c>
      <c r="BL15" s="9">
        <v>72.325000000000003</v>
      </c>
      <c r="BM15" s="9">
        <v>28.388999999999999</v>
      </c>
      <c r="BN15" s="9">
        <v>43.935000000000002</v>
      </c>
      <c r="BO15" s="9">
        <v>6.5590000000000002</v>
      </c>
      <c r="BP15" s="9">
        <v>1.502</v>
      </c>
      <c r="BQ15" s="9">
        <v>5.056</v>
      </c>
      <c r="BR15" s="9">
        <v>77.911000000000001</v>
      </c>
      <c r="BS15" s="9">
        <v>37.54</v>
      </c>
      <c r="BT15" s="9">
        <v>40.369999999999997</v>
      </c>
      <c r="BU15" s="9">
        <v>52.762999999999998</v>
      </c>
      <c r="BV15" s="9">
        <v>30.587</v>
      </c>
      <c r="BW15" s="9">
        <v>22.175999999999998</v>
      </c>
      <c r="BX15" s="9">
        <v>41.186</v>
      </c>
      <c r="BY15" s="9">
        <v>24.324000000000002</v>
      </c>
      <c r="BZ15" s="9">
        <v>16.861999999999998</v>
      </c>
      <c r="CA15" s="9">
        <v>11.46</v>
      </c>
      <c r="CB15" s="9">
        <v>6.2629999999999999</v>
      </c>
      <c r="CC15" s="9">
        <v>5.1970000000000001</v>
      </c>
      <c r="CD15" s="9">
        <v>0.11700000000000001</v>
      </c>
      <c r="CE15" s="9">
        <v>0</v>
      </c>
      <c r="CF15" s="9">
        <v>0.11700000000000001</v>
      </c>
      <c r="CG15" s="9">
        <v>25.148</v>
      </c>
      <c r="CH15" s="9">
        <v>6.9539999999999997</v>
      </c>
      <c r="CI15" s="9">
        <v>18.193999999999999</v>
      </c>
      <c r="CJ15" s="9">
        <v>22.056999999999999</v>
      </c>
      <c r="CK15" s="9">
        <v>6.4909999999999997</v>
      </c>
      <c r="CL15" s="9">
        <v>15.566000000000001</v>
      </c>
      <c r="CM15" s="9">
        <v>3.09</v>
      </c>
      <c r="CN15" s="9">
        <v>0.46200000000000002</v>
      </c>
      <c r="CO15" s="9">
        <v>2.6280000000000001</v>
      </c>
      <c r="CP15" s="9">
        <v>66.975999999999999</v>
      </c>
      <c r="CQ15" s="9">
        <v>33.945</v>
      </c>
      <c r="CR15" s="9">
        <v>33.030999999999999</v>
      </c>
      <c r="CS15" s="9">
        <v>51.142000000000003</v>
      </c>
      <c r="CT15" s="9">
        <v>28.335000000000001</v>
      </c>
      <c r="CU15" s="9">
        <v>22.806999999999999</v>
      </c>
      <c r="CV15" s="9">
        <v>43.829000000000001</v>
      </c>
      <c r="CW15" s="9">
        <v>22.946000000000002</v>
      </c>
      <c r="CX15" s="9">
        <v>20.882999999999999</v>
      </c>
      <c r="CY15" s="9">
        <v>6.4969999999999999</v>
      </c>
      <c r="CZ15" s="9">
        <v>5.3890000000000002</v>
      </c>
      <c r="DA15" s="9">
        <v>1.1080000000000001</v>
      </c>
      <c r="DB15" s="9">
        <v>0.81599999999999995</v>
      </c>
      <c r="DC15" s="9">
        <v>0</v>
      </c>
      <c r="DD15" s="9">
        <v>0.81599999999999995</v>
      </c>
      <c r="DE15" s="9">
        <v>15.834</v>
      </c>
      <c r="DF15" s="9">
        <v>5.61</v>
      </c>
      <c r="DG15" s="9">
        <v>10.225</v>
      </c>
      <c r="DH15" s="9">
        <v>14.89</v>
      </c>
      <c r="DI15" s="9">
        <v>5.61</v>
      </c>
      <c r="DJ15" s="9">
        <v>9.2810000000000006</v>
      </c>
      <c r="DK15" s="9">
        <v>0.94399999999999995</v>
      </c>
      <c r="DL15" s="9">
        <v>0</v>
      </c>
      <c r="DM15" s="9">
        <v>0.94399999999999995</v>
      </c>
      <c r="DN15" s="9">
        <v>74.116</v>
      </c>
      <c r="DO15" s="9">
        <v>45.204000000000001</v>
      </c>
      <c r="DP15" s="9">
        <v>28.911999999999999</v>
      </c>
      <c r="DQ15" s="9">
        <v>57.359000000000002</v>
      </c>
      <c r="DR15" s="9">
        <v>37.402000000000001</v>
      </c>
      <c r="DS15" s="9">
        <v>19.957000000000001</v>
      </c>
      <c r="DT15" s="9">
        <v>49.771999999999998</v>
      </c>
      <c r="DU15" s="9">
        <v>31.268000000000001</v>
      </c>
      <c r="DV15" s="9">
        <v>18.504000000000001</v>
      </c>
      <c r="DW15" s="9">
        <v>6</v>
      </c>
      <c r="DX15" s="9">
        <v>5.0229999999999997</v>
      </c>
      <c r="DY15" s="9">
        <v>0.97699999999999998</v>
      </c>
      <c r="DZ15" s="9">
        <v>1.587</v>
      </c>
      <c r="EA15" s="9">
        <v>1.111</v>
      </c>
      <c r="EB15" s="9">
        <v>0.47599999999999998</v>
      </c>
      <c r="EC15" s="9">
        <v>16.757000000000001</v>
      </c>
      <c r="ED15" s="9">
        <v>7.8019999999999996</v>
      </c>
      <c r="EE15" s="9">
        <v>8.9550000000000001</v>
      </c>
      <c r="EF15" s="9">
        <v>15.574</v>
      </c>
      <c r="EG15" s="9">
        <v>7.194</v>
      </c>
      <c r="EH15" s="9">
        <v>8.3800000000000008</v>
      </c>
      <c r="EI15" s="9">
        <v>1.1830000000000001</v>
      </c>
      <c r="EJ15" s="9">
        <v>0.60799999999999998</v>
      </c>
      <c r="EK15" s="9">
        <v>0.57499999999999996</v>
      </c>
      <c r="EL15" s="9">
        <v>94.186999999999998</v>
      </c>
      <c r="EM15" s="9">
        <v>51.16</v>
      </c>
      <c r="EN15" s="9">
        <v>43.027000000000001</v>
      </c>
      <c r="EO15" s="9">
        <v>74.013000000000005</v>
      </c>
      <c r="EP15" s="9">
        <v>44.377000000000002</v>
      </c>
      <c r="EQ15" s="9">
        <v>29.635999999999999</v>
      </c>
      <c r="ER15" s="9">
        <v>64.599000000000004</v>
      </c>
      <c r="ES15" s="9">
        <v>40.521999999999998</v>
      </c>
      <c r="ET15" s="9">
        <v>24.077000000000002</v>
      </c>
      <c r="EU15" s="9">
        <v>9.4139999999999997</v>
      </c>
      <c r="EV15" s="9">
        <v>3.855</v>
      </c>
      <c r="EW15" s="9">
        <v>5.56</v>
      </c>
      <c r="EX15" s="9">
        <v>0</v>
      </c>
      <c r="EY15" s="9">
        <v>0</v>
      </c>
      <c r="EZ15" s="9">
        <v>0</v>
      </c>
      <c r="FA15" s="9">
        <v>20.173999999999999</v>
      </c>
      <c r="FB15" s="9">
        <v>6.7830000000000004</v>
      </c>
      <c r="FC15" s="9">
        <v>13.391</v>
      </c>
      <c r="FD15" s="9">
        <v>20.173999999999999</v>
      </c>
      <c r="FE15" s="9">
        <v>6.7830000000000004</v>
      </c>
      <c r="FF15" s="9">
        <v>13.391</v>
      </c>
      <c r="FG15" s="9">
        <v>0</v>
      </c>
      <c r="FH15" s="9">
        <v>0</v>
      </c>
      <c r="FI15" s="9">
        <v>0</v>
      </c>
      <c r="FJ15" s="9">
        <v>668.76</v>
      </c>
      <c r="FK15" s="9">
        <v>352.815</v>
      </c>
      <c r="FL15" s="9">
        <v>315.94499999999999</v>
      </c>
      <c r="FM15" s="9">
        <v>462.00099999999998</v>
      </c>
      <c r="FN15" s="9">
        <v>278.79000000000002</v>
      </c>
      <c r="FO15" s="9">
        <v>183.21</v>
      </c>
      <c r="FP15" s="9">
        <v>356.78500000000003</v>
      </c>
      <c r="FQ15" s="9">
        <v>207.25200000000001</v>
      </c>
      <c r="FR15" s="9">
        <v>149.53399999999999</v>
      </c>
      <c r="FS15" s="9">
        <v>91.688999999999993</v>
      </c>
      <c r="FT15" s="9">
        <v>61.353000000000002</v>
      </c>
      <c r="FU15" s="9">
        <v>30.335999999999999</v>
      </c>
      <c r="FV15" s="9">
        <v>13.526999999999999</v>
      </c>
      <c r="FW15" s="9">
        <v>10.186</v>
      </c>
      <c r="FX15" s="9">
        <v>3.3410000000000002</v>
      </c>
      <c r="FY15" s="9">
        <v>206.75899999999999</v>
      </c>
      <c r="FZ15" s="9">
        <v>74.024000000000001</v>
      </c>
      <c r="GA15" s="9">
        <v>132.73500000000001</v>
      </c>
      <c r="GB15" s="9">
        <v>185.114</v>
      </c>
      <c r="GC15" s="9">
        <v>69.53</v>
      </c>
      <c r="GD15" s="9">
        <v>115.584</v>
      </c>
      <c r="GE15" s="9">
        <v>21.645</v>
      </c>
      <c r="GF15" s="9">
        <v>4.4939999999999998</v>
      </c>
      <c r="GG15" s="9">
        <v>17.151</v>
      </c>
      <c r="GH15" s="9">
        <v>557.53399999999999</v>
      </c>
      <c r="GI15" s="9">
        <v>292.14400000000001</v>
      </c>
      <c r="GJ15" s="9">
        <v>265.39</v>
      </c>
      <c r="GK15" s="9">
        <v>389.66399999999999</v>
      </c>
      <c r="GL15" s="9">
        <v>232.26499999999999</v>
      </c>
      <c r="GM15" s="9">
        <v>157.4</v>
      </c>
      <c r="GN15" s="9">
        <v>313.726</v>
      </c>
      <c r="GO15" s="9">
        <v>182.62</v>
      </c>
      <c r="GP15" s="9">
        <v>131.10599999999999</v>
      </c>
      <c r="GQ15" s="9">
        <v>73.266999999999996</v>
      </c>
      <c r="GR15" s="9">
        <v>48.476999999999997</v>
      </c>
      <c r="GS15" s="9">
        <v>24.79</v>
      </c>
      <c r="GT15" s="9">
        <v>2.6709999999999998</v>
      </c>
      <c r="GU15" s="9">
        <v>1.167</v>
      </c>
      <c r="GV15" s="9">
        <v>1.504</v>
      </c>
      <c r="GW15" s="9">
        <v>167.87</v>
      </c>
      <c r="GX15" s="9">
        <v>59.878999999999998</v>
      </c>
      <c r="GY15" s="9">
        <v>107.991</v>
      </c>
      <c r="GZ15" s="9">
        <v>156.28200000000001</v>
      </c>
      <c r="HA15" s="9">
        <v>57.765000000000001</v>
      </c>
      <c r="HB15" s="9">
        <v>98.516999999999996</v>
      </c>
      <c r="HC15" s="9">
        <v>11.587999999999999</v>
      </c>
      <c r="HD15" s="9">
        <v>2.1139999999999999</v>
      </c>
      <c r="HE15" s="9">
        <v>9.4740000000000002</v>
      </c>
      <c r="HF15" s="9">
        <v>90.271000000000001</v>
      </c>
      <c r="HG15" s="9">
        <v>47.540999999999997</v>
      </c>
      <c r="HH15" s="9">
        <v>42.73</v>
      </c>
      <c r="HI15" s="9">
        <v>54.213999999999999</v>
      </c>
      <c r="HJ15" s="9">
        <v>34.020000000000003</v>
      </c>
      <c r="HK15" s="9">
        <v>20.195</v>
      </c>
      <c r="HL15" s="9">
        <v>33.94</v>
      </c>
      <c r="HM15" s="9">
        <v>19.288</v>
      </c>
      <c r="HN15" s="9">
        <v>14.651999999999999</v>
      </c>
      <c r="HO15" s="9">
        <v>11.276</v>
      </c>
      <c r="HP15" s="9">
        <v>7.57</v>
      </c>
      <c r="HQ15" s="9">
        <v>3.706</v>
      </c>
      <c r="HR15" s="9">
        <v>8.9990000000000006</v>
      </c>
      <c r="HS15" s="9">
        <v>7.1619999999999999</v>
      </c>
      <c r="HT15" s="9">
        <v>1.837</v>
      </c>
      <c r="HU15" s="9">
        <v>36.055999999999997</v>
      </c>
      <c r="HV15" s="9">
        <v>13.521000000000001</v>
      </c>
      <c r="HW15" s="9">
        <v>22.535</v>
      </c>
      <c r="HX15" s="9">
        <v>27.449000000000002</v>
      </c>
      <c r="HY15" s="9">
        <v>11.452</v>
      </c>
      <c r="HZ15" s="9">
        <v>15.997</v>
      </c>
      <c r="IA15" s="9">
        <v>8.6069999999999993</v>
      </c>
      <c r="IB15" s="9">
        <v>2.069</v>
      </c>
      <c r="IC15" s="9">
        <v>6.5380000000000003</v>
      </c>
      <c r="ID15" s="9">
        <v>20.954000000000001</v>
      </c>
      <c r="IE15" s="9">
        <v>13.13</v>
      </c>
      <c r="IF15" s="9">
        <v>7.8250000000000002</v>
      </c>
      <c r="IG15" s="9">
        <v>18.122</v>
      </c>
      <c r="IH15" s="9">
        <v>12.506</v>
      </c>
      <c r="II15" s="9">
        <v>5.6159999999999997</v>
      </c>
      <c r="IJ15" s="9">
        <v>9.1199999999999992</v>
      </c>
      <c r="IK15" s="9">
        <v>5.3440000000000003</v>
      </c>
      <c r="IL15" s="9">
        <v>3.7759999999999998</v>
      </c>
      <c r="IM15" s="9">
        <v>7.1459999999999999</v>
      </c>
      <c r="IN15" s="9">
        <v>5.306</v>
      </c>
      <c r="IO15" s="9">
        <v>1.84</v>
      </c>
      <c r="IP15" s="9">
        <v>1.8560000000000001</v>
      </c>
      <c r="IQ15" s="9">
        <v>1.8560000000000001</v>
      </c>
    </row>
    <row r="16" spans="1:251">
      <c r="A16" s="10">
        <v>43862</v>
      </c>
      <c r="B16" s="9">
        <v>202.828</v>
      </c>
      <c r="C16" s="9">
        <v>131.982</v>
      </c>
      <c r="D16" s="9">
        <v>250.65</v>
      </c>
      <c r="E16" s="9">
        <v>143.19200000000001</v>
      </c>
      <c r="F16" s="9">
        <v>107.458</v>
      </c>
      <c r="G16" s="9">
        <v>66.144999999999996</v>
      </c>
      <c r="H16" s="9">
        <v>46.066000000000003</v>
      </c>
      <c r="I16" s="9">
        <v>20.079000000000001</v>
      </c>
      <c r="J16" s="9">
        <v>18.015999999999998</v>
      </c>
      <c r="K16" s="9">
        <v>13.569000000000001</v>
      </c>
      <c r="L16" s="9">
        <v>4.4459999999999997</v>
      </c>
      <c r="M16" s="9">
        <v>185.86</v>
      </c>
      <c r="N16" s="9">
        <v>79.471999999999994</v>
      </c>
      <c r="O16" s="9">
        <v>106.38800000000001</v>
      </c>
      <c r="P16" s="9">
        <v>160.256</v>
      </c>
      <c r="Q16" s="9">
        <v>69.358999999999995</v>
      </c>
      <c r="R16" s="9">
        <v>90.897999999999996</v>
      </c>
      <c r="S16" s="9">
        <v>25.603999999999999</v>
      </c>
      <c r="T16" s="9">
        <v>10.113</v>
      </c>
      <c r="U16" s="9">
        <v>15.491</v>
      </c>
      <c r="V16" s="9">
        <v>153.51900000000001</v>
      </c>
      <c r="W16" s="9">
        <v>83.641000000000005</v>
      </c>
      <c r="X16" s="9">
        <v>69.878</v>
      </c>
      <c r="Y16" s="9">
        <v>92.817999999999998</v>
      </c>
      <c r="Z16" s="9">
        <v>62.290999999999997</v>
      </c>
      <c r="AA16" s="9">
        <v>30.526</v>
      </c>
      <c r="AB16" s="9">
        <v>56.92</v>
      </c>
      <c r="AC16" s="9">
        <v>33.421999999999997</v>
      </c>
      <c r="AD16" s="9">
        <v>23.498000000000001</v>
      </c>
      <c r="AE16" s="9">
        <v>24.434000000000001</v>
      </c>
      <c r="AF16" s="9">
        <v>19.18</v>
      </c>
      <c r="AG16" s="9">
        <v>5.2539999999999996</v>
      </c>
      <c r="AH16" s="9">
        <v>11.464</v>
      </c>
      <c r="AI16" s="9">
        <v>9.69</v>
      </c>
      <c r="AJ16" s="9">
        <v>1.774</v>
      </c>
      <c r="AK16" s="9">
        <v>60.701000000000001</v>
      </c>
      <c r="AL16" s="9">
        <v>21.35</v>
      </c>
      <c r="AM16" s="9">
        <v>39.351999999999997</v>
      </c>
      <c r="AN16" s="9">
        <v>45.508000000000003</v>
      </c>
      <c r="AO16" s="9">
        <v>16.8</v>
      </c>
      <c r="AP16" s="9">
        <v>28.707999999999998</v>
      </c>
      <c r="AQ16" s="9">
        <v>15.193</v>
      </c>
      <c r="AR16" s="9">
        <v>4.5490000000000004</v>
      </c>
      <c r="AS16" s="9">
        <v>10.644</v>
      </c>
      <c r="AT16" s="9">
        <v>204.28200000000001</v>
      </c>
      <c r="AU16" s="9">
        <v>112.24299999999999</v>
      </c>
      <c r="AV16" s="9">
        <v>92.037999999999997</v>
      </c>
      <c r="AW16" s="9">
        <v>127.43600000000001</v>
      </c>
      <c r="AX16" s="9">
        <v>75.894000000000005</v>
      </c>
      <c r="AY16" s="9">
        <v>51.540999999999997</v>
      </c>
      <c r="AZ16" s="9">
        <v>99.442999999999998</v>
      </c>
      <c r="BA16" s="9">
        <v>56.984999999999999</v>
      </c>
      <c r="BB16" s="9">
        <v>42.457999999999998</v>
      </c>
      <c r="BC16" s="9">
        <v>24.67</v>
      </c>
      <c r="BD16" s="9">
        <v>17.556999999999999</v>
      </c>
      <c r="BE16" s="9">
        <v>7.1130000000000004</v>
      </c>
      <c r="BF16" s="9">
        <v>3.323</v>
      </c>
      <c r="BG16" s="9">
        <v>1.3520000000000001</v>
      </c>
      <c r="BH16" s="9">
        <v>1.9710000000000001</v>
      </c>
      <c r="BI16" s="9">
        <v>76.846000000000004</v>
      </c>
      <c r="BJ16" s="9">
        <v>36.348999999999997</v>
      </c>
      <c r="BK16" s="9">
        <v>40.497</v>
      </c>
      <c r="BL16" s="9">
        <v>71.034000000000006</v>
      </c>
      <c r="BM16" s="9">
        <v>32.67</v>
      </c>
      <c r="BN16" s="9">
        <v>38.363999999999997</v>
      </c>
      <c r="BO16" s="9">
        <v>5.8120000000000003</v>
      </c>
      <c r="BP16" s="9">
        <v>3.6789999999999998</v>
      </c>
      <c r="BQ16" s="9">
        <v>2.133</v>
      </c>
      <c r="BR16" s="9">
        <v>85.418999999999997</v>
      </c>
      <c r="BS16" s="9">
        <v>46.74</v>
      </c>
      <c r="BT16" s="9">
        <v>38.679000000000002</v>
      </c>
      <c r="BU16" s="9">
        <v>55.905000000000001</v>
      </c>
      <c r="BV16" s="9">
        <v>32.725999999999999</v>
      </c>
      <c r="BW16" s="9">
        <v>23.18</v>
      </c>
      <c r="BX16" s="9">
        <v>45.155000000000001</v>
      </c>
      <c r="BY16" s="9">
        <v>25.881</v>
      </c>
      <c r="BZ16" s="9">
        <v>19.274999999999999</v>
      </c>
      <c r="CA16" s="9">
        <v>7.9749999999999996</v>
      </c>
      <c r="CB16" s="9">
        <v>4.7709999999999999</v>
      </c>
      <c r="CC16" s="9">
        <v>3.2040000000000002</v>
      </c>
      <c r="CD16" s="9">
        <v>2.7749999999999999</v>
      </c>
      <c r="CE16" s="9">
        <v>2.0739999999999998</v>
      </c>
      <c r="CF16" s="9">
        <v>0.70099999999999996</v>
      </c>
      <c r="CG16" s="9">
        <v>29.513999999999999</v>
      </c>
      <c r="CH16" s="9">
        <v>14.013999999999999</v>
      </c>
      <c r="CI16" s="9">
        <v>15.499000000000001</v>
      </c>
      <c r="CJ16" s="9">
        <v>25.646000000000001</v>
      </c>
      <c r="CK16" s="9">
        <v>12.129</v>
      </c>
      <c r="CL16" s="9">
        <v>13.516999999999999</v>
      </c>
      <c r="CM16" s="9">
        <v>3.867</v>
      </c>
      <c r="CN16" s="9">
        <v>1.885</v>
      </c>
      <c r="CO16" s="9">
        <v>1.982</v>
      </c>
      <c r="CP16" s="9">
        <v>77.450999999999993</v>
      </c>
      <c r="CQ16" s="9">
        <v>39.676000000000002</v>
      </c>
      <c r="CR16" s="9">
        <v>37.774999999999999</v>
      </c>
      <c r="CS16" s="9">
        <v>58.651000000000003</v>
      </c>
      <c r="CT16" s="9">
        <v>31.916</v>
      </c>
      <c r="CU16" s="9">
        <v>26.734999999999999</v>
      </c>
      <c r="CV16" s="9">
        <v>49.131</v>
      </c>
      <c r="CW16" s="9">
        <v>26.905000000000001</v>
      </c>
      <c r="CX16" s="9">
        <v>22.227</v>
      </c>
      <c r="CY16" s="9">
        <v>9.0660000000000007</v>
      </c>
      <c r="CZ16" s="9">
        <v>4.5579999999999998</v>
      </c>
      <c r="DA16" s="9">
        <v>4.508</v>
      </c>
      <c r="DB16" s="9">
        <v>0.45400000000000001</v>
      </c>
      <c r="DC16" s="9">
        <v>0.45400000000000001</v>
      </c>
      <c r="DD16" s="9">
        <v>0</v>
      </c>
      <c r="DE16" s="9">
        <v>18.8</v>
      </c>
      <c r="DF16" s="9">
        <v>7.7590000000000003</v>
      </c>
      <c r="DG16" s="9">
        <v>11.04</v>
      </c>
      <c r="DH16" s="9">
        <v>18.068000000000001</v>
      </c>
      <c r="DI16" s="9">
        <v>7.7590000000000003</v>
      </c>
      <c r="DJ16" s="9">
        <v>10.308999999999999</v>
      </c>
      <c r="DK16" s="9">
        <v>0.73199999999999998</v>
      </c>
      <c r="DL16" s="9">
        <v>0</v>
      </c>
      <c r="DM16" s="9">
        <v>0.73199999999999998</v>
      </c>
      <c r="DN16" s="9">
        <v>84.224000000000004</v>
      </c>
      <c r="DO16" s="9">
        <v>43.999000000000002</v>
      </c>
      <c r="DP16" s="9">
        <v>40.223999999999997</v>
      </c>
      <c r="DQ16" s="9">
        <v>57.601999999999997</v>
      </c>
      <c r="DR16" s="9">
        <v>33.19</v>
      </c>
      <c r="DS16" s="9">
        <v>24.411999999999999</v>
      </c>
      <c r="DT16" s="9">
        <v>49.557000000000002</v>
      </c>
      <c r="DU16" s="9">
        <v>27.484000000000002</v>
      </c>
      <c r="DV16" s="9">
        <v>22.073</v>
      </c>
      <c r="DW16" s="9">
        <v>7.4589999999999996</v>
      </c>
      <c r="DX16" s="9">
        <v>5.7050000000000001</v>
      </c>
      <c r="DY16" s="9">
        <v>1.754</v>
      </c>
      <c r="DZ16" s="9">
        <v>0.58499999999999996</v>
      </c>
      <c r="EA16" s="9">
        <v>0</v>
      </c>
      <c r="EB16" s="9">
        <v>0.58499999999999996</v>
      </c>
      <c r="EC16" s="9">
        <v>26.622</v>
      </c>
      <c r="ED16" s="9">
        <v>10.81</v>
      </c>
      <c r="EE16" s="9">
        <v>15.811999999999999</v>
      </c>
      <c r="EF16" s="9">
        <v>25.332999999999998</v>
      </c>
      <c r="EG16" s="9">
        <v>10.81</v>
      </c>
      <c r="EH16" s="9">
        <v>14.523</v>
      </c>
      <c r="EI16" s="9">
        <v>1.2889999999999999</v>
      </c>
      <c r="EJ16" s="9">
        <v>0</v>
      </c>
      <c r="EK16" s="9">
        <v>1.2889999999999999</v>
      </c>
      <c r="EL16" s="9">
        <v>91.521000000000001</v>
      </c>
      <c r="EM16" s="9">
        <v>48.186999999999998</v>
      </c>
      <c r="EN16" s="9">
        <v>43.334000000000003</v>
      </c>
      <c r="EO16" s="9">
        <v>69.936000000000007</v>
      </c>
      <c r="EP16" s="9">
        <v>39.234999999999999</v>
      </c>
      <c r="EQ16" s="9">
        <v>30.701000000000001</v>
      </c>
      <c r="ER16" s="9">
        <v>65.950999999999993</v>
      </c>
      <c r="ES16" s="9">
        <v>35.734999999999999</v>
      </c>
      <c r="ET16" s="9">
        <v>30.216000000000001</v>
      </c>
      <c r="EU16" s="9">
        <v>3.9849999999999999</v>
      </c>
      <c r="EV16" s="9">
        <v>3.5</v>
      </c>
      <c r="EW16" s="9">
        <v>0.48499999999999999</v>
      </c>
      <c r="EX16" s="9">
        <v>0</v>
      </c>
      <c r="EY16" s="9">
        <v>0</v>
      </c>
      <c r="EZ16" s="9">
        <v>0</v>
      </c>
      <c r="FA16" s="9">
        <v>21.584</v>
      </c>
      <c r="FB16" s="9">
        <v>8.9510000000000005</v>
      </c>
      <c r="FC16" s="9">
        <v>12.632999999999999</v>
      </c>
      <c r="FD16" s="9">
        <v>21.032</v>
      </c>
      <c r="FE16" s="9">
        <v>8.9510000000000005</v>
      </c>
      <c r="FF16" s="9">
        <v>12.081</v>
      </c>
      <c r="FG16" s="9">
        <v>0.55200000000000005</v>
      </c>
      <c r="FH16" s="9">
        <v>0</v>
      </c>
      <c r="FI16" s="9">
        <v>0.55200000000000005</v>
      </c>
      <c r="FJ16" s="9">
        <v>684.47299999999996</v>
      </c>
      <c r="FK16" s="9">
        <v>367.21800000000002</v>
      </c>
      <c r="FL16" s="9">
        <v>317.255</v>
      </c>
      <c r="FM16" s="9">
        <v>456.76</v>
      </c>
      <c r="FN16" s="9">
        <v>271.483</v>
      </c>
      <c r="FO16" s="9">
        <v>185.27799999999999</v>
      </c>
      <c r="FP16" s="9">
        <v>362.11200000000002</v>
      </c>
      <c r="FQ16" s="9">
        <v>204.18299999999999</v>
      </c>
      <c r="FR16" s="9">
        <v>157.929</v>
      </c>
      <c r="FS16" s="9">
        <v>76.664000000000001</v>
      </c>
      <c r="FT16" s="9">
        <v>54.347000000000001</v>
      </c>
      <c r="FU16" s="9">
        <v>22.318000000000001</v>
      </c>
      <c r="FV16" s="9">
        <v>17.984000000000002</v>
      </c>
      <c r="FW16" s="9">
        <v>12.952999999999999</v>
      </c>
      <c r="FX16" s="9">
        <v>5.0309999999999997</v>
      </c>
      <c r="FY16" s="9">
        <v>227.71299999999999</v>
      </c>
      <c r="FZ16" s="9">
        <v>95.734999999999999</v>
      </c>
      <c r="GA16" s="9">
        <v>131.97800000000001</v>
      </c>
      <c r="GB16" s="9">
        <v>202.84100000000001</v>
      </c>
      <c r="GC16" s="9">
        <v>86.581999999999994</v>
      </c>
      <c r="GD16" s="9">
        <v>116.259</v>
      </c>
      <c r="GE16" s="9">
        <v>24.872</v>
      </c>
      <c r="GF16" s="9">
        <v>9.1530000000000005</v>
      </c>
      <c r="GG16" s="9">
        <v>15.718999999999999</v>
      </c>
      <c r="GH16" s="9">
        <v>578.66300000000001</v>
      </c>
      <c r="GI16" s="9">
        <v>314.31900000000002</v>
      </c>
      <c r="GJ16" s="9">
        <v>264.34300000000002</v>
      </c>
      <c r="GK16" s="9">
        <v>384.75799999999998</v>
      </c>
      <c r="GL16" s="9">
        <v>231.4</v>
      </c>
      <c r="GM16" s="9">
        <v>153.357</v>
      </c>
      <c r="GN16" s="9">
        <v>316.55700000000002</v>
      </c>
      <c r="GO16" s="9">
        <v>182.22</v>
      </c>
      <c r="GP16" s="9">
        <v>134.33699999999999</v>
      </c>
      <c r="GQ16" s="9">
        <v>61.148000000000003</v>
      </c>
      <c r="GR16" s="9">
        <v>44.152000000000001</v>
      </c>
      <c r="GS16" s="9">
        <v>16.997</v>
      </c>
      <c r="GT16" s="9">
        <v>7.0529999999999999</v>
      </c>
      <c r="GU16" s="9">
        <v>5.0289999999999999</v>
      </c>
      <c r="GV16" s="9">
        <v>2.024</v>
      </c>
      <c r="GW16" s="9">
        <v>193.905</v>
      </c>
      <c r="GX16" s="9">
        <v>82.918999999999997</v>
      </c>
      <c r="GY16" s="9">
        <v>110.986</v>
      </c>
      <c r="GZ16" s="9">
        <v>181.006</v>
      </c>
      <c r="HA16" s="9">
        <v>78.128</v>
      </c>
      <c r="HB16" s="9">
        <v>102.878</v>
      </c>
      <c r="HC16" s="9">
        <v>12.898</v>
      </c>
      <c r="HD16" s="9">
        <v>4.7910000000000004</v>
      </c>
      <c r="HE16" s="9">
        <v>8.1069999999999993</v>
      </c>
      <c r="HF16" s="9">
        <v>86.844999999999999</v>
      </c>
      <c r="HG16" s="9">
        <v>43.566000000000003</v>
      </c>
      <c r="HH16" s="9">
        <v>43.279000000000003</v>
      </c>
      <c r="HI16" s="9">
        <v>57.34</v>
      </c>
      <c r="HJ16" s="9">
        <v>32.218000000000004</v>
      </c>
      <c r="HK16" s="9">
        <v>25.122</v>
      </c>
      <c r="HL16" s="9">
        <v>39.070999999999998</v>
      </c>
      <c r="HM16" s="9">
        <v>18.806999999999999</v>
      </c>
      <c r="HN16" s="9">
        <v>20.263999999999999</v>
      </c>
      <c r="HO16" s="9">
        <v>10.582000000000001</v>
      </c>
      <c r="HP16" s="9">
        <v>7.4470000000000001</v>
      </c>
      <c r="HQ16" s="9">
        <v>3.1339999999999999</v>
      </c>
      <c r="HR16" s="9">
        <v>7.6870000000000003</v>
      </c>
      <c r="HS16" s="9">
        <v>5.9630000000000001</v>
      </c>
      <c r="HT16" s="9">
        <v>1.724</v>
      </c>
      <c r="HU16" s="9">
        <v>29.504999999999999</v>
      </c>
      <c r="HV16" s="9">
        <v>11.348000000000001</v>
      </c>
      <c r="HW16" s="9">
        <v>18.157</v>
      </c>
      <c r="HX16" s="9">
        <v>19.280999999999999</v>
      </c>
      <c r="HY16" s="9">
        <v>6.9859999999999998</v>
      </c>
      <c r="HZ16" s="9">
        <v>12.295</v>
      </c>
      <c r="IA16" s="9">
        <v>10.224</v>
      </c>
      <c r="IB16" s="9">
        <v>4.3620000000000001</v>
      </c>
      <c r="IC16" s="9">
        <v>5.8620000000000001</v>
      </c>
      <c r="ID16" s="9">
        <v>18.966000000000001</v>
      </c>
      <c r="IE16" s="9">
        <v>9.3330000000000002</v>
      </c>
      <c r="IF16" s="9">
        <v>9.6340000000000003</v>
      </c>
      <c r="IG16" s="9">
        <v>14.662000000000001</v>
      </c>
      <c r="IH16" s="9">
        <v>7.8639999999999999</v>
      </c>
      <c r="II16" s="9">
        <v>6.798</v>
      </c>
      <c r="IJ16" s="9">
        <v>6.484</v>
      </c>
      <c r="IK16" s="9">
        <v>3.1560000000000001</v>
      </c>
      <c r="IL16" s="9">
        <v>3.3279999999999998</v>
      </c>
      <c r="IM16" s="9">
        <v>4.9340000000000002</v>
      </c>
      <c r="IN16" s="9">
        <v>2.7480000000000002</v>
      </c>
      <c r="IO16" s="9">
        <v>2.1869999999999998</v>
      </c>
      <c r="IP16" s="9">
        <v>3.2440000000000002</v>
      </c>
      <c r="IQ16" s="9">
        <v>1.9610000000000001</v>
      </c>
    </row>
    <row r="17" spans="1:251">
      <c r="A17" s="10">
        <v>44228</v>
      </c>
      <c r="B17" s="9">
        <v>241.58199999999999</v>
      </c>
      <c r="C17" s="9">
        <v>169.286</v>
      </c>
      <c r="D17" s="9">
        <v>305.79500000000002</v>
      </c>
      <c r="E17" s="9">
        <v>169.614</v>
      </c>
      <c r="F17" s="9">
        <v>136.18100000000001</v>
      </c>
      <c r="G17" s="9">
        <v>85.992999999999995</v>
      </c>
      <c r="H17" s="9">
        <v>61.533999999999999</v>
      </c>
      <c r="I17" s="9">
        <v>24.459</v>
      </c>
      <c r="J17" s="9">
        <v>19.079999999999998</v>
      </c>
      <c r="K17" s="9">
        <v>10.435</v>
      </c>
      <c r="L17" s="9">
        <v>8.6460000000000008</v>
      </c>
      <c r="M17" s="9">
        <v>183.32400000000001</v>
      </c>
      <c r="N17" s="9">
        <v>82.122</v>
      </c>
      <c r="O17" s="9">
        <v>101.202</v>
      </c>
      <c r="P17" s="9">
        <v>153.85499999999999</v>
      </c>
      <c r="Q17" s="9">
        <v>66.936000000000007</v>
      </c>
      <c r="R17" s="9">
        <v>86.918999999999997</v>
      </c>
      <c r="S17" s="9">
        <v>29.469000000000001</v>
      </c>
      <c r="T17" s="9">
        <v>15.186</v>
      </c>
      <c r="U17" s="9">
        <v>14.282999999999999</v>
      </c>
      <c r="V17" s="9">
        <v>144.447</v>
      </c>
      <c r="W17" s="9">
        <v>72.617999999999995</v>
      </c>
      <c r="X17" s="9">
        <v>71.828999999999994</v>
      </c>
      <c r="Y17" s="9">
        <v>81.876000000000005</v>
      </c>
      <c r="Z17" s="9">
        <v>46.063000000000002</v>
      </c>
      <c r="AA17" s="9">
        <v>35.813000000000002</v>
      </c>
      <c r="AB17" s="9">
        <v>56.054000000000002</v>
      </c>
      <c r="AC17" s="9">
        <v>29.443000000000001</v>
      </c>
      <c r="AD17" s="9">
        <v>26.611000000000001</v>
      </c>
      <c r="AE17" s="9">
        <v>16.413</v>
      </c>
      <c r="AF17" s="9">
        <v>11.211</v>
      </c>
      <c r="AG17" s="9">
        <v>5.202</v>
      </c>
      <c r="AH17" s="9">
        <v>9.4090000000000007</v>
      </c>
      <c r="AI17" s="9">
        <v>5.4089999999999998</v>
      </c>
      <c r="AJ17" s="9">
        <v>4</v>
      </c>
      <c r="AK17" s="9">
        <v>62.570999999999998</v>
      </c>
      <c r="AL17" s="9">
        <v>26.555</v>
      </c>
      <c r="AM17" s="9">
        <v>36.015999999999998</v>
      </c>
      <c r="AN17" s="9">
        <v>44.369</v>
      </c>
      <c r="AO17" s="9">
        <v>16.823</v>
      </c>
      <c r="AP17" s="9">
        <v>27.545000000000002</v>
      </c>
      <c r="AQ17" s="9">
        <v>18.202000000000002</v>
      </c>
      <c r="AR17" s="9">
        <v>9.7309999999999999</v>
      </c>
      <c r="AS17" s="9">
        <v>8.4700000000000006</v>
      </c>
      <c r="AT17" s="9">
        <v>196.19399999999999</v>
      </c>
      <c r="AU17" s="9">
        <v>112.083</v>
      </c>
      <c r="AV17" s="9">
        <v>84.11</v>
      </c>
      <c r="AW17" s="9">
        <v>129.77699999999999</v>
      </c>
      <c r="AX17" s="9">
        <v>80.588999999999999</v>
      </c>
      <c r="AY17" s="9">
        <v>49.186999999999998</v>
      </c>
      <c r="AZ17" s="9">
        <v>86.305000000000007</v>
      </c>
      <c r="BA17" s="9">
        <v>50.412999999999997</v>
      </c>
      <c r="BB17" s="9">
        <v>35.892000000000003</v>
      </c>
      <c r="BC17" s="9">
        <v>36.171999999999997</v>
      </c>
      <c r="BD17" s="9">
        <v>26.238</v>
      </c>
      <c r="BE17" s="9">
        <v>9.9339999999999993</v>
      </c>
      <c r="BF17" s="9">
        <v>7.2990000000000004</v>
      </c>
      <c r="BG17" s="9">
        <v>3.9380000000000002</v>
      </c>
      <c r="BH17" s="9">
        <v>3.3610000000000002</v>
      </c>
      <c r="BI17" s="9">
        <v>66.417000000000002</v>
      </c>
      <c r="BJ17" s="9">
        <v>31.494</v>
      </c>
      <c r="BK17" s="9">
        <v>34.923000000000002</v>
      </c>
      <c r="BL17" s="9">
        <v>60.210999999999999</v>
      </c>
      <c r="BM17" s="9">
        <v>28.731000000000002</v>
      </c>
      <c r="BN17" s="9">
        <v>31.48</v>
      </c>
      <c r="BO17" s="9">
        <v>6.2060000000000004</v>
      </c>
      <c r="BP17" s="9">
        <v>2.7629999999999999</v>
      </c>
      <c r="BQ17" s="9">
        <v>3.4430000000000001</v>
      </c>
      <c r="BR17" s="9">
        <v>102.709</v>
      </c>
      <c r="BS17" s="9">
        <v>56.636000000000003</v>
      </c>
      <c r="BT17" s="9">
        <v>46.073</v>
      </c>
      <c r="BU17" s="9">
        <v>79.018000000000001</v>
      </c>
      <c r="BV17" s="9">
        <v>45.744999999999997</v>
      </c>
      <c r="BW17" s="9">
        <v>33.273000000000003</v>
      </c>
      <c r="BX17" s="9">
        <v>64.694000000000003</v>
      </c>
      <c r="BY17" s="9">
        <v>37.706000000000003</v>
      </c>
      <c r="BZ17" s="9">
        <v>26.988</v>
      </c>
      <c r="CA17" s="9">
        <v>13.14</v>
      </c>
      <c r="CB17" s="9">
        <v>7.6840000000000002</v>
      </c>
      <c r="CC17" s="9">
        <v>5.4550000000000001</v>
      </c>
      <c r="CD17" s="9">
        <v>1.1850000000000001</v>
      </c>
      <c r="CE17" s="9">
        <v>0.35499999999999998</v>
      </c>
      <c r="CF17" s="9">
        <v>0.83</v>
      </c>
      <c r="CG17" s="9">
        <v>23.690999999999999</v>
      </c>
      <c r="CH17" s="9">
        <v>10.891</v>
      </c>
      <c r="CI17" s="9">
        <v>12.8</v>
      </c>
      <c r="CJ17" s="9">
        <v>20.329000000000001</v>
      </c>
      <c r="CK17" s="9">
        <v>9.4130000000000003</v>
      </c>
      <c r="CL17" s="9">
        <v>10.917</v>
      </c>
      <c r="CM17" s="9">
        <v>3.3620000000000001</v>
      </c>
      <c r="CN17" s="9">
        <v>1.478</v>
      </c>
      <c r="CO17" s="9">
        <v>1.8839999999999999</v>
      </c>
      <c r="CP17" s="9">
        <v>150.84200000000001</v>
      </c>
      <c r="CQ17" s="9">
        <v>82.366</v>
      </c>
      <c r="CR17" s="9">
        <v>68.475999999999999</v>
      </c>
      <c r="CS17" s="9">
        <v>120.197</v>
      </c>
      <c r="CT17" s="9">
        <v>69.185000000000002</v>
      </c>
      <c r="CU17" s="9">
        <v>51.012999999999998</v>
      </c>
      <c r="CV17" s="9">
        <v>98.742000000000004</v>
      </c>
      <c r="CW17" s="9">
        <v>52.052</v>
      </c>
      <c r="CX17" s="9">
        <v>46.69</v>
      </c>
      <c r="CY17" s="9">
        <v>20.268000000000001</v>
      </c>
      <c r="CZ17" s="9">
        <v>16.399999999999999</v>
      </c>
      <c r="DA17" s="9">
        <v>3.8679999999999999</v>
      </c>
      <c r="DB17" s="9">
        <v>1.1870000000000001</v>
      </c>
      <c r="DC17" s="9">
        <v>0.73199999999999998</v>
      </c>
      <c r="DD17" s="9">
        <v>0.45500000000000002</v>
      </c>
      <c r="DE17" s="9">
        <v>30.645</v>
      </c>
      <c r="DF17" s="9">
        <v>13.180999999999999</v>
      </c>
      <c r="DG17" s="9">
        <v>17.463000000000001</v>
      </c>
      <c r="DH17" s="9">
        <v>28.946000000000002</v>
      </c>
      <c r="DI17" s="9">
        <v>11.968999999999999</v>
      </c>
      <c r="DJ17" s="9">
        <v>16.977</v>
      </c>
      <c r="DK17" s="9">
        <v>1.6990000000000001</v>
      </c>
      <c r="DL17" s="9">
        <v>1.2130000000000001</v>
      </c>
      <c r="DM17" s="9">
        <v>0.48599999999999999</v>
      </c>
      <c r="DN17" s="9">
        <v>109.976</v>
      </c>
      <c r="DO17" s="9">
        <v>67.843000000000004</v>
      </c>
      <c r="DP17" s="9">
        <v>42.131999999999998</v>
      </c>
      <c r="DQ17" s="9">
        <v>86.872</v>
      </c>
      <c r="DR17" s="9">
        <v>56.798000000000002</v>
      </c>
      <c r="DS17" s="9">
        <v>30.074000000000002</v>
      </c>
      <c r="DT17" s="9">
        <v>76.92</v>
      </c>
      <c r="DU17" s="9">
        <v>48.735999999999997</v>
      </c>
      <c r="DV17" s="9">
        <v>28.184000000000001</v>
      </c>
      <c r="DW17" s="9">
        <v>9.3109999999999999</v>
      </c>
      <c r="DX17" s="9">
        <v>7.4210000000000003</v>
      </c>
      <c r="DY17" s="9">
        <v>1.89</v>
      </c>
      <c r="DZ17" s="9">
        <v>0.64100000000000001</v>
      </c>
      <c r="EA17" s="9">
        <v>0.64100000000000001</v>
      </c>
      <c r="EB17" s="9">
        <v>0</v>
      </c>
      <c r="EC17" s="9">
        <v>23.103999999999999</v>
      </c>
      <c r="ED17" s="9">
        <v>11.045</v>
      </c>
      <c r="EE17" s="9">
        <v>12.058999999999999</v>
      </c>
      <c r="EF17" s="9">
        <v>22.163</v>
      </c>
      <c r="EG17" s="9">
        <v>10.566000000000001</v>
      </c>
      <c r="EH17" s="9">
        <v>11.597</v>
      </c>
      <c r="EI17" s="9">
        <v>0.94099999999999995</v>
      </c>
      <c r="EJ17" s="9">
        <v>0.47899999999999998</v>
      </c>
      <c r="EK17" s="9">
        <v>0.46200000000000002</v>
      </c>
      <c r="EL17" s="9">
        <v>109.08199999999999</v>
      </c>
      <c r="EM17" s="9">
        <v>63.746000000000002</v>
      </c>
      <c r="EN17" s="9">
        <v>45.335999999999999</v>
      </c>
      <c r="EO17" s="9">
        <v>84.146000000000001</v>
      </c>
      <c r="EP17" s="9">
        <v>51.758000000000003</v>
      </c>
      <c r="EQ17" s="9">
        <v>32.387999999999998</v>
      </c>
      <c r="ER17" s="9">
        <v>73.802000000000007</v>
      </c>
      <c r="ES17" s="9">
        <v>42.56</v>
      </c>
      <c r="ET17" s="9">
        <v>31.242000000000001</v>
      </c>
      <c r="EU17" s="9">
        <v>9.7479999999999993</v>
      </c>
      <c r="EV17" s="9">
        <v>8.6020000000000003</v>
      </c>
      <c r="EW17" s="9">
        <v>1.1459999999999999</v>
      </c>
      <c r="EX17" s="9">
        <v>0.59599999999999997</v>
      </c>
      <c r="EY17" s="9">
        <v>0.59599999999999997</v>
      </c>
      <c r="EZ17" s="9">
        <v>0</v>
      </c>
      <c r="FA17" s="9">
        <v>24.936</v>
      </c>
      <c r="FB17" s="9">
        <v>11.988</v>
      </c>
      <c r="FC17" s="9">
        <v>12.948</v>
      </c>
      <c r="FD17" s="9">
        <v>24.936</v>
      </c>
      <c r="FE17" s="9">
        <v>11.988</v>
      </c>
      <c r="FF17" s="9">
        <v>12.948</v>
      </c>
      <c r="FG17" s="9">
        <v>0</v>
      </c>
      <c r="FH17" s="9">
        <v>0</v>
      </c>
      <c r="FI17" s="9">
        <v>0</v>
      </c>
      <c r="FJ17" s="9">
        <v>799.26300000000003</v>
      </c>
      <c r="FK17" s="9">
        <v>447.447</v>
      </c>
      <c r="FL17" s="9">
        <v>351.81599999999997</v>
      </c>
      <c r="FM17" s="9">
        <v>574.85799999999995</v>
      </c>
      <c r="FN17" s="9">
        <v>345.488</v>
      </c>
      <c r="FO17" s="9">
        <v>229.37</v>
      </c>
      <c r="FP17" s="9">
        <v>450.66399999999999</v>
      </c>
      <c r="FQ17" s="9">
        <v>257.04300000000001</v>
      </c>
      <c r="FR17" s="9">
        <v>193.62100000000001</v>
      </c>
      <c r="FS17" s="9">
        <v>104.268</v>
      </c>
      <c r="FT17" s="9">
        <v>76.774000000000001</v>
      </c>
      <c r="FU17" s="9">
        <v>27.495000000000001</v>
      </c>
      <c r="FV17" s="9">
        <v>19.925999999999998</v>
      </c>
      <c r="FW17" s="9">
        <v>11.672000000000001</v>
      </c>
      <c r="FX17" s="9">
        <v>8.2550000000000008</v>
      </c>
      <c r="FY17" s="9">
        <v>224.405</v>
      </c>
      <c r="FZ17" s="9">
        <v>101.959</v>
      </c>
      <c r="GA17" s="9">
        <v>122.446</v>
      </c>
      <c r="GB17" s="9">
        <v>197.363</v>
      </c>
      <c r="GC17" s="9">
        <v>87.375</v>
      </c>
      <c r="GD17" s="9">
        <v>109.988</v>
      </c>
      <c r="GE17" s="9">
        <v>27.041</v>
      </c>
      <c r="GF17" s="9">
        <v>14.583</v>
      </c>
      <c r="GG17" s="9">
        <v>12.458</v>
      </c>
      <c r="GH17" s="9">
        <v>685.10400000000004</v>
      </c>
      <c r="GI17" s="9">
        <v>389.17700000000002</v>
      </c>
      <c r="GJ17" s="9">
        <v>295.92700000000002</v>
      </c>
      <c r="GK17" s="9">
        <v>492.89800000000002</v>
      </c>
      <c r="GL17" s="9">
        <v>301.30200000000002</v>
      </c>
      <c r="GM17" s="9">
        <v>191.596</v>
      </c>
      <c r="GN17" s="9">
        <v>399.18299999999999</v>
      </c>
      <c r="GO17" s="9">
        <v>235.25700000000001</v>
      </c>
      <c r="GP17" s="9">
        <v>163.92599999999999</v>
      </c>
      <c r="GQ17" s="9">
        <v>85.254000000000005</v>
      </c>
      <c r="GR17" s="9">
        <v>61.241999999999997</v>
      </c>
      <c r="GS17" s="9">
        <v>24.012</v>
      </c>
      <c r="GT17" s="9">
        <v>8.4600000000000009</v>
      </c>
      <c r="GU17" s="9">
        <v>4.8019999999999996</v>
      </c>
      <c r="GV17" s="9">
        <v>3.6579999999999999</v>
      </c>
      <c r="GW17" s="9">
        <v>192.20599999999999</v>
      </c>
      <c r="GX17" s="9">
        <v>87.875</v>
      </c>
      <c r="GY17" s="9">
        <v>104.331</v>
      </c>
      <c r="GZ17" s="9">
        <v>181.291</v>
      </c>
      <c r="HA17" s="9">
        <v>81.063000000000002</v>
      </c>
      <c r="HB17" s="9">
        <v>100.22799999999999</v>
      </c>
      <c r="HC17" s="9">
        <v>10.914999999999999</v>
      </c>
      <c r="HD17" s="9">
        <v>6.8120000000000003</v>
      </c>
      <c r="HE17" s="9">
        <v>4.1029999999999998</v>
      </c>
      <c r="HF17" s="9">
        <v>94.272000000000006</v>
      </c>
      <c r="HG17" s="9">
        <v>46.351999999999997</v>
      </c>
      <c r="HH17" s="9">
        <v>47.92</v>
      </c>
      <c r="HI17" s="9">
        <v>65.638999999999996</v>
      </c>
      <c r="HJ17" s="9">
        <v>33.545000000000002</v>
      </c>
      <c r="HK17" s="9">
        <v>32.094000000000001</v>
      </c>
      <c r="HL17" s="9">
        <v>41.042000000000002</v>
      </c>
      <c r="HM17" s="9">
        <v>16.303000000000001</v>
      </c>
      <c r="HN17" s="9">
        <v>24.738</v>
      </c>
      <c r="HO17" s="9">
        <v>14.544</v>
      </c>
      <c r="HP17" s="9">
        <v>11.297000000000001</v>
      </c>
      <c r="HQ17" s="9">
        <v>3.246</v>
      </c>
      <c r="HR17" s="9">
        <v>10.053000000000001</v>
      </c>
      <c r="HS17" s="9">
        <v>5.944</v>
      </c>
      <c r="HT17" s="9">
        <v>4.109</v>
      </c>
      <c r="HU17" s="9">
        <v>28.632999999999999</v>
      </c>
      <c r="HV17" s="9">
        <v>12.807</v>
      </c>
      <c r="HW17" s="9">
        <v>15.826000000000001</v>
      </c>
      <c r="HX17" s="9">
        <v>14.625999999999999</v>
      </c>
      <c r="HY17" s="9">
        <v>5.7089999999999996</v>
      </c>
      <c r="HZ17" s="9">
        <v>8.9169999999999998</v>
      </c>
      <c r="IA17" s="9">
        <v>14.007</v>
      </c>
      <c r="IB17" s="9">
        <v>7.0979999999999999</v>
      </c>
      <c r="IC17" s="9">
        <v>6.9089999999999998</v>
      </c>
      <c r="ID17" s="9">
        <v>19.887</v>
      </c>
      <c r="IE17" s="9">
        <v>11.917</v>
      </c>
      <c r="IF17" s="9">
        <v>7.9690000000000003</v>
      </c>
      <c r="IG17" s="9">
        <v>16.321999999999999</v>
      </c>
      <c r="IH17" s="9">
        <v>10.641</v>
      </c>
      <c r="II17" s="9">
        <v>5.68</v>
      </c>
      <c r="IJ17" s="9">
        <v>10.438000000000001</v>
      </c>
      <c r="IK17" s="9">
        <v>5.4820000000000002</v>
      </c>
      <c r="IL17" s="9">
        <v>4.9569999999999999</v>
      </c>
      <c r="IM17" s="9">
        <v>4.4710000000000001</v>
      </c>
      <c r="IN17" s="9">
        <v>4.234</v>
      </c>
      <c r="IO17" s="9">
        <v>0.23699999999999999</v>
      </c>
      <c r="IP17" s="9">
        <v>1.413</v>
      </c>
      <c r="IQ17" s="9">
        <v>0.92600000000000005</v>
      </c>
    </row>
    <row r="18" spans="1:251">
      <c r="A18" s="10">
        <v>44593</v>
      </c>
      <c r="B18" s="9">
        <v>147.203</v>
      </c>
      <c r="C18" s="9">
        <v>107.16</v>
      </c>
      <c r="D18" s="9">
        <v>183.858</v>
      </c>
      <c r="E18" s="9">
        <v>97.447999999999993</v>
      </c>
      <c r="F18" s="9">
        <v>86.41</v>
      </c>
      <c r="G18" s="9">
        <v>52.25</v>
      </c>
      <c r="H18" s="9">
        <v>36.738</v>
      </c>
      <c r="I18" s="9">
        <v>15.512</v>
      </c>
      <c r="J18" s="9">
        <v>18.254999999999999</v>
      </c>
      <c r="K18" s="9">
        <v>13.016</v>
      </c>
      <c r="L18" s="9">
        <v>5.2389999999999999</v>
      </c>
      <c r="M18" s="9">
        <v>152.798</v>
      </c>
      <c r="N18" s="9">
        <v>68.495999999999995</v>
      </c>
      <c r="O18" s="9">
        <v>84.302000000000007</v>
      </c>
      <c r="P18" s="9">
        <v>129.721</v>
      </c>
      <c r="Q18" s="9">
        <v>60.435000000000002</v>
      </c>
      <c r="R18" s="9">
        <v>69.287000000000006</v>
      </c>
      <c r="S18" s="9">
        <v>23.077000000000002</v>
      </c>
      <c r="T18" s="9">
        <v>8.0609999999999999</v>
      </c>
      <c r="U18" s="9">
        <v>15.015000000000001</v>
      </c>
      <c r="V18" s="9">
        <v>129.48699999999999</v>
      </c>
      <c r="W18" s="9">
        <v>63.326999999999998</v>
      </c>
      <c r="X18" s="9">
        <v>66.161000000000001</v>
      </c>
      <c r="Y18" s="9">
        <v>72.158000000000001</v>
      </c>
      <c r="Z18" s="9">
        <v>41.948999999999998</v>
      </c>
      <c r="AA18" s="9">
        <v>30.209</v>
      </c>
      <c r="AB18" s="9">
        <v>40.298999999999999</v>
      </c>
      <c r="AC18" s="9">
        <v>21.302</v>
      </c>
      <c r="AD18" s="9">
        <v>18.997</v>
      </c>
      <c r="AE18" s="9">
        <v>20.068000000000001</v>
      </c>
      <c r="AF18" s="9">
        <v>12.721</v>
      </c>
      <c r="AG18" s="9">
        <v>7.3479999999999999</v>
      </c>
      <c r="AH18" s="9">
        <v>11.791</v>
      </c>
      <c r="AI18" s="9">
        <v>7.9260000000000002</v>
      </c>
      <c r="AJ18" s="9">
        <v>3.8650000000000002</v>
      </c>
      <c r="AK18" s="9">
        <v>57.33</v>
      </c>
      <c r="AL18" s="9">
        <v>21.378</v>
      </c>
      <c r="AM18" s="9">
        <v>35.951000000000001</v>
      </c>
      <c r="AN18" s="9">
        <v>44.576000000000001</v>
      </c>
      <c r="AO18" s="9">
        <v>16.175000000000001</v>
      </c>
      <c r="AP18" s="9">
        <v>28.401</v>
      </c>
      <c r="AQ18" s="9">
        <v>12.754</v>
      </c>
      <c r="AR18" s="9">
        <v>5.2039999999999997</v>
      </c>
      <c r="AS18" s="9">
        <v>7.5510000000000002</v>
      </c>
      <c r="AT18" s="9">
        <v>165.197</v>
      </c>
      <c r="AU18" s="9">
        <v>85.753</v>
      </c>
      <c r="AV18" s="9">
        <v>79.444000000000003</v>
      </c>
      <c r="AW18" s="9">
        <v>100.455</v>
      </c>
      <c r="AX18" s="9">
        <v>54.216000000000001</v>
      </c>
      <c r="AY18" s="9">
        <v>46.238999999999997</v>
      </c>
      <c r="AZ18" s="9">
        <v>80.995999999999995</v>
      </c>
      <c r="BA18" s="9">
        <v>40.107999999999997</v>
      </c>
      <c r="BB18" s="9">
        <v>40.889000000000003</v>
      </c>
      <c r="BC18" s="9">
        <v>16.344000000000001</v>
      </c>
      <c r="BD18" s="9">
        <v>11.317</v>
      </c>
      <c r="BE18" s="9">
        <v>5.0270000000000001</v>
      </c>
      <c r="BF18" s="9">
        <v>3.1150000000000002</v>
      </c>
      <c r="BG18" s="9">
        <v>2.7919999999999998</v>
      </c>
      <c r="BH18" s="9">
        <v>0.32300000000000001</v>
      </c>
      <c r="BI18" s="9">
        <v>64.742000000000004</v>
      </c>
      <c r="BJ18" s="9">
        <v>31.536999999999999</v>
      </c>
      <c r="BK18" s="9">
        <v>33.206000000000003</v>
      </c>
      <c r="BL18" s="9">
        <v>57.654000000000003</v>
      </c>
      <c r="BM18" s="9">
        <v>29.599</v>
      </c>
      <c r="BN18" s="9">
        <v>28.053999999999998</v>
      </c>
      <c r="BO18" s="9">
        <v>7.0890000000000004</v>
      </c>
      <c r="BP18" s="9">
        <v>1.9370000000000001</v>
      </c>
      <c r="BQ18" s="9">
        <v>5.1509999999999998</v>
      </c>
      <c r="BR18" s="9">
        <v>54.631999999999998</v>
      </c>
      <c r="BS18" s="9">
        <v>33.616999999999997</v>
      </c>
      <c r="BT18" s="9">
        <v>21.015999999999998</v>
      </c>
      <c r="BU18" s="9">
        <v>40.131999999999998</v>
      </c>
      <c r="BV18" s="9">
        <v>25.568000000000001</v>
      </c>
      <c r="BW18" s="9">
        <v>14.564</v>
      </c>
      <c r="BX18" s="9">
        <v>28.414999999999999</v>
      </c>
      <c r="BY18" s="9">
        <v>16.390999999999998</v>
      </c>
      <c r="BZ18" s="9">
        <v>12.025</v>
      </c>
      <c r="CA18" s="9">
        <v>10.210000000000001</v>
      </c>
      <c r="CB18" s="9">
        <v>8.2460000000000004</v>
      </c>
      <c r="CC18" s="9">
        <v>1.964</v>
      </c>
      <c r="CD18" s="9">
        <v>1.5069999999999999</v>
      </c>
      <c r="CE18" s="9">
        <v>0.93200000000000005</v>
      </c>
      <c r="CF18" s="9">
        <v>0.57499999999999996</v>
      </c>
      <c r="CG18" s="9">
        <v>14.5</v>
      </c>
      <c r="CH18" s="9">
        <v>8.0489999999999995</v>
      </c>
      <c r="CI18" s="9">
        <v>6.4509999999999996</v>
      </c>
      <c r="CJ18" s="9">
        <v>13.715999999999999</v>
      </c>
      <c r="CK18" s="9">
        <v>7.8650000000000002</v>
      </c>
      <c r="CL18" s="9">
        <v>5.851</v>
      </c>
      <c r="CM18" s="9">
        <v>0.78500000000000003</v>
      </c>
      <c r="CN18" s="9">
        <v>0.184</v>
      </c>
      <c r="CO18" s="9">
        <v>0.60099999999999998</v>
      </c>
      <c r="CP18" s="9">
        <v>57.844000000000001</v>
      </c>
      <c r="CQ18" s="9">
        <v>33.002000000000002</v>
      </c>
      <c r="CR18" s="9">
        <v>24.841999999999999</v>
      </c>
      <c r="CS18" s="9">
        <v>41.619</v>
      </c>
      <c r="CT18" s="9">
        <v>25.47</v>
      </c>
      <c r="CU18" s="9">
        <v>16.148</v>
      </c>
      <c r="CV18" s="9">
        <v>34.148000000000003</v>
      </c>
      <c r="CW18" s="9">
        <v>19.648</v>
      </c>
      <c r="CX18" s="9">
        <v>14.499000000000001</v>
      </c>
      <c r="CY18" s="9">
        <v>5.6289999999999996</v>
      </c>
      <c r="CZ18" s="9">
        <v>4.4560000000000004</v>
      </c>
      <c r="DA18" s="9">
        <v>1.173</v>
      </c>
      <c r="DB18" s="9">
        <v>1.8420000000000001</v>
      </c>
      <c r="DC18" s="9">
        <v>1.3660000000000001</v>
      </c>
      <c r="DD18" s="9">
        <v>0.47599999999999998</v>
      </c>
      <c r="DE18" s="9">
        <v>16.225000000000001</v>
      </c>
      <c r="DF18" s="9">
        <v>7.532</v>
      </c>
      <c r="DG18" s="9">
        <v>8.6929999999999996</v>
      </c>
      <c r="DH18" s="9">
        <v>13.776</v>
      </c>
      <c r="DI18" s="9">
        <v>6.7960000000000003</v>
      </c>
      <c r="DJ18" s="9">
        <v>6.9809999999999999</v>
      </c>
      <c r="DK18" s="9">
        <v>2.4489999999999998</v>
      </c>
      <c r="DL18" s="9">
        <v>0.73699999999999999</v>
      </c>
      <c r="DM18" s="9">
        <v>1.7130000000000001</v>
      </c>
      <c r="DN18" s="9">
        <v>71.960999999999999</v>
      </c>
      <c r="DO18" s="9">
        <v>39.57</v>
      </c>
      <c r="DP18" s="9">
        <v>32.390999999999998</v>
      </c>
      <c r="DQ18" s="9">
        <v>48.439</v>
      </c>
      <c r="DR18" s="9">
        <v>27.433</v>
      </c>
      <c r="DS18" s="9">
        <v>21.007000000000001</v>
      </c>
      <c r="DT18" s="9">
        <v>41.323</v>
      </c>
      <c r="DU18" s="9">
        <v>20.574000000000002</v>
      </c>
      <c r="DV18" s="9">
        <v>20.748999999999999</v>
      </c>
      <c r="DW18" s="9">
        <v>5.742</v>
      </c>
      <c r="DX18" s="9">
        <v>5.484</v>
      </c>
      <c r="DY18" s="9">
        <v>0.25800000000000001</v>
      </c>
      <c r="DZ18" s="9">
        <v>1.375</v>
      </c>
      <c r="EA18" s="9">
        <v>1.375</v>
      </c>
      <c r="EB18" s="9">
        <v>0</v>
      </c>
      <c r="EC18" s="9">
        <v>23.521999999999998</v>
      </c>
      <c r="ED18" s="9">
        <v>12.137</v>
      </c>
      <c r="EE18" s="9">
        <v>11.384</v>
      </c>
      <c r="EF18" s="9">
        <v>22.988</v>
      </c>
      <c r="EG18" s="9">
        <v>12.137</v>
      </c>
      <c r="EH18" s="9">
        <v>10.85</v>
      </c>
      <c r="EI18" s="9">
        <v>0.53400000000000003</v>
      </c>
      <c r="EJ18" s="9">
        <v>0</v>
      </c>
      <c r="EK18" s="9">
        <v>0.53400000000000003</v>
      </c>
      <c r="EL18" s="9">
        <v>77.644000000000005</v>
      </c>
      <c r="EM18" s="9">
        <v>43.103999999999999</v>
      </c>
      <c r="EN18" s="9">
        <v>34.54</v>
      </c>
      <c r="EO18" s="9">
        <v>65.111999999999995</v>
      </c>
      <c r="EP18" s="9">
        <v>36.749000000000002</v>
      </c>
      <c r="EQ18" s="9">
        <v>28.363</v>
      </c>
      <c r="ER18" s="9">
        <v>59.506</v>
      </c>
      <c r="ES18" s="9">
        <v>31.631</v>
      </c>
      <c r="ET18" s="9">
        <v>27.875</v>
      </c>
      <c r="EU18" s="9">
        <v>5.15</v>
      </c>
      <c r="EV18" s="9">
        <v>4.6619999999999999</v>
      </c>
      <c r="EW18" s="9">
        <v>0.48799999999999999</v>
      </c>
      <c r="EX18" s="9">
        <v>0.45600000000000002</v>
      </c>
      <c r="EY18" s="9">
        <v>0.45600000000000002</v>
      </c>
      <c r="EZ18" s="9">
        <v>0</v>
      </c>
      <c r="FA18" s="9">
        <v>12.532</v>
      </c>
      <c r="FB18" s="9">
        <v>6.3550000000000004</v>
      </c>
      <c r="FC18" s="9">
        <v>6.1769999999999996</v>
      </c>
      <c r="FD18" s="9">
        <v>11.615</v>
      </c>
      <c r="FE18" s="9">
        <v>5.7060000000000004</v>
      </c>
      <c r="FF18" s="9">
        <v>5.9089999999999998</v>
      </c>
      <c r="FG18" s="9">
        <v>0.91700000000000004</v>
      </c>
      <c r="FH18" s="9">
        <v>0.64900000000000002</v>
      </c>
      <c r="FI18" s="9">
        <v>0.26800000000000002</v>
      </c>
      <c r="FJ18" s="9">
        <v>541.77800000000002</v>
      </c>
      <c r="FK18" s="9">
        <v>289.72899999999998</v>
      </c>
      <c r="FL18" s="9">
        <v>252.04900000000001</v>
      </c>
      <c r="FM18" s="9">
        <v>359.99700000000001</v>
      </c>
      <c r="FN18" s="9">
        <v>207.34899999999999</v>
      </c>
      <c r="FO18" s="9">
        <v>152.648</v>
      </c>
      <c r="FP18" s="9">
        <v>277.39999999999998</v>
      </c>
      <c r="FQ18" s="9">
        <v>146.24799999999999</v>
      </c>
      <c r="FR18" s="9">
        <v>131.15199999999999</v>
      </c>
      <c r="FS18" s="9">
        <v>62.78</v>
      </c>
      <c r="FT18" s="9">
        <v>46.523000000000003</v>
      </c>
      <c r="FU18" s="9">
        <v>16.257000000000001</v>
      </c>
      <c r="FV18" s="9">
        <v>19.817</v>
      </c>
      <c r="FW18" s="9">
        <v>14.577999999999999</v>
      </c>
      <c r="FX18" s="9">
        <v>5.2389999999999999</v>
      </c>
      <c r="FY18" s="9">
        <v>181.78200000000001</v>
      </c>
      <c r="FZ18" s="9">
        <v>82.38</v>
      </c>
      <c r="GA18" s="9">
        <v>99.402000000000001</v>
      </c>
      <c r="GB18" s="9">
        <v>161.13</v>
      </c>
      <c r="GC18" s="9">
        <v>75.941999999999993</v>
      </c>
      <c r="GD18" s="9">
        <v>85.188000000000002</v>
      </c>
      <c r="GE18" s="9">
        <v>20.651</v>
      </c>
      <c r="GF18" s="9">
        <v>6.4379999999999997</v>
      </c>
      <c r="GG18" s="9">
        <v>14.214</v>
      </c>
      <c r="GH18" s="9">
        <v>427.53399999999999</v>
      </c>
      <c r="GI18" s="9">
        <v>231.96299999999999</v>
      </c>
      <c r="GJ18" s="9">
        <v>195.571</v>
      </c>
      <c r="GK18" s="9">
        <v>290.53800000000001</v>
      </c>
      <c r="GL18" s="9">
        <v>165.477</v>
      </c>
      <c r="GM18" s="9">
        <v>125.06</v>
      </c>
      <c r="GN18" s="9">
        <v>233.95699999999999</v>
      </c>
      <c r="GO18" s="9">
        <v>122.78100000000001</v>
      </c>
      <c r="GP18" s="9">
        <v>111.176</v>
      </c>
      <c r="GQ18" s="9">
        <v>47.079000000000001</v>
      </c>
      <c r="GR18" s="9">
        <v>36.722999999999999</v>
      </c>
      <c r="GS18" s="9">
        <v>10.356999999999999</v>
      </c>
      <c r="GT18" s="9">
        <v>9.5009999999999994</v>
      </c>
      <c r="GU18" s="9">
        <v>5.9729999999999999</v>
      </c>
      <c r="GV18" s="9">
        <v>3.528</v>
      </c>
      <c r="GW18" s="9">
        <v>136.99700000000001</v>
      </c>
      <c r="GX18" s="9">
        <v>66.486000000000004</v>
      </c>
      <c r="GY18" s="9">
        <v>70.510999999999996</v>
      </c>
      <c r="GZ18" s="9">
        <v>130.06</v>
      </c>
      <c r="HA18" s="9">
        <v>63.881</v>
      </c>
      <c r="HB18" s="9">
        <v>66.179000000000002</v>
      </c>
      <c r="HC18" s="9">
        <v>6.9359999999999999</v>
      </c>
      <c r="HD18" s="9">
        <v>2.605</v>
      </c>
      <c r="HE18" s="9">
        <v>4.3319999999999999</v>
      </c>
      <c r="HF18" s="9">
        <v>85.263000000000005</v>
      </c>
      <c r="HG18" s="9">
        <v>40.537999999999997</v>
      </c>
      <c r="HH18" s="9">
        <v>44.725000000000001</v>
      </c>
      <c r="HI18" s="9">
        <v>48.057000000000002</v>
      </c>
      <c r="HJ18" s="9">
        <v>28.466000000000001</v>
      </c>
      <c r="HK18" s="9">
        <v>19.591999999999999</v>
      </c>
      <c r="HL18" s="9">
        <v>29.861000000000001</v>
      </c>
      <c r="HM18" s="9">
        <v>14.634</v>
      </c>
      <c r="HN18" s="9">
        <v>15.227</v>
      </c>
      <c r="HO18" s="9">
        <v>9.16</v>
      </c>
      <c r="HP18" s="9">
        <v>6.3220000000000001</v>
      </c>
      <c r="HQ18" s="9">
        <v>2.8380000000000001</v>
      </c>
      <c r="HR18" s="9">
        <v>9.0359999999999996</v>
      </c>
      <c r="HS18" s="9">
        <v>7.5090000000000003</v>
      </c>
      <c r="HT18" s="9">
        <v>1.5269999999999999</v>
      </c>
      <c r="HU18" s="9">
        <v>37.204999999999998</v>
      </c>
      <c r="HV18" s="9">
        <v>12.071999999999999</v>
      </c>
      <c r="HW18" s="9">
        <v>25.132999999999999</v>
      </c>
      <c r="HX18" s="9">
        <v>25.504000000000001</v>
      </c>
      <c r="HY18" s="9">
        <v>8.9109999999999996</v>
      </c>
      <c r="HZ18" s="9">
        <v>16.593</v>
      </c>
      <c r="IA18" s="9">
        <v>11.701000000000001</v>
      </c>
      <c r="IB18" s="9">
        <v>3.161</v>
      </c>
      <c r="IC18" s="9">
        <v>8.5399999999999991</v>
      </c>
      <c r="ID18" s="9">
        <v>28.981999999999999</v>
      </c>
      <c r="IE18" s="9">
        <v>17.228000000000002</v>
      </c>
      <c r="IF18" s="9">
        <v>11.753</v>
      </c>
      <c r="IG18" s="9">
        <v>21.401</v>
      </c>
      <c r="IH18" s="9">
        <v>13.406000000000001</v>
      </c>
      <c r="II18" s="9">
        <v>7.9960000000000004</v>
      </c>
      <c r="IJ18" s="9">
        <v>13.581</v>
      </c>
      <c r="IK18" s="9">
        <v>8.8330000000000002</v>
      </c>
      <c r="IL18" s="9">
        <v>4.7480000000000002</v>
      </c>
      <c r="IM18" s="9">
        <v>6.54</v>
      </c>
      <c r="IN18" s="9">
        <v>3.4769999999999999</v>
      </c>
      <c r="IO18" s="9">
        <v>3.0630000000000002</v>
      </c>
      <c r="IP18" s="9">
        <v>1.28</v>
      </c>
      <c r="IQ18" s="9">
        <v>1.0960000000000001</v>
      </c>
    </row>
    <row r="19" spans="1:251">
      <c r="A19" s="10">
        <v>44958</v>
      </c>
      <c r="B19" s="9">
        <v>145.911</v>
      </c>
      <c r="C19" s="9">
        <v>113.306</v>
      </c>
      <c r="D19" s="9">
        <v>184.23699999999999</v>
      </c>
      <c r="E19" s="9">
        <v>98.451999999999998</v>
      </c>
      <c r="F19" s="9">
        <v>85.786000000000001</v>
      </c>
      <c r="G19" s="9">
        <v>52.648000000000003</v>
      </c>
      <c r="H19" s="9">
        <v>33.677</v>
      </c>
      <c r="I19" s="9">
        <v>18.972000000000001</v>
      </c>
      <c r="J19" s="9">
        <v>22.332000000000001</v>
      </c>
      <c r="K19" s="9">
        <v>13.782999999999999</v>
      </c>
      <c r="L19" s="9">
        <v>8.5489999999999995</v>
      </c>
      <c r="M19" s="9">
        <v>146.91200000000001</v>
      </c>
      <c r="N19" s="9">
        <v>66.486000000000004</v>
      </c>
      <c r="O19" s="9">
        <v>80.426000000000002</v>
      </c>
      <c r="P19" s="9">
        <v>122.66500000000001</v>
      </c>
      <c r="Q19" s="9">
        <v>58.317999999999998</v>
      </c>
      <c r="R19" s="9">
        <v>64.346999999999994</v>
      </c>
      <c r="S19" s="9">
        <v>24.247</v>
      </c>
      <c r="T19" s="9">
        <v>8.1679999999999993</v>
      </c>
      <c r="U19" s="9">
        <v>16.079000000000001</v>
      </c>
      <c r="V19" s="9">
        <v>137.41800000000001</v>
      </c>
      <c r="W19" s="9">
        <v>70.358000000000004</v>
      </c>
      <c r="X19" s="9">
        <v>67.06</v>
      </c>
      <c r="Y19" s="9">
        <v>80.266999999999996</v>
      </c>
      <c r="Z19" s="9">
        <v>43.948999999999998</v>
      </c>
      <c r="AA19" s="9">
        <v>36.317999999999998</v>
      </c>
      <c r="AB19" s="9">
        <v>48.195</v>
      </c>
      <c r="AC19" s="9">
        <v>25.257999999999999</v>
      </c>
      <c r="AD19" s="9">
        <v>22.936</v>
      </c>
      <c r="AE19" s="9">
        <v>19.056000000000001</v>
      </c>
      <c r="AF19" s="9">
        <v>10.234</v>
      </c>
      <c r="AG19" s="9">
        <v>8.8230000000000004</v>
      </c>
      <c r="AH19" s="9">
        <v>13.016</v>
      </c>
      <c r="AI19" s="9">
        <v>8.4570000000000007</v>
      </c>
      <c r="AJ19" s="9">
        <v>4.5590000000000002</v>
      </c>
      <c r="AK19" s="9">
        <v>57.152000000000001</v>
      </c>
      <c r="AL19" s="9">
        <v>26.41</v>
      </c>
      <c r="AM19" s="9">
        <v>30.742000000000001</v>
      </c>
      <c r="AN19" s="9">
        <v>41.805</v>
      </c>
      <c r="AO19" s="9">
        <v>22.789000000000001</v>
      </c>
      <c r="AP19" s="9">
        <v>19.015999999999998</v>
      </c>
      <c r="AQ19" s="9">
        <v>15.347</v>
      </c>
      <c r="AR19" s="9">
        <v>3.621</v>
      </c>
      <c r="AS19" s="9">
        <v>11.726000000000001</v>
      </c>
      <c r="AT19" s="9">
        <v>166.941</v>
      </c>
      <c r="AU19" s="9">
        <v>85.57</v>
      </c>
      <c r="AV19" s="9">
        <v>81.370999999999995</v>
      </c>
      <c r="AW19" s="9">
        <v>110.994</v>
      </c>
      <c r="AX19" s="9">
        <v>62.914000000000001</v>
      </c>
      <c r="AY19" s="9">
        <v>48.08</v>
      </c>
      <c r="AZ19" s="9">
        <v>83.031999999999996</v>
      </c>
      <c r="BA19" s="9">
        <v>45.093000000000004</v>
      </c>
      <c r="BB19" s="9">
        <v>37.94</v>
      </c>
      <c r="BC19" s="9">
        <v>21.667000000000002</v>
      </c>
      <c r="BD19" s="9">
        <v>14.67</v>
      </c>
      <c r="BE19" s="9">
        <v>6.9969999999999999</v>
      </c>
      <c r="BF19" s="9">
        <v>6.2949999999999999</v>
      </c>
      <c r="BG19" s="9">
        <v>3.1509999999999998</v>
      </c>
      <c r="BH19" s="9">
        <v>3.1429999999999998</v>
      </c>
      <c r="BI19" s="9">
        <v>55.947000000000003</v>
      </c>
      <c r="BJ19" s="9">
        <v>22.655999999999999</v>
      </c>
      <c r="BK19" s="9">
        <v>33.290999999999997</v>
      </c>
      <c r="BL19" s="9">
        <v>49.41</v>
      </c>
      <c r="BM19" s="9">
        <v>18.978000000000002</v>
      </c>
      <c r="BN19" s="9">
        <v>30.431999999999999</v>
      </c>
      <c r="BO19" s="9">
        <v>6.5369999999999999</v>
      </c>
      <c r="BP19" s="9">
        <v>3.6779999999999999</v>
      </c>
      <c r="BQ19" s="9">
        <v>2.859</v>
      </c>
      <c r="BR19" s="9">
        <v>64.085999999999999</v>
      </c>
      <c r="BS19" s="9">
        <v>34.427999999999997</v>
      </c>
      <c r="BT19" s="9">
        <v>29.658000000000001</v>
      </c>
      <c r="BU19" s="9">
        <v>45.066000000000003</v>
      </c>
      <c r="BV19" s="9">
        <v>25.440999999999999</v>
      </c>
      <c r="BW19" s="9">
        <v>19.625</v>
      </c>
      <c r="BX19" s="9">
        <v>34.365000000000002</v>
      </c>
      <c r="BY19" s="9">
        <v>17.984000000000002</v>
      </c>
      <c r="BZ19" s="9">
        <v>16.381</v>
      </c>
      <c r="CA19" s="9">
        <v>8.4670000000000005</v>
      </c>
      <c r="CB19" s="9">
        <v>6.069</v>
      </c>
      <c r="CC19" s="9">
        <v>2.3980000000000001</v>
      </c>
      <c r="CD19" s="9">
        <v>2.2349999999999999</v>
      </c>
      <c r="CE19" s="9">
        <v>1.389</v>
      </c>
      <c r="CF19" s="9">
        <v>0.84599999999999997</v>
      </c>
      <c r="CG19" s="9">
        <v>19.02</v>
      </c>
      <c r="CH19" s="9">
        <v>8.9870000000000001</v>
      </c>
      <c r="CI19" s="9">
        <v>10.032</v>
      </c>
      <c r="CJ19" s="9">
        <v>17.425000000000001</v>
      </c>
      <c r="CK19" s="9">
        <v>8.6199999999999992</v>
      </c>
      <c r="CL19" s="9">
        <v>8.8049999999999997</v>
      </c>
      <c r="CM19" s="9">
        <v>1.595</v>
      </c>
      <c r="CN19" s="9">
        <v>0.36699999999999999</v>
      </c>
      <c r="CO19" s="9">
        <v>1.2270000000000001</v>
      </c>
      <c r="CP19" s="9">
        <v>37.683999999999997</v>
      </c>
      <c r="CQ19" s="9">
        <v>22.041</v>
      </c>
      <c r="CR19" s="9">
        <v>15.643000000000001</v>
      </c>
      <c r="CS19" s="9">
        <v>22.89</v>
      </c>
      <c r="CT19" s="9">
        <v>13.608000000000001</v>
      </c>
      <c r="CU19" s="9">
        <v>9.2829999999999995</v>
      </c>
      <c r="CV19" s="9">
        <v>18.646000000000001</v>
      </c>
      <c r="CW19" s="9">
        <v>10.117000000000001</v>
      </c>
      <c r="CX19" s="9">
        <v>8.5289999999999999</v>
      </c>
      <c r="CY19" s="9">
        <v>3.4590000000000001</v>
      </c>
      <c r="CZ19" s="9">
        <v>2.7050000000000001</v>
      </c>
      <c r="DA19" s="9">
        <v>0.754</v>
      </c>
      <c r="DB19" s="9">
        <v>0.78600000000000003</v>
      </c>
      <c r="DC19" s="9">
        <v>0.78600000000000003</v>
      </c>
      <c r="DD19" s="9">
        <v>0</v>
      </c>
      <c r="DE19" s="9">
        <v>14.794</v>
      </c>
      <c r="DF19" s="9">
        <v>8.4329999999999998</v>
      </c>
      <c r="DG19" s="9">
        <v>6.3609999999999998</v>
      </c>
      <c r="DH19" s="9">
        <v>14.025</v>
      </c>
      <c r="DI19" s="9">
        <v>7.931</v>
      </c>
      <c r="DJ19" s="9">
        <v>6.0940000000000003</v>
      </c>
      <c r="DK19" s="9">
        <v>0.76900000000000002</v>
      </c>
      <c r="DL19" s="9">
        <v>0.502</v>
      </c>
      <c r="DM19" s="9">
        <v>0.26700000000000002</v>
      </c>
      <c r="DN19" s="9">
        <v>48.225000000000001</v>
      </c>
      <c r="DO19" s="9">
        <v>28.568999999999999</v>
      </c>
      <c r="DP19" s="9">
        <v>19.655999999999999</v>
      </c>
      <c r="DQ19" s="9">
        <v>34.444000000000003</v>
      </c>
      <c r="DR19" s="9">
        <v>21.123999999999999</v>
      </c>
      <c r="DS19" s="9">
        <v>13.32</v>
      </c>
      <c r="DT19" s="9">
        <v>25.283999999999999</v>
      </c>
      <c r="DU19" s="9">
        <v>15.249000000000001</v>
      </c>
      <c r="DV19" s="9">
        <v>10.035</v>
      </c>
      <c r="DW19" s="9">
        <v>7.26</v>
      </c>
      <c r="DX19" s="9">
        <v>4.7130000000000001</v>
      </c>
      <c r="DY19" s="9">
        <v>2.548</v>
      </c>
      <c r="DZ19" s="9">
        <v>1.899</v>
      </c>
      <c r="EA19" s="9">
        <v>1.1619999999999999</v>
      </c>
      <c r="EB19" s="9">
        <v>0.73699999999999999</v>
      </c>
      <c r="EC19" s="9">
        <v>13.782</v>
      </c>
      <c r="ED19" s="9">
        <v>7.4450000000000003</v>
      </c>
      <c r="EE19" s="9">
        <v>6.3369999999999997</v>
      </c>
      <c r="EF19" s="9">
        <v>13.053000000000001</v>
      </c>
      <c r="EG19" s="9">
        <v>7</v>
      </c>
      <c r="EH19" s="9">
        <v>6.0529999999999999</v>
      </c>
      <c r="EI19" s="9">
        <v>0.72899999999999998</v>
      </c>
      <c r="EJ19" s="9">
        <v>0.44500000000000001</v>
      </c>
      <c r="EK19" s="9">
        <v>0.28399999999999997</v>
      </c>
      <c r="EL19" s="9">
        <v>54.54</v>
      </c>
      <c r="EM19" s="9">
        <v>32.75</v>
      </c>
      <c r="EN19" s="9">
        <v>21.79</v>
      </c>
      <c r="EO19" s="9">
        <v>40.667999999999999</v>
      </c>
      <c r="EP19" s="9">
        <v>26.47</v>
      </c>
      <c r="EQ19" s="9">
        <v>14.198</v>
      </c>
      <c r="ER19" s="9">
        <v>36.473999999999997</v>
      </c>
      <c r="ES19" s="9">
        <v>23.501999999999999</v>
      </c>
      <c r="ET19" s="9">
        <v>12.972</v>
      </c>
      <c r="EU19" s="9">
        <v>3.8359999999999999</v>
      </c>
      <c r="EV19" s="9">
        <v>2.968</v>
      </c>
      <c r="EW19" s="9">
        <v>0.86799999999999999</v>
      </c>
      <c r="EX19" s="9">
        <v>0.35799999999999998</v>
      </c>
      <c r="EY19" s="9">
        <v>0</v>
      </c>
      <c r="EZ19" s="9">
        <v>0.35799999999999998</v>
      </c>
      <c r="FA19" s="9">
        <v>13.871</v>
      </c>
      <c r="FB19" s="9">
        <v>6.2789999999999999</v>
      </c>
      <c r="FC19" s="9">
        <v>7.5919999999999996</v>
      </c>
      <c r="FD19" s="9">
        <v>12.233000000000001</v>
      </c>
      <c r="FE19" s="9">
        <v>6.2789999999999999</v>
      </c>
      <c r="FF19" s="9">
        <v>5.9539999999999997</v>
      </c>
      <c r="FG19" s="9">
        <v>1.6379999999999999</v>
      </c>
      <c r="FH19" s="9">
        <v>0</v>
      </c>
      <c r="FI19" s="9">
        <v>1.6379999999999999</v>
      </c>
      <c r="FJ19" s="9">
        <v>499.303</v>
      </c>
      <c r="FK19" s="9">
        <v>267.86799999999999</v>
      </c>
      <c r="FL19" s="9">
        <v>231.43600000000001</v>
      </c>
      <c r="FM19" s="9">
        <v>328.44299999999998</v>
      </c>
      <c r="FN19" s="9">
        <v>189.24</v>
      </c>
      <c r="FO19" s="9">
        <v>139.203</v>
      </c>
      <c r="FP19" s="9">
        <v>240.54599999999999</v>
      </c>
      <c r="FQ19" s="9">
        <v>133.374</v>
      </c>
      <c r="FR19" s="9">
        <v>107.172</v>
      </c>
      <c r="FS19" s="9">
        <v>63.308</v>
      </c>
      <c r="FT19" s="9">
        <v>40.920999999999999</v>
      </c>
      <c r="FU19" s="9">
        <v>22.387</v>
      </c>
      <c r="FV19" s="9">
        <v>24.588999999999999</v>
      </c>
      <c r="FW19" s="9">
        <v>14.945</v>
      </c>
      <c r="FX19" s="9">
        <v>9.6440000000000001</v>
      </c>
      <c r="FY19" s="9">
        <v>170.86</v>
      </c>
      <c r="FZ19" s="9">
        <v>78.626999999999995</v>
      </c>
      <c r="GA19" s="9">
        <v>92.233000000000004</v>
      </c>
      <c r="GB19" s="9">
        <v>146.25700000000001</v>
      </c>
      <c r="GC19" s="9">
        <v>70.656000000000006</v>
      </c>
      <c r="GD19" s="9">
        <v>75.600999999999999</v>
      </c>
      <c r="GE19" s="9">
        <v>24.602</v>
      </c>
      <c r="GF19" s="9">
        <v>7.9710000000000001</v>
      </c>
      <c r="GG19" s="9">
        <v>16.631</v>
      </c>
      <c r="GH19" s="9">
        <v>388.87200000000001</v>
      </c>
      <c r="GI19" s="9">
        <v>208.78200000000001</v>
      </c>
      <c r="GJ19" s="9">
        <v>180.09</v>
      </c>
      <c r="GK19" s="9">
        <v>251.316</v>
      </c>
      <c r="GL19" s="9">
        <v>144.44200000000001</v>
      </c>
      <c r="GM19" s="9">
        <v>106.874</v>
      </c>
      <c r="GN19" s="9">
        <v>200.916</v>
      </c>
      <c r="GO19" s="9">
        <v>111.77</v>
      </c>
      <c r="GP19" s="9">
        <v>89.146000000000001</v>
      </c>
      <c r="GQ19" s="9">
        <v>44.164000000000001</v>
      </c>
      <c r="GR19" s="9">
        <v>30.033000000000001</v>
      </c>
      <c r="GS19" s="9">
        <v>14.132</v>
      </c>
      <c r="GT19" s="9">
        <v>6.2350000000000003</v>
      </c>
      <c r="GU19" s="9">
        <v>2.6389999999999998</v>
      </c>
      <c r="GV19" s="9">
        <v>3.5960000000000001</v>
      </c>
      <c r="GW19" s="9">
        <v>137.55600000000001</v>
      </c>
      <c r="GX19" s="9">
        <v>64.34</v>
      </c>
      <c r="GY19" s="9">
        <v>73.215999999999994</v>
      </c>
      <c r="GZ19" s="9">
        <v>126.215</v>
      </c>
      <c r="HA19" s="9">
        <v>62.332000000000001</v>
      </c>
      <c r="HB19" s="9">
        <v>63.883000000000003</v>
      </c>
      <c r="HC19" s="9">
        <v>11.340999999999999</v>
      </c>
      <c r="HD19" s="9">
        <v>2.008</v>
      </c>
      <c r="HE19" s="9">
        <v>9.3330000000000002</v>
      </c>
      <c r="HF19" s="9">
        <v>83.269000000000005</v>
      </c>
      <c r="HG19" s="9">
        <v>42.637</v>
      </c>
      <c r="HH19" s="9">
        <v>40.631999999999998</v>
      </c>
      <c r="HI19" s="9">
        <v>57.552</v>
      </c>
      <c r="HJ19" s="9">
        <v>30.946999999999999</v>
      </c>
      <c r="HK19" s="9">
        <v>26.605</v>
      </c>
      <c r="HL19" s="9">
        <v>30.631</v>
      </c>
      <c r="HM19" s="9">
        <v>16.292000000000002</v>
      </c>
      <c r="HN19" s="9">
        <v>14.337999999999999</v>
      </c>
      <c r="HO19" s="9">
        <v>12.24</v>
      </c>
      <c r="HP19" s="9">
        <v>5.4340000000000002</v>
      </c>
      <c r="HQ19" s="9">
        <v>6.806</v>
      </c>
      <c r="HR19" s="9">
        <v>14.680999999999999</v>
      </c>
      <c r="HS19" s="9">
        <v>9.2200000000000006</v>
      </c>
      <c r="HT19" s="9">
        <v>5.4610000000000003</v>
      </c>
      <c r="HU19" s="9">
        <v>25.716999999999999</v>
      </c>
      <c r="HV19" s="9">
        <v>11.69</v>
      </c>
      <c r="HW19" s="9">
        <v>14.026999999999999</v>
      </c>
      <c r="HX19" s="9">
        <v>16.145</v>
      </c>
      <c r="HY19" s="9">
        <v>7.2160000000000002</v>
      </c>
      <c r="HZ19" s="9">
        <v>8.9290000000000003</v>
      </c>
      <c r="IA19" s="9">
        <v>9.5719999999999992</v>
      </c>
      <c r="IB19" s="9">
        <v>4.4740000000000002</v>
      </c>
      <c r="IC19" s="9">
        <v>5.0979999999999999</v>
      </c>
      <c r="ID19" s="9">
        <v>27.161999999999999</v>
      </c>
      <c r="IE19" s="9">
        <v>16.449000000000002</v>
      </c>
      <c r="IF19" s="9">
        <v>10.714</v>
      </c>
      <c r="IG19" s="9">
        <v>19.574999999999999</v>
      </c>
      <c r="IH19" s="9">
        <v>13.851000000000001</v>
      </c>
      <c r="II19" s="9">
        <v>5.7240000000000002</v>
      </c>
      <c r="IJ19" s="9">
        <v>8.9990000000000006</v>
      </c>
      <c r="IK19" s="9">
        <v>5.3120000000000003</v>
      </c>
      <c r="IL19" s="9">
        <v>3.6869999999999998</v>
      </c>
      <c r="IM19" s="9">
        <v>6.9039999999999999</v>
      </c>
      <c r="IN19" s="9">
        <v>5.4539999999999997</v>
      </c>
      <c r="IO19" s="9">
        <v>1.4490000000000001</v>
      </c>
      <c r="IP19" s="9">
        <v>3.673</v>
      </c>
      <c r="IQ19" s="9">
        <v>3.085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0</v>
      </c>
      <c r="C11" s="9">
        <v>4.6589999999999998</v>
      </c>
      <c r="D11" s="9">
        <v>2.262</v>
      </c>
      <c r="E11" s="9">
        <v>2.3969999999999998</v>
      </c>
      <c r="F11" s="9">
        <v>2.5219999999999998</v>
      </c>
      <c r="G11" s="9">
        <v>0.125</v>
      </c>
      <c r="H11" s="9">
        <v>2.3969999999999998</v>
      </c>
      <c r="I11" s="9">
        <v>2.1360000000000001</v>
      </c>
      <c r="J11" s="9">
        <v>2.1360000000000001</v>
      </c>
      <c r="K11" s="9">
        <v>0</v>
      </c>
      <c r="L11" s="9">
        <v>625.44000000000005</v>
      </c>
      <c r="M11" s="9">
        <v>339.98</v>
      </c>
      <c r="N11" s="9">
        <v>285.45999999999998</v>
      </c>
      <c r="O11" s="9">
        <v>465.02300000000002</v>
      </c>
      <c r="P11" s="9">
        <v>283.72500000000002</v>
      </c>
      <c r="Q11" s="9">
        <v>181.298</v>
      </c>
      <c r="R11" s="9">
        <v>367.84899999999999</v>
      </c>
      <c r="S11" s="9">
        <v>213.095</v>
      </c>
      <c r="T11" s="9">
        <v>154.755</v>
      </c>
      <c r="U11" s="9">
        <v>85.656000000000006</v>
      </c>
      <c r="V11" s="9">
        <v>61.892000000000003</v>
      </c>
      <c r="W11" s="9">
        <v>23.763999999999999</v>
      </c>
      <c r="X11" s="9">
        <v>11.518000000000001</v>
      </c>
      <c r="Y11" s="9">
        <v>8.7379999999999995</v>
      </c>
      <c r="Z11" s="9">
        <v>2.78</v>
      </c>
      <c r="AA11" s="9">
        <v>160.416</v>
      </c>
      <c r="AB11" s="9">
        <v>56.255000000000003</v>
      </c>
      <c r="AC11" s="9">
        <v>104.16200000000001</v>
      </c>
      <c r="AD11" s="9">
        <v>137.57900000000001</v>
      </c>
      <c r="AE11" s="9">
        <v>47.311999999999998</v>
      </c>
      <c r="AF11" s="9">
        <v>90.266999999999996</v>
      </c>
      <c r="AG11" s="9">
        <v>22.837</v>
      </c>
      <c r="AH11" s="9">
        <v>8.9420000000000002</v>
      </c>
      <c r="AI11" s="9">
        <v>13.895</v>
      </c>
      <c r="AJ11" s="9">
        <v>86.316999999999993</v>
      </c>
      <c r="AK11" s="9">
        <v>45.813000000000002</v>
      </c>
      <c r="AL11" s="9">
        <v>40.503999999999998</v>
      </c>
      <c r="AM11" s="9">
        <v>52.912999999999997</v>
      </c>
      <c r="AN11" s="9">
        <v>34.06</v>
      </c>
      <c r="AO11" s="9">
        <v>18.853000000000002</v>
      </c>
      <c r="AP11" s="9">
        <v>32.241999999999997</v>
      </c>
      <c r="AQ11" s="9">
        <v>19.797999999999998</v>
      </c>
      <c r="AR11" s="9">
        <v>12.444000000000001</v>
      </c>
      <c r="AS11" s="9">
        <v>9.1530000000000005</v>
      </c>
      <c r="AT11" s="9">
        <v>5.5229999999999997</v>
      </c>
      <c r="AU11" s="9">
        <v>3.629</v>
      </c>
      <c r="AV11" s="9">
        <v>11.518000000000001</v>
      </c>
      <c r="AW11" s="9">
        <v>8.7379999999999995</v>
      </c>
      <c r="AX11" s="9">
        <v>2.78</v>
      </c>
      <c r="AY11" s="9">
        <v>33.404000000000003</v>
      </c>
      <c r="AZ11" s="9">
        <v>11.753</v>
      </c>
      <c r="BA11" s="9">
        <v>21.651</v>
      </c>
      <c r="BB11" s="9">
        <v>10.567</v>
      </c>
      <c r="BC11" s="9">
        <v>2.8109999999999999</v>
      </c>
      <c r="BD11" s="9">
        <v>7.7560000000000002</v>
      </c>
      <c r="BE11" s="9">
        <v>22.837</v>
      </c>
      <c r="BF11" s="9">
        <v>8.9420000000000002</v>
      </c>
      <c r="BG11" s="9">
        <v>13.895</v>
      </c>
      <c r="BH11" s="9">
        <v>381.28699999999998</v>
      </c>
      <c r="BI11" s="9">
        <v>225.31</v>
      </c>
      <c r="BJ11" s="9">
        <v>155.977</v>
      </c>
      <c r="BK11" s="9">
        <v>299.839</v>
      </c>
      <c r="BL11" s="9">
        <v>196.172</v>
      </c>
      <c r="BM11" s="9">
        <v>103.667</v>
      </c>
      <c r="BN11" s="9">
        <v>235.72200000000001</v>
      </c>
      <c r="BO11" s="9">
        <v>148.90799999999999</v>
      </c>
      <c r="BP11" s="9">
        <v>86.813999999999993</v>
      </c>
      <c r="BQ11" s="9">
        <v>64.117000000000004</v>
      </c>
      <c r="BR11" s="9">
        <v>47.264000000000003</v>
      </c>
      <c r="BS11" s="9">
        <v>16.853000000000002</v>
      </c>
      <c r="BT11" s="9">
        <v>81.447999999999993</v>
      </c>
      <c r="BU11" s="9">
        <v>29.138000000000002</v>
      </c>
      <c r="BV11" s="9">
        <v>52.31</v>
      </c>
      <c r="BW11" s="9">
        <v>81.447999999999993</v>
      </c>
      <c r="BX11" s="9">
        <v>29.138000000000002</v>
      </c>
      <c r="BY11" s="9">
        <v>52.31</v>
      </c>
      <c r="BZ11" s="9">
        <v>157.83500000000001</v>
      </c>
      <c r="CA11" s="9">
        <v>68.856999999999999</v>
      </c>
      <c r="CB11" s="9">
        <v>88.978999999999999</v>
      </c>
      <c r="CC11" s="9">
        <v>112.271</v>
      </c>
      <c r="CD11" s="9">
        <v>53.493000000000002</v>
      </c>
      <c r="CE11" s="9">
        <v>58.777999999999999</v>
      </c>
      <c r="CF11" s="9">
        <v>99.885000000000005</v>
      </c>
      <c r="CG11" s="9">
        <v>44.387999999999998</v>
      </c>
      <c r="CH11" s="9">
        <v>55.497</v>
      </c>
      <c r="CI11" s="9">
        <v>12.387</v>
      </c>
      <c r="CJ11" s="9">
        <v>9.1050000000000004</v>
      </c>
      <c r="CK11" s="9">
        <v>3.282</v>
      </c>
      <c r="CL11" s="9">
        <v>45.564</v>
      </c>
      <c r="CM11" s="9">
        <v>15.364000000000001</v>
      </c>
      <c r="CN11" s="9">
        <v>30.2</v>
      </c>
      <c r="CO11" s="9">
        <v>45.564</v>
      </c>
      <c r="CP11" s="9">
        <v>15.364000000000001</v>
      </c>
      <c r="CQ11" s="9">
        <v>30.2</v>
      </c>
      <c r="CR11" s="9">
        <v>130.458</v>
      </c>
      <c r="CS11" s="9">
        <v>67.405000000000001</v>
      </c>
      <c r="CT11" s="9">
        <v>63.052999999999997</v>
      </c>
      <c r="CU11" s="9">
        <v>57.707999999999998</v>
      </c>
      <c r="CV11" s="9">
        <v>34.707999999999998</v>
      </c>
      <c r="CW11" s="9">
        <v>23</v>
      </c>
      <c r="CX11" s="9">
        <v>49.023000000000003</v>
      </c>
      <c r="CY11" s="9">
        <v>30.318000000000001</v>
      </c>
      <c r="CZ11" s="9">
        <v>18.706</v>
      </c>
      <c r="DA11" s="9">
        <v>8.4429999999999996</v>
      </c>
      <c r="DB11" s="9">
        <v>4.1479999999999997</v>
      </c>
      <c r="DC11" s="9">
        <v>4.2949999999999999</v>
      </c>
      <c r="DD11" s="9">
        <v>0.24299999999999999</v>
      </c>
      <c r="DE11" s="9">
        <v>0.24299999999999999</v>
      </c>
      <c r="DF11" s="9">
        <v>0</v>
      </c>
      <c r="DG11" s="9">
        <v>72.75</v>
      </c>
      <c r="DH11" s="9">
        <v>32.695999999999998</v>
      </c>
      <c r="DI11" s="9">
        <v>40.052999999999997</v>
      </c>
      <c r="DJ11" s="9">
        <v>68.911000000000001</v>
      </c>
      <c r="DK11" s="9">
        <v>29.603999999999999</v>
      </c>
      <c r="DL11" s="9">
        <v>39.307000000000002</v>
      </c>
      <c r="DM11" s="9">
        <v>3.839</v>
      </c>
      <c r="DN11" s="9">
        <v>3.0920000000000001</v>
      </c>
      <c r="DO11" s="9">
        <v>0.746</v>
      </c>
      <c r="DP11" s="9">
        <v>9.7430000000000003</v>
      </c>
      <c r="DQ11" s="9">
        <v>5.0140000000000002</v>
      </c>
      <c r="DR11" s="9">
        <v>4.7279999999999998</v>
      </c>
      <c r="DS11" s="9">
        <v>2.57</v>
      </c>
      <c r="DT11" s="9">
        <v>1.44</v>
      </c>
      <c r="DU11" s="9">
        <v>1.1299999999999999</v>
      </c>
      <c r="DV11" s="9">
        <v>2.327</v>
      </c>
      <c r="DW11" s="9">
        <v>1.198</v>
      </c>
      <c r="DX11" s="9">
        <v>1.1299999999999999</v>
      </c>
      <c r="DY11" s="9">
        <v>0</v>
      </c>
      <c r="DZ11" s="9">
        <v>0</v>
      </c>
      <c r="EA11" s="9">
        <v>0</v>
      </c>
      <c r="EB11" s="9">
        <v>0.24299999999999999</v>
      </c>
      <c r="EC11" s="9">
        <v>0.24299999999999999</v>
      </c>
      <c r="ED11" s="9">
        <v>0</v>
      </c>
      <c r="EE11" s="9">
        <v>7.173</v>
      </c>
      <c r="EF11" s="9">
        <v>3.5739999999999998</v>
      </c>
      <c r="EG11" s="9">
        <v>3.5990000000000002</v>
      </c>
      <c r="EH11" s="9">
        <v>3.3340000000000001</v>
      </c>
      <c r="EI11" s="9">
        <v>0.48199999999999998</v>
      </c>
      <c r="EJ11" s="9">
        <v>2.8519999999999999</v>
      </c>
      <c r="EK11" s="9">
        <v>3.839</v>
      </c>
      <c r="EL11" s="9">
        <v>3.0920000000000001</v>
      </c>
      <c r="EM11" s="9">
        <v>0.746</v>
      </c>
      <c r="EN11" s="9">
        <v>120.715</v>
      </c>
      <c r="EO11" s="9">
        <v>62.39</v>
      </c>
      <c r="EP11" s="9">
        <v>58.325000000000003</v>
      </c>
      <c r="EQ11" s="9">
        <v>55.139000000000003</v>
      </c>
      <c r="ER11" s="9">
        <v>33.268000000000001</v>
      </c>
      <c r="ES11" s="9">
        <v>21.870999999999999</v>
      </c>
      <c r="ET11" s="9">
        <v>46.695999999999998</v>
      </c>
      <c r="EU11" s="9">
        <v>29.12</v>
      </c>
      <c r="EV11" s="9">
        <v>17.576000000000001</v>
      </c>
      <c r="EW11" s="9">
        <v>8.4429999999999996</v>
      </c>
      <c r="EX11" s="9">
        <v>4.1479999999999997</v>
      </c>
      <c r="EY11" s="9">
        <v>4.2949999999999999</v>
      </c>
      <c r="EZ11" s="9">
        <v>65.576999999999998</v>
      </c>
      <c r="FA11" s="9">
        <v>29.122</v>
      </c>
      <c r="FB11" s="9">
        <v>36.454999999999998</v>
      </c>
      <c r="FC11" s="9">
        <v>65.576999999999998</v>
      </c>
      <c r="FD11" s="9">
        <v>29.122</v>
      </c>
      <c r="FE11" s="9">
        <v>36.454999999999998</v>
      </c>
      <c r="FF11" s="9">
        <v>562.14400000000001</v>
      </c>
      <c r="FG11" s="9">
        <v>300.68200000000002</v>
      </c>
      <c r="FH11" s="9">
        <v>261.46199999999999</v>
      </c>
      <c r="FI11" s="9">
        <v>370.76400000000001</v>
      </c>
      <c r="FJ11" s="9">
        <v>228.03299999999999</v>
      </c>
      <c r="FK11" s="9">
        <v>142.72999999999999</v>
      </c>
      <c r="FL11" s="9">
        <v>281.01100000000002</v>
      </c>
      <c r="FM11" s="9">
        <v>165.173</v>
      </c>
      <c r="FN11" s="9">
        <v>115.83799999999999</v>
      </c>
      <c r="FO11" s="9">
        <v>79.075000000000003</v>
      </c>
      <c r="FP11" s="9">
        <v>54.786000000000001</v>
      </c>
      <c r="FQ11" s="9">
        <v>24.288</v>
      </c>
      <c r="FR11" s="9">
        <v>10.678000000000001</v>
      </c>
      <c r="FS11" s="9">
        <v>8.0739999999999998</v>
      </c>
      <c r="FT11" s="9">
        <v>2.6040000000000001</v>
      </c>
      <c r="FU11" s="9">
        <v>191.38</v>
      </c>
      <c r="FV11" s="9">
        <v>72.649000000000001</v>
      </c>
      <c r="FW11" s="9">
        <v>118.73099999999999</v>
      </c>
      <c r="FX11" s="9">
        <v>166.19300000000001</v>
      </c>
      <c r="FY11" s="9">
        <v>61.389000000000003</v>
      </c>
      <c r="FZ11" s="9">
        <v>104.804</v>
      </c>
      <c r="GA11" s="9">
        <v>25.187999999999999</v>
      </c>
      <c r="GB11" s="9">
        <v>11.26</v>
      </c>
      <c r="GC11" s="9">
        <v>13.928000000000001</v>
      </c>
      <c r="GD11" s="9">
        <v>148.643</v>
      </c>
      <c r="GE11" s="9">
        <v>74.885000000000005</v>
      </c>
      <c r="GF11" s="9">
        <v>73.757000000000005</v>
      </c>
      <c r="GG11" s="9">
        <v>87.093000000000004</v>
      </c>
      <c r="GH11" s="9">
        <v>52.915999999999997</v>
      </c>
      <c r="GI11" s="9">
        <v>34.177999999999997</v>
      </c>
      <c r="GJ11" s="9">
        <v>61.316000000000003</v>
      </c>
      <c r="GK11" s="9">
        <v>35.11</v>
      </c>
      <c r="GL11" s="9">
        <v>26.206</v>
      </c>
      <c r="GM11" s="9">
        <v>21.876999999999999</v>
      </c>
      <c r="GN11" s="9">
        <v>15.366</v>
      </c>
      <c r="GO11" s="9">
        <v>6.5110000000000001</v>
      </c>
      <c r="GP11" s="9">
        <v>3.9</v>
      </c>
      <c r="GQ11" s="9">
        <v>2.4390000000000001</v>
      </c>
      <c r="GR11" s="9">
        <v>1.4610000000000001</v>
      </c>
      <c r="GS11" s="9">
        <v>61.548999999999999</v>
      </c>
      <c r="GT11" s="9">
        <v>21.97</v>
      </c>
      <c r="GU11" s="9">
        <v>39.58</v>
      </c>
      <c r="GV11" s="9">
        <v>51.125</v>
      </c>
      <c r="GW11" s="9">
        <v>16.971</v>
      </c>
      <c r="GX11" s="9">
        <v>34.154000000000003</v>
      </c>
      <c r="GY11" s="9">
        <v>10.423999999999999</v>
      </c>
      <c r="GZ11" s="9">
        <v>4.9989999999999997</v>
      </c>
      <c r="HA11" s="9">
        <v>5.4260000000000002</v>
      </c>
      <c r="HB11" s="9">
        <v>223.48599999999999</v>
      </c>
      <c r="HC11" s="9">
        <v>114.164</v>
      </c>
      <c r="HD11" s="9">
        <v>109.322</v>
      </c>
      <c r="HE11" s="9">
        <v>146.47900000000001</v>
      </c>
      <c r="HF11" s="9">
        <v>85.63</v>
      </c>
      <c r="HG11" s="9">
        <v>60.847999999999999</v>
      </c>
      <c r="HH11" s="9">
        <v>109.69499999999999</v>
      </c>
      <c r="HI11" s="9">
        <v>63.161999999999999</v>
      </c>
      <c r="HJ11" s="9">
        <v>46.533000000000001</v>
      </c>
      <c r="HK11" s="9">
        <v>32.005000000000003</v>
      </c>
      <c r="HL11" s="9">
        <v>18.834</v>
      </c>
      <c r="HM11" s="9">
        <v>13.172000000000001</v>
      </c>
      <c r="HN11" s="9">
        <v>4.7779999999999996</v>
      </c>
      <c r="HO11" s="9">
        <v>3.6349999999999998</v>
      </c>
      <c r="HP11" s="9">
        <v>1.143</v>
      </c>
      <c r="HQ11" s="9">
        <v>77.007999999999996</v>
      </c>
      <c r="HR11" s="9">
        <v>28.533999999999999</v>
      </c>
      <c r="HS11" s="9">
        <v>48.472999999999999</v>
      </c>
      <c r="HT11" s="9">
        <v>66.049000000000007</v>
      </c>
      <c r="HU11" s="9">
        <v>23.971</v>
      </c>
      <c r="HV11" s="9">
        <v>42.078000000000003</v>
      </c>
      <c r="HW11" s="9">
        <v>10.959</v>
      </c>
      <c r="HX11" s="9">
        <v>4.5629999999999997</v>
      </c>
      <c r="HY11" s="9">
        <v>6.3959999999999999</v>
      </c>
      <c r="HZ11" s="9">
        <v>111.268</v>
      </c>
      <c r="IA11" s="9">
        <v>66.204999999999998</v>
      </c>
      <c r="IB11" s="9">
        <v>45.061999999999998</v>
      </c>
      <c r="IC11" s="9">
        <v>83.563999999999993</v>
      </c>
      <c r="ID11" s="9">
        <v>53.362000000000002</v>
      </c>
      <c r="IE11" s="9">
        <v>30.202000000000002</v>
      </c>
      <c r="IF11" s="9">
        <v>64.221999999999994</v>
      </c>
      <c r="IG11" s="9">
        <v>37.594000000000001</v>
      </c>
      <c r="IH11" s="9">
        <v>26.628</v>
      </c>
      <c r="II11" s="9">
        <v>17.704999999999998</v>
      </c>
      <c r="IJ11" s="9">
        <v>14.13</v>
      </c>
      <c r="IK11" s="9">
        <v>3.5739999999999998</v>
      </c>
      <c r="IL11" s="9">
        <v>1.6379999999999999</v>
      </c>
      <c r="IM11" s="9">
        <v>1.6379999999999999</v>
      </c>
      <c r="IN11" s="9">
        <v>0</v>
      </c>
      <c r="IO11" s="9">
        <v>27.702999999999999</v>
      </c>
      <c r="IP11" s="9">
        <v>12.843</v>
      </c>
      <c r="IQ11" s="9">
        <v>14.86</v>
      </c>
    </row>
    <row r="12" spans="1:251">
      <c r="A12" s="10">
        <v>42401</v>
      </c>
      <c r="B12" s="9">
        <v>1.1080000000000001</v>
      </c>
      <c r="C12" s="9">
        <v>5.4219999999999997</v>
      </c>
      <c r="D12" s="9">
        <v>2.0630000000000002</v>
      </c>
      <c r="E12" s="9">
        <v>3.359</v>
      </c>
      <c r="F12" s="9">
        <v>4.1440000000000001</v>
      </c>
      <c r="G12" s="9">
        <v>1.4139999999999999</v>
      </c>
      <c r="H12" s="9">
        <v>2.73</v>
      </c>
      <c r="I12" s="9">
        <v>1.278</v>
      </c>
      <c r="J12" s="9">
        <v>0.64900000000000002</v>
      </c>
      <c r="K12" s="9">
        <v>0.629</v>
      </c>
      <c r="L12" s="9">
        <v>593.02099999999996</v>
      </c>
      <c r="M12" s="9">
        <v>315.11399999999998</v>
      </c>
      <c r="N12" s="9">
        <v>277.90699999999998</v>
      </c>
      <c r="O12" s="9">
        <v>446.44799999999998</v>
      </c>
      <c r="P12" s="9">
        <v>267.93400000000003</v>
      </c>
      <c r="Q12" s="9">
        <v>178.51400000000001</v>
      </c>
      <c r="R12" s="9">
        <v>353.43599999999998</v>
      </c>
      <c r="S12" s="9">
        <v>209.143</v>
      </c>
      <c r="T12" s="9">
        <v>144.29300000000001</v>
      </c>
      <c r="U12" s="9">
        <v>78.668999999999997</v>
      </c>
      <c r="V12" s="9">
        <v>49.621000000000002</v>
      </c>
      <c r="W12" s="9">
        <v>29.047999999999998</v>
      </c>
      <c r="X12" s="9">
        <v>14.342000000000001</v>
      </c>
      <c r="Y12" s="9">
        <v>9.17</v>
      </c>
      <c r="Z12" s="9">
        <v>5.173</v>
      </c>
      <c r="AA12" s="9">
        <v>146.57300000000001</v>
      </c>
      <c r="AB12" s="9">
        <v>47.18</v>
      </c>
      <c r="AC12" s="9">
        <v>99.393000000000001</v>
      </c>
      <c r="AD12" s="9">
        <v>132.001</v>
      </c>
      <c r="AE12" s="9">
        <v>42.095999999999997</v>
      </c>
      <c r="AF12" s="9">
        <v>89.905000000000001</v>
      </c>
      <c r="AG12" s="9">
        <v>14.571999999999999</v>
      </c>
      <c r="AH12" s="9">
        <v>5.0830000000000002</v>
      </c>
      <c r="AI12" s="9">
        <v>9.4890000000000008</v>
      </c>
      <c r="AJ12" s="9">
        <v>90.212999999999994</v>
      </c>
      <c r="AK12" s="9">
        <v>45.643000000000001</v>
      </c>
      <c r="AL12" s="9">
        <v>44.570999999999998</v>
      </c>
      <c r="AM12" s="9">
        <v>63.637</v>
      </c>
      <c r="AN12" s="9">
        <v>36.616</v>
      </c>
      <c r="AO12" s="9">
        <v>27.021000000000001</v>
      </c>
      <c r="AP12" s="9">
        <v>37.209000000000003</v>
      </c>
      <c r="AQ12" s="9">
        <v>19.745999999999999</v>
      </c>
      <c r="AR12" s="9">
        <v>17.463000000000001</v>
      </c>
      <c r="AS12" s="9">
        <v>12.085000000000001</v>
      </c>
      <c r="AT12" s="9">
        <v>7.7</v>
      </c>
      <c r="AU12" s="9">
        <v>4.3849999999999998</v>
      </c>
      <c r="AV12" s="9">
        <v>14.342000000000001</v>
      </c>
      <c r="AW12" s="9">
        <v>9.17</v>
      </c>
      <c r="AX12" s="9">
        <v>5.173</v>
      </c>
      <c r="AY12" s="9">
        <v>26.577000000000002</v>
      </c>
      <c r="AZ12" s="9">
        <v>9.0269999999999992</v>
      </c>
      <c r="BA12" s="9">
        <v>17.55</v>
      </c>
      <c r="BB12" s="9">
        <v>12.005000000000001</v>
      </c>
      <c r="BC12" s="9">
        <v>3.9430000000000001</v>
      </c>
      <c r="BD12" s="9">
        <v>8.0609999999999999</v>
      </c>
      <c r="BE12" s="9">
        <v>14.571999999999999</v>
      </c>
      <c r="BF12" s="9">
        <v>5.0830000000000002</v>
      </c>
      <c r="BG12" s="9">
        <v>9.4890000000000008</v>
      </c>
      <c r="BH12" s="9">
        <v>369.24099999999999</v>
      </c>
      <c r="BI12" s="9">
        <v>206.81</v>
      </c>
      <c r="BJ12" s="9">
        <v>162.43100000000001</v>
      </c>
      <c r="BK12" s="9">
        <v>283.85599999999999</v>
      </c>
      <c r="BL12" s="9">
        <v>176.976</v>
      </c>
      <c r="BM12" s="9">
        <v>106.88</v>
      </c>
      <c r="BN12" s="9">
        <v>229.62100000000001</v>
      </c>
      <c r="BO12" s="9">
        <v>142.214</v>
      </c>
      <c r="BP12" s="9">
        <v>87.406999999999996</v>
      </c>
      <c r="BQ12" s="9">
        <v>54.234999999999999</v>
      </c>
      <c r="BR12" s="9">
        <v>34.762</v>
      </c>
      <c r="BS12" s="9">
        <v>19.472999999999999</v>
      </c>
      <c r="BT12" s="9">
        <v>85.384</v>
      </c>
      <c r="BU12" s="9">
        <v>29.834</v>
      </c>
      <c r="BV12" s="9">
        <v>55.55</v>
      </c>
      <c r="BW12" s="9">
        <v>85.384</v>
      </c>
      <c r="BX12" s="9">
        <v>29.834</v>
      </c>
      <c r="BY12" s="9">
        <v>55.55</v>
      </c>
      <c r="BZ12" s="9">
        <v>133.56700000000001</v>
      </c>
      <c r="CA12" s="9">
        <v>62.661000000000001</v>
      </c>
      <c r="CB12" s="9">
        <v>70.906000000000006</v>
      </c>
      <c r="CC12" s="9">
        <v>98.954999999999998</v>
      </c>
      <c r="CD12" s="9">
        <v>54.341999999999999</v>
      </c>
      <c r="CE12" s="9">
        <v>44.613</v>
      </c>
      <c r="CF12" s="9">
        <v>86.605999999999995</v>
      </c>
      <c r="CG12" s="9">
        <v>47.183999999999997</v>
      </c>
      <c r="CH12" s="9">
        <v>39.421999999999997</v>
      </c>
      <c r="CI12" s="9">
        <v>12.349</v>
      </c>
      <c r="CJ12" s="9">
        <v>7.1580000000000004</v>
      </c>
      <c r="CK12" s="9">
        <v>5.19</v>
      </c>
      <c r="CL12" s="9">
        <v>34.612000000000002</v>
      </c>
      <c r="CM12" s="9">
        <v>8.3190000000000008</v>
      </c>
      <c r="CN12" s="9">
        <v>26.292999999999999</v>
      </c>
      <c r="CO12" s="9">
        <v>34.612000000000002</v>
      </c>
      <c r="CP12" s="9">
        <v>8.3190000000000008</v>
      </c>
      <c r="CQ12" s="9">
        <v>26.292999999999999</v>
      </c>
      <c r="CR12" s="9">
        <v>123.015</v>
      </c>
      <c r="CS12" s="9">
        <v>67.478999999999999</v>
      </c>
      <c r="CT12" s="9">
        <v>55.536000000000001</v>
      </c>
      <c r="CU12" s="9">
        <v>58.334000000000003</v>
      </c>
      <c r="CV12" s="9">
        <v>32.588000000000001</v>
      </c>
      <c r="CW12" s="9">
        <v>25.745999999999999</v>
      </c>
      <c r="CX12" s="9">
        <v>48.466999999999999</v>
      </c>
      <c r="CY12" s="9">
        <v>26.963000000000001</v>
      </c>
      <c r="CZ12" s="9">
        <v>21.504000000000001</v>
      </c>
      <c r="DA12" s="9">
        <v>8.4220000000000006</v>
      </c>
      <c r="DB12" s="9">
        <v>4.6500000000000004</v>
      </c>
      <c r="DC12" s="9">
        <v>3.7719999999999998</v>
      </c>
      <c r="DD12" s="9">
        <v>1.4450000000000001</v>
      </c>
      <c r="DE12" s="9">
        <v>0.97599999999999998</v>
      </c>
      <c r="DF12" s="9">
        <v>0.46899999999999997</v>
      </c>
      <c r="DG12" s="9">
        <v>64.682000000000002</v>
      </c>
      <c r="DH12" s="9">
        <v>34.890999999999998</v>
      </c>
      <c r="DI12" s="9">
        <v>29.791</v>
      </c>
      <c r="DJ12" s="9">
        <v>61.985999999999997</v>
      </c>
      <c r="DK12" s="9">
        <v>32.686</v>
      </c>
      <c r="DL12" s="9">
        <v>29.3</v>
      </c>
      <c r="DM12" s="9">
        <v>2.6960000000000002</v>
      </c>
      <c r="DN12" s="9">
        <v>2.2050000000000001</v>
      </c>
      <c r="DO12" s="9">
        <v>0.49099999999999999</v>
      </c>
      <c r="DP12" s="9">
        <v>8.609</v>
      </c>
      <c r="DQ12" s="9">
        <v>7.0259999999999998</v>
      </c>
      <c r="DR12" s="9">
        <v>1.583</v>
      </c>
      <c r="DS12" s="9">
        <v>2.5350000000000001</v>
      </c>
      <c r="DT12" s="9">
        <v>2.0649999999999999</v>
      </c>
      <c r="DU12" s="9">
        <v>0.46899999999999997</v>
      </c>
      <c r="DV12" s="9">
        <v>1.0900000000000001</v>
      </c>
      <c r="DW12" s="9">
        <v>1.0900000000000001</v>
      </c>
      <c r="DX12" s="9">
        <v>0</v>
      </c>
      <c r="DY12" s="9">
        <v>0</v>
      </c>
      <c r="DZ12" s="9">
        <v>0</v>
      </c>
      <c r="EA12" s="9">
        <v>0</v>
      </c>
      <c r="EB12" s="9">
        <v>1.4450000000000001</v>
      </c>
      <c r="EC12" s="9">
        <v>0.97599999999999998</v>
      </c>
      <c r="ED12" s="9">
        <v>0.46899999999999997</v>
      </c>
      <c r="EE12" s="9">
        <v>6.0739999999999998</v>
      </c>
      <c r="EF12" s="9">
        <v>4.96</v>
      </c>
      <c r="EG12" s="9">
        <v>1.1140000000000001</v>
      </c>
      <c r="EH12" s="9">
        <v>3.3780000000000001</v>
      </c>
      <c r="EI12" s="9">
        <v>2.7549999999999999</v>
      </c>
      <c r="EJ12" s="9">
        <v>0.623</v>
      </c>
      <c r="EK12" s="9">
        <v>2.6960000000000002</v>
      </c>
      <c r="EL12" s="9">
        <v>2.2050000000000001</v>
      </c>
      <c r="EM12" s="9">
        <v>0.49099999999999999</v>
      </c>
      <c r="EN12" s="9">
        <v>114.407</v>
      </c>
      <c r="EO12" s="9">
        <v>60.453000000000003</v>
      </c>
      <c r="EP12" s="9">
        <v>53.953000000000003</v>
      </c>
      <c r="EQ12" s="9">
        <v>55.798999999999999</v>
      </c>
      <c r="ER12" s="9">
        <v>30.523</v>
      </c>
      <c r="ES12" s="9">
        <v>25.276</v>
      </c>
      <c r="ET12" s="9">
        <v>47.377000000000002</v>
      </c>
      <c r="EU12" s="9">
        <v>25.873000000000001</v>
      </c>
      <c r="EV12" s="9">
        <v>21.504000000000001</v>
      </c>
      <c r="EW12" s="9">
        <v>8.4220000000000006</v>
      </c>
      <c r="EX12" s="9">
        <v>4.6500000000000004</v>
      </c>
      <c r="EY12" s="9">
        <v>3.7719999999999998</v>
      </c>
      <c r="EZ12" s="9">
        <v>58.607999999999997</v>
      </c>
      <c r="FA12" s="9">
        <v>29.931000000000001</v>
      </c>
      <c r="FB12" s="9">
        <v>28.677</v>
      </c>
      <c r="FC12" s="9">
        <v>58.607999999999997</v>
      </c>
      <c r="FD12" s="9">
        <v>29.931000000000001</v>
      </c>
      <c r="FE12" s="9">
        <v>28.677</v>
      </c>
      <c r="FF12" s="9">
        <v>537.423</v>
      </c>
      <c r="FG12" s="9">
        <v>276.137</v>
      </c>
      <c r="FH12" s="9">
        <v>261.286</v>
      </c>
      <c r="FI12" s="9">
        <v>365.28800000000001</v>
      </c>
      <c r="FJ12" s="9">
        <v>210.28800000000001</v>
      </c>
      <c r="FK12" s="9">
        <v>155</v>
      </c>
      <c r="FL12" s="9">
        <v>278.084</v>
      </c>
      <c r="FM12" s="9">
        <v>157.25</v>
      </c>
      <c r="FN12" s="9">
        <v>120.834</v>
      </c>
      <c r="FO12" s="9">
        <v>72.98</v>
      </c>
      <c r="FP12" s="9">
        <v>43.805999999999997</v>
      </c>
      <c r="FQ12" s="9">
        <v>29.173999999999999</v>
      </c>
      <c r="FR12" s="9">
        <v>14.224</v>
      </c>
      <c r="FS12" s="9">
        <v>9.2319999999999993</v>
      </c>
      <c r="FT12" s="9">
        <v>4.992</v>
      </c>
      <c r="FU12" s="9">
        <v>172.13499999999999</v>
      </c>
      <c r="FV12" s="9">
        <v>65.849999999999994</v>
      </c>
      <c r="FW12" s="9">
        <v>106.286</v>
      </c>
      <c r="FX12" s="9">
        <v>154.86699999999999</v>
      </c>
      <c r="FY12" s="9">
        <v>58.561</v>
      </c>
      <c r="FZ12" s="9">
        <v>96.305999999999997</v>
      </c>
      <c r="GA12" s="9">
        <v>17.268000000000001</v>
      </c>
      <c r="GB12" s="9">
        <v>7.2889999999999997</v>
      </c>
      <c r="GC12" s="9">
        <v>9.98</v>
      </c>
      <c r="GD12" s="9">
        <v>142.108</v>
      </c>
      <c r="GE12" s="9">
        <v>61.81</v>
      </c>
      <c r="GF12" s="9">
        <v>80.296999999999997</v>
      </c>
      <c r="GG12" s="9">
        <v>85.027000000000001</v>
      </c>
      <c r="GH12" s="9">
        <v>45.555</v>
      </c>
      <c r="GI12" s="9">
        <v>39.472000000000001</v>
      </c>
      <c r="GJ12" s="9">
        <v>53.837000000000003</v>
      </c>
      <c r="GK12" s="9">
        <v>28.280999999999999</v>
      </c>
      <c r="GL12" s="9">
        <v>25.556000000000001</v>
      </c>
      <c r="GM12" s="9">
        <v>24.216000000000001</v>
      </c>
      <c r="GN12" s="9">
        <v>13.058999999999999</v>
      </c>
      <c r="GO12" s="9">
        <v>11.157</v>
      </c>
      <c r="GP12" s="9">
        <v>6.9740000000000002</v>
      </c>
      <c r="GQ12" s="9">
        <v>4.2160000000000002</v>
      </c>
      <c r="GR12" s="9">
        <v>2.7589999999999999</v>
      </c>
      <c r="GS12" s="9">
        <v>57.081000000000003</v>
      </c>
      <c r="GT12" s="9">
        <v>16.254999999999999</v>
      </c>
      <c r="GU12" s="9">
        <v>40.826000000000001</v>
      </c>
      <c r="GV12" s="9">
        <v>49.786000000000001</v>
      </c>
      <c r="GW12" s="9">
        <v>12.676</v>
      </c>
      <c r="GX12" s="9">
        <v>37.109000000000002</v>
      </c>
      <c r="GY12" s="9">
        <v>7.2949999999999999</v>
      </c>
      <c r="GZ12" s="9">
        <v>3.5790000000000002</v>
      </c>
      <c r="HA12" s="9">
        <v>3.7160000000000002</v>
      </c>
      <c r="HB12" s="9">
        <v>211.27500000000001</v>
      </c>
      <c r="HC12" s="9">
        <v>105.574</v>
      </c>
      <c r="HD12" s="9">
        <v>105.70099999999999</v>
      </c>
      <c r="HE12" s="9">
        <v>138.773</v>
      </c>
      <c r="HF12" s="9">
        <v>74.977999999999994</v>
      </c>
      <c r="HG12" s="9">
        <v>63.795000000000002</v>
      </c>
      <c r="HH12" s="9">
        <v>111.52200000000001</v>
      </c>
      <c r="HI12" s="9">
        <v>57.158000000000001</v>
      </c>
      <c r="HJ12" s="9">
        <v>54.363999999999997</v>
      </c>
      <c r="HK12" s="9">
        <v>23.114000000000001</v>
      </c>
      <c r="HL12" s="9">
        <v>14.75</v>
      </c>
      <c r="HM12" s="9">
        <v>8.3640000000000008</v>
      </c>
      <c r="HN12" s="9">
        <v>4.1379999999999999</v>
      </c>
      <c r="HO12" s="9">
        <v>3.07</v>
      </c>
      <c r="HP12" s="9">
        <v>1.0669999999999999</v>
      </c>
      <c r="HQ12" s="9">
        <v>72.501999999999995</v>
      </c>
      <c r="HR12" s="9">
        <v>30.596</v>
      </c>
      <c r="HS12" s="9">
        <v>41.905999999999999</v>
      </c>
      <c r="HT12" s="9">
        <v>65.63</v>
      </c>
      <c r="HU12" s="9">
        <v>28.920999999999999</v>
      </c>
      <c r="HV12" s="9">
        <v>36.709000000000003</v>
      </c>
      <c r="HW12" s="9">
        <v>6.8719999999999999</v>
      </c>
      <c r="HX12" s="9">
        <v>1.675</v>
      </c>
      <c r="HY12" s="9">
        <v>5.1959999999999997</v>
      </c>
      <c r="HZ12" s="9">
        <v>97.183999999999997</v>
      </c>
      <c r="IA12" s="9">
        <v>59.783999999999999</v>
      </c>
      <c r="IB12" s="9">
        <v>37.399000000000001</v>
      </c>
      <c r="IC12" s="9">
        <v>72.355000000000004</v>
      </c>
      <c r="ID12" s="9">
        <v>49.075000000000003</v>
      </c>
      <c r="IE12" s="9">
        <v>23.280999999999999</v>
      </c>
      <c r="IF12" s="9">
        <v>58.414000000000001</v>
      </c>
      <c r="IG12" s="9">
        <v>40.445999999999998</v>
      </c>
      <c r="IH12" s="9">
        <v>17.966999999999999</v>
      </c>
      <c r="II12" s="9">
        <v>11.113</v>
      </c>
      <c r="IJ12" s="9">
        <v>6.9660000000000002</v>
      </c>
      <c r="IK12" s="9">
        <v>4.1470000000000002</v>
      </c>
      <c r="IL12" s="9">
        <v>2.8279999999999998</v>
      </c>
      <c r="IM12" s="9">
        <v>1.6619999999999999</v>
      </c>
      <c r="IN12" s="9">
        <v>1.167</v>
      </c>
      <c r="IO12" s="9">
        <v>24.827999999999999</v>
      </c>
      <c r="IP12" s="9">
        <v>10.71</v>
      </c>
      <c r="IQ12" s="9">
        <v>14.119</v>
      </c>
    </row>
    <row r="13" spans="1:251">
      <c r="A13" s="10">
        <v>42767</v>
      </c>
      <c r="B13" s="9">
        <v>0.67200000000000004</v>
      </c>
      <c r="C13" s="9">
        <v>3.6</v>
      </c>
      <c r="D13" s="9">
        <v>0.61199999999999999</v>
      </c>
      <c r="E13" s="9">
        <v>2.988</v>
      </c>
      <c r="F13" s="9">
        <v>2.548</v>
      </c>
      <c r="G13" s="9">
        <v>0.61199999999999999</v>
      </c>
      <c r="H13" s="9">
        <v>1.9359999999999999</v>
      </c>
      <c r="I13" s="9">
        <v>1.052</v>
      </c>
      <c r="J13" s="9">
        <v>0</v>
      </c>
      <c r="K13" s="9">
        <v>1.052</v>
      </c>
      <c r="L13" s="9">
        <v>587.08799999999997</v>
      </c>
      <c r="M13" s="9">
        <v>299.07799999999997</v>
      </c>
      <c r="N13" s="9">
        <v>288.01</v>
      </c>
      <c r="O13" s="9">
        <v>433.24799999999999</v>
      </c>
      <c r="P13" s="9">
        <v>242.32300000000001</v>
      </c>
      <c r="Q13" s="9">
        <v>190.92500000000001</v>
      </c>
      <c r="R13" s="9">
        <v>352.48099999999999</v>
      </c>
      <c r="S13" s="9">
        <v>191.46600000000001</v>
      </c>
      <c r="T13" s="9">
        <v>161.01499999999999</v>
      </c>
      <c r="U13" s="9">
        <v>67.667000000000002</v>
      </c>
      <c r="V13" s="9">
        <v>42.414000000000001</v>
      </c>
      <c r="W13" s="9">
        <v>25.253</v>
      </c>
      <c r="X13" s="9">
        <v>13.1</v>
      </c>
      <c r="Y13" s="9">
        <v>8.4429999999999996</v>
      </c>
      <c r="Z13" s="9">
        <v>4.657</v>
      </c>
      <c r="AA13" s="9">
        <v>153.84</v>
      </c>
      <c r="AB13" s="9">
        <v>56.755000000000003</v>
      </c>
      <c r="AC13" s="9">
        <v>97.084999999999994</v>
      </c>
      <c r="AD13" s="9">
        <v>135.66200000000001</v>
      </c>
      <c r="AE13" s="9">
        <v>50.607999999999997</v>
      </c>
      <c r="AF13" s="9">
        <v>85.054000000000002</v>
      </c>
      <c r="AG13" s="9">
        <v>18.178000000000001</v>
      </c>
      <c r="AH13" s="9">
        <v>6.1470000000000002</v>
      </c>
      <c r="AI13" s="9">
        <v>12.032</v>
      </c>
      <c r="AJ13" s="9">
        <v>85.572999999999993</v>
      </c>
      <c r="AK13" s="9">
        <v>39.079000000000001</v>
      </c>
      <c r="AL13" s="9">
        <v>46.494</v>
      </c>
      <c r="AM13" s="9">
        <v>53.573</v>
      </c>
      <c r="AN13" s="9">
        <v>28.741</v>
      </c>
      <c r="AO13" s="9">
        <v>24.832000000000001</v>
      </c>
      <c r="AP13" s="9">
        <v>31.126999999999999</v>
      </c>
      <c r="AQ13" s="9">
        <v>16.122</v>
      </c>
      <c r="AR13" s="9">
        <v>15.005000000000001</v>
      </c>
      <c r="AS13" s="9">
        <v>9.3450000000000006</v>
      </c>
      <c r="AT13" s="9">
        <v>4.1749999999999998</v>
      </c>
      <c r="AU13" s="9">
        <v>5.17</v>
      </c>
      <c r="AV13" s="9">
        <v>13.1</v>
      </c>
      <c r="AW13" s="9">
        <v>8.4429999999999996</v>
      </c>
      <c r="AX13" s="9">
        <v>4.657</v>
      </c>
      <c r="AY13" s="9">
        <v>32</v>
      </c>
      <c r="AZ13" s="9">
        <v>10.337999999999999</v>
      </c>
      <c r="BA13" s="9">
        <v>21.661999999999999</v>
      </c>
      <c r="BB13" s="9">
        <v>13.821999999999999</v>
      </c>
      <c r="BC13" s="9">
        <v>4.1909999999999998</v>
      </c>
      <c r="BD13" s="9">
        <v>9.6300000000000008</v>
      </c>
      <c r="BE13" s="9">
        <v>18.178000000000001</v>
      </c>
      <c r="BF13" s="9">
        <v>6.1470000000000002</v>
      </c>
      <c r="BG13" s="9">
        <v>12.032</v>
      </c>
      <c r="BH13" s="9">
        <v>352.00599999999997</v>
      </c>
      <c r="BI13" s="9">
        <v>194.339</v>
      </c>
      <c r="BJ13" s="9">
        <v>157.667</v>
      </c>
      <c r="BK13" s="9">
        <v>270.98500000000001</v>
      </c>
      <c r="BL13" s="9">
        <v>158.506</v>
      </c>
      <c r="BM13" s="9">
        <v>112.479</v>
      </c>
      <c r="BN13" s="9">
        <v>221.35599999999999</v>
      </c>
      <c r="BO13" s="9">
        <v>125.577</v>
      </c>
      <c r="BP13" s="9">
        <v>95.778999999999996</v>
      </c>
      <c r="BQ13" s="9">
        <v>49.628999999999998</v>
      </c>
      <c r="BR13" s="9">
        <v>32.929000000000002</v>
      </c>
      <c r="BS13" s="9">
        <v>16.7</v>
      </c>
      <c r="BT13" s="9">
        <v>81.02</v>
      </c>
      <c r="BU13" s="9">
        <v>35.832999999999998</v>
      </c>
      <c r="BV13" s="9">
        <v>45.186999999999998</v>
      </c>
      <c r="BW13" s="9">
        <v>81.02</v>
      </c>
      <c r="BX13" s="9">
        <v>35.832999999999998</v>
      </c>
      <c r="BY13" s="9">
        <v>45.186999999999998</v>
      </c>
      <c r="BZ13" s="9">
        <v>149.51</v>
      </c>
      <c r="CA13" s="9">
        <v>65.661000000000001</v>
      </c>
      <c r="CB13" s="9">
        <v>83.849000000000004</v>
      </c>
      <c r="CC13" s="9">
        <v>108.69</v>
      </c>
      <c r="CD13" s="9">
        <v>55.076999999999998</v>
      </c>
      <c r="CE13" s="9">
        <v>53.613</v>
      </c>
      <c r="CF13" s="9">
        <v>99.997</v>
      </c>
      <c r="CG13" s="9">
        <v>49.767000000000003</v>
      </c>
      <c r="CH13" s="9">
        <v>50.23</v>
      </c>
      <c r="CI13" s="9">
        <v>8.6929999999999996</v>
      </c>
      <c r="CJ13" s="9">
        <v>5.31</v>
      </c>
      <c r="CK13" s="9">
        <v>3.383</v>
      </c>
      <c r="CL13" s="9">
        <v>40.82</v>
      </c>
      <c r="CM13" s="9">
        <v>10.584</v>
      </c>
      <c r="CN13" s="9">
        <v>30.236000000000001</v>
      </c>
      <c r="CO13" s="9">
        <v>40.82</v>
      </c>
      <c r="CP13" s="9">
        <v>10.584</v>
      </c>
      <c r="CQ13" s="9">
        <v>30.236000000000001</v>
      </c>
      <c r="CR13" s="9">
        <v>141.03200000000001</v>
      </c>
      <c r="CS13" s="9">
        <v>81.2</v>
      </c>
      <c r="CT13" s="9">
        <v>59.832000000000001</v>
      </c>
      <c r="CU13" s="9">
        <v>69.507000000000005</v>
      </c>
      <c r="CV13" s="9">
        <v>40.622999999999998</v>
      </c>
      <c r="CW13" s="9">
        <v>28.884</v>
      </c>
      <c r="CX13" s="9">
        <v>58.779000000000003</v>
      </c>
      <c r="CY13" s="9">
        <v>33.256999999999998</v>
      </c>
      <c r="CZ13" s="9">
        <v>25.521999999999998</v>
      </c>
      <c r="DA13" s="9">
        <v>10.332000000000001</v>
      </c>
      <c r="DB13" s="9">
        <v>7.3650000000000002</v>
      </c>
      <c r="DC13" s="9">
        <v>2.9670000000000001</v>
      </c>
      <c r="DD13" s="9">
        <v>0.39600000000000002</v>
      </c>
      <c r="DE13" s="9">
        <v>0</v>
      </c>
      <c r="DF13" s="9">
        <v>0.39600000000000002</v>
      </c>
      <c r="DG13" s="9">
        <v>71.525000000000006</v>
      </c>
      <c r="DH13" s="9">
        <v>40.576999999999998</v>
      </c>
      <c r="DI13" s="9">
        <v>30.948</v>
      </c>
      <c r="DJ13" s="9">
        <v>69.475999999999999</v>
      </c>
      <c r="DK13" s="9">
        <v>39.783000000000001</v>
      </c>
      <c r="DL13" s="9">
        <v>29.693000000000001</v>
      </c>
      <c r="DM13" s="9">
        <v>2.0489999999999999</v>
      </c>
      <c r="DN13" s="9">
        <v>0.79400000000000004</v>
      </c>
      <c r="DO13" s="9">
        <v>1.2549999999999999</v>
      </c>
      <c r="DP13" s="9">
        <v>7.7670000000000003</v>
      </c>
      <c r="DQ13" s="9">
        <v>3.641</v>
      </c>
      <c r="DR13" s="9">
        <v>4.1260000000000003</v>
      </c>
      <c r="DS13" s="9">
        <v>2.4300000000000002</v>
      </c>
      <c r="DT13" s="9">
        <v>0.72499999999999998</v>
      </c>
      <c r="DU13" s="9">
        <v>1.7050000000000001</v>
      </c>
      <c r="DV13" s="9">
        <v>2.0339999999999998</v>
      </c>
      <c r="DW13" s="9">
        <v>0.72499999999999998</v>
      </c>
      <c r="DX13" s="9">
        <v>1.31</v>
      </c>
      <c r="DY13" s="9">
        <v>0</v>
      </c>
      <c r="DZ13" s="9">
        <v>0</v>
      </c>
      <c r="EA13" s="9">
        <v>0</v>
      </c>
      <c r="EB13" s="9">
        <v>0.39600000000000002</v>
      </c>
      <c r="EC13" s="9">
        <v>0</v>
      </c>
      <c r="ED13" s="9">
        <v>0.39600000000000002</v>
      </c>
      <c r="EE13" s="9">
        <v>5.3369999999999997</v>
      </c>
      <c r="EF13" s="9">
        <v>2.9159999999999999</v>
      </c>
      <c r="EG13" s="9">
        <v>2.4209999999999998</v>
      </c>
      <c r="EH13" s="9">
        <v>3.2879999999999998</v>
      </c>
      <c r="EI13" s="9">
        <v>2.1219999999999999</v>
      </c>
      <c r="EJ13" s="9">
        <v>1.1659999999999999</v>
      </c>
      <c r="EK13" s="9">
        <v>2.0489999999999999</v>
      </c>
      <c r="EL13" s="9">
        <v>0.79400000000000004</v>
      </c>
      <c r="EM13" s="9">
        <v>1.2549999999999999</v>
      </c>
      <c r="EN13" s="9">
        <v>133.26499999999999</v>
      </c>
      <c r="EO13" s="9">
        <v>77.558999999999997</v>
      </c>
      <c r="EP13" s="9">
        <v>55.706000000000003</v>
      </c>
      <c r="EQ13" s="9">
        <v>67.076999999999998</v>
      </c>
      <c r="ER13" s="9">
        <v>39.898000000000003</v>
      </c>
      <c r="ES13" s="9">
        <v>27.178999999999998</v>
      </c>
      <c r="ET13" s="9">
        <v>56.744999999999997</v>
      </c>
      <c r="EU13" s="9">
        <v>32.533000000000001</v>
      </c>
      <c r="EV13" s="9">
        <v>24.212</v>
      </c>
      <c r="EW13" s="9">
        <v>10.332000000000001</v>
      </c>
      <c r="EX13" s="9">
        <v>7.3650000000000002</v>
      </c>
      <c r="EY13" s="9">
        <v>2.9670000000000001</v>
      </c>
      <c r="EZ13" s="9">
        <v>66.188000000000002</v>
      </c>
      <c r="FA13" s="9">
        <v>37.661000000000001</v>
      </c>
      <c r="FB13" s="9">
        <v>28.527000000000001</v>
      </c>
      <c r="FC13" s="9">
        <v>66.188000000000002</v>
      </c>
      <c r="FD13" s="9">
        <v>37.661000000000001</v>
      </c>
      <c r="FE13" s="9">
        <v>28.527000000000001</v>
      </c>
      <c r="FF13" s="9">
        <v>556.73</v>
      </c>
      <c r="FG13" s="9">
        <v>282.94600000000003</v>
      </c>
      <c r="FH13" s="9">
        <v>273.78399999999999</v>
      </c>
      <c r="FI13" s="9">
        <v>374.08300000000003</v>
      </c>
      <c r="FJ13" s="9">
        <v>205.15700000000001</v>
      </c>
      <c r="FK13" s="9">
        <v>168.92599999999999</v>
      </c>
      <c r="FL13" s="9">
        <v>290.685</v>
      </c>
      <c r="FM13" s="9">
        <v>151.81700000000001</v>
      </c>
      <c r="FN13" s="9">
        <v>138.86799999999999</v>
      </c>
      <c r="FO13" s="9">
        <v>69.903000000000006</v>
      </c>
      <c r="FP13" s="9">
        <v>44.898000000000003</v>
      </c>
      <c r="FQ13" s="9">
        <v>25.004999999999999</v>
      </c>
      <c r="FR13" s="9">
        <v>13.496</v>
      </c>
      <c r="FS13" s="9">
        <v>8.4429999999999996</v>
      </c>
      <c r="FT13" s="9">
        <v>5.0529999999999999</v>
      </c>
      <c r="FU13" s="9">
        <v>182.64699999999999</v>
      </c>
      <c r="FV13" s="9">
        <v>77.787999999999997</v>
      </c>
      <c r="FW13" s="9">
        <v>104.858</v>
      </c>
      <c r="FX13" s="9">
        <v>163.76599999999999</v>
      </c>
      <c r="FY13" s="9">
        <v>72.194000000000003</v>
      </c>
      <c r="FZ13" s="9">
        <v>91.572000000000003</v>
      </c>
      <c r="GA13" s="9">
        <v>18.881</v>
      </c>
      <c r="GB13" s="9">
        <v>5.5949999999999998</v>
      </c>
      <c r="GC13" s="9">
        <v>13.286</v>
      </c>
      <c r="GD13" s="9">
        <v>140.904</v>
      </c>
      <c r="GE13" s="9">
        <v>70.835999999999999</v>
      </c>
      <c r="GF13" s="9">
        <v>70.066999999999993</v>
      </c>
      <c r="GG13" s="9">
        <v>85.787000000000006</v>
      </c>
      <c r="GH13" s="9">
        <v>49.533000000000001</v>
      </c>
      <c r="GI13" s="9">
        <v>36.253</v>
      </c>
      <c r="GJ13" s="9">
        <v>58.686</v>
      </c>
      <c r="GK13" s="9">
        <v>32.659999999999997</v>
      </c>
      <c r="GL13" s="9">
        <v>26.026</v>
      </c>
      <c r="GM13" s="9">
        <v>22.045000000000002</v>
      </c>
      <c r="GN13" s="9">
        <v>13.798</v>
      </c>
      <c r="GO13" s="9">
        <v>8.2469999999999999</v>
      </c>
      <c r="GP13" s="9">
        <v>5.0549999999999997</v>
      </c>
      <c r="GQ13" s="9">
        <v>3.0760000000000001</v>
      </c>
      <c r="GR13" s="9">
        <v>1.9790000000000001</v>
      </c>
      <c r="GS13" s="9">
        <v>55.116999999999997</v>
      </c>
      <c r="GT13" s="9">
        <v>21.303000000000001</v>
      </c>
      <c r="GU13" s="9">
        <v>33.814</v>
      </c>
      <c r="GV13" s="9">
        <v>44.686999999999998</v>
      </c>
      <c r="GW13" s="9">
        <v>18.914999999999999</v>
      </c>
      <c r="GX13" s="9">
        <v>25.771999999999998</v>
      </c>
      <c r="GY13" s="9">
        <v>10.43</v>
      </c>
      <c r="GZ13" s="9">
        <v>2.3879999999999999</v>
      </c>
      <c r="HA13" s="9">
        <v>8.0419999999999998</v>
      </c>
      <c r="HB13" s="9">
        <v>222.167</v>
      </c>
      <c r="HC13" s="9">
        <v>113.892</v>
      </c>
      <c r="HD13" s="9">
        <v>108.27500000000001</v>
      </c>
      <c r="HE13" s="9">
        <v>141.941</v>
      </c>
      <c r="HF13" s="9">
        <v>76.287000000000006</v>
      </c>
      <c r="HG13" s="9">
        <v>65.653999999999996</v>
      </c>
      <c r="HH13" s="9">
        <v>110.01300000000001</v>
      </c>
      <c r="HI13" s="9">
        <v>54.454000000000001</v>
      </c>
      <c r="HJ13" s="9">
        <v>55.56</v>
      </c>
      <c r="HK13" s="9">
        <v>27.74</v>
      </c>
      <c r="HL13" s="9">
        <v>19.573</v>
      </c>
      <c r="HM13" s="9">
        <v>8.1669999999999998</v>
      </c>
      <c r="HN13" s="9">
        <v>4.1870000000000003</v>
      </c>
      <c r="HO13" s="9">
        <v>2.2599999999999998</v>
      </c>
      <c r="HP13" s="9">
        <v>1.9279999999999999</v>
      </c>
      <c r="HQ13" s="9">
        <v>80.227000000000004</v>
      </c>
      <c r="HR13" s="9">
        <v>37.604999999999997</v>
      </c>
      <c r="HS13" s="9">
        <v>42.621000000000002</v>
      </c>
      <c r="HT13" s="9">
        <v>73.552000000000007</v>
      </c>
      <c r="HU13" s="9">
        <v>35.049999999999997</v>
      </c>
      <c r="HV13" s="9">
        <v>38.502000000000002</v>
      </c>
      <c r="HW13" s="9">
        <v>6.6749999999999998</v>
      </c>
      <c r="HX13" s="9">
        <v>2.556</v>
      </c>
      <c r="HY13" s="9">
        <v>4.1189999999999998</v>
      </c>
      <c r="HZ13" s="9">
        <v>109.97</v>
      </c>
      <c r="IA13" s="9">
        <v>53.366</v>
      </c>
      <c r="IB13" s="9">
        <v>56.603000000000002</v>
      </c>
      <c r="IC13" s="9">
        <v>78.816000000000003</v>
      </c>
      <c r="ID13" s="9">
        <v>41.523000000000003</v>
      </c>
      <c r="IE13" s="9">
        <v>37.292999999999999</v>
      </c>
      <c r="IF13" s="9">
        <v>62.308999999999997</v>
      </c>
      <c r="IG13" s="9">
        <v>32.171999999999997</v>
      </c>
      <c r="IH13" s="9">
        <v>30.137</v>
      </c>
      <c r="II13" s="9">
        <v>12.71</v>
      </c>
      <c r="IJ13" s="9">
        <v>6.7</v>
      </c>
      <c r="IK13" s="9">
        <v>6.01</v>
      </c>
      <c r="IL13" s="9">
        <v>3.7970000000000002</v>
      </c>
      <c r="IM13" s="9">
        <v>2.6509999999999998</v>
      </c>
      <c r="IN13" s="9">
        <v>1.1459999999999999</v>
      </c>
      <c r="IO13" s="9">
        <v>31.154</v>
      </c>
      <c r="IP13" s="9">
        <v>11.843</v>
      </c>
      <c r="IQ13" s="9">
        <v>19.311</v>
      </c>
    </row>
    <row r="14" spans="1:251">
      <c r="A14" s="10">
        <v>43132</v>
      </c>
      <c r="B14" s="9">
        <v>0.108</v>
      </c>
      <c r="C14" s="9">
        <v>6.3120000000000003</v>
      </c>
      <c r="D14" s="9">
        <v>2.488</v>
      </c>
      <c r="E14" s="9">
        <v>3.8239999999999998</v>
      </c>
      <c r="F14" s="9">
        <v>5.3440000000000003</v>
      </c>
      <c r="G14" s="9">
        <v>2.052</v>
      </c>
      <c r="H14" s="9">
        <v>3.2919999999999998</v>
      </c>
      <c r="I14" s="9">
        <v>0.96799999999999997</v>
      </c>
      <c r="J14" s="9">
        <v>0.436</v>
      </c>
      <c r="K14" s="9">
        <v>0.53200000000000003</v>
      </c>
      <c r="L14" s="9">
        <v>581.89800000000002</v>
      </c>
      <c r="M14" s="9">
        <v>305.755</v>
      </c>
      <c r="N14" s="9">
        <v>276.142</v>
      </c>
      <c r="O14" s="9">
        <v>434.50200000000001</v>
      </c>
      <c r="P14" s="9">
        <v>254.69200000000001</v>
      </c>
      <c r="Q14" s="9">
        <v>179.81</v>
      </c>
      <c r="R14" s="9">
        <v>361.608</v>
      </c>
      <c r="S14" s="9">
        <v>207.68100000000001</v>
      </c>
      <c r="T14" s="9">
        <v>153.92699999999999</v>
      </c>
      <c r="U14" s="9">
        <v>60.484000000000002</v>
      </c>
      <c r="V14" s="9">
        <v>39.843000000000004</v>
      </c>
      <c r="W14" s="9">
        <v>20.640999999999998</v>
      </c>
      <c r="X14" s="9">
        <v>12.411</v>
      </c>
      <c r="Y14" s="9">
        <v>7.1689999999999996</v>
      </c>
      <c r="Z14" s="9">
        <v>5.242</v>
      </c>
      <c r="AA14" s="9">
        <v>147.39500000000001</v>
      </c>
      <c r="AB14" s="9">
        <v>51.063000000000002</v>
      </c>
      <c r="AC14" s="9">
        <v>96.331999999999994</v>
      </c>
      <c r="AD14" s="9">
        <v>130.03399999999999</v>
      </c>
      <c r="AE14" s="9">
        <v>45.832000000000001</v>
      </c>
      <c r="AF14" s="9">
        <v>84.201999999999998</v>
      </c>
      <c r="AG14" s="9">
        <v>17.361000000000001</v>
      </c>
      <c r="AH14" s="9">
        <v>5.2309999999999999</v>
      </c>
      <c r="AI14" s="9">
        <v>12.13</v>
      </c>
      <c r="AJ14" s="9">
        <v>84.1</v>
      </c>
      <c r="AK14" s="9">
        <v>40.082000000000001</v>
      </c>
      <c r="AL14" s="9">
        <v>44.018000000000001</v>
      </c>
      <c r="AM14" s="9">
        <v>48.935000000000002</v>
      </c>
      <c r="AN14" s="9">
        <v>29.332999999999998</v>
      </c>
      <c r="AO14" s="9">
        <v>19.602</v>
      </c>
      <c r="AP14" s="9">
        <v>28.882999999999999</v>
      </c>
      <c r="AQ14" s="9">
        <v>16.693000000000001</v>
      </c>
      <c r="AR14" s="9">
        <v>12.19</v>
      </c>
      <c r="AS14" s="9">
        <v>7.641</v>
      </c>
      <c r="AT14" s="9">
        <v>5.4710000000000001</v>
      </c>
      <c r="AU14" s="9">
        <v>2.1709999999999998</v>
      </c>
      <c r="AV14" s="9">
        <v>12.411</v>
      </c>
      <c r="AW14" s="9">
        <v>7.1689999999999996</v>
      </c>
      <c r="AX14" s="9">
        <v>5.242</v>
      </c>
      <c r="AY14" s="9">
        <v>35.165999999999997</v>
      </c>
      <c r="AZ14" s="9">
        <v>10.749000000000001</v>
      </c>
      <c r="BA14" s="9">
        <v>24.416</v>
      </c>
      <c r="BB14" s="9">
        <v>17.805</v>
      </c>
      <c r="BC14" s="9">
        <v>5.5179999999999998</v>
      </c>
      <c r="BD14" s="9">
        <v>12.287000000000001</v>
      </c>
      <c r="BE14" s="9">
        <v>17.361000000000001</v>
      </c>
      <c r="BF14" s="9">
        <v>5.2309999999999999</v>
      </c>
      <c r="BG14" s="9">
        <v>12.13</v>
      </c>
      <c r="BH14" s="9">
        <v>351.62900000000002</v>
      </c>
      <c r="BI14" s="9">
        <v>190.97800000000001</v>
      </c>
      <c r="BJ14" s="9">
        <v>160.65100000000001</v>
      </c>
      <c r="BK14" s="9">
        <v>273.71800000000002</v>
      </c>
      <c r="BL14" s="9">
        <v>161.72</v>
      </c>
      <c r="BM14" s="9">
        <v>111.999</v>
      </c>
      <c r="BN14" s="9">
        <v>230.33500000000001</v>
      </c>
      <c r="BO14" s="9">
        <v>134.52500000000001</v>
      </c>
      <c r="BP14" s="9">
        <v>95.808999999999997</v>
      </c>
      <c r="BQ14" s="9">
        <v>43.384</v>
      </c>
      <c r="BR14" s="9">
        <v>27.193999999999999</v>
      </c>
      <c r="BS14" s="9">
        <v>16.189</v>
      </c>
      <c r="BT14" s="9">
        <v>77.911000000000001</v>
      </c>
      <c r="BU14" s="9">
        <v>29.257999999999999</v>
      </c>
      <c r="BV14" s="9">
        <v>48.652999999999999</v>
      </c>
      <c r="BW14" s="9">
        <v>77.911000000000001</v>
      </c>
      <c r="BX14" s="9">
        <v>29.257999999999999</v>
      </c>
      <c r="BY14" s="9">
        <v>48.652999999999999</v>
      </c>
      <c r="BZ14" s="9">
        <v>146.16800000000001</v>
      </c>
      <c r="CA14" s="9">
        <v>74.695999999999998</v>
      </c>
      <c r="CB14" s="9">
        <v>71.471999999999994</v>
      </c>
      <c r="CC14" s="9">
        <v>111.85</v>
      </c>
      <c r="CD14" s="9">
        <v>63.64</v>
      </c>
      <c r="CE14" s="9">
        <v>48.21</v>
      </c>
      <c r="CF14" s="9">
        <v>102.39</v>
      </c>
      <c r="CG14" s="9">
        <v>56.462000000000003</v>
      </c>
      <c r="CH14" s="9">
        <v>45.927999999999997</v>
      </c>
      <c r="CI14" s="9">
        <v>9.4589999999999996</v>
      </c>
      <c r="CJ14" s="9">
        <v>7.1779999999999999</v>
      </c>
      <c r="CK14" s="9">
        <v>2.282</v>
      </c>
      <c r="CL14" s="9">
        <v>34.317999999999998</v>
      </c>
      <c r="CM14" s="9">
        <v>11.055999999999999</v>
      </c>
      <c r="CN14" s="9">
        <v>23.263000000000002</v>
      </c>
      <c r="CO14" s="9">
        <v>34.317999999999998</v>
      </c>
      <c r="CP14" s="9">
        <v>11.055999999999999</v>
      </c>
      <c r="CQ14" s="9">
        <v>23.263000000000002</v>
      </c>
      <c r="CR14" s="9">
        <v>131.71700000000001</v>
      </c>
      <c r="CS14" s="9">
        <v>68.021000000000001</v>
      </c>
      <c r="CT14" s="9">
        <v>63.695</v>
      </c>
      <c r="CU14" s="9">
        <v>64.909000000000006</v>
      </c>
      <c r="CV14" s="9">
        <v>34.781999999999996</v>
      </c>
      <c r="CW14" s="9">
        <v>30.128</v>
      </c>
      <c r="CX14" s="9">
        <v>56.828000000000003</v>
      </c>
      <c r="CY14" s="9">
        <v>30.806000000000001</v>
      </c>
      <c r="CZ14" s="9">
        <v>26.023</v>
      </c>
      <c r="DA14" s="9">
        <v>6.2619999999999996</v>
      </c>
      <c r="DB14" s="9">
        <v>2.4159999999999999</v>
      </c>
      <c r="DC14" s="9">
        <v>3.8460000000000001</v>
      </c>
      <c r="DD14" s="9">
        <v>1.819</v>
      </c>
      <c r="DE14" s="9">
        <v>1.56</v>
      </c>
      <c r="DF14" s="9">
        <v>0.25900000000000001</v>
      </c>
      <c r="DG14" s="9">
        <v>66.807000000000002</v>
      </c>
      <c r="DH14" s="9">
        <v>33.24</v>
      </c>
      <c r="DI14" s="9">
        <v>33.567</v>
      </c>
      <c r="DJ14" s="9">
        <v>65.302000000000007</v>
      </c>
      <c r="DK14" s="9">
        <v>32.709000000000003</v>
      </c>
      <c r="DL14" s="9">
        <v>32.593000000000004</v>
      </c>
      <c r="DM14" s="9">
        <v>1.5049999999999999</v>
      </c>
      <c r="DN14" s="9">
        <v>0.53100000000000003</v>
      </c>
      <c r="DO14" s="9">
        <v>0.97399999999999998</v>
      </c>
      <c r="DP14" s="9">
        <v>11.045</v>
      </c>
      <c r="DQ14" s="9">
        <v>5.73</v>
      </c>
      <c r="DR14" s="9">
        <v>5.3140000000000001</v>
      </c>
      <c r="DS14" s="9">
        <v>3.484</v>
      </c>
      <c r="DT14" s="9">
        <v>2.7109999999999999</v>
      </c>
      <c r="DU14" s="9">
        <v>0.77300000000000002</v>
      </c>
      <c r="DV14" s="9">
        <v>1.665</v>
      </c>
      <c r="DW14" s="9">
        <v>1.151</v>
      </c>
      <c r="DX14" s="9">
        <v>0.51400000000000001</v>
      </c>
      <c r="DY14" s="9">
        <v>0</v>
      </c>
      <c r="DZ14" s="9">
        <v>0</v>
      </c>
      <c r="EA14" s="9">
        <v>0</v>
      </c>
      <c r="EB14" s="9">
        <v>1.819</v>
      </c>
      <c r="EC14" s="9">
        <v>1.56</v>
      </c>
      <c r="ED14" s="9">
        <v>0.25900000000000001</v>
      </c>
      <c r="EE14" s="9">
        <v>7.56</v>
      </c>
      <c r="EF14" s="9">
        <v>3.0190000000000001</v>
      </c>
      <c r="EG14" s="9">
        <v>4.5410000000000004</v>
      </c>
      <c r="EH14" s="9">
        <v>6.0549999999999997</v>
      </c>
      <c r="EI14" s="9">
        <v>2.4889999999999999</v>
      </c>
      <c r="EJ14" s="9">
        <v>3.5670000000000002</v>
      </c>
      <c r="EK14" s="9">
        <v>1.5049999999999999</v>
      </c>
      <c r="EL14" s="9">
        <v>0.53100000000000003</v>
      </c>
      <c r="EM14" s="9">
        <v>0.97399999999999998</v>
      </c>
      <c r="EN14" s="9">
        <v>120.672</v>
      </c>
      <c r="EO14" s="9">
        <v>62.290999999999997</v>
      </c>
      <c r="EP14" s="9">
        <v>58.381</v>
      </c>
      <c r="EQ14" s="9">
        <v>61.424999999999997</v>
      </c>
      <c r="ER14" s="9">
        <v>32.070999999999998</v>
      </c>
      <c r="ES14" s="9">
        <v>29.353999999999999</v>
      </c>
      <c r="ET14" s="9">
        <v>55.162999999999997</v>
      </c>
      <c r="EU14" s="9">
        <v>29.655000000000001</v>
      </c>
      <c r="EV14" s="9">
        <v>25.507999999999999</v>
      </c>
      <c r="EW14" s="9">
        <v>6.2619999999999996</v>
      </c>
      <c r="EX14" s="9">
        <v>2.4159999999999999</v>
      </c>
      <c r="EY14" s="9">
        <v>3.8460000000000001</v>
      </c>
      <c r="EZ14" s="9">
        <v>59.247</v>
      </c>
      <c r="FA14" s="9">
        <v>30.221</v>
      </c>
      <c r="FB14" s="9">
        <v>29.026</v>
      </c>
      <c r="FC14" s="9">
        <v>59.247</v>
      </c>
      <c r="FD14" s="9">
        <v>30.221</v>
      </c>
      <c r="FE14" s="9">
        <v>29.026</v>
      </c>
      <c r="FF14" s="9">
        <v>543.84799999999996</v>
      </c>
      <c r="FG14" s="9">
        <v>275.32299999999998</v>
      </c>
      <c r="FH14" s="9">
        <v>268.52600000000001</v>
      </c>
      <c r="FI14" s="9">
        <v>359.58800000000002</v>
      </c>
      <c r="FJ14" s="9">
        <v>204.37899999999999</v>
      </c>
      <c r="FK14" s="9">
        <v>155.208</v>
      </c>
      <c r="FL14" s="9">
        <v>289.66899999999998</v>
      </c>
      <c r="FM14" s="9">
        <v>162.49700000000001</v>
      </c>
      <c r="FN14" s="9">
        <v>127.172</v>
      </c>
      <c r="FO14" s="9">
        <v>56.707999999999998</v>
      </c>
      <c r="FP14" s="9">
        <v>34.173000000000002</v>
      </c>
      <c r="FQ14" s="9">
        <v>22.535</v>
      </c>
      <c r="FR14" s="9">
        <v>13.211</v>
      </c>
      <c r="FS14" s="9">
        <v>7.71</v>
      </c>
      <c r="FT14" s="9">
        <v>5.5010000000000003</v>
      </c>
      <c r="FU14" s="9">
        <v>184.261</v>
      </c>
      <c r="FV14" s="9">
        <v>70.942999999999998</v>
      </c>
      <c r="FW14" s="9">
        <v>113.31699999999999</v>
      </c>
      <c r="FX14" s="9">
        <v>166.04300000000001</v>
      </c>
      <c r="FY14" s="9">
        <v>65.673000000000002</v>
      </c>
      <c r="FZ14" s="9">
        <v>100.371</v>
      </c>
      <c r="GA14" s="9">
        <v>18.216999999999999</v>
      </c>
      <c r="GB14" s="9">
        <v>5.2709999999999999</v>
      </c>
      <c r="GC14" s="9">
        <v>12.946999999999999</v>
      </c>
      <c r="GD14" s="9">
        <v>145.96100000000001</v>
      </c>
      <c r="GE14" s="9">
        <v>69.786000000000001</v>
      </c>
      <c r="GF14" s="9">
        <v>76.174999999999997</v>
      </c>
      <c r="GG14" s="9">
        <v>92.646000000000001</v>
      </c>
      <c r="GH14" s="9">
        <v>50.29</v>
      </c>
      <c r="GI14" s="9">
        <v>42.356999999999999</v>
      </c>
      <c r="GJ14" s="9">
        <v>65.481999999999999</v>
      </c>
      <c r="GK14" s="9">
        <v>36.164000000000001</v>
      </c>
      <c r="GL14" s="9">
        <v>29.318000000000001</v>
      </c>
      <c r="GM14" s="9">
        <v>17.785</v>
      </c>
      <c r="GN14" s="9">
        <v>8.9830000000000005</v>
      </c>
      <c r="GO14" s="9">
        <v>8.8019999999999996</v>
      </c>
      <c r="GP14" s="9">
        <v>9.3789999999999996</v>
      </c>
      <c r="GQ14" s="9">
        <v>5.1420000000000003</v>
      </c>
      <c r="GR14" s="9">
        <v>4.2370000000000001</v>
      </c>
      <c r="GS14" s="9">
        <v>53.314999999999998</v>
      </c>
      <c r="GT14" s="9">
        <v>19.495999999999999</v>
      </c>
      <c r="GU14" s="9">
        <v>33.819000000000003</v>
      </c>
      <c r="GV14" s="9">
        <v>43.774999999999999</v>
      </c>
      <c r="GW14" s="9">
        <v>17.295000000000002</v>
      </c>
      <c r="GX14" s="9">
        <v>26.48</v>
      </c>
      <c r="GY14" s="9">
        <v>9.5399999999999991</v>
      </c>
      <c r="GZ14" s="9">
        <v>2.2010000000000001</v>
      </c>
      <c r="HA14" s="9">
        <v>7.3390000000000004</v>
      </c>
      <c r="HB14" s="9">
        <v>210.75800000000001</v>
      </c>
      <c r="HC14" s="9">
        <v>106.907</v>
      </c>
      <c r="HD14" s="9">
        <v>103.85</v>
      </c>
      <c r="HE14" s="9">
        <v>136.55199999999999</v>
      </c>
      <c r="HF14" s="9">
        <v>78.286000000000001</v>
      </c>
      <c r="HG14" s="9">
        <v>58.267000000000003</v>
      </c>
      <c r="HH14" s="9">
        <v>109.84399999999999</v>
      </c>
      <c r="HI14" s="9">
        <v>59.223999999999997</v>
      </c>
      <c r="HJ14" s="9">
        <v>50.62</v>
      </c>
      <c r="HK14" s="9">
        <v>24.285</v>
      </c>
      <c r="HL14" s="9">
        <v>16.638999999999999</v>
      </c>
      <c r="HM14" s="9">
        <v>7.6459999999999999</v>
      </c>
      <c r="HN14" s="9">
        <v>2.423</v>
      </c>
      <c r="HO14" s="9">
        <v>2.423</v>
      </c>
      <c r="HP14" s="9">
        <v>0</v>
      </c>
      <c r="HQ14" s="9">
        <v>74.204999999999998</v>
      </c>
      <c r="HR14" s="9">
        <v>28.620999999999999</v>
      </c>
      <c r="HS14" s="9">
        <v>45.584000000000003</v>
      </c>
      <c r="HT14" s="9">
        <v>67.921999999999997</v>
      </c>
      <c r="HU14" s="9">
        <v>26.509</v>
      </c>
      <c r="HV14" s="9">
        <v>41.414000000000001</v>
      </c>
      <c r="HW14" s="9">
        <v>6.2830000000000004</v>
      </c>
      <c r="HX14" s="9">
        <v>2.113</v>
      </c>
      <c r="HY14" s="9">
        <v>4.17</v>
      </c>
      <c r="HZ14" s="9">
        <v>94.963999999999999</v>
      </c>
      <c r="IA14" s="9">
        <v>46.4</v>
      </c>
      <c r="IB14" s="9">
        <v>48.564</v>
      </c>
      <c r="IC14" s="9">
        <v>66.084000000000003</v>
      </c>
      <c r="ID14" s="9">
        <v>36.747</v>
      </c>
      <c r="IE14" s="9">
        <v>29.337</v>
      </c>
      <c r="IF14" s="9">
        <v>57.085000000000001</v>
      </c>
      <c r="IG14" s="9">
        <v>32.418999999999997</v>
      </c>
      <c r="IH14" s="9">
        <v>24.666</v>
      </c>
      <c r="II14" s="9">
        <v>7.7350000000000003</v>
      </c>
      <c r="IJ14" s="9">
        <v>4.3280000000000003</v>
      </c>
      <c r="IK14" s="9">
        <v>3.407</v>
      </c>
      <c r="IL14" s="9">
        <v>1.264</v>
      </c>
      <c r="IM14" s="9">
        <v>0</v>
      </c>
      <c r="IN14" s="9">
        <v>1.264</v>
      </c>
      <c r="IO14" s="9">
        <v>28.881</v>
      </c>
      <c r="IP14" s="9">
        <v>9.6539999999999999</v>
      </c>
      <c r="IQ14" s="9">
        <v>19.227</v>
      </c>
    </row>
    <row r="15" spans="1:251">
      <c r="A15" s="10">
        <v>43497</v>
      </c>
      <c r="B15" s="9">
        <v>0</v>
      </c>
      <c r="C15" s="9">
        <v>2.8330000000000002</v>
      </c>
      <c r="D15" s="9">
        <v>0.624</v>
      </c>
      <c r="E15" s="9">
        <v>2.2090000000000001</v>
      </c>
      <c r="F15" s="9">
        <v>1.3819999999999999</v>
      </c>
      <c r="G15" s="9">
        <v>0.312</v>
      </c>
      <c r="H15" s="9">
        <v>1.07</v>
      </c>
      <c r="I15" s="9">
        <v>1.45</v>
      </c>
      <c r="J15" s="9">
        <v>0.312</v>
      </c>
      <c r="K15" s="9">
        <v>1.139</v>
      </c>
      <c r="L15" s="9">
        <v>549.75599999999997</v>
      </c>
      <c r="M15" s="9">
        <v>290.55</v>
      </c>
      <c r="N15" s="9">
        <v>259.20600000000002</v>
      </c>
      <c r="O15" s="9">
        <v>404.63099999999997</v>
      </c>
      <c r="P15" s="9">
        <v>249.83</v>
      </c>
      <c r="Q15" s="9">
        <v>154.80099999999999</v>
      </c>
      <c r="R15" s="9">
        <v>305.38</v>
      </c>
      <c r="S15" s="9">
        <v>182.84700000000001</v>
      </c>
      <c r="T15" s="9">
        <v>122.533</v>
      </c>
      <c r="U15" s="9">
        <v>86.477999999999994</v>
      </c>
      <c r="V15" s="9">
        <v>57.161999999999999</v>
      </c>
      <c r="W15" s="9">
        <v>29.315999999999999</v>
      </c>
      <c r="X15" s="9">
        <v>12.773999999999999</v>
      </c>
      <c r="Y15" s="9">
        <v>9.8209999999999997</v>
      </c>
      <c r="Z15" s="9">
        <v>2.9529999999999998</v>
      </c>
      <c r="AA15" s="9">
        <v>145.124</v>
      </c>
      <c r="AB15" s="9">
        <v>40.719000000000001</v>
      </c>
      <c r="AC15" s="9">
        <v>104.405</v>
      </c>
      <c r="AD15" s="9">
        <v>124.996</v>
      </c>
      <c r="AE15" s="9">
        <v>36.328000000000003</v>
      </c>
      <c r="AF15" s="9">
        <v>88.668000000000006</v>
      </c>
      <c r="AG15" s="9">
        <v>20.128</v>
      </c>
      <c r="AH15" s="9">
        <v>4.391</v>
      </c>
      <c r="AI15" s="9">
        <v>15.737</v>
      </c>
      <c r="AJ15" s="9">
        <v>95.507000000000005</v>
      </c>
      <c r="AK15" s="9">
        <v>52.402999999999999</v>
      </c>
      <c r="AL15" s="9">
        <v>43.103999999999999</v>
      </c>
      <c r="AM15" s="9">
        <v>61.746000000000002</v>
      </c>
      <c r="AN15" s="9">
        <v>43.234999999999999</v>
      </c>
      <c r="AO15" s="9">
        <v>18.510999999999999</v>
      </c>
      <c r="AP15" s="9">
        <v>33.765999999999998</v>
      </c>
      <c r="AQ15" s="9">
        <v>22.265999999999998</v>
      </c>
      <c r="AR15" s="9">
        <v>11.499000000000001</v>
      </c>
      <c r="AS15" s="9">
        <v>15.206</v>
      </c>
      <c r="AT15" s="9">
        <v>11.147</v>
      </c>
      <c r="AU15" s="9">
        <v>4.0590000000000002</v>
      </c>
      <c r="AV15" s="9">
        <v>12.773999999999999</v>
      </c>
      <c r="AW15" s="9">
        <v>9.8209999999999997</v>
      </c>
      <c r="AX15" s="9">
        <v>2.9529999999999998</v>
      </c>
      <c r="AY15" s="9">
        <v>33.762</v>
      </c>
      <c r="AZ15" s="9">
        <v>9.1690000000000005</v>
      </c>
      <c r="BA15" s="9">
        <v>24.593</v>
      </c>
      <c r="BB15" s="9">
        <v>13.632999999999999</v>
      </c>
      <c r="BC15" s="9">
        <v>4.7779999999999996</v>
      </c>
      <c r="BD15" s="9">
        <v>8.8559999999999999</v>
      </c>
      <c r="BE15" s="9">
        <v>20.128</v>
      </c>
      <c r="BF15" s="9">
        <v>4.391</v>
      </c>
      <c r="BG15" s="9">
        <v>15.737</v>
      </c>
      <c r="BH15" s="9">
        <v>324.738</v>
      </c>
      <c r="BI15" s="9">
        <v>176.131</v>
      </c>
      <c r="BJ15" s="9">
        <v>148.607</v>
      </c>
      <c r="BK15" s="9">
        <v>244.76900000000001</v>
      </c>
      <c r="BL15" s="9">
        <v>154.03299999999999</v>
      </c>
      <c r="BM15" s="9">
        <v>90.736000000000004</v>
      </c>
      <c r="BN15" s="9">
        <v>187.83</v>
      </c>
      <c r="BO15" s="9">
        <v>115.783</v>
      </c>
      <c r="BP15" s="9">
        <v>72.046999999999997</v>
      </c>
      <c r="BQ15" s="9">
        <v>56.939</v>
      </c>
      <c r="BR15" s="9">
        <v>38.249000000000002</v>
      </c>
      <c r="BS15" s="9">
        <v>18.690000000000001</v>
      </c>
      <c r="BT15" s="9">
        <v>79.968999999999994</v>
      </c>
      <c r="BU15" s="9">
        <v>22.097999999999999</v>
      </c>
      <c r="BV15" s="9">
        <v>57.871000000000002</v>
      </c>
      <c r="BW15" s="9">
        <v>79.968999999999994</v>
      </c>
      <c r="BX15" s="9">
        <v>22.097999999999999</v>
      </c>
      <c r="BY15" s="9">
        <v>57.871000000000002</v>
      </c>
      <c r="BZ15" s="9">
        <v>129.51</v>
      </c>
      <c r="CA15" s="9">
        <v>62.015999999999998</v>
      </c>
      <c r="CB15" s="9">
        <v>67.495000000000005</v>
      </c>
      <c r="CC15" s="9">
        <v>98.117000000000004</v>
      </c>
      <c r="CD15" s="9">
        <v>52.563000000000002</v>
      </c>
      <c r="CE15" s="9">
        <v>45.554000000000002</v>
      </c>
      <c r="CF15" s="9">
        <v>83.784000000000006</v>
      </c>
      <c r="CG15" s="9">
        <v>44.796999999999997</v>
      </c>
      <c r="CH15" s="9">
        <v>38.987000000000002</v>
      </c>
      <c r="CI15" s="9">
        <v>14.333</v>
      </c>
      <c r="CJ15" s="9">
        <v>7.766</v>
      </c>
      <c r="CK15" s="9">
        <v>6.5670000000000002</v>
      </c>
      <c r="CL15" s="9">
        <v>31.393999999999998</v>
      </c>
      <c r="CM15" s="9">
        <v>9.4529999999999994</v>
      </c>
      <c r="CN15" s="9">
        <v>21.940999999999999</v>
      </c>
      <c r="CO15" s="9">
        <v>31.393999999999998</v>
      </c>
      <c r="CP15" s="9">
        <v>9.4529999999999994</v>
      </c>
      <c r="CQ15" s="9">
        <v>21.940999999999999</v>
      </c>
      <c r="CR15" s="9">
        <v>119.004</v>
      </c>
      <c r="CS15" s="9">
        <v>62.265000000000001</v>
      </c>
      <c r="CT15" s="9">
        <v>56.738999999999997</v>
      </c>
      <c r="CU15" s="9">
        <v>57.369</v>
      </c>
      <c r="CV15" s="9">
        <v>28.96</v>
      </c>
      <c r="CW15" s="9">
        <v>28.408999999999999</v>
      </c>
      <c r="CX15" s="9">
        <v>51.405999999999999</v>
      </c>
      <c r="CY15" s="9">
        <v>24.405000000000001</v>
      </c>
      <c r="CZ15" s="9">
        <v>27.001000000000001</v>
      </c>
      <c r="DA15" s="9">
        <v>5.2110000000000003</v>
      </c>
      <c r="DB15" s="9">
        <v>4.1909999999999998</v>
      </c>
      <c r="DC15" s="9">
        <v>1.02</v>
      </c>
      <c r="DD15" s="9">
        <v>0.753</v>
      </c>
      <c r="DE15" s="9">
        <v>0.36399999999999999</v>
      </c>
      <c r="DF15" s="9">
        <v>0.38800000000000001</v>
      </c>
      <c r="DG15" s="9">
        <v>61.634999999999998</v>
      </c>
      <c r="DH15" s="9">
        <v>33.305</v>
      </c>
      <c r="DI15" s="9">
        <v>28.33</v>
      </c>
      <c r="DJ15" s="9">
        <v>60.118000000000002</v>
      </c>
      <c r="DK15" s="9">
        <v>33.201999999999998</v>
      </c>
      <c r="DL15" s="9">
        <v>26.916</v>
      </c>
      <c r="DM15" s="9">
        <v>1.5169999999999999</v>
      </c>
      <c r="DN15" s="9">
        <v>0.10299999999999999</v>
      </c>
      <c r="DO15" s="9">
        <v>1.4139999999999999</v>
      </c>
      <c r="DP15" s="9">
        <v>11.89</v>
      </c>
      <c r="DQ15" s="9">
        <v>6.2530000000000001</v>
      </c>
      <c r="DR15" s="9">
        <v>5.6369999999999996</v>
      </c>
      <c r="DS15" s="9">
        <v>2.6619999999999999</v>
      </c>
      <c r="DT15" s="9">
        <v>0.61299999999999999</v>
      </c>
      <c r="DU15" s="9">
        <v>2.0489999999999999</v>
      </c>
      <c r="DV15" s="9">
        <v>1.91</v>
      </c>
      <c r="DW15" s="9">
        <v>0.249</v>
      </c>
      <c r="DX15" s="9">
        <v>1.661</v>
      </c>
      <c r="DY15" s="9">
        <v>0</v>
      </c>
      <c r="DZ15" s="9">
        <v>0</v>
      </c>
      <c r="EA15" s="9">
        <v>0</v>
      </c>
      <c r="EB15" s="9">
        <v>0.753</v>
      </c>
      <c r="EC15" s="9">
        <v>0.36399999999999999</v>
      </c>
      <c r="ED15" s="9">
        <v>0.38800000000000001</v>
      </c>
      <c r="EE15" s="9">
        <v>9.2270000000000003</v>
      </c>
      <c r="EF15" s="9">
        <v>5.64</v>
      </c>
      <c r="EG15" s="9">
        <v>3.5880000000000001</v>
      </c>
      <c r="EH15" s="9">
        <v>7.7110000000000003</v>
      </c>
      <c r="EI15" s="9">
        <v>5.5369999999999999</v>
      </c>
      <c r="EJ15" s="9">
        <v>2.1739999999999999</v>
      </c>
      <c r="EK15" s="9">
        <v>1.5169999999999999</v>
      </c>
      <c r="EL15" s="9">
        <v>0.10299999999999999</v>
      </c>
      <c r="EM15" s="9">
        <v>1.4139999999999999</v>
      </c>
      <c r="EN15" s="9">
        <v>107.114</v>
      </c>
      <c r="EO15" s="9">
        <v>56.012</v>
      </c>
      <c r="EP15" s="9">
        <v>51.101999999999997</v>
      </c>
      <c r="EQ15" s="9">
        <v>54.707000000000001</v>
      </c>
      <c r="ER15" s="9">
        <v>28.347000000000001</v>
      </c>
      <c r="ES15" s="9">
        <v>26.36</v>
      </c>
      <c r="ET15" s="9">
        <v>49.496000000000002</v>
      </c>
      <c r="EU15" s="9">
        <v>24.155999999999999</v>
      </c>
      <c r="EV15" s="9">
        <v>25.34</v>
      </c>
      <c r="EW15" s="9">
        <v>5.2110000000000003</v>
      </c>
      <c r="EX15" s="9">
        <v>4.1909999999999998</v>
      </c>
      <c r="EY15" s="9">
        <v>1.02</v>
      </c>
      <c r="EZ15" s="9">
        <v>52.406999999999996</v>
      </c>
      <c r="FA15" s="9">
        <v>27.664999999999999</v>
      </c>
      <c r="FB15" s="9">
        <v>24.742000000000001</v>
      </c>
      <c r="FC15" s="9">
        <v>52.406999999999996</v>
      </c>
      <c r="FD15" s="9">
        <v>27.664999999999999</v>
      </c>
      <c r="FE15" s="9">
        <v>24.742000000000001</v>
      </c>
      <c r="FF15" s="9">
        <v>503.80799999999999</v>
      </c>
      <c r="FG15" s="9">
        <v>259.30700000000002</v>
      </c>
      <c r="FH15" s="9">
        <v>244.501</v>
      </c>
      <c r="FI15" s="9">
        <v>332.89299999999997</v>
      </c>
      <c r="FJ15" s="9">
        <v>198.78100000000001</v>
      </c>
      <c r="FK15" s="9">
        <v>134.11199999999999</v>
      </c>
      <c r="FL15" s="9">
        <v>244.351</v>
      </c>
      <c r="FM15" s="9">
        <v>136.904</v>
      </c>
      <c r="FN15" s="9">
        <v>107.44799999999999</v>
      </c>
      <c r="FO15" s="9">
        <v>76.602000000000004</v>
      </c>
      <c r="FP15" s="9">
        <v>52.802999999999997</v>
      </c>
      <c r="FQ15" s="9">
        <v>23.798999999999999</v>
      </c>
      <c r="FR15" s="9">
        <v>11.939</v>
      </c>
      <c r="FS15" s="9">
        <v>9.0749999999999993</v>
      </c>
      <c r="FT15" s="9">
        <v>2.8650000000000002</v>
      </c>
      <c r="FU15" s="9">
        <v>170.91499999999999</v>
      </c>
      <c r="FV15" s="9">
        <v>60.526000000000003</v>
      </c>
      <c r="FW15" s="9">
        <v>110.389</v>
      </c>
      <c r="FX15" s="9">
        <v>150.453</v>
      </c>
      <c r="FY15" s="9">
        <v>56.639000000000003</v>
      </c>
      <c r="FZ15" s="9">
        <v>93.813000000000002</v>
      </c>
      <c r="GA15" s="9">
        <v>20.462</v>
      </c>
      <c r="GB15" s="9">
        <v>3.8860000000000001</v>
      </c>
      <c r="GC15" s="9">
        <v>16.576000000000001</v>
      </c>
      <c r="GD15" s="9">
        <v>135.881</v>
      </c>
      <c r="GE15" s="9">
        <v>69.245000000000005</v>
      </c>
      <c r="GF15" s="9">
        <v>66.635999999999996</v>
      </c>
      <c r="GG15" s="9">
        <v>83.903000000000006</v>
      </c>
      <c r="GH15" s="9">
        <v>51.008000000000003</v>
      </c>
      <c r="GI15" s="9">
        <v>32.895000000000003</v>
      </c>
      <c r="GJ15" s="9">
        <v>53.792000000000002</v>
      </c>
      <c r="GK15" s="9">
        <v>29.439</v>
      </c>
      <c r="GL15" s="9">
        <v>24.353000000000002</v>
      </c>
      <c r="GM15" s="9">
        <v>22.562999999999999</v>
      </c>
      <c r="GN15" s="9">
        <v>14.983000000000001</v>
      </c>
      <c r="GO15" s="9">
        <v>7.58</v>
      </c>
      <c r="GP15" s="9">
        <v>7.548</v>
      </c>
      <c r="GQ15" s="9">
        <v>6.5860000000000003</v>
      </c>
      <c r="GR15" s="9">
        <v>0.96099999999999997</v>
      </c>
      <c r="GS15" s="9">
        <v>51.978000000000002</v>
      </c>
      <c r="GT15" s="9">
        <v>18.236000000000001</v>
      </c>
      <c r="GU15" s="9">
        <v>33.741</v>
      </c>
      <c r="GV15" s="9">
        <v>41.345999999999997</v>
      </c>
      <c r="GW15" s="9">
        <v>16.315000000000001</v>
      </c>
      <c r="GX15" s="9">
        <v>25.030999999999999</v>
      </c>
      <c r="GY15" s="9">
        <v>10.632</v>
      </c>
      <c r="GZ15" s="9">
        <v>1.9219999999999999</v>
      </c>
      <c r="HA15" s="9">
        <v>8.7110000000000003</v>
      </c>
      <c r="HB15" s="9">
        <v>226.51499999999999</v>
      </c>
      <c r="HC15" s="9">
        <v>120.886</v>
      </c>
      <c r="HD15" s="9">
        <v>105.629</v>
      </c>
      <c r="HE15" s="9">
        <v>147.63200000000001</v>
      </c>
      <c r="HF15" s="9">
        <v>90.994</v>
      </c>
      <c r="HG15" s="9">
        <v>56.637999999999998</v>
      </c>
      <c r="HH15" s="9">
        <v>107.626</v>
      </c>
      <c r="HI15" s="9">
        <v>61.872999999999998</v>
      </c>
      <c r="HJ15" s="9">
        <v>45.753</v>
      </c>
      <c r="HK15" s="9">
        <v>36.546999999999997</v>
      </c>
      <c r="HL15" s="9">
        <v>26.632999999999999</v>
      </c>
      <c r="HM15" s="9">
        <v>9.9139999999999997</v>
      </c>
      <c r="HN15" s="9">
        <v>3.4590000000000001</v>
      </c>
      <c r="HO15" s="9">
        <v>2.488</v>
      </c>
      <c r="HP15" s="9">
        <v>0.97</v>
      </c>
      <c r="HQ15" s="9">
        <v>78.882999999999996</v>
      </c>
      <c r="HR15" s="9">
        <v>29.890999999999998</v>
      </c>
      <c r="HS15" s="9">
        <v>48.991999999999997</v>
      </c>
      <c r="HT15" s="9">
        <v>72.325000000000003</v>
      </c>
      <c r="HU15" s="9">
        <v>28.388999999999999</v>
      </c>
      <c r="HV15" s="9">
        <v>43.935000000000002</v>
      </c>
      <c r="HW15" s="9">
        <v>6.5590000000000002</v>
      </c>
      <c r="HX15" s="9">
        <v>1.502</v>
      </c>
      <c r="HY15" s="9">
        <v>5.056</v>
      </c>
      <c r="HZ15" s="9">
        <v>74.852999999999994</v>
      </c>
      <c r="IA15" s="9">
        <v>35.649000000000001</v>
      </c>
      <c r="IB15" s="9">
        <v>39.204000000000001</v>
      </c>
      <c r="IC15" s="9">
        <v>50.634</v>
      </c>
      <c r="ID15" s="9">
        <v>28.861000000000001</v>
      </c>
      <c r="IE15" s="9">
        <v>21.773</v>
      </c>
      <c r="IF15" s="9">
        <v>39.521000000000001</v>
      </c>
      <c r="IG15" s="9">
        <v>23.062999999999999</v>
      </c>
      <c r="IH15" s="9">
        <v>16.457999999999998</v>
      </c>
      <c r="II15" s="9">
        <v>10.994999999999999</v>
      </c>
      <c r="IJ15" s="9">
        <v>5.798</v>
      </c>
      <c r="IK15" s="9">
        <v>5.1970000000000001</v>
      </c>
      <c r="IL15" s="9">
        <v>0.11700000000000001</v>
      </c>
      <c r="IM15" s="9">
        <v>0</v>
      </c>
      <c r="IN15" s="9">
        <v>0.11700000000000001</v>
      </c>
      <c r="IO15" s="9">
        <v>24.22</v>
      </c>
      <c r="IP15" s="9">
        <v>6.7880000000000003</v>
      </c>
      <c r="IQ15" s="9">
        <v>17.431000000000001</v>
      </c>
    </row>
    <row r="16" spans="1:251">
      <c r="A16" s="10">
        <v>43862</v>
      </c>
      <c r="B16" s="9">
        <v>1.2829999999999999</v>
      </c>
      <c r="C16" s="9">
        <v>4.3040000000000003</v>
      </c>
      <c r="D16" s="9">
        <v>1.4690000000000001</v>
      </c>
      <c r="E16" s="9">
        <v>2.835</v>
      </c>
      <c r="F16" s="9">
        <v>2.5539999999999998</v>
      </c>
      <c r="G16" s="9">
        <v>1.4690000000000001</v>
      </c>
      <c r="H16" s="9">
        <v>1.085</v>
      </c>
      <c r="I16" s="9">
        <v>1.75</v>
      </c>
      <c r="J16" s="9">
        <v>0</v>
      </c>
      <c r="K16" s="9">
        <v>1.75</v>
      </c>
      <c r="L16" s="9">
        <v>548.36800000000005</v>
      </c>
      <c r="M16" s="9">
        <v>297.988</v>
      </c>
      <c r="N16" s="9">
        <v>250.38</v>
      </c>
      <c r="O16" s="9">
        <v>393.65199999999999</v>
      </c>
      <c r="P16" s="9">
        <v>238.31200000000001</v>
      </c>
      <c r="Q16" s="9">
        <v>155.34</v>
      </c>
      <c r="R16" s="9">
        <v>306.24900000000002</v>
      </c>
      <c r="S16" s="9">
        <v>174.33600000000001</v>
      </c>
      <c r="T16" s="9">
        <v>131.91300000000001</v>
      </c>
      <c r="U16" s="9">
        <v>69.733000000000004</v>
      </c>
      <c r="V16" s="9">
        <v>51.142000000000003</v>
      </c>
      <c r="W16" s="9">
        <v>18.591999999999999</v>
      </c>
      <c r="X16" s="9">
        <v>17.669</v>
      </c>
      <c r="Y16" s="9">
        <v>12.834</v>
      </c>
      <c r="Z16" s="9">
        <v>4.8360000000000003</v>
      </c>
      <c r="AA16" s="9">
        <v>154.71600000000001</v>
      </c>
      <c r="AB16" s="9">
        <v>59.677</v>
      </c>
      <c r="AC16" s="9">
        <v>95.04</v>
      </c>
      <c r="AD16" s="9">
        <v>131.73099999999999</v>
      </c>
      <c r="AE16" s="9">
        <v>51.036999999999999</v>
      </c>
      <c r="AF16" s="9">
        <v>80.694000000000003</v>
      </c>
      <c r="AG16" s="9">
        <v>22.986000000000001</v>
      </c>
      <c r="AH16" s="9">
        <v>8.64</v>
      </c>
      <c r="AI16" s="9">
        <v>14.346</v>
      </c>
      <c r="AJ16" s="9">
        <v>95.031999999999996</v>
      </c>
      <c r="AK16" s="9">
        <v>50.027000000000001</v>
      </c>
      <c r="AL16" s="9">
        <v>45.005000000000003</v>
      </c>
      <c r="AM16" s="9">
        <v>57.313000000000002</v>
      </c>
      <c r="AN16" s="9">
        <v>36.75</v>
      </c>
      <c r="AO16" s="9">
        <v>20.562000000000001</v>
      </c>
      <c r="AP16" s="9">
        <v>30.905999999999999</v>
      </c>
      <c r="AQ16" s="9">
        <v>16.814</v>
      </c>
      <c r="AR16" s="9">
        <v>14.092000000000001</v>
      </c>
      <c r="AS16" s="9">
        <v>8.7370000000000001</v>
      </c>
      <c r="AT16" s="9">
        <v>7.1029999999999998</v>
      </c>
      <c r="AU16" s="9">
        <v>1.635</v>
      </c>
      <c r="AV16" s="9">
        <v>17.669</v>
      </c>
      <c r="AW16" s="9">
        <v>12.834</v>
      </c>
      <c r="AX16" s="9">
        <v>4.8360000000000003</v>
      </c>
      <c r="AY16" s="9">
        <v>37.719000000000001</v>
      </c>
      <c r="AZ16" s="9">
        <v>13.276</v>
      </c>
      <c r="BA16" s="9">
        <v>24.443000000000001</v>
      </c>
      <c r="BB16" s="9">
        <v>14.734</v>
      </c>
      <c r="BC16" s="9">
        <v>4.6360000000000001</v>
      </c>
      <c r="BD16" s="9">
        <v>10.097</v>
      </c>
      <c r="BE16" s="9">
        <v>22.986000000000001</v>
      </c>
      <c r="BF16" s="9">
        <v>8.64</v>
      </c>
      <c r="BG16" s="9">
        <v>14.346</v>
      </c>
      <c r="BH16" s="9">
        <v>316.64999999999998</v>
      </c>
      <c r="BI16" s="9">
        <v>188.88200000000001</v>
      </c>
      <c r="BJ16" s="9">
        <v>127.768</v>
      </c>
      <c r="BK16" s="9">
        <v>237.98699999999999</v>
      </c>
      <c r="BL16" s="9">
        <v>153.72300000000001</v>
      </c>
      <c r="BM16" s="9">
        <v>84.263999999999996</v>
      </c>
      <c r="BN16" s="9">
        <v>185.12299999999999</v>
      </c>
      <c r="BO16" s="9">
        <v>115.797</v>
      </c>
      <c r="BP16" s="9">
        <v>69.325000000000003</v>
      </c>
      <c r="BQ16" s="9">
        <v>52.863999999999997</v>
      </c>
      <c r="BR16" s="9">
        <v>37.926000000000002</v>
      </c>
      <c r="BS16" s="9">
        <v>14.939</v>
      </c>
      <c r="BT16" s="9">
        <v>78.664000000000001</v>
      </c>
      <c r="BU16" s="9">
        <v>35.158999999999999</v>
      </c>
      <c r="BV16" s="9">
        <v>43.505000000000003</v>
      </c>
      <c r="BW16" s="9">
        <v>78.664000000000001</v>
      </c>
      <c r="BX16" s="9">
        <v>35.158999999999999</v>
      </c>
      <c r="BY16" s="9">
        <v>43.505000000000003</v>
      </c>
      <c r="BZ16" s="9">
        <v>136.68600000000001</v>
      </c>
      <c r="CA16" s="9">
        <v>59.08</v>
      </c>
      <c r="CB16" s="9">
        <v>77.605999999999995</v>
      </c>
      <c r="CC16" s="9">
        <v>98.352999999999994</v>
      </c>
      <c r="CD16" s="9">
        <v>47.838000000000001</v>
      </c>
      <c r="CE16" s="9">
        <v>50.514000000000003</v>
      </c>
      <c r="CF16" s="9">
        <v>90.221000000000004</v>
      </c>
      <c r="CG16" s="9">
        <v>41.725000000000001</v>
      </c>
      <c r="CH16" s="9">
        <v>48.496000000000002</v>
      </c>
      <c r="CI16" s="9">
        <v>8.1319999999999997</v>
      </c>
      <c r="CJ16" s="9">
        <v>6.1139999999999999</v>
      </c>
      <c r="CK16" s="9">
        <v>2.0179999999999998</v>
      </c>
      <c r="CL16" s="9">
        <v>38.332999999999998</v>
      </c>
      <c r="CM16" s="9">
        <v>11.241</v>
      </c>
      <c r="CN16" s="9">
        <v>27.091999999999999</v>
      </c>
      <c r="CO16" s="9">
        <v>38.332999999999998</v>
      </c>
      <c r="CP16" s="9">
        <v>11.241</v>
      </c>
      <c r="CQ16" s="9">
        <v>27.091999999999999</v>
      </c>
      <c r="CR16" s="9">
        <v>136.10499999999999</v>
      </c>
      <c r="CS16" s="9">
        <v>69.23</v>
      </c>
      <c r="CT16" s="9">
        <v>66.876000000000005</v>
      </c>
      <c r="CU16" s="9">
        <v>63.107999999999997</v>
      </c>
      <c r="CV16" s="9">
        <v>33.170999999999999</v>
      </c>
      <c r="CW16" s="9">
        <v>29.937000000000001</v>
      </c>
      <c r="CX16" s="9">
        <v>55.863</v>
      </c>
      <c r="CY16" s="9">
        <v>29.847000000000001</v>
      </c>
      <c r="CZ16" s="9">
        <v>26.015999999999998</v>
      </c>
      <c r="DA16" s="9">
        <v>6.931</v>
      </c>
      <c r="DB16" s="9">
        <v>3.2050000000000001</v>
      </c>
      <c r="DC16" s="9">
        <v>3.726</v>
      </c>
      <c r="DD16" s="9">
        <v>0.315</v>
      </c>
      <c r="DE16" s="9">
        <v>0.11899999999999999</v>
      </c>
      <c r="DF16" s="9">
        <v>0.19600000000000001</v>
      </c>
      <c r="DG16" s="9">
        <v>72.997</v>
      </c>
      <c r="DH16" s="9">
        <v>36.058999999999997</v>
      </c>
      <c r="DI16" s="9">
        <v>36.938000000000002</v>
      </c>
      <c r="DJ16" s="9">
        <v>71.111000000000004</v>
      </c>
      <c r="DK16" s="9">
        <v>35.545999999999999</v>
      </c>
      <c r="DL16" s="9">
        <v>35.564999999999998</v>
      </c>
      <c r="DM16" s="9">
        <v>1.887</v>
      </c>
      <c r="DN16" s="9">
        <v>0.51300000000000001</v>
      </c>
      <c r="DO16" s="9">
        <v>1.373</v>
      </c>
      <c r="DP16" s="9">
        <v>10.859</v>
      </c>
      <c r="DQ16" s="9">
        <v>4.7880000000000003</v>
      </c>
      <c r="DR16" s="9">
        <v>6.0720000000000001</v>
      </c>
      <c r="DS16" s="9">
        <v>4.3099999999999996</v>
      </c>
      <c r="DT16" s="9">
        <v>1.7470000000000001</v>
      </c>
      <c r="DU16" s="9">
        <v>2.5640000000000001</v>
      </c>
      <c r="DV16" s="9">
        <v>3.7970000000000002</v>
      </c>
      <c r="DW16" s="9">
        <v>1.627</v>
      </c>
      <c r="DX16" s="9">
        <v>2.169</v>
      </c>
      <c r="DY16" s="9">
        <v>0.19900000000000001</v>
      </c>
      <c r="DZ16" s="9">
        <v>0</v>
      </c>
      <c r="EA16" s="9">
        <v>0.19900000000000001</v>
      </c>
      <c r="EB16" s="9">
        <v>0.315</v>
      </c>
      <c r="EC16" s="9">
        <v>0.11899999999999999</v>
      </c>
      <c r="ED16" s="9">
        <v>0.19600000000000001</v>
      </c>
      <c r="EE16" s="9">
        <v>6.5490000000000004</v>
      </c>
      <c r="EF16" s="9">
        <v>3.0409999999999999</v>
      </c>
      <c r="EG16" s="9">
        <v>3.508</v>
      </c>
      <c r="EH16" s="9">
        <v>4.6619999999999999</v>
      </c>
      <c r="EI16" s="9">
        <v>2.528</v>
      </c>
      <c r="EJ16" s="9">
        <v>2.1349999999999998</v>
      </c>
      <c r="EK16" s="9">
        <v>1.887</v>
      </c>
      <c r="EL16" s="9">
        <v>0.51300000000000001</v>
      </c>
      <c r="EM16" s="9">
        <v>1.373</v>
      </c>
      <c r="EN16" s="9">
        <v>125.246</v>
      </c>
      <c r="EO16" s="9">
        <v>64.441999999999993</v>
      </c>
      <c r="EP16" s="9">
        <v>60.804000000000002</v>
      </c>
      <c r="EQ16" s="9">
        <v>58.798000000000002</v>
      </c>
      <c r="ER16" s="9">
        <v>31.423999999999999</v>
      </c>
      <c r="ES16" s="9">
        <v>27.373000000000001</v>
      </c>
      <c r="ET16" s="9">
        <v>52.066000000000003</v>
      </c>
      <c r="EU16" s="9">
        <v>28.22</v>
      </c>
      <c r="EV16" s="9">
        <v>23.846</v>
      </c>
      <c r="EW16" s="9">
        <v>6.7320000000000002</v>
      </c>
      <c r="EX16" s="9">
        <v>3.2050000000000001</v>
      </c>
      <c r="EY16" s="9">
        <v>3.5270000000000001</v>
      </c>
      <c r="EZ16" s="9">
        <v>66.447999999999993</v>
      </c>
      <c r="FA16" s="9">
        <v>33.018000000000001</v>
      </c>
      <c r="FB16" s="9">
        <v>33.43</v>
      </c>
      <c r="FC16" s="9">
        <v>66.447999999999993</v>
      </c>
      <c r="FD16" s="9">
        <v>33.018000000000001</v>
      </c>
      <c r="FE16" s="9">
        <v>33.43</v>
      </c>
      <c r="FF16" s="9">
        <v>513.05499999999995</v>
      </c>
      <c r="FG16" s="9">
        <v>278.13400000000001</v>
      </c>
      <c r="FH16" s="9">
        <v>234.92099999999999</v>
      </c>
      <c r="FI16" s="9">
        <v>331.60500000000002</v>
      </c>
      <c r="FJ16" s="9">
        <v>200.922</v>
      </c>
      <c r="FK16" s="9">
        <v>130.68299999999999</v>
      </c>
      <c r="FL16" s="9">
        <v>248.483</v>
      </c>
      <c r="FM16" s="9">
        <v>142.32499999999999</v>
      </c>
      <c r="FN16" s="9">
        <v>106.158</v>
      </c>
      <c r="FO16" s="9">
        <v>65.722999999999999</v>
      </c>
      <c r="FP16" s="9">
        <v>45.645000000000003</v>
      </c>
      <c r="FQ16" s="9">
        <v>20.079000000000001</v>
      </c>
      <c r="FR16" s="9">
        <v>17.399000000000001</v>
      </c>
      <c r="FS16" s="9">
        <v>12.952999999999999</v>
      </c>
      <c r="FT16" s="9">
        <v>4.4459999999999997</v>
      </c>
      <c r="FU16" s="9">
        <v>181.45</v>
      </c>
      <c r="FV16" s="9">
        <v>77.212000000000003</v>
      </c>
      <c r="FW16" s="9">
        <v>104.238</v>
      </c>
      <c r="FX16" s="9">
        <v>158.41900000000001</v>
      </c>
      <c r="FY16" s="9">
        <v>68.058999999999997</v>
      </c>
      <c r="FZ16" s="9">
        <v>90.361000000000004</v>
      </c>
      <c r="GA16" s="9">
        <v>23.030999999999999</v>
      </c>
      <c r="GB16" s="9">
        <v>9.1530000000000005</v>
      </c>
      <c r="GC16" s="9">
        <v>13.878</v>
      </c>
      <c r="GD16" s="9">
        <v>149.881</v>
      </c>
      <c r="GE16" s="9">
        <v>81.483999999999995</v>
      </c>
      <c r="GF16" s="9">
        <v>68.397000000000006</v>
      </c>
      <c r="GG16" s="9">
        <v>91.813999999999993</v>
      </c>
      <c r="GH16" s="9">
        <v>61.552999999999997</v>
      </c>
      <c r="GI16" s="9">
        <v>30.260999999999999</v>
      </c>
      <c r="GJ16" s="9">
        <v>56.533000000000001</v>
      </c>
      <c r="GK16" s="9">
        <v>33.301000000000002</v>
      </c>
      <c r="GL16" s="9">
        <v>23.233000000000001</v>
      </c>
      <c r="GM16" s="9">
        <v>24.434000000000001</v>
      </c>
      <c r="GN16" s="9">
        <v>19.18</v>
      </c>
      <c r="GO16" s="9">
        <v>5.2539999999999996</v>
      </c>
      <c r="GP16" s="9">
        <v>10.847</v>
      </c>
      <c r="GQ16" s="9">
        <v>9.0730000000000004</v>
      </c>
      <c r="GR16" s="9">
        <v>1.774</v>
      </c>
      <c r="GS16" s="9">
        <v>58.067</v>
      </c>
      <c r="GT16" s="9">
        <v>19.931000000000001</v>
      </c>
      <c r="GU16" s="9">
        <v>38.136000000000003</v>
      </c>
      <c r="GV16" s="9">
        <v>45.05</v>
      </c>
      <c r="GW16" s="9">
        <v>16.341999999999999</v>
      </c>
      <c r="GX16" s="9">
        <v>28.707999999999998</v>
      </c>
      <c r="GY16" s="9">
        <v>13.016999999999999</v>
      </c>
      <c r="GZ16" s="9">
        <v>3.589</v>
      </c>
      <c r="HA16" s="9">
        <v>9.4280000000000008</v>
      </c>
      <c r="HB16" s="9">
        <v>202.804</v>
      </c>
      <c r="HC16" s="9">
        <v>111.26600000000001</v>
      </c>
      <c r="HD16" s="9">
        <v>91.537000000000006</v>
      </c>
      <c r="HE16" s="9">
        <v>126.11799999999999</v>
      </c>
      <c r="HF16" s="9">
        <v>75.078000000000003</v>
      </c>
      <c r="HG16" s="9">
        <v>51.04</v>
      </c>
      <c r="HH16" s="9">
        <v>98.546999999999997</v>
      </c>
      <c r="HI16" s="9">
        <v>56.59</v>
      </c>
      <c r="HJ16" s="9">
        <v>41.957000000000001</v>
      </c>
      <c r="HK16" s="9">
        <v>24.248000000000001</v>
      </c>
      <c r="HL16" s="9">
        <v>17.135999999999999</v>
      </c>
      <c r="HM16" s="9">
        <v>7.1130000000000004</v>
      </c>
      <c r="HN16" s="9">
        <v>3.323</v>
      </c>
      <c r="HO16" s="9">
        <v>1.3520000000000001</v>
      </c>
      <c r="HP16" s="9">
        <v>1.9710000000000001</v>
      </c>
      <c r="HQ16" s="9">
        <v>76.685000000000002</v>
      </c>
      <c r="HR16" s="9">
        <v>36.188000000000002</v>
      </c>
      <c r="HS16" s="9">
        <v>40.497</v>
      </c>
      <c r="HT16" s="9">
        <v>70.873000000000005</v>
      </c>
      <c r="HU16" s="9">
        <v>32.509</v>
      </c>
      <c r="HV16" s="9">
        <v>38.363999999999997</v>
      </c>
      <c r="HW16" s="9">
        <v>5.8120000000000003</v>
      </c>
      <c r="HX16" s="9">
        <v>3.6789999999999998</v>
      </c>
      <c r="HY16" s="9">
        <v>2.133</v>
      </c>
      <c r="HZ16" s="9">
        <v>83.896000000000001</v>
      </c>
      <c r="IA16" s="9">
        <v>45.707999999999998</v>
      </c>
      <c r="IB16" s="9">
        <v>38.188000000000002</v>
      </c>
      <c r="IC16" s="9">
        <v>55.46</v>
      </c>
      <c r="ID16" s="9">
        <v>32.375</v>
      </c>
      <c r="IE16" s="9">
        <v>23.085000000000001</v>
      </c>
      <c r="IF16" s="9">
        <v>44.71</v>
      </c>
      <c r="IG16" s="9">
        <v>25.53</v>
      </c>
      <c r="IH16" s="9">
        <v>19.18</v>
      </c>
      <c r="II16" s="9">
        <v>7.9749999999999996</v>
      </c>
      <c r="IJ16" s="9">
        <v>4.7709999999999999</v>
      </c>
      <c r="IK16" s="9">
        <v>3.2040000000000002</v>
      </c>
      <c r="IL16" s="9">
        <v>2.7749999999999999</v>
      </c>
      <c r="IM16" s="9">
        <v>2.0739999999999998</v>
      </c>
      <c r="IN16" s="9">
        <v>0.70099999999999996</v>
      </c>
      <c r="IO16" s="9">
        <v>28.436</v>
      </c>
      <c r="IP16" s="9">
        <v>13.333</v>
      </c>
      <c r="IQ16" s="9">
        <v>15.102</v>
      </c>
    </row>
    <row r="17" spans="1:251">
      <c r="A17" s="10">
        <v>44228</v>
      </c>
      <c r="B17" s="9">
        <v>0.48699999999999999</v>
      </c>
      <c r="C17" s="9">
        <v>3.5649999999999999</v>
      </c>
      <c r="D17" s="9">
        <v>1.276</v>
      </c>
      <c r="E17" s="9">
        <v>2.2890000000000001</v>
      </c>
      <c r="F17" s="9">
        <v>1.446</v>
      </c>
      <c r="G17" s="9">
        <v>0.60199999999999998</v>
      </c>
      <c r="H17" s="9">
        <v>0.84399999999999997</v>
      </c>
      <c r="I17" s="9">
        <v>2.1190000000000002</v>
      </c>
      <c r="J17" s="9">
        <v>0.67400000000000004</v>
      </c>
      <c r="K17" s="9">
        <v>1.4450000000000001</v>
      </c>
      <c r="L17" s="9">
        <v>664.22799999999995</v>
      </c>
      <c r="M17" s="9">
        <v>370.32499999999999</v>
      </c>
      <c r="N17" s="9">
        <v>293.90199999999999</v>
      </c>
      <c r="O17" s="9">
        <v>504.16699999999997</v>
      </c>
      <c r="P17" s="9">
        <v>303.44499999999999</v>
      </c>
      <c r="Q17" s="9">
        <v>200.72200000000001</v>
      </c>
      <c r="R17" s="9">
        <v>394.91300000000001</v>
      </c>
      <c r="S17" s="9">
        <v>224.821</v>
      </c>
      <c r="T17" s="9">
        <v>170.09200000000001</v>
      </c>
      <c r="U17" s="9">
        <v>91.507000000000005</v>
      </c>
      <c r="V17" s="9">
        <v>67.451999999999998</v>
      </c>
      <c r="W17" s="9">
        <v>24.055</v>
      </c>
      <c r="X17" s="9">
        <v>17.747</v>
      </c>
      <c r="Y17" s="9">
        <v>11.172000000000001</v>
      </c>
      <c r="Z17" s="9">
        <v>6.5739999999999998</v>
      </c>
      <c r="AA17" s="9">
        <v>160.06100000000001</v>
      </c>
      <c r="AB17" s="9">
        <v>66.88</v>
      </c>
      <c r="AC17" s="9">
        <v>93.18</v>
      </c>
      <c r="AD17" s="9">
        <v>136.71299999999999</v>
      </c>
      <c r="AE17" s="9">
        <v>54.540999999999997</v>
      </c>
      <c r="AF17" s="9">
        <v>82.171999999999997</v>
      </c>
      <c r="AG17" s="9">
        <v>23.347999999999999</v>
      </c>
      <c r="AH17" s="9">
        <v>12.339</v>
      </c>
      <c r="AI17" s="9">
        <v>11.009</v>
      </c>
      <c r="AJ17" s="9">
        <v>105.923</v>
      </c>
      <c r="AK17" s="9">
        <v>54.743000000000002</v>
      </c>
      <c r="AL17" s="9">
        <v>51.18</v>
      </c>
      <c r="AM17" s="9">
        <v>72.400000000000006</v>
      </c>
      <c r="AN17" s="9">
        <v>39.265000000000001</v>
      </c>
      <c r="AO17" s="9">
        <v>33.134999999999998</v>
      </c>
      <c r="AP17" s="9">
        <v>41.033999999999999</v>
      </c>
      <c r="AQ17" s="9">
        <v>16.797000000000001</v>
      </c>
      <c r="AR17" s="9">
        <v>24.236999999999998</v>
      </c>
      <c r="AS17" s="9">
        <v>13.62</v>
      </c>
      <c r="AT17" s="9">
        <v>11.295999999999999</v>
      </c>
      <c r="AU17" s="9">
        <v>2.3239999999999998</v>
      </c>
      <c r="AV17" s="9">
        <v>17.747</v>
      </c>
      <c r="AW17" s="9">
        <v>11.172000000000001</v>
      </c>
      <c r="AX17" s="9">
        <v>6.5739999999999998</v>
      </c>
      <c r="AY17" s="9">
        <v>33.523000000000003</v>
      </c>
      <c r="AZ17" s="9">
        <v>15.478</v>
      </c>
      <c r="BA17" s="9">
        <v>18.045000000000002</v>
      </c>
      <c r="BB17" s="9">
        <v>10.173999999999999</v>
      </c>
      <c r="BC17" s="9">
        <v>3.1389999999999998</v>
      </c>
      <c r="BD17" s="9">
        <v>7.0359999999999996</v>
      </c>
      <c r="BE17" s="9">
        <v>23.347999999999999</v>
      </c>
      <c r="BF17" s="9">
        <v>12.339</v>
      </c>
      <c r="BG17" s="9">
        <v>11.009</v>
      </c>
      <c r="BH17" s="9">
        <v>395.04199999999997</v>
      </c>
      <c r="BI17" s="9">
        <v>231.34</v>
      </c>
      <c r="BJ17" s="9">
        <v>163.702</v>
      </c>
      <c r="BK17" s="9">
        <v>310.67200000000003</v>
      </c>
      <c r="BL17" s="9">
        <v>196.846</v>
      </c>
      <c r="BM17" s="9">
        <v>113.82599999999999</v>
      </c>
      <c r="BN17" s="9">
        <v>246.46799999999999</v>
      </c>
      <c r="BO17" s="9">
        <v>150.745</v>
      </c>
      <c r="BP17" s="9">
        <v>95.722999999999999</v>
      </c>
      <c r="BQ17" s="9">
        <v>64.203000000000003</v>
      </c>
      <c r="BR17" s="9">
        <v>46.1</v>
      </c>
      <c r="BS17" s="9">
        <v>18.103000000000002</v>
      </c>
      <c r="BT17" s="9">
        <v>84.37</v>
      </c>
      <c r="BU17" s="9">
        <v>34.494</v>
      </c>
      <c r="BV17" s="9">
        <v>49.875999999999998</v>
      </c>
      <c r="BW17" s="9">
        <v>84.37</v>
      </c>
      <c r="BX17" s="9">
        <v>34.494</v>
      </c>
      <c r="BY17" s="9">
        <v>49.875999999999998</v>
      </c>
      <c r="BZ17" s="9">
        <v>163.26300000000001</v>
      </c>
      <c r="CA17" s="9">
        <v>84.242999999999995</v>
      </c>
      <c r="CB17" s="9">
        <v>79.02</v>
      </c>
      <c r="CC17" s="9">
        <v>121.095</v>
      </c>
      <c r="CD17" s="9">
        <v>67.334000000000003</v>
      </c>
      <c r="CE17" s="9">
        <v>53.761000000000003</v>
      </c>
      <c r="CF17" s="9">
        <v>107.41</v>
      </c>
      <c r="CG17" s="9">
        <v>57.277999999999999</v>
      </c>
      <c r="CH17" s="9">
        <v>50.131999999999998</v>
      </c>
      <c r="CI17" s="9">
        <v>13.683999999999999</v>
      </c>
      <c r="CJ17" s="9">
        <v>10.055999999999999</v>
      </c>
      <c r="CK17" s="9">
        <v>3.6280000000000001</v>
      </c>
      <c r="CL17" s="9">
        <v>42.167999999999999</v>
      </c>
      <c r="CM17" s="9">
        <v>16.908999999999999</v>
      </c>
      <c r="CN17" s="9">
        <v>25.26</v>
      </c>
      <c r="CO17" s="9">
        <v>42.167999999999999</v>
      </c>
      <c r="CP17" s="9">
        <v>16.908999999999999</v>
      </c>
      <c r="CQ17" s="9">
        <v>25.26</v>
      </c>
      <c r="CR17" s="9">
        <v>135.035</v>
      </c>
      <c r="CS17" s="9">
        <v>77.120999999999995</v>
      </c>
      <c r="CT17" s="9">
        <v>57.914000000000001</v>
      </c>
      <c r="CU17" s="9">
        <v>70.691000000000003</v>
      </c>
      <c r="CV17" s="9">
        <v>42.042999999999999</v>
      </c>
      <c r="CW17" s="9">
        <v>28.648</v>
      </c>
      <c r="CX17" s="9">
        <v>55.750999999999998</v>
      </c>
      <c r="CY17" s="9">
        <v>32.222000000000001</v>
      </c>
      <c r="CZ17" s="9">
        <v>23.529</v>
      </c>
      <c r="DA17" s="9">
        <v>12.760999999999999</v>
      </c>
      <c r="DB17" s="9">
        <v>9.3219999999999992</v>
      </c>
      <c r="DC17" s="9">
        <v>3.4390000000000001</v>
      </c>
      <c r="DD17" s="9">
        <v>2.1800000000000002</v>
      </c>
      <c r="DE17" s="9">
        <v>0.499</v>
      </c>
      <c r="DF17" s="9">
        <v>1.68</v>
      </c>
      <c r="DG17" s="9">
        <v>64.343999999999994</v>
      </c>
      <c r="DH17" s="9">
        <v>35.078000000000003</v>
      </c>
      <c r="DI17" s="9">
        <v>29.265999999999998</v>
      </c>
      <c r="DJ17" s="9">
        <v>60.651000000000003</v>
      </c>
      <c r="DK17" s="9">
        <v>32.834000000000003</v>
      </c>
      <c r="DL17" s="9">
        <v>27.817</v>
      </c>
      <c r="DM17" s="9">
        <v>3.6930000000000001</v>
      </c>
      <c r="DN17" s="9">
        <v>2.2440000000000002</v>
      </c>
      <c r="DO17" s="9">
        <v>1.4490000000000001</v>
      </c>
      <c r="DP17" s="9">
        <v>10.233000000000001</v>
      </c>
      <c r="DQ17" s="9">
        <v>6.2080000000000002</v>
      </c>
      <c r="DR17" s="9">
        <v>4.0250000000000004</v>
      </c>
      <c r="DS17" s="9">
        <v>4.12</v>
      </c>
      <c r="DT17" s="9">
        <v>2.4390000000000001</v>
      </c>
      <c r="DU17" s="9">
        <v>1.68</v>
      </c>
      <c r="DV17" s="9">
        <v>0.88300000000000001</v>
      </c>
      <c r="DW17" s="9">
        <v>0.88300000000000001</v>
      </c>
      <c r="DX17" s="9">
        <v>0</v>
      </c>
      <c r="DY17" s="9">
        <v>1.0569999999999999</v>
      </c>
      <c r="DZ17" s="9">
        <v>1.0569999999999999</v>
      </c>
      <c r="EA17" s="9">
        <v>0</v>
      </c>
      <c r="EB17" s="9">
        <v>2.1800000000000002</v>
      </c>
      <c r="EC17" s="9">
        <v>0.499</v>
      </c>
      <c r="ED17" s="9">
        <v>1.68</v>
      </c>
      <c r="EE17" s="9">
        <v>6.1130000000000004</v>
      </c>
      <c r="EF17" s="9">
        <v>3.7679999999999998</v>
      </c>
      <c r="EG17" s="9">
        <v>2.3450000000000002</v>
      </c>
      <c r="EH17" s="9">
        <v>2.42</v>
      </c>
      <c r="EI17" s="9">
        <v>1.524</v>
      </c>
      <c r="EJ17" s="9">
        <v>0.89600000000000002</v>
      </c>
      <c r="EK17" s="9">
        <v>3.6930000000000001</v>
      </c>
      <c r="EL17" s="9">
        <v>2.2440000000000002</v>
      </c>
      <c r="EM17" s="9">
        <v>1.4490000000000001</v>
      </c>
      <c r="EN17" s="9">
        <v>124.80200000000001</v>
      </c>
      <c r="EO17" s="9">
        <v>70.914000000000001</v>
      </c>
      <c r="EP17" s="9">
        <v>53.887999999999998</v>
      </c>
      <c r="EQ17" s="9">
        <v>66.572000000000003</v>
      </c>
      <c r="ER17" s="9">
        <v>39.603999999999999</v>
      </c>
      <c r="ES17" s="9">
        <v>26.968</v>
      </c>
      <c r="ET17" s="9">
        <v>54.868000000000002</v>
      </c>
      <c r="EU17" s="9">
        <v>31.338999999999999</v>
      </c>
      <c r="EV17" s="9">
        <v>23.529</v>
      </c>
      <c r="EW17" s="9">
        <v>11.704000000000001</v>
      </c>
      <c r="EX17" s="9">
        <v>8.2650000000000006</v>
      </c>
      <c r="EY17" s="9">
        <v>3.4390000000000001</v>
      </c>
      <c r="EZ17" s="9">
        <v>58.23</v>
      </c>
      <c r="FA17" s="9">
        <v>31.31</v>
      </c>
      <c r="FB17" s="9">
        <v>26.92</v>
      </c>
      <c r="FC17" s="9">
        <v>58.23</v>
      </c>
      <c r="FD17" s="9">
        <v>31.31</v>
      </c>
      <c r="FE17" s="9">
        <v>26.92</v>
      </c>
      <c r="FF17" s="9">
        <v>583.39700000000005</v>
      </c>
      <c r="FG17" s="9">
        <v>318.05599999999998</v>
      </c>
      <c r="FH17" s="9">
        <v>265.34100000000001</v>
      </c>
      <c r="FI17" s="9">
        <v>406.49</v>
      </c>
      <c r="FJ17" s="9">
        <v>238.589</v>
      </c>
      <c r="FK17" s="9">
        <v>167.90100000000001</v>
      </c>
      <c r="FL17" s="9">
        <v>302.26</v>
      </c>
      <c r="FM17" s="9">
        <v>167.072</v>
      </c>
      <c r="FN17" s="9">
        <v>135.18799999999999</v>
      </c>
      <c r="FO17" s="9">
        <v>85.540999999999997</v>
      </c>
      <c r="FP17" s="9">
        <v>61.082000000000001</v>
      </c>
      <c r="FQ17" s="9">
        <v>24.459</v>
      </c>
      <c r="FR17" s="9">
        <v>18.689</v>
      </c>
      <c r="FS17" s="9">
        <v>10.435</v>
      </c>
      <c r="FT17" s="9">
        <v>8.2550000000000008</v>
      </c>
      <c r="FU17" s="9">
        <v>176.90700000000001</v>
      </c>
      <c r="FV17" s="9">
        <v>79.466999999999999</v>
      </c>
      <c r="FW17" s="9">
        <v>97.44</v>
      </c>
      <c r="FX17" s="9">
        <v>150.80699999999999</v>
      </c>
      <c r="FY17" s="9">
        <v>65.363</v>
      </c>
      <c r="FZ17" s="9">
        <v>85.444000000000003</v>
      </c>
      <c r="GA17" s="9">
        <v>26.1</v>
      </c>
      <c r="GB17" s="9">
        <v>14.103999999999999</v>
      </c>
      <c r="GC17" s="9">
        <v>11.996</v>
      </c>
      <c r="GD17" s="9">
        <v>139.56899999999999</v>
      </c>
      <c r="GE17" s="9">
        <v>69.766000000000005</v>
      </c>
      <c r="GF17" s="9">
        <v>69.802999999999997</v>
      </c>
      <c r="GG17" s="9">
        <v>80.096999999999994</v>
      </c>
      <c r="GH17" s="9">
        <v>44.674999999999997</v>
      </c>
      <c r="GI17" s="9">
        <v>35.421999999999997</v>
      </c>
      <c r="GJ17" s="9">
        <v>55.116999999999997</v>
      </c>
      <c r="GK17" s="9">
        <v>28.507000000000001</v>
      </c>
      <c r="GL17" s="9">
        <v>26.611000000000001</v>
      </c>
      <c r="GM17" s="9">
        <v>15.961</v>
      </c>
      <c r="GN17" s="9">
        <v>10.759</v>
      </c>
      <c r="GO17" s="9">
        <v>5.202</v>
      </c>
      <c r="GP17" s="9">
        <v>9.0180000000000007</v>
      </c>
      <c r="GQ17" s="9">
        <v>5.4089999999999998</v>
      </c>
      <c r="GR17" s="9">
        <v>3.609</v>
      </c>
      <c r="GS17" s="9">
        <v>59.472000000000001</v>
      </c>
      <c r="GT17" s="9">
        <v>25.091000000000001</v>
      </c>
      <c r="GU17" s="9">
        <v>34.381</v>
      </c>
      <c r="GV17" s="9">
        <v>43.987000000000002</v>
      </c>
      <c r="GW17" s="9">
        <v>16.440999999999999</v>
      </c>
      <c r="GX17" s="9">
        <v>27.545000000000002</v>
      </c>
      <c r="GY17" s="9">
        <v>15.486000000000001</v>
      </c>
      <c r="GZ17" s="9">
        <v>8.65</v>
      </c>
      <c r="HA17" s="9">
        <v>6.8360000000000003</v>
      </c>
      <c r="HB17" s="9">
        <v>193.33199999999999</v>
      </c>
      <c r="HC17" s="9">
        <v>110.47</v>
      </c>
      <c r="HD17" s="9">
        <v>82.861999999999995</v>
      </c>
      <c r="HE17" s="9">
        <v>129.35400000000001</v>
      </c>
      <c r="HF17" s="9">
        <v>80.165999999999997</v>
      </c>
      <c r="HG17" s="9">
        <v>49.186999999999998</v>
      </c>
      <c r="HH17" s="9">
        <v>85.882000000000005</v>
      </c>
      <c r="HI17" s="9">
        <v>49.99</v>
      </c>
      <c r="HJ17" s="9">
        <v>35.892000000000003</v>
      </c>
      <c r="HK17" s="9">
        <v>36.171999999999997</v>
      </c>
      <c r="HL17" s="9">
        <v>26.238</v>
      </c>
      <c r="HM17" s="9">
        <v>9.9339999999999993</v>
      </c>
      <c r="HN17" s="9">
        <v>7.2990000000000004</v>
      </c>
      <c r="HO17" s="9">
        <v>3.9380000000000002</v>
      </c>
      <c r="HP17" s="9">
        <v>3.3610000000000002</v>
      </c>
      <c r="HQ17" s="9">
        <v>63.978000000000002</v>
      </c>
      <c r="HR17" s="9">
        <v>30.303000000000001</v>
      </c>
      <c r="HS17" s="9">
        <v>33.674999999999997</v>
      </c>
      <c r="HT17" s="9">
        <v>58.424999999999997</v>
      </c>
      <c r="HU17" s="9">
        <v>27.54</v>
      </c>
      <c r="HV17" s="9">
        <v>30.885000000000002</v>
      </c>
      <c r="HW17" s="9">
        <v>5.5529999999999999</v>
      </c>
      <c r="HX17" s="9">
        <v>2.7629999999999999</v>
      </c>
      <c r="HY17" s="9">
        <v>2.79</v>
      </c>
      <c r="HZ17" s="9">
        <v>101.738</v>
      </c>
      <c r="IA17" s="9">
        <v>56.058999999999997</v>
      </c>
      <c r="IB17" s="9">
        <v>45.679000000000002</v>
      </c>
      <c r="IC17" s="9">
        <v>78.138999999999996</v>
      </c>
      <c r="ID17" s="9">
        <v>45.167999999999999</v>
      </c>
      <c r="IE17" s="9">
        <v>32.970999999999997</v>
      </c>
      <c r="IF17" s="9">
        <v>63.814999999999998</v>
      </c>
      <c r="IG17" s="9">
        <v>37.128</v>
      </c>
      <c r="IH17" s="9">
        <v>26.686</v>
      </c>
      <c r="II17" s="9">
        <v>13.14</v>
      </c>
      <c r="IJ17" s="9">
        <v>7.6840000000000002</v>
      </c>
      <c r="IK17" s="9">
        <v>5.4550000000000001</v>
      </c>
      <c r="IL17" s="9">
        <v>1.1850000000000001</v>
      </c>
      <c r="IM17" s="9">
        <v>0.35499999999999998</v>
      </c>
      <c r="IN17" s="9">
        <v>0.83</v>
      </c>
      <c r="IO17" s="9">
        <v>23.599</v>
      </c>
      <c r="IP17" s="9">
        <v>10.891</v>
      </c>
      <c r="IQ17" s="9">
        <v>12.708</v>
      </c>
    </row>
    <row r="18" spans="1:251">
      <c r="A18" s="10">
        <v>44593</v>
      </c>
      <c r="B18" s="9">
        <v>0.184</v>
      </c>
      <c r="C18" s="9">
        <v>7.58</v>
      </c>
      <c r="D18" s="9">
        <v>3.8220000000000001</v>
      </c>
      <c r="E18" s="9">
        <v>3.758</v>
      </c>
      <c r="F18" s="9">
        <v>5.5659999999999998</v>
      </c>
      <c r="G18" s="9">
        <v>3.15</v>
      </c>
      <c r="H18" s="9">
        <v>2.415</v>
      </c>
      <c r="I18" s="9">
        <v>2.0139999999999998</v>
      </c>
      <c r="J18" s="9">
        <v>0.67200000000000004</v>
      </c>
      <c r="K18" s="9">
        <v>1.3420000000000001</v>
      </c>
      <c r="L18" s="9">
        <v>434.58600000000001</v>
      </c>
      <c r="M18" s="9">
        <v>226.33099999999999</v>
      </c>
      <c r="N18" s="9">
        <v>208.255</v>
      </c>
      <c r="O18" s="9">
        <v>309.13600000000002</v>
      </c>
      <c r="P18" s="9">
        <v>178.95</v>
      </c>
      <c r="Q18" s="9">
        <v>130.185</v>
      </c>
      <c r="R18" s="9">
        <v>236.33500000000001</v>
      </c>
      <c r="S18" s="9">
        <v>126.45</v>
      </c>
      <c r="T18" s="9">
        <v>109.88500000000001</v>
      </c>
      <c r="U18" s="9">
        <v>55.149000000000001</v>
      </c>
      <c r="V18" s="9">
        <v>39.630000000000003</v>
      </c>
      <c r="W18" s="9">
        <v>15.519</v>
      </c>
      <c r="X18" s="9">
        <v>17.651</v>
      </c>
      <c r="Y18" s="9">
        <v>12.87</v>
      </c>
      <c r="Z18" s="9">
        <v>4.782</v>
      </c>
      <c r="AA18" s="9">
        <v>125.45099999999999</v>
      </c>
      <c r="AB18" s="9">
        <v>47.381</v>
      </c>
      <c r="AC18" s="9">
        <v>78.069999999999993</v>
      </c>
      <c r="AD18" s="9">
        <v>107.313</v>
      </c>
      <c r="AE18" s="9">
        <v>42.344000000000001</v>
      </c>
      <c r="AF18" s="9">
        <v>64.968999999999994</v>
      </c>
      <c r="AG18" s="9">
        <v>18.138000000000002</v>
      </c>
      <c r="AH18" s="9">
        <v>5.0369999999999999</v>
      </c>
      <c r="AI18" s="9">
        <v>13.101000000000001</v>
      </c>
      <c r="AJ18" s="9">
        <v>97.819000000000003</v>
      </c>
      <c r="AK18" s="9">
        <v>46.893999999999998</v>
      </c>
      <c r="AL18" s="9">
        <v>50.924999999999997</v>
      </c>
      <c r="AM18" s="9">
        <v>62.58</v>
      </c>
      <c r="AN18" s="9">
        <v>35.963999999999999</v>
      </c>
      <c r="AO18" s="9">
        <v>26.616</v>
      </c>
      <c r="AP18" s="9">
        <v>32.973999999999997</v>
      </c>
      <c r="AQ18" s="9">
        <v>15.667999999999999</v>
      </c>
      <c r="AR18" s="9">
        <v>17.306999999999999</v>
      </c>
      <c r="AS18" s="9">
        <v>11.954000000000001</v>
      </c>
      <c r="AT18" s="9">
        <v>7.4260000000000002</v>
      </c>
      <c r="AU18" s="9">
        <v>4.5279999999999996</v>
      </c>
      <c r="AV18" s="9">
        <v>17.651</v>
      </c>
      <c r="AW18" s="9">
        <v>12.87</v>
      </c>
      <c r="AX18" s="9">
        <v>4.782</v>
      </c>
      <c r="AY18" s="9">
        <v>35.238</v>
      </c>
      <c r="AZ18" s="9">
        <v>10.93</v>
      </c>
      <c r="BA18" s="9">
        <v>24.308</v>
      </c>
      <c r="BB18" s="9">
        <v>17.100000000000001</v>
      </c>
      <c r="BC18" s="9">
        <v>5.8929999999999998</v>
      </c>
      <c r="BD18" s="9">
        <v>11.207000000000001</v>
      </c>
      <c r="BE18" s="9">
        <v>18.138000000000002</v>
      </c>
      <c r="BF18" s="9">
        <v>5.0369999999999999</v>
      </c>
      <c r="BG18" s="9">
        <v>13.101000000000001</v>
      </c>
      <c r="BH18" s="9">
        <v>230.20599999999999</v>
      </c>
      <c r="BI18" s="9">
        <v>130.892</v>
      </c>
      <c r="BJ18" s="9">
        <v>99.313999999999993</v>
      </c>
      <c r="BK18" s="9">
        <v>167.83099999999999</v>
      </c>
      <c r="BL18" s="9">
        <v>101.625</v>
      </c>
      <c r="BM18" s="9">
        <v>66.206000000000003</v>
      </c>
      <c r="BN18" s="9">
        <v>134.00200000000001</v>
      </c>
      <c r="BO18" s="9">
        <v>76.52</v>
      </c>
      <c r="BP18" s="9">
        <v>57.482999999999997</v>
      </c>
      <c r="BQ18" s="9">
        <v>33.829000000000001</v>
      </c>
      <c r="BR18" s="9">
        <v>25.105</v>
      </c>
      <c r="BS18" s="9">
        <v>8.7240000000000002</v>
      </c>
      <c r="BT18" s="9">
        <v>62.375</v>
      </c>
      <c r="BU18" s="9">
        <v>29.266999999999999</v>
      </c>
      <c r="BV18" s="9">
        <v>33.107999999999997</v>
      </c>
      <c r="BW18" s="9">
        <v>62.375</v>
      </c>
      <c r="BX18" s="9">
        <v>29.266999999999999</v>
      </c>
      <c r="BY18" s="9">
        <v>33.107999999999997</v>
      </c>
      <c r="BZ18" s="9">
        <v>106.562</v>
      </c>
      <c r="CA18" s="9">
        <v>48.545999999999999</v>
      </c>
      <c r="CB18" s="9">
        <v>58.015999999999998</v>
      </c>
      <c r="CC18" s="9">
        <v>78.724000000000004</v>
      </c>
      <c r="CD18" s="9">
        <v>41.362000000000002</v>
      </c>
      <c r="CE18" s="9">
        <v>37.362000000000002</v>
      </c>
      <c r="CF18" s="9">
        <v>69.358000000000004</v>
      </c>
      <c r="CG18" s="9">
        <v>34.262999999999998</v>
      </c>
      <c r="CH18" s="9">
        <v>35.094999999999999</v>
      </c>
      <c r="CI18" s="9">
        <v>9.3659999999999997</v>
      </c>
      <c r="CJ18" s="9">
        <v>7.0990000000000002</v>
      </c>
      <c r="CK18" s="9">
        <v>2.2669999999999999</v>
      </c>
      <c r="CL18" s="9">
        <v>27.837</v>
      </c>
      <c r="CM18" s="9">
        <v>7.1829999999999998</v>
      </c>
      <c r="CN18" s="9">
        <v>20.654</v>
      </c>
      <c r="CO18" s="9">
        <v>27.837</v>
      </c>
      <c r="CP18" s="9">
        <v>7.1829999999999998</v>
      </c>
      <c r="CQ18" s="9">
        <v>20.654</v>
      </c>
      <c r="CR18" s="9">
        <v>107.19199999999999</v>
      </c>
      <c r="CS18" s="9">
        <v>63.398000000000003</v>
      </c>
      <c r="CT18" s="9">
        <v>43.793999999999997</v>
      </c>
      <c r="CU18" s="9">
        <v>50.860999999999997</v>
      </c>
      <c r="CV18" s="9">
        <v>28.398</v>
      </c>
      <c r="CW18" s="9">
        <v>22.462</v>
      </c>
      <c r="CX18" s="9">
        <v>41.064999999999998</v>
      </c>
      <c r="CY18" s="9">
        <v>19.797999999999998</v>
      </c>
      <c r="CZ18" s="9">
        <v>21.266999999999999</v>
      </c>
      <c r="DA18" s="9">
        <v>7.6310000000000002</v>
      </c>
      <c r="DB18" s="9">
        <v>6.8920000000000003</v>
      </c>
      <c r="DC18" s="9">
        <v>0.73799999999999999</v>
      </c>
      <c r="DD18" s="9">
        <v>2.165</v>
      </c>
      <c r="DE18" s="9">
        <v>1.708</v>
      </c>
      <c r="DF18" s="9">
        <v>0.45700000000000002</v>
      </c>
      <c r="DG18" s="9">
        <v>56.331000000000003</v>
      </c>
      <c r="DH18" s="9">
        <v>34.999000000000002</v>
      </c>
      <c r="DI18" s="9">
        <v>21.332000000000001</v>
      </c>
      <c r="DJ18" s="9">
        <v>53.817999999999998</v>
      </c>
      <c r="DK18" s="9">
        <v>33.597999999999999</v>
      </c>
      <c r="DL18" s="9">
        <v>20.22</v>
      </c>
      <c r="DM18" s="9">
        <v>2.5129999999999999</v>
      </c>
      <c r="DN18" s="9">
        <v>1.401</v>
      </c>
      <c r="DO18" s="9">
        <v>1.1120000000000001</v>
      </c>
      <c r="DP18" s="9">
        <v>14.661</v>
      </c>
      <c r="DQ18" s="9">
        <v>10.486000000000001</v>
      </c>
      <c r="DR18" s="9">
        <v>4.1749999999999998</v>
      </c>
      <c r="DS18" s="9">
        <v>5.7439999999999998</v>
      </c>
      <c r="DT18" s="9">
        <v>4.3570000000000002</v>
      </c>
      <c r="DU18" s="9">
        <v>1.387</v>
      </c>
      <c r="DV18" s="9">
        <v>3.2639999999999998</v>
      </c>
      <c r="DW18" s="9">
        <v>2.3340000000000001</v>
      </c>
      <c r="DX18" s="9">
        <v>0.93100000000000005</v>
      </c>
      <c r="DY18" s="9">
        <v>0.315</v>
      </c>
      <c r="DZ18" s="9">
        <v>0.315</v>
      </c>
      <c r="EA18" s="9">
        <v>0</v>
      </c>
      <c r="EB18" s="9">
        <v>2.165</v>
      </c>
      <c r="EC18" s="9">
        <v>1.708</v>
      </c>
      <c r="ED18" s="9">
        <v>0.45700000000000002</v>
      </c>
      <c r="EE18" s="9">
        <v>8.9160000000000004</v>
      </c>
      <c r="EF18" s="9">
        <v>6.1289999999999996</v>
      </c>
      <c r="EG18" s="9">
        <v>2.7869999999999999</v>
      </c>
      <c r="EH18" s="9">
        <v>6.4029999999999996</v>
      </c>
      <c r="EI18" s="9">
        <v>4.7279999999999998</v>
      </c>
      <c r="EJ18" s="9">
        <v>1.675</v>
      </c>
      <c r="EK18" s="9">
        <v>2.5129999999999999</v>
      </c>
      <c r="EL18" s="9">
        <v>1.401</v>
      </c>
      <c r="EM18" s="9">
        <v>1.1120000000000001</v>
      </c>
      <c r="EN18" s="9">
        <v>92.531000000000006</v>
      </c>
      <c r="EO18" s="9">
        <v>52.911999999999999</v>
      </c>
      <c r="EP18" s="9">
        <v>39.619999999999997</v>
      </c>
      <c r="EQ18" s="9">
        <v>45.116</v>
      </c>
      <c r="ER18" s="9">
        <v>24.041</v>
      </c>
      <c r="ES18" s="9">
        <v>21.074999999999999</v>
      </c>
      <c r="ET18" s="9">
        <v>37.799999999999997</v>
      </c>
      <c r="EU18" s="9">
        <v>17.463999999999999</v>
      </c>
      <c r="EV18" s="9">
        <v>20.337</v>
      </c>
      <c r="EW18" s="9">
        <v>7.3159999999999998</v>
      </c>
      <c r="EX18" s="9">
        <v>6.5780000000000003</v>
      </c>
      <c r="EY18" s="9">
        <v>0.73799999999999999</v>
      </c>
      <c r="EZ18" s="9">
        <v>47.414999999999999</v>
      </c>
      <c r="FA18" s="9">
        <v>28.87</v>
      </c>
      <c r="FB18" s="9">
        <v>18.545000000000002</v>
      </c>
      <c r="FC18" s="9">
        <v>47.414999999999999</v>
      </c>
      <c r="FD18" s="9">
        <v>28.87</v>
      </c>
      <c r="FE18" s="9">
        <v>18.545000000000002</v>
      </c>
      <c r="FF18" s="9">
        <v>397.69499999999999</v>
      </c>
      <c r="FG18" s="9">
        <v>210.14599999999999</v>
      </c>
      <c r="FH18" s="9">
        <v>187.54900000000001</v>
      </c>
      <c r="FI18" s="9">
        <v>250.32400000000001</v>
      </c>
      <c r="FJ18" s="9">
        <v>144.80000000000001</v>
      </c>
      <c r="FK18" s="9">
        <v>105.524</v>
      </c>
      <c r="FL18" s="9">
        <v>180.45</v>
      </c>
      <c r="FM18" s="9">
        <v>95.676000000000002</v>
      </c>
      <c r="FN18" s="9">
        <v>84.774000000000001</v>
      </c>
      <c r="FO18" s="9">
        <v>51.887999999999998</v>
      </c>
      <c r="FP18" s="9">
        <v>36.375999999999998</v>
      </c>
      <c r="FQ18" s="9">
        <v>15.512</v>
      </c>
      <c r="FR18" s="9">
        <v>17.986000000000001</v>
      </c>
      <c r="FS18" s="9">
        <v>12.747999999999999</v>
      </c>
      <c r="FT18" s="9">
        <v>5.2389999999999999</v>
      </c>
      <c r="FU18" s="9">
        <v>147.37200000000001</v>
      </c>
      <c r="FV18" s="9">
        <v>65.346000000000004</v>
      </c>
      <c r="FW18" s="9">
        <v>82.025000000000006</v>
      </c>
      <c r="FX18" s="9">
        <v>128.17099999999999</v>
      </c>
      <c r="FY18" s="9">
        <v>59.558</v>
      </c>
      <c r="FZ18" s="9">
        <v>68.613</v>
      </c>
      <c r="GA18" s="9">
        <v>19.201000000000001</v>
      </c>
      <c r="GB18" s="9">
        <v>5.7889999999999997</v>
      </c>
      <c r="GC18" s="9">
        <v>13.412000000000001</v>
      </c>
      <c r="GD18" s="9">
        <v>124.741</v>
      </c>
      <c r="GE18" s="9">
        <v>60.146999999999998</v>
      </c>
      <c r="GF18" s="9">
        <v>64.593999999999994</v>
      </c>
      <c r="GG18" s="9">
        <v>70.897999999999996</v>
      </c>
      <c r="GH18" s="9">
        <v>41.280999999999999</v>
      </c>
      <c r="GI18" s="9">
        <v>29.617000000000001</v>
      </c>
      <c r="GJ18" s="9">
        <v>39.307000000000002</v>
      </c>
      <c r="GK18" s="9">
        <v>20.902000000000001</v>
      </c>
      <c r="GL18" s="9">
        <v>18.405000000000001</v>
      </c>
      <c r="GM18" s="9">
        <v>20.068000000000001</v>
      </c>
      <c r="GN18" s="9">
        <v>12.721</v>
      </c>
      <c r="GO18" s="9">
        <v>7.3479999999999999</v>
      </c>
      <c r="GP18" s="9">
        <v>11.523</v>
      </c>
      <c r="GQ18" s="9">
        <v>7.6580000000000004</v>
      </c>
      <c r="GR18" s="9">
        <v>3.8650000000000002</v>
      </c>
      <c r="GS18" s="9">
        <v>53.844000000000001</v>
      </c>
      <c r="GT18" s="9">
        <v>18.866</v>
      </c>
      <c r="GU18" s="9">
        <v>34.978000000000002</v>
      </c>
      <c r="GV18" s="9">
        <v>43.889000000000003</v>
      </c>
      <c r="GW18" s="9">
        <v>15.935</v>
      </c>
      <c r="GX18" s="9">
        <v>27.952999999999999</v>
      </c>
      <c r="GY18" s="9">
        <v>9.9550000000000001</v>
      </c>
      <c r="GZ18" s="9">
        <v>2.931</v>
      </c>
      <c r="HA18" s="9">
        <v>7.024</v>
      </c>
      <c r="HB18" s="9">
        <v>163.63</v>
      </c>
      <c r="HC18" s="9">
        <v>84.91</v>
      </c>
      <c r="HD18" s="9">
        <v>78.72</v>
      </c>
      <c r="HE18" s="9">
        <v>99.364000000000004</v>
      </c>
      <c r="HF18" s="9">
        <v>53.372999999999998</v>
      </c>
      <c r="HG18" s="9">
        <v>45.991</v>
      </c>
      <c r="HH18" s="9">
        <v>80.266999999999996</v>
      </c>
      <c r="HI18" s="9">
        <v>39.627000000000002</v>
      </c>
      <c r="HJ18" s="9">
        <v>40.640999999999998</v>
      </c>
      <c r="HK18" s="9">
        <v>15.981999999999999</v>
      </c>
      <c r="HL18" s="9">
        <v>10.954000000000001</v>
      </c>
      <c r="HM18" s="9">
        <v>5.0270000000000001</v>
      </c>
      <c r="HN18" s="9">
        <v>3.1150000000000002</v>
      </c>
      <c r="HO18" s="9">
        <v>2.7919999999999998</v>
      </c>
      <c r="HP18" s="9">
        <v>0.32300000000000001</v>
      </c>
      <c r="HQ18" s="9">
        <v>64.266000000000005</v>
      </c>
      <c r="HR18" s="9">
        <v>31.536999999999999</v>
      </c>
      <c r="HS18" s="9">
        <v>32.729999999999997</v>
      </c>
      <c r="HT18" s="9">
        <v>57.654000000000003</v>
      </c>
      <c r="HU18" s="9">
        <v>29.599</v>
      </c>
      <c r="HV18" s="9">
        <v>28.053999999999998</v>
      </c>
      <c r="HW18" s="9">
        <v>6.6130000000000004</v>
      </c>
      <c r="HX18" s="9">
        <v>1.9370000000000001</v>
      </c>
      <c r="HY18" s="9">
        <v>4.6749999999999998</v>
      </c>
      <c r="HZ18" s="9">
        <v>53.034999999999997</v>
      </c>
      <c r="IA18" s="9">
        <v>32.619999999999997</v>
      </c>
      <c r="IB18" s="9">
        <v>20.414999999999999</v>
      </c>
      <c r="IC18" s="9">
        <v>39.24</v>
      </c>
      <c r="ID18" s="9">
        <v>24.675999999999998</v>
      </c>
      <c r="IE18" s="9">
        <v>14.564</v>
      </c>
      <c r="IF18" s="9">
        <v>27.523</v>
      </c>
      <c r="IG18" s="9">
        <v>15.497999999999999</v>
      </c>
      <c r="IH18" s="9">
        <v>12.025</v>
      </c>
      <c r="II18" s="9">
        <v>10.210000000000001</v>
      </c>
      <c r="IJ18" s="9">
        <v>8.2460000000000004</v>
      </c>
      <c r="IK18" s="9">
        <v>1.964</v>
      </c>
      <c r="IL18" s="9">
        <v>1.5069999999999999</v>
      </c>
      <c r="IM18" s="9">
        <v>0.93200000000000005</v>
      </c>
      <c r="IN18" s="9">
        <v>0.57499999999999996</v>
      </c>
      <c r="IO18" s="9">
        <v>13.795</v>
      </c>
      <c r="IP18" s="9">
        <v>7.944</v>
      </c>
      <c r="IQ18" s="9">
        <v>5.851</v>
      </c>
    </row>
    <row r="19" spans="1:251">
      <c r="A19" s="10">
        <v>44958</v>
      </c>
      <c r="B19" s="9">
        <v>0.58799999999999997</v>
      </c>
      <c r="C19" s="9">
        <v>7.5869999999999997</v>
      </c>
      <c r="D19" s="9">
        <v>2.5979999999999999</v>
      </c>
      <c r="E19" s="9">
        <v>4.9889999999999999</v>
      </c>
      <c r="F19" s="9">
        <v>3.8969999999999998</v>
      </c>
      <c r="G19" s="9">
        <v>1.1080000000000001</v>
      </c>
      <c r="H19" s="9">
        <v>2.7890000000000001</v>
      </c>
      <c r="I19" s="9">
        <v>3.69</v>
      </c>
      <c r="J19" s="9">
        <v>1.49</v>
      </c>
      <c r="K19" s="9">
        <v>2.2000000000000002</v>
      </c>
      <c r="L19" s="9">
        <v>413.08100000000002</v>
      </c>
      <c r="M19" s="9">
        <v>220.10499999999999</v>
      </c>
      <c r="N19" s="9">
        <v>192.976</v>
      </c>
      <c r="O19" s="9">
        <v>289.06099999999998</v>
      </c>
      <c r="P19" s="9">
        <v>170.68199999999999</v>
      </c>
      <c r="Q19" s="9">
        <v>118.379</v>
      </c>
      <c r="R19" s="9">
        <v>209.15100000000001</v>
      </c>
      <c r="S19" s="9">
        <v>117.581</v>
      </c>
      <c r="T19" s="9">
        <v>91.57</v>
      </c>
      <c r="U19" s="9">
        <v>56.726999999999997</v>
      </c>
      <c r="V19" s="9">
        <v>38.972999999999999</v>
      </c>
      <c r="W19" s="9">
        <v>17.754999999999999</v>
      </c>
      <c r="X19" s="9">
        <v>23.183</v>
      </c>
      <c r="Y19" s="9">
        <v>14.129</v>
      </c>
      <c r="Z19" s="9">
        <v>9.0540000000000003</v>
      </c>
      <c r="AA19" s="9">
        <v>124.02</v>
      </c>
      <c r="AB19" s="9">
        <v>49.421999999999997</v>
      </c>
      <c r="AC19" s="9">
        <v>74.597999999999999</v>
      </c>
      <c r="AD19" s="9">
        <v>100.717</v>
      </c>
      <c r="AE19" s="9">
        <v>42.75</v>
      </c>
      <c r="AF19" s="9">
        <v>57.966000000000001</v>
      </c>
      <c r="AG19" s="9">
        <v>23.303000000000001</v>
      </c>
      <c r="AH19" s="9">
        <v>6.6719999999999997</v>
      </c>
      <c r="AI19" s="9">
        <v>16.631</v>
      </c>
      <c r="AJ19" s="9">
        <v>95.477000000000004</v>
      </c>
      <c r="AK19" s="9">
        <v>45.619</v>
      </c>
      <c r="AL19" s="9">
        <v>49.857999999999997</v>
      </c>
      <c r="AM19" s="9">
        <v>60.247</v>
      </c>
      <c r="AN19" s="9">
        <v>34.155000000000001</v>
      </c>
      <c r="AO19" s="9">
        <v>26.091999999999999</v>
      </c>
      <c r="AP19" s="9">
        <v>25.605</v>
      </c>
      <c r="AQ19" s="9">
        <v>13.884</v>
      </c>
      <c r="AR19" s="9">
        <v>11.721</v>
      </c>
      <c r="AS19" s="9">
        <v>11.459</v>
      </c>
      <c r="AT19" s="9">
        <v>6.1420000000000003</v>
      </c>
      <c r="AU19" s="9">
        <v>5.3170000000000002</v>
      </c>
      <c r="AV19" s="9">
        <v>23.183</v>
      </c>
      <c r="AW19" s="9">
        <v>14.129</v>
      </c>
      <c r="AX19" s="9">
        <v>9.0540000000000003</v>
      </c>
      <c r="AY19" s="9">
        <v>35.229999999999997</v>
      </c>
      <c r="AZ19" s="9">
        <v>11.462999999999999</v>
      </c>
      <c r="BA19" s="9">
        <v>23.766999999999999</v>
      </c>
      <c r="BB19" s="9">
        <v>11.927</v>
      </c>
      <c r="BC19" s="9">
        <v>4.7910000000000004</v>
      </c>
      <c r="BD19" s="9">
        <v>7.1349999999999998</v>
      </c>
      <c r="BE19" s="9">
        <v>23.303000000000001</v>
      </c>
      <c r="BF19" s="9">
        <v>6.6719999999999997</v>
      </c>
      <c r="BG19" s="9">
        <v>16.631</v>
      </c>
      <c r="BH19" s="9">
        <v>228.57300000000001</v>
      </c>
      <c r="BI19" s="9">
        <v>130.50399999999999</v>
      </c>
      <c r="BJ19" s="9">
        <v>98.069000000000003</v>
      </c>
      <c r="BK19" s="9">
        <v>169.328</v>
      </c>
      <c r="BL19" s="9">
        <v>102.654</v>
      </c>
      <c r="BM19" s="9">
        <v>66.674000000000007</v>
      </c>
      <c r="BN19" s="9">
        <v>129.774</v>
      </c>
      <c r="BO19" s="9">
        <v>73.197000000000003</v>
      </c>
      <c r="BP19" s="9">
        <v>56.576999999999998</v>
      </c>
      <c r="BQ19" s="9">
        <v>39.554000000000002</v>
      </c>
      <c r="BR19" s="9">
        <v>29.457000000000001</v>
      </c>
      <c r="BS19" s="9">
        <v>10.097</v>
      </c>
      <c r="BT19" s="9">
        <v>59.244999999999997</v>
      </c>
      <c r="BU19" s="9">
        <v>27.85</v>
      </c>
      <c r="BV19" s="9">
        <v>31.395</v>
      </c>
      <c r="BW19" s="9">
        <v>59.244999999999997</v>
      </c>
      <c r="BX19" s="9">
        <v>27.85</v>
      </c>
      <c r="BY19" s="9">
        <v>31.395</v>
      </c>
      <c r="BZ19" s="9">
        <v>89.031000000000006</v>
      </c>
      <c r="CA19" s="9">
        <v>43.981999999999999</v>
      </c>
      <c r="CB19" s="9">
        <v>45.048999999999999</v>
      </c>
      <c r="CC19" s="9">
        <v>59.485999999999997</v>
      </c>
      <c r="CD19" s="9">
        <v>33.872999999999998</v>
      </c>
      <c r="CE19" s="9">
        <v>25.613</v>
      </c>
      <c r="CF19" s="9">
        <v>53.771000000000001</v>
      </c>
      <c r="CG19" s="9">
        <v>30.498999999999999</v>
      </c>
      <c r="CH19" s="9">
        <v>23.271999999999998</v>
      </c>
      <c r="CI19" s="9">
        <v>5.7140000000000004</v>
      </c>
      <c r="CJ19" s="9">
        <v>3.3730000000000002</v>
      </c>
      <c r="CK19" s="9">
        <v>2.3410000000000002</v>
      </c>
      <c r="CL19" s="9">
        <v>29.545000000000002</v>
      </c>
      <c r="CM19" s="9">
        <v>10.109</v>
      </c>
      <c r="CN19" s="9">
        <v>19.436</v>
      </c>
      <c r="CO19" s="9">
        <v>29.545000000000002</v>
      </c>
      <c r="CP19" s="9">
        <v>10.109</v>
      </c>
      <c r="CQ19" s="9">
        <v>19.436</v>
      </c>
      <c r="CR19" s="9">
        <v>86.221999999999994</v>
      </c>
      <c r="CS19" s="9">
        <v>47.762999999999998</v>
      </c>
      <c r="CT19" s="9">
        <v>38.459000000000003</v>
      </c>
      <c r="CU19" s="9">
        <v>39.381999999999998</v>
      </c>
      <c r="CV19" s="9">
        <v>18.558</v>
      </c>
      <c r="CW19" s="9">
        <v>20.824000000000002</v>
      </c>
      <c r="CX19" s="9">
        <v>31.395</v>
      </c>
      <c r="CY19" s="9">
        <v>15.792999999999999</v>
      </c>
      <c r="CZ19" s="9">
        <v>15.601000000000001</v>
      </c>
      <c r="DA19" s="9">
        <v>6.5810000000000004</v>
      </c>
      <c r="DB19" s="9">
        <v>1.9490000000000001</v>
      </c>
      <c r="DC19" s="9">
        <v>4.6319999999999997</v>
      </c>
      <c r="DD19" s="9">
        <v>1.407</v>
      </c>
      <c r="DE19" s="9">
        <v>0.81599999999999995</v>
      </c>
      <c r="DF19" s="9">
        <v>0.59</v>
      </c>
      <c r="DG19" s="9">
        <v>46.84</v>
      </c>
      <c r="DH19" s="9">
        <v>29.204999999999998</v>
      </c>
      <c r="DI19" s="9">
        <v>17.635000000000002</v>
      </c>
      <c r="DJ19" s="9">
        <v>45.540999999999997</v>
      </c>
      <c r="DK19" s="9">
        <v>27.905999999999999</v>
      </c>
      <c r="DL19" s="9">
        <v>17.635000000000002</v>
      </c>
      <c r="DM19" s="9">
        <v>1.2989999999999999</v>
      </c>
      <c r="DN19" s="9">
        <v>1.2989999999999999</v>
      </c>
      <c r="DO19" s="9">
        <v>0</v>
      </c>
      <c r="DP19" s="9">
        <v>11.406000000000001</v>
      </c>
      <c r="DQ19" s="9">
        <v>7.601</v>
      </c>
      <c r="DR19" s="9">
        <v>3.8050000000000002</v>
      </c>
      <c r="DS19" s="9">
        <v>8.3559999999999999</v>
      </c>
      <c r="DT19" s="9">
        <v>4.5510000000000002</v>
      </c>
      <c r="DU19" s="9">
        <v>3.8050000000000002</v>
      </c>
      <c r="DV19" s="9">
        <v>4.3179999999999996</v>
      </c>
      <c r="DW19" s="9">
        <v>2.6339999999999999</v>
      </c>
      <c r="DX19" s="9">
        <v>1.6839999999999999</v>
      </c>
      <c r="DY19" s="9">
        <v>2.6320000000000001</v>
      </c>
      <c r="DZ19" s="9">
        <v>1.101</v>
      </c>
      <c r="EA19" s="9">
        <v>1.53</v>
      </c>
      <c r="EB19" s="9">
        <v>1.407</v>
      </c>
      <c r="EC19" s="9">
        <v>0.81599999999999995</v>
      </c>
      <c r="ED19" s="9">
        <v>0.59</v>
      </c>
      <c r="EE19" s="9">
        <v>3.05</v>
      </c>
      <c r="EF19" s="9">
        <v>3.05</v>
      </c>
      <c r="EG19" s="9">
        <v>0</v>
      </c>
      <c r="EH19" s="9">
        <v>1.7509999999999999</v>
      </c>
      <c r="EI19" s="9">
        <v>1.7509999999999999</v>
      </c>
      <c r="EJ19" s="9">
        <v>0</v>
      </c>
      <c r="EK19" s="9">
        <v>1.2989999999999999</v>
      </c>
      <c r="EL19" s="9">
        <v>1.2989999999999999</v>
      </c>
      <c r="EM19" s="9">
        <v>0</v>
      </c>
      <c r="EN19" s="9">
        <v>74.816000000000003</v>
      </c>
      <c r="EO19" s="9">
        <v>40.161999999999999</v>
      </c>
      <c r="EP19" s="9">
        <v>34.654000000000003</v>
      </c>
      <c r="EQ19" s="9">
        <v>31.026</v>
      </c>
      <c r="ER19" s="9">
        <v>14.007</v>
      </c>
      <c r="ES19" s="9">
        <v>17.018999999999998</v>
      </c>
      <c r="ET19" s="9">
        <v>27.077000000000002</v>
      </c>
      <c r="EU19" s="9">
        <v>13.16</v>
      </c>
      <c r="EV19" s="9">
        <v>13.917</v>
      </c>
      <c r="EW19" s="9">
        <v>3.95</v>
      </c>
      <c r="EX19" s="9">
        <v>0.84699999999999998</v>
      </c>
      <c r="EY19" s="9">
        <v>3.1019999999999999</v>
      </c>
      <c r="EZ19" s="9">
        <v>43.79</v>
      </c>
      <c r="FA19" s="9">
        <v>26.155000000000001</v>
      </c>
      <c r="FB19" s="9">
        <v>17.635000000000002</v>
      </c>
      <c r="FC19" s="9">
        <v>43.79</v>
      </c>
      <c r="FD19" s="9">
        <v>26.155000000000001</v>
      </c>
      <c r="FE19" s="9">
        <v>17.635000000000002</v>
      </c>
      <c r="FF19" s="9">
        <v>399.19099999999997</v>
      </c>
      <c r="FG19" s="9">
        <v>208.42099999999999</v>
      </c>
      <c r="FH19" s="9">
        <v>190.77</v>
      </c>
      <c r="FI19" s="9">
        <v>255.04300000000001</v>
      </c>
      <c r="FJ19" s="9">
        <v>142.577</v>
      </c>
      <c r="FK19" s="9">
        <v>112.467</v>
      </c>
      <c r="FL19" s="9">
        <v>180.06299999999999</v>
      </c>
      <c r="FM19" s="9">
        <v>95.117000000000004</v>
      </c>
      <c r="FN19" s="9">
        <v>84.945999999999998</v>
      </c>
      <c r="FO19" s="9">
        <v>52.648000000000003</v>
      </c>
      <c r="FP19" s="9">
        <v>33.677</v>
      </c>
      <c r="FQ19" s="9">
        <v>18.972000000000001</v>
      </c>
      <c r="FR19" s="9">
        <v>22.332000000000001</v>
      </c>
      <c r="FS19" s="9">
        <v>13.782999999999999</v>
      </c>
      <c r="FT19" s="9">
        <v>8.5489999999999995</v>
      </c>
      <c r="FU19" s="9">
        <v>144.148</v>
      </c>
      <c r="FV19" s="9">
        <v>65.843999999999994</v>
      </c>
      <c r="FW19" s="9">
        <v>78.304000000000002</v>
      </c>
      <c r="FX19" s="9">
        <v>121.91200000000001</v>
      </c>
      <c r="FY19" s="9">
        <v>58.317999999999998</v>
      </c>
      <c r="FZ19" s="9">
        <v>63.594000000000001</v>
      </c>
      <c r="GA19" s="9">
        <v>22.236000000000001</v>
      </c>
      <c r="GB19" s="9">
        <v>7.5259999999999998</v>
      </c>
      <c r="GC19" s="9">
        <v>14.709</v>
      </c>
      <c r="GD19" s="9">
        <v>134.29900000000001</v>
      </c>
      <c r="GE19" s="9">
        <v>68.608000000000004</v>
      </c>
      <c r="GF19" s="9">
        <v>65.691000000000003</v>
      </c>
      <c r="GG19" s="9">
        <v>79.158000000000001</v>
      </c>
      <c r="GH19" s="9">
        <v>42.84</v>
      </c>
      <c r="GI19" s="9">
        <v>36.317999999999998</v>
      </c>
      <c r="GJ19" s="9">
        <v>47.085999999999999</v>
      </c>
      <c r="GK19" s="9">
        <v>24.15</v>
      </c>
      <c r="GL19" s="9">
        <v>22.936</v>
      </c>
      <c r="GM19" s="9">
        <v>19.056000000000001</v>
      </c>
      <c r="GN19" s="9">
        <v>10.234</v>
      </c>
      <c r="GO19" s="9">
        <v>8.8230000000000004</v>
      </c>
      <c r="GP19" s="9">
        <v>13.016</v>
      </c>
      <c r="GQ19" s="9">
        <v>8.4570000000000007</v>
      </c>
      <c r="GR19" s="9">
        <v>4.5590000000000002</v>
      </c>
      <c r="GS19" s="9">
        <v>55.140999999999998</v>
      </c>
      <c r="GT19" s="9">
        <v>25.768000000000001</v>
      </c>
      <c r="GU19" s="9">
        <v>29.373000000000001</v>
      </c>
      <c r="GV19" s="9">
        <v>41.805</v>
      </c>
      <c r="GW19" s="9">
        <v>22.789000000000001</v>
      </c>
      <c r="GX19" s="9">
        <v>19.015999999999998</v>
      </c>
      <c r="GY19" s="9">
        <v>13.336</v>
      </c>
      <c r="GZ19" s="9">
        <v>2.9790000000000001</v>
      </c>
      <c r="HA19" s="9">
        <v>10.356999999999999</v>
      </c>
      <c r="HB19" s="9">
        <v>164.596</v>
      </c>
      <c r="HC19" s="9">
        <v>84.421000000000006</v>
      </c>
      <c r="HD19" s="9">
        <v>80.174999999999997</v>
      </c>
      <c r="HE19" s="9">
        <v>109.006</v>
      </c>
      <c r="HF19" s="9">
        <v>61.765000000000001</v>
      </c>
      <c r="HG19" s="9">
        <v>47.241</v>
      </c>
      <c r="HH19" s="9">
        <v>81.043999999999997</v>
      </c>
      <c r="HI19" s="9">
        <v>43.944000000000003</v>
      </c>
      <c r="HJ19" s="9">
        <v>37.1</v>
      </c>
      <c r="HK19" s="9">
        <v>21.667000000000002</v>
      </c>
      <c r="HL19" s="9">
        <v>14.67</v>
      </c>
      <c r="HM19" s="9">
        <v>6.9969999999999999</v>
      </c>
      <c r="HN19" s="9">
        <v>6.2949999999999999</v>
      </c>
      <c r="HO19" s="9">
        <v>3.1509999999999998</v>
      </c>
      <c r="HP19" s="9">
        <v>3.1429999999999998</v>
      </c>
      <c r="HQ19" s="9">
        <v>55.59</v>
      </c>
      <c r="HR19" s="9">
        <v>22.655999999999999</v>
      </c>
      <c r="HS19" s="9">
        <v>32.933999999999997</v>
      </c>
      <c r="HT19" s="9">
        <v>49.052999999999997</v>
      </c>
      <c r="HU19" s="9">
        <v>18.978000000000002</v>
      </c>
      <c r="HV19" s="9">
        <v>30.076000000000001</v>
      </c>
      <c r="HW19" s="9">
        <v>6.5369999999999999</v>
      </c>
      <c r="HX19" s="9">
        <v>3.6779999999999999</v>
      </c>
      <c r="HY19" s="9">
        <v>2.859</v>
      </c>
      <c r="HZ19" s="9">
        <v>63.008000000000003</v>
      </c>
      <c r="IA19" s="9">
        <v>33.350999999999999</v>
      </c>
      <c r="IB19" s="9">
        <v>29.658000000000001</v>
      </c>
      <c r="IC19" s="9">
        <v>43.988999999999997</v>
      </c>
      <c r="ID19" s="9">
        <v>24.364000000000001</v>
      </c>
      <c r="IE19" s="9">
        <v>19.625</v>
      </c>
      <c r="IF19" s="9">
        <v>33.286999999999999</v>
      </c>
      <c r="IG19" s="9">
        <v>16.905999999999999</v>
      </c>
      <c r="IH19" s="9">
        <v>16.381</v>
      </c>
      <c r="II19" s="9">
        <v>8.4670000000000005</v>
      </c>
      <c r="IJ19" s="9">
        <v>6.069</v>
      </c>
      <c r="IK19" s="9">
        <v>2.3980000000000001</v>
      </c>
      <c r="IL19" s="9">
        <v>2.2349999999999999</v>
      </c>
      <c r="IM19" s="9">
        <v>1.389</v>
      </c>
      <c r="IN19" s="9">
        <v>0.84599999999999997</v>
      </c>
      <c r="IO19" s="9">
        <v>19.02</v>
      </c>
      <c r="IP19" s="9">
        <v>8.9870000000000001</v>
      </c>
      <c r="IQ19" s="9">
        <v>10.032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24.17</v>
      </c>
      <c r="C11" s="9">
        <v>11.416</v>
      </c>
      <c r="D11" s="9">
        <v>12.754</v>
      </c>
      <c r="E11" s="9">
        <v>3.5339999999999998</v>
      </c>
      <c r="F11" s="9">
        <v>1.427</v>
      </c>
      <c r="G11" s="9">
        <v>2.1059999999999999</v>
      </c>
      <c r="H11" s="9">
        <v>78.748000000000005</v>
      </c>
      <c r="I11" s="9">
        <v>45.427</v>
      </c>
      <c r="J11" s="9">
        <v>33.32</v>
      </c>
      <c r="K11" s="9">
        <v>53.627000000000002</v>
      </c>
      <c r="L11" s="9">
        <v>36.125</v>
      </c>
      <c r="M11" s="9">
        <v>17.501999999999999</v>
      </c>
      <c r="N11" s="9">
        <v>45.777999999999999</v>
      </c>
      <c r="O11" s="9">
        <v>29.306999999999999</v>
      </c>
      <c r="P11" s="9">
        <v>16.471</v>
      </c>
      <c r="Q11" s="9">
        <v>7.4880000000000004</v>
      </c>
      <c r="R11" s="9">
        <v>6.4560000000000004</v>
      </c>
      <c r="S11" s="9">
        <v>1.0309999999999999</v>
      </c>
      <c r="T11" s="9">
        <v>0.36199999999999999</v>
      </c>
      <c r="U11" s="9">
        <v>0.36199999999999999</v>
      </c>
      <c r="V11" s="9">
        <v>0</v>
      </c>
      <c r="W11" s="9">
        <v>25.12</v>
      </c>
      <c r="X11" s="9">
        <v>9.3019999999999996</v>
      </c>
      <c r="Y11" s="9">
        <v>15.818</v>
      </c>
      <c r="Z11" s="9">
        <v>24.849</v>
      </c>
      <c r="AA11" s="9">
        <v>9.0310000000000006</v>
      </c>
      <c r="AB11" s="9">
        <v>15.818</v>
      </c>
      <c r="AC11" s="9">
        <v>0.27100000000000002</v>
      </c>
      <c r="AD11" s="9">
        <v>0.27100000000000002</v>
      </c>
      <c r="AE11" s="9">
        <v>0</v>
      </c>
      <c r="AF11" s="9">
        <v>111.706</v>
      </c>
      <c r="AG11" s="9">
        <v>59.884</v>
      </c>
      <c r="AH11" s="9">
        <v>51.820999999999998</v>
      </c>
      <c r="AI11" s="9">
        <v>86.417000000000002</v>
      </c>
      <c r="AJ11" s="9">
        <v>49.417000000000002</v>
      </c>
      <c r="AK11" s="9">
        <v>37</v>
      </c>
      <c r="AL11" s="9">
        <v>76.849999999999994</v>
      </c>
      <c r="AM11" s="9">
        <v>42.805</v>
      </c>
      <c r="AN11" s="9">
        <v>34.043999999999997</v>
      </c>
      <c r="AO11" s="9">
        <v>9.3919999999999995</v>
      </c>
      <c r="AP11" s="9">
        <v>6.6109999999999998</v>
      </c>
      <c r="AQ11" s="9">
        <v>2.78</v>
      </c>
      <c r="AR11" s="9">
        <v>0.17599999999999999</v>
      </c>
      <c r="AS11" s="9">
        <v>0</v>
      </c>
      <c r="AT11" s="9">
        <v>0.17599999999999999</v>
      </c>
      <c r="AU11" s="9">
        <v>25.289000000000001</v>
      </c>
      <c r="AV11" s="9">
        <v>10.468</v>
      </c>
      <c r="AW11" s="9">
        <v>14.821</v>
      </c>
      <c r="AX11" s="9">
        <v>24.042999999999999</v>
      </c>
      <c r="AY11" s="9">
        <v>9.6929999999999996</v>
      </c>
      <c r="AZ11" s="9">
        <v>14.35</v>
      </c>
      <c r="BA11" s="9">
        <v>1.246</v>
      </c>
      <c r="BB11" s="9">
        <v>0.77500000000000002</v>
      </c>
      <c r="BC11" s="9">
        <v>0.47099999999999997</v>
      </c>
      <c r="BD11" s="9">
        <v>82.048000000000002</v>
      </c>
      <c r="BE11" s="9">
        <v>46.817999999999998</v>
      </c>
      <c r="BF11" s="9">
        <v>35.231000000000002</v>
      </c>
      <c r="BG11" s="9">
        <v>65.551000000000002</v>
      </c>
      <c r="BH11" s="9">
        <v>40.984000000000002</v>
      </c>
      <c r="BI11" s="9">
        <v>24.568000000000001</v>
      </c>
      <c r="BJ11" s="9">
        <v>59.011000000000003</v>
      </c>
      <c r="BK11" s="9">
        <v>35.433</v>
      </c>
      <c r="BL11" s="9">
        <v>23.577999999999999</v>
      </c>
      <c r="BM11" s="9">
        <v>5.633</v>
      </c>
      <c r="BN11" s="9">
        <v>4.6429999999999998</v>
      </c>
      <c r="BO11" s="9">
        <v>0.99</v>
      </c>
      <c r="BP11" s="9">
        <v>0.90700000000000003</v>
      </c>
      <c r="BQ11" s="9">
        <v>0.90700000000000003</v>
      </c>
      <c r="BR11" s="9">
        <v>0</v>
      </c>
      <c r="BS11" s="9">
        <v>16.497</v>
      </c>
      <c r="BT11" s="9">
        <v>5.8339999999999996</v>
      </c>
      <c r="BU11" s="9">
        <v>10.663</v>
      </c>
      <c r="BV11" s="9">
        <v>16.254999999999999</v>
      </c>
      <c r="BW11" s="9">
        <v>5.8339999999999996</v>
      </c>
      <c r="BX11" s="9">
        <v>10.420999999999999</v>
      </c>
      <c r="BY11" s="9">
        <v>0.24199999999999999</v>
      </c>
      <c r="BZ11" s="9">
        <v>0</v>
      </c>
      <c r="CA11" s="9">
        <v>0.24199999999999999</v>
      </c>
      <c r="CB11" s="9">
        <v>292.88299999999998</v>
      </c>
      <c r="CC11" s="9">
        <v>159.69399999999999</v>
      </c>
      <c r="CD11" s="9">
        <v>133.18899999999999</v>
      </c>
      <c r="CE11" s="9">
        <v>166.124</v>
      </c>
      <c r="CF11" s="9">
        <v>98.49</v>
      </c>
      <c r="CG11" s="9">
        <v>67.634</v>
      </c>
      <c r="CH11" s="9">
        <v>134.977</v>
      </c>
      <c r="CI11" s="9">
        <v>78.936000000000007</v>
      </c>
      <c r="CJ11" s="9">
        <v>56.040999999999997</v>
      </c>
      <c r="CK11" s="9">
        <v>26.385000000000002</v>
      </c>
      <c r="CL11" s="9">
        <v>15.441000000000001</v>
      </c>
      <c r="CM11" s="9">
        <v>10.944000000000001</v>
      </c>
      <c r="CN11" s="9">
        <v>4.7619999999999996</v>
      </c>
      <c r="CO11" s="9">
        <v>4.1130000000000004</v>
      </c>
      <c r="CP11" s="9">
        <v>0.64900000000000002</v>
      </c>
      <c r="CQ11" s="9">
        <v>126.759</v>
      </c>
      <c r="CR11" s="9">
        <v>61.204000000000001</v>
      </c>
      <c r="CS11" s="9">
        <v>65.555999999999997</v>
      </c>
      <c r="CT11" s="9">
        <v>114.812</v>
      </c>
      <c r="CU11" s="9">
        <v>53.895000000000003</v>
      </c>
      <c r="CV11" s="9">
        <v>60.917000000000002</v>
      </c>
      <c r="CW11" s="9">
        <v>11.946999999999999</v>
      </c>
      <c r="CX11" s="9">
        <v>7.3090000000000002</v>
      </c>
      <c r="CY11" s="9">
        <v>4.6390000000000002</v>
      </c>
      <c r="CZ11" s="9">
        <v>249.303</v>
      </c>
      <c r="DA11" s="9">
        <v>137.89099999999999</v>
      </c>
      <c r="DB11" s="9">
        <v>111.41200000000001</v>
      </c>
      <c r="DC11" s="9">
        <v>140.86699999999999</v>
      </c>
      <c r="DD11" s="9">
        <v>83.016999999999996</v>
      </c>
      <c r="DE11" s="9">
        <v>57.85</v>
      </c>
      <c r="DF11" s="9">
        <v>119.627</v>
      </c>
      <c r="DG11" s="9">
        <v>70.063999999999993</v>
      </c>
      <c r="DH11" s="9">
        <v>49.561999999999998</v>
      </c>
      <c r="DI11" s="9">
        <v>20.728999999999999</v>
      </c>
      <c r="DJ11" s="9">
        <v>12.442</v>
      </c>
      <c r="DK11" s="9">
        <v>8.2870000000000008</v>
      </c>
      <c r="DL11" s="9">
        <v>0.51100000000000001</v>
      </c>
      <c r="DM11" s="9">
        <v>0.51100000000000001</v>
      </c>
      <c r="DN11" s="9">
        <v>0</v>
      </c>
      <c r="DO11" s="9">
        <v>108.43600000000001</v>
      </c>
      <c r="DP11" s="9">
        <v>54.872999999999998</v>
      </c>
      <c r="DQ11" s="9">
        <v>53.563000000000002</v>
      </c>
      <c r="DR11" s="9">
        <v>104.38200000000001</v>
      </c>
      <c r="DS11" s="9">
        <v>52.098999999999997</v>
      </c>
      <c r="DT11" s="9">
        <v>52.281999999999996</v>
      </c>
      <c r="DU11" s="9">
        <v>4.0549999999999997</v>
      </c>
      <c r="DV11" s="9">
        <v>2.774</v>
      </c>
      <c r="DW11" s="9">
        <v>1.28</v>
      </c>
      <c r="DX11" s="9">
        <v>37.874000000000002</v>
      </c>
      <c r="DY11" s="9">
        <v>18.747</v>
      </c>
      <c r="DZ11" s="9">
        <v>19.126999999999999</v>
      </c>
      <c r="EA11" s="9">
        <v>21.885999999999999</v>
      </c>
      <c r="EB11" s="9">
        <v>13.93</v>
      </c>
      <c r="EC11" s="9">
        <v>7.9560000000000004</v>
      </c>
      <c r="ED11" s="9">
        <v>13.137</v>
      </c>
      <c r="EE11" s="9">
        <v>7.8449999999999998</v>
      </c>
      <c r="EF11" s="9">
        <v>5.2930000000000001</v>
      </c>
      <c r="EG11" s="9">
        <v>5.0129999999999999</v>
      </c>
      <c r="EH11" s="9">
        <v>2.9990000000000001</v>
      </c>
      <c r="EI11" s="9">
        <v>2.0139999999999998</v>
      </c>
      <c r="EJ11" s="9">
        <v>3.7360000000000002</v>
      </c>
      <c r="EK11" s="9">
        <v>3.0870000000000002</v>
      </c>
      <c r="EL11" s="9">
        <v>0.64900000000000002</v>
      </c>
      <c r="EM11" s="9">
        <v>15.988</v>
      </c>
      <c r="EN11" s="9">
        <v>4.8159999999999998</v>
      </c>
      <c r="EO11" s="9">
        <v>11.170999999999999</v>
      </c>
      <c r="EP11" s="9">
        <v>9.609</v>
      </c>
      <c r="EQ11" s="9">
        <v>1.796</v>
      </c>
      <c r="ER11" s="9">
        <v>7.8129999999999997</v>
      </c>
      <c r="ES11" s="9">
        <v>6.3789999999999996</v>
      </c>
      <c r="ET11" s="9">
        <v>3.02</v>
      </c>
      <c r="EU11" s="9">
        <v>3.3580000000000001</v>
      </c>
      <c r="EV11" s="9">
        <v>5.7060000000000004</v>
      </c>
      <c r="EW11" s="9">
        <v>3.056</v>
      </c>
      <c r="EX11" s="9">
        <v>2.65</v>
      </c>
      <c r="EY11" s="9">
        <v>3.371</v>
      </c>
      <c r="EZ11" s="9">
        <v>1.542</v>
      </c>
      <c r="FA11" s="9">
        <v>1.829</v>
      </c>
      <c r="FB11" s="9">
        <v>2.2130000000000001</v>
      </c>
      <c r="FC11" s="9">
        <v>1.0269999999999999</v>
      </c>
      <c r="FD11" s="9">
        <v>1.1859999999999999</v>
      </c>
      <c r="FE11" s="9">
        <v>0.64300000000000002</v>
      </c>
      <c r="FF11" s="9">
        <v>0</v>
      </c>
      <c r="FG11" s="9">
        <v>0.64300000000000002</v>
      </c>
      <c r="FH11" s="9">
        <v>0.51500000000000001</v>
      </c>
      <c r="FI11" s="9">
        <v>0.51500000000000001</v>
      </c>
      <c r="FJ11" s="9">
        <v>0</v>
      </c>
      <c r="FK11" s="9">
        <v>2.335</v>
      </c>
      <c r="FL11" s="9">
        <v>1.514</v>
      </c>
      <c r="FM11" s="9">
        <v>0.82099999999999995</v>
      </c>
      <c r="FN11" s="9">
        <v>0.82099999999999995</v>
      </c>
      <c r="FO11" s="9">
        <v>0</v>
      </c>
      <c r="FP11" s="9">
        <v>0.82099999999999995</v>
      </c>
      <c r="FQ11" s="9">
        <v>1.514</v>
      </c>
      <c r="FR11" s="9">
        <v>1.514</v>
      </c>
      <c r="FS11" s="9">
        <v>0</v>
      </c>
      <c r="FT11" s="9">
        <v>181.03399999999999</v>
      </c>
      <c r="FU11" s="9">
        <v>99.927999999999997</v>
      </c>
      <c r="FV11" s="9">
        <v>81.105000000000004</v>
      </c>
      <c r="FW11" s="9">
        <v>118.871</v>
      </c>
      <c r="FX11" s="9">
        <v>69.409000000000006</v>
      </c>
      <c r="FY11" s="9">
        <v>49.463000000000001</v>
      </c>
      <c r="FZ11" s="9">
        <v>95.076999999999998</v>
      </c>
      <c r="GA11" s="9">
        <v>53.454000000000001</v>
      </c>
      <c r="GB11" s="9">
        <v>41.622999999999998</v>
      </c>
      <c r="GC11" s="9">
        <v>19.274999999999999</v>
      </c>
      <c r="GD11" s="9">
        <v>12.085000000000001</v>
      </c>
      <c r="GE11" s="9">
        <v>7.19</v>
      </c>
      <c r="GF11" s="9">
        <v>4.5190000000000001</v>
      </c>
      <c r="GG11" s="9">
        <v>3.87</v>
      </c>
      <c r="GH11" s="9">
        <v>0.64900000000000002</v>
      </c>
      <c r="GI11" s="9">
        <v>62.161999999999999</v>
      </c>
      <c r="GJ11" s="9">
        <v>30.518999999999998</v>
      </c>
      <c r="GK11" s="9">
        <v>31.643000000000001</v>
      </c>
      <c r="GL11" s="9">
        <v>52.408999999999999</v>
      </c>
      <c r="GM11" s="9">
        <v>25.02</v>
      </c>
      <c r="GN11" s="9">
        <v>27.39</v>
      </c>
      <c r="GO11" s="9">
        <v>9.7530000000000001</v>
      </c>
      <c r="GP11" s="9">
        <v>5.5</v>
      </c>
      <c r="GQ11" s="9">
        <v>4.2530000000000001</v>
      </c>
      <c r="GR11" s="9">
        <v>32.906999999999996</v>
      </c>
      <c r="GS11" s="9">
        <v>19.341000000000001</v>
      </c>
      <c r="GT11" s="9">
        <v>13.565</v>
      </c>
      <c r="GU11" s="9">
        <v>18.923999999999999</v>
      </c>
      <c r="GV11" s="9">
        <v>12.335000000000001</v>
      </c>
      <c r="GW11" s="9">
        <v>6.5890000000000004</v>
      </c>
      <c r="GX11" s="9">
        <v>10.49</v>
      </c>
      <c r="GY11" s="9">
        <v>7.2069999999999999</v>
      </c>
      <c r="GZ11" s="9">
        <v>3.2829999999999999</v>
      </c>
      <c r="HA11" s="9">
        <v>3.9140000000000001</v>
      </c>
      <c r="HB11" s="9">
        <v>1.2569999999999999</v>
      </c>
      <c r="HC11" s="9">
        <v>2.657</v>
      </c>
      <c r="HD11" s="9">
        <v>4.5190000000000001</v>
      </c>
      <c r="HE11" s="9">
        <v>3.87</v>
      </c>
      <c r="HF11" s="9">
        <v>0.64900000000000002</v>
      </c>
      <c r="HG11" s="9">
        <v>13.983000000000001</v>
      </c>
      <c r="HH11" s="9">
        <v>7.0069999999999997</v>
      </c>
      <c r="HI11" s="9">
        <v>6.976</v>
      </c>
      <c r="HJ11" s="9">
        <v>4.2300000000000004</v>
      </c>
      <c r="HK11" s="9">
        <v>1.5069999999999999</v>
      </c>
      <c r="HL11" s="9">
        <v>2.7229999999999999</v>
      </c>
      <c r="HM11" s="9">
        <v>9.7530000000000001</v>
      </c>
      <c r="HN11" s="9">
        <v>5.5</v>
      </c>
      <c r="HO11" s="9">
        <v>4.2530000000000001</v>
      </c>
      <c r="HP11" s="9">
        <v>119.88200000000001</v>
      </c>
      <c r="HQ11" s="9">
        <v>68.555999999999997</v>
      </c>
      <c r="HR11" s="9">
        <v>51.326000000000001</v>
      </c>
      <c r="HS11" s="9">
        <v>81.268000000000001</v>
      </c>
      <c r="HT11" s="9">
        <v>50.625</v>
      </c>
      <c r="HU11" s="9">
        <v>30.643000000000001</v>
      </c>
      <c r="HV11" s="9">
        <v>66.700999999999993</v>
      </c>
      <c r="HW11" s="9">
        <v>40.204000000000001</v>
      </c>
      <c r="HX11" s="9">
        <v>26.497</v>
      </c>
      <c r="HY11" s="9">
        <v>14.567</v>
      </c>
      <c r="HZ11" s="9">
        <v>10.420999999999999</v>
      </c>
      <c r="IA11" s="9">
        <v>4.1459999999999999</v>
      </c>
      <c r="IB11" s="9">
        <v>38.613999999999997</v>
      </c>
      <c r="IC11" s="9">
        <v>17.931000000000001</v>
      </c>
      <c r="ID11" s="9">
        <v>20.683</v>
      </c>
      <c r="IE11" s="9">
        <v>38.613999999999997</v>
      </c>
      <c r="IF11" s="9">
        <v>17.931000000000001</v>
      </c>
      <c r="IG11" s="9">
        <v>20.683</v>
      </c>
      <c r="IH11" s="9">
        <v>28.245000000000001</v>
      </c>
      <c r="II11" s="9">
        <v>12.031000000000001</v>
      </c>
      <c r="IJ11" s="9">
        <v>16.213999999999999</v>
      </c>
      <c r="IK11" s="9">
        <v>18.68</v>
      </c>
      <c r="IL11" s="9">
        <v>6.4489999999999998</v>
      </c>
      <c r="IM11" s="9">
        <v>12.231</v>
      </c>
      <c r="IN11" s="9">
        <v>17.885999999999999</v>
      </c>
      <c r="IO11" s="9">
        <v>6.0419999999999998</v>
      </c>
      <c r="IP11" s="9">
        <v>11.843999999999999</v>
      </c>
      <c r="IQ11" s="9">
        <v>0.79500000000000004</v>
      </c>
    </row>
    <row r="12" spans="1:251">
      <c r="A12" s="10">
        <v>42401</v>
      </c>
      <c r="B12" s="9">
        <v>22.471</v>
      </c>
      <c r="C12" s="9">
        <v>9.42</v>
      </c>
      <c r="D12" s="9">
        <v>13.052</v>
      </c>
      <c r="E12" s="9">
        <v>2.3570000000000002</v>
      </c>
      <c r="F12" s="9">
        <v>1.29</v>
      </c>
      <c r="G12" s="9">
        <v>1.0669999999999999</v>
      </c>
      <c r="H12" s="9">
        <v>86.856999999999999</v>
      </c>
      <c r="I12" s="9">
        <v>48.968000000000004</v>
      </c>
      <c r="J12" s="9">
        <v>37.889000000000003</v>
      </c>
      <c r="K12" s="9">
        <v>69.132000000000005</v>
      </c>
      <c r="L12" s="9">
        <v>40.679000000000002</v>
      </c>
      <c r="M12" s="9">
        <v>28.452999999999999</v>
      </c>
      <c r="N12" s="9">
        <v>54.311</v>
      </c>
      <c r="O12" s="9">
        <v>31.364000000000001</v>
      </c>
      <c r="P12" s="9">
        <v>22.946000000000002</v>
      </c>
      <c r="Q12" s="9">
        <v>14.537000000000001</v>
      </c>
      <c r="R12" s="9">
        <v>9.0310000000000006</v>
      </c>
      <c r="S12" s="9">
        <v>5.5060000000000002</v>
      </c>
      <c r="T12" s="9">
        <v>0.28399999999999997</v>
      </c>
      <c r="U12" s="9">
        <v>0.28399999999999997</v>
      </c>
      <c r="V12" s="9">
        <v>0</v>
      </c>
      <c r="W12" s="9">
        <v>17.725000000000001</v>
      </c>
      <c r="X12" s="9">
        <v>8.2889999999999997</v>
      </c>
      <c r="Y12" s="9">
        <v>9.4359999999999999</v>
      </c>
      <c r="Z12" s="9">
        <v>16.98</v>
      </c>
      <c r="AA12" s="9">
        <v>7.5449999999999999</v>
      </c>
      <c r="AB12" s="9">
        <v>9.4359999999999999</v>
      </c>
      <c r="AC12" s="9">
        <v>0.74399999999999999</v>
      </c>
      <c r="AD12" s="9">
        <v>0.74399999999999999</v>
      </c>
      <c r="AE12" s="9">
        <v>0</v>
      </c>
      <c r="AF12" s="9">
        <v>99.884</v>
      </c>
      <c r="AG12" s="9">
        <v>59.805</v>
      </c>
      <c r="AH12" s="9">
        <v>40.079000000000001</v>
      </c>
      <c r="AI12" s="9">
        <v>76.355000000000004</v>
      </c>
      <c r="AJ12" s="9">
        <v>50.027000000000001</v>
      </c>
      <c r="AK12" s="9">
        <v>26.327999999999999</v>
      </c>
      <c r="AL12" s="9">
        <v>68.016000000000005</v>
      </c>
      <c r="AM12" s="9">
        <v>43.84</v>
      </c>
      <c r="AN12" s="9">
        <v>24.175000000000001</v>
      </c>
      <c r="AO12" s="9">
        <v>8.3390000000000004</v>
      </c>
      <c r="AP12" s="9">
        <v>6.1870000000000003</v>
      </c>
      <c r="AQ12" s="9">
        <v>2.1520000000000001</v>
      </c>
      <c r="AR12" s="9">
        <v>0</v>
      </c>
      <c r="AS12" s="9">
        <v>0</v>
      </c>
      <c r="AT12" s="9">
        <v>0</v>
      </c>
      <c r="AU12" s="9">
        <v>23.529</v>
      </c>
      <c r="AV12" s="9">
        <v>9.7780000000000005</v>
      </c>
      <c r="AW12" s="9">
        <v>13.752000000000001</v>
      </c>
      <c r="AX12" s="9">
        <v>23.529</v>
      </c>
      <c r="AY12" s="9">
        <v>9.7780000000000005</v>
      </c>
      <c r="AZ12" s="9">
        <v>13.752000000000001</v>
      </c>
      <c r="BA12" s="9">
        <v>0</v>
      </c>
      <c r="BB12" s="9">
        <v>0</v>
      </c>
      <c r="BC12" s="9">
        <v>0</v>
      </c>
      <c r="BD12" s="9">
        <v>78.727999999999994</v>
      </c>
      <c r="BE12" s="9">
        <v>46.65</v>
      </c>
      <c r="BF12" s="9">
        <v>32.078000000000003</v>
      </c>
      <c r="BG12" s="9">
        <v>63.137999999999998</v>
      </c>
      <c r="BH12" s="9">
        <v>40.207000000000001</v>
      </c>
      <c r="BI12" s="9">
        <v>22.931000000000001</v>
      </c>
      <c r="BJ12" s="9">
        <v>55.802999999999997</v>
      </c>
      <c r="BK12" s="9">
        <v>35.015999999999998</v>
      </c>
      <c r="BL12" s="9">
        <v>20.786999999999999</v>
      </c>
      <c r="BM12" s="9">
        <v>5.7720000000000002</v>
      </c>
      <c r="BN12" s="9">
        <v>4.2770000000000001</v>
      </c>
      <c r="BO12" s="9">
        <v>1.494</v>
      </c>
      <c r="BP12" s="9">
        <v>1.5629999999999999</v>
      </c>
      <c r="BQ12" s="9">
        <v>0.91400000000000003</v>
      </c>
      <c r="BR12" s="9">
        <v>0.65</v>
      </c>
      <c r="BS12" s="9">
        <v>15.59</v>
      </c>
      <c r="BT12" s="9">
        <v>6.4429999999999996</v>
      </c>
      <c r="BU12" s="9">
        <v>9.1470000000000002</v>
      </c>
      <c r="BV12" s="9">
        <v>15.59</v>
      </c>
      <c r="BW12" s="9">
        <v>6.4429999999999996</v>
      </c>
      <c r="BX12" s="9">
        <v>9.1470000000000002</v>
      </c>
      <c r="BY12" s="9">
        <v>0</v>
      </c>
      <c r="BZ12" s="9">
        <v>0</v>
      </c>
      <c r="CA12" s="9">
        <v>0</v>
      </c>
      <c r="CB12" s="9">
        <v>254.971</v>
      </c>
      <c r="CC12" s="9">
        <v>148.35300000000001</v>
      </c>
      <c r="CD12" s="9">
        <v>106.61799999999999</v>
      </c>
      <c r="CE12" s="9">
        <v>145.30099999999999</v>
      </c>
      <c r="CF12" s="9">
        <v>92.411000000000001</v>
      </c>
      <c r="CG12" s="9">
        <v>52.89</v>
      </c>
      <c r="CH12" s="9">
        <v>116.854</v>
      </c>
      <c r="CI12" s="9">
        <v>75.503</v>
      </c>
      <c r="CJ12" s="9">
        <v>41.350999999999999</v>
      </c>
      <c r="CK12" s="9">
        <v>26.166</v>
      </c>
      <c r="CL12" s="9">
        <v>14.627000000000001</v>
      </c>
      <c r="CM12" s="9">
        <v>11.539</v>
      </c>
      <c r="CN12" s="9">
        <v>2.2810000000000001</v>
      </c>
      <c r="CO12" s="9">
        <v>2.2810000000000001</v>
      </c>
      <c r="CP12" s="9">
        <v>0</v>
      </c>
      <c r="CQ12" s="9">
        <v>109.67</v>
      </c>
      <c r="CR12" s="9">
        <v>55.942</v>
      </c>
      <c r="CS12" s="9">
        <v>53.728000000000002</v>
      </c>
      <c r="CT12" s="9">
        <v>102.91200000000001</v>
      </c>
      <c r="CU12" s="9">
        <v>52.228000000000002</v>
      </c>
      <c r="CV12" s="9">
        <v>50.683999999999997</v>
      </c>
      <c r="CW12" s="9">
        <v>6.758</v>
      </c>
      <c r="CX12" s="9">
        <v>3.714</v>
      </c>
      <c r="CY12" s="9">
        <v>3.044</v>
      </c>
      <c r="CZ12" s="9">
        <v>218.22300000000001</v>
      </c>
      <c r="DA12" s="9">
        <v>127.26</v>
      </c>
      <c r="DB12" s="9">
        <v>90.962999999999994</v>
      </c>
      <c r="DC12" s="9">
        <v>124.795</v>
      </c>
      <c r="DD12" s="9">
        <v>78.718000000000004</v>
      </c>
      <c r="DE12" s="9">
        <v>46.076999999999998</v>
      </c>
      <c r="DF12" s="9">
        <v>103.661</v>
      </c>
      <c r="DG12" s="9">
        <v>66.515000000000001</v>
      </c>
      <c r="DH12" s="9">
        <v>37.146000000000001</v>
      </c>
      <c r="DI12" s="9">
        <v>21.134</v>
      </c>
      <c r="DJ12" s="9">
        <v>12.202999999999999</v>
      </c>
      <c r="DK12" s="9">
        <v>8.9320000000000004</v>
      </c>
      <c r="DL12" s="9">
        <v>0</v>
      </c>
      <c r="DM12" s="9">
        <v>0</v>
      </c>
      <c r="DN12" s="9">
        <v>0</v>
      </c>
      <c r="DO12" s="9">
        <v>93.427999999999997</v>
      </c>
      <c r="DP12" s="9">
        <v>48.542000000000002</v>
      </c>
      <c r="DQ12" s="9">
        <v>44.886000000000003</v>
      </c>
      <c r="DR12" s="9">
        <v>93.045000000000002</v>
      </c>
      <c r="DS12" s="9">
        <v>48.158999999999999</v>
      </c>
      <c r="DT12" s="9">
        <v>44.886000000000003</v>
      </c>
      <c r="DU12" s="9">
        <v>0.38300000000000001</v>
      </c>
      <c r="DV12" s="9">
        <v>0.38300000000000001</v>
      </c>
      <c r="DW12" s="9">
        <v>0</v>
      </c>
      <c r="DX12" s="9">
        <v>27.65</v>
      </c>
      <c r="DY12" s="9">
        <v>18.042999999999999</v>
      </c>
      <c r="DZ12" s="9">
        <v>9.6069999999999993</v>
      </c>
      <c r="EA12" s="9">
        <v>14.959</v>
      </c>
      <c r="EB12" s="9">
        <v>11.292</v>
      </c>
      <c r="EC12" s="9">
        <v>3.6669999999999998</v>
      </c>
      <c r="ED12" s="9">
        <v>9.4489999999999998</v>
      </c>
      <c r="EE12" s="9">
        <v>6.9889999999999999</v>
      </c>
      <c r="EF12" s="9">
        <v>2.46</v>
      </c>
      <c r="EG12" s="9">
        <v>3.63</v>
      </c>
      <c r="EH12" s="9">
        <v>2.4239999999999999</v>
      </c>
      <c r="EI12" s="9">
        <v>1.206</v>
      </c>
      <c r="EJ12" s="9">
        <v>1.88</v>
      </c>
      <c r="EK12" s="9">
        <v>1.88</v>
      </c>
      <c r="EL12" s="9">
        <v>0</v>
      </c>
      <c r="EM12" s="9">
        <v>12.691000000000001</v>
      </c>
      <c r="EN12" s="9">
        <v>6.7510000000000003</v>
      </c>
      <c r="EO12" s="9">
        <v>5.94</v>
      </c>
      <c r="EP12" s="9">
        <v>7.5940000000000003</v>
      </c>
      <c r="EQ12" s="9">
        <v>4.069</v>
      </c>
      <c r="ER12" s="9">
        <v>3.5249999999999999</v>
      </c>
      <c r="ES12" s="9">
        <v>5.0970000000000004</v>
      </c>
      <c r="ET12" s="9">
        <v>2.6819999999999999</v>
      </c>
      <c r="EU12" s="9">
        <v>2.415</v>
      </c>
      <c r="EV12" s="9">
        <v>9.0980000000000008</v>
      </c>
      <c r="EW12" s="9">
        <v>3.05</v>
      </c>
      <c r="EX12" s="9">
        <v>6.048</v>
      </c>
      <c r="EY12" s="9">
        <v>5.5469999999999997</v>
      </c>
      <c r="EZ12" s="9">
        <v>2.4009999999999998</v>
      </c>
      <c r="FA12" s="9">
        <v>3.1459999999999999</v>
      </c>
      <c r="FB12" s="9">
        <v>3.7440000000000002</v>
      </c>
      <c r="FC12" s="9">
        <v>1.9990000000000001</v>
      </c>
      <c r="FD12" s="9">
        <v>1.7450000000000001</v>
      </c>
      <c r="FE12" s="9">
        <v>1.401</v>
      </c>
      <c r="FF12" s="9">
        <v>0</v>
      </c>
      <c r="FG12" s="9">
        <v>1.401</v>
      </c>
      <c r="FH12" s="9">
        <v>0.40100000000000002</v>
      </c>
      <c r="FI12" s="9">
        <v>0.40100000000000002</v>
      </c>
      <c r="FJ12" s="9">
        <v>0</v>
      </c>
      <c r="FK12" s="9">
        <v>3.5510000000000002</v>
      </c>
      <c r="FL12" s="9">
        <v>0.64900000000000002</v>
      </c>
      <c r="FM12" s="9">
        <v>2.9020000000000001</v>
      </c>
      <c r="FN12" s="9">
        <v>2.2730000000000001</v>
      </c>
      <c r="FO12" s="9">
        <v>0</v>
      </c>
      <c r="FP12" s="9">
        <v>2.2730000000000001</v>
      </c>
      <c r="FQ12" s="9">
        <v>1.278</v>
      </c>
      <c r="FR12" s="9">
        <v>0.64900000000000002</v>
      </c>
      <c r="FS12" s="9">
        <v>0.629</v>
      </c>
      <c r="FT12" s="9">
        <v>153.37700000000001</v>
      </c>
      <c r="FU12" s="9">
        <v>85.869</v>
      </c>
      <c r="FV12" s="9">
        <v>67.509</v>
      </c>
      <c r="FW12" s="9">
        <v>99.724999999999994</v>
      </c>
      <c r="FX12" s="9">
        <v>63.716999999999999</v>
      </c>
      <c r="FY12" s="9">
        <v>36.008000000000003</v>
      </c>
      <c r="FZ12" s="9">
        <v>78.352999999999994</v>
      </c>
      <c r="GA12" s="9">
        <v>51.423000000000002</v>
      </c>
      <c r="GB12" s="9">
        <v>26.931000000000001</v>
      </c>
      <c r="GC12" s="9">
        <v>19.55</v>
      </c>
      <c r="GD12" s="9">
        <v>10.473000000000001</v>
      </c>
      <c r="GE12" s="9">
        <v>9.077</v>
      </c>
      <c r="GF12" s="9">
        <v>1.821</v>
      </c>
      <c r="GG12" s="9">
        <v>1.821</v>
      </c>
      <c r="GH12" s="9">
        <v>0</v>
      </c>
      <c r="GI12" s="9">
        <v>53.652000000000001</v>
      </c>
      <c r="GJ12" s="9">
        <v>22.151</v>
      </c>
      <c r="GK12" s="9">
        <v>31.501000000000001</v>
      </c>
      <c r="GL12" s="9">
        <v>49.59</v>
      </c>
      <c r="GM12" s="9">
        <v>20.643000000000001</v>
      </c>
      <c r="GN12" s="9">
        <v>28.948</v>
      </c>
      <c r="GO12" s="9">
        <v>4.0620000000000003</v>
      </c>
      <c r="GP12" s="9">
        <v>1.5089999999999999</v>
      </c>
      <c r="GQ12" s="9">
        <v>2.5529999999999999</v>
      </c>
      <c r="GR12" s="9">
        <v>22.234999999999999</v>
      </c>
      <c r="GS12" s="9">
        <v>11.29</v>
      </c>
      <c r="GT12" s="9">
        <v>10.944000000000001</v>
      </c>
      <c r="GU12" s="9">
        <v>13.657999999999999</v>
      </c>
      <c r="GV12" s="9">
        <v>8.6300000000000008</v>
      </c>
      <c r="GW12" s="9">
        <v>5.0279999999999996</v>
      </c>
      <c r="GX12" s="9">
        <v>7.4480000000000004</v>
      </c>
      <c r="GY12" s="9">
        <v>4.3600000000000003</v>
      </c>
      <c r="GZ12" s="9">
        <v>3.0880000000000001</v>
      </c>
      <c r="HA12" s="9">
        <v>4.3890000000000002</v>
      </c>
      <c r="HB12" s="9">
        <v>2.4489999999999998</v>
      </c>
      <c r="HC12" s="9">
        <v>1.94</v>
      </c>
      <c r="HD12" s="9">
        <v>1.821</v>
      </c>
      <c r="HE12" s="9">
        <v>1.821</v>
      </c>
      <c r="HF12" s="9">
        <v>0</v>
      </c>
      <c r="HG12" s="9">
        <v>8.5760000000000005</v>
      </c>
      <c r="HH12" s="9">
        <v>2.66</v>
      </c>
      <c r="HI12" s="9">
        <v>5.9169999999999998</v>
      </c>
      <c r="HJ12" s="9">
        <v>4.5140000000000002</v>
      </c>
      <c r="HK12" s="9">
        <v>1.151</v>
      </c>
      <c r="HL12" s="9">
        <v>3.363</v>
      </c>
      <c r="HM12" s="9">
        <v>4.0620000000000003</v>
      </c>
      <c r="HN12" s="9">
        <v>1.5089999999999999</v>
      </c>
      <c r="HO12" s="9">
        <v>2.5529999999999999</v>
      </c>
      <c r="HP12" s="9">
        <v>115.768</v>
      </c>
      <c r="HQ12" s="9">
        <v>65.582999999999998</v>
      </c>
      <c r="HR12" s="9">
        <v>50.185000000000002</v>
      </c>
      <c r="HS12" s="9">
        <v>72.375</v>
      </c>
      <c r="HT12" s="9">
        <v>46.564</v>
      </c>
      <c r="HU12" s="9">
        <v>25.811</v>
      </c>
      <c r="HV12" s="9">
        <v>58.613</v>
      </c>
      <c r="HW12" s="9">
        <v>39.268000000000001</v>
      </c>
      <c r="HX12" s="9">
        <v>19.346</v>
      </c>
      <c r="HY12" s="9">
        <v>13.762</v>
      </c>
      <c r="HZ12" s="9">
        <v>7.2960000000000003</v>
      </c>
      <c r="IA12" s="9">
        <v>6.4649999999999999</v>
      </c>
      <c r="IB12" s="9">
        <v>43.393000000000001</v>
      </c>
      <c r="IC12" s="9">
        <v>19.018999999999998</v>
      </c>
      <c r="ID12" s="9">
        <v>24.373999999999999</v>
      </c>
      <c r="IE12" s="9">
        <v>43.393000000000001</v>
      </c>
      <c r="IF12" s="9">
        <v>19.018999999999998</v>
      </c>
      <c r="IG12" s="9">
        <v>24.373999999999999</v>
      </c>
      <c r="IH12" s="9">
        <v>15.374000000000001</v>
      </c>
      <c r="II12" s="9">
        <v>8.9949999999999992</v>
      </c>
      <c r="IJ12" s="9">
        <v>6.3789999999999996</v>
      </c>
      <c r="IK12" s="9">
        <v>13.692</v>
      </c>
      <c r="IL12" s="9">
        <v>8.5229999999999997</v>
      </c>
      <c r="IM12" s="9">
        <v>5.1689999999999996</v>
      </c>
      <c r="IN12" s="9">
        <v>12.292</v>
      </c>
      <c r="IO12" s="9">
        <v>7.7949999999999999</v>
      </c>
      <c r="IP12" s="9">
        <v>4.4969999999999999</v>
      </c>
      <c r="IQ12" s="9">
        <v>1.4</v>
      </c>
    </row>
    <row r="13" spans="1:251">
      <c r="A13" s="10">
        <v>42767</v>
      </c>
      <c r="B13" s="9">
        <v>30.286999999999999</v>
      </c>
      <c r="C13" s="9">
        <v>11.843</v>
      </c>
      <c r="D13" s="9">
        <v>18.443999999999999</v>
      </c>
      <c r="E13" s="9">
        <v>0.86699999999999999</v>
      </c>
      <c r="F13" s="9">
        <v>0</v>
      </c>
      <c r="G13" s="9">
        <v>0.86699999999999999</v>
      </c>
      <c r="H13" s="9">
        <v>83.688999999999993</v>
      </c>
      <c r="I13" s="9">
        <v>44.850999999999999</v>
      </c>
      <c r="J13" s="9">
        <v>38.838999999999999</v>
      </c>
      <c r="K13" s="9">
        <v>67.540000000000006</v>
      </c>
      <c r="L13" s="9">
        <v>37.814</v>
      </c>
      <c r="M13" s="9">
        <v>29.725999999999999</v>
      </c>
      <c r="N13" s="9">
        <v>59.676000000000002</v>
      </c>
      <c r="O13" s="9">
        <v>32.530999999999999</v>
      </c>
      <c r="P13" s="9">
        <v>27.145</v>
      </c>
      <c r="Q13" s="9">
        <v>7.4080000000000004</v>
      </c>
      <c r="R13" s="9">
        <v>4.827</v>
      </c>
      <c r="S13" s="9">
        <v>2.581</v>
      </c>
      <c r="T13" s="9">
        <v>0.45600000000000002</v>
      </c>
      <c r="U13" s="9">
        <v>0.45600000000000002</v>
      </c>
      <c r="V13" s="9">
        <v>0</v>
      </c>
      <c r="W13" s="9">
        <v>16.149999999999999</v>
      </c>
      <c r="X13" s="9">
        <v>7.0369999999999999</v>
      </c>
      <c r="Y13" s="9">
        <v>9.1120000000000001</v>
      </c>
      <c r="Z13" s="9">
        <v>15.24</v>
      </c>
      <c r="AA13" s="9">
        <v>6.3860000000000001</v>
      </c>
      <c r="AB13" s="9">
        <v>8.8529999999999998</v>
      </c>
      <c r="AC13" s="9">
        <v>0.91</v>
      </c>
      <c r="AD13" s="9">
        <v>0.65100000000000002</v>
      </c>
      <c r="AE13" s="9">
        <v>0.25900000000000001</v>
      </c>
      <c r="AF13" s="9">
        <v>79.917000000000002</v>
      </c>
      <c r="AG13" s="9">
        <v>43.39</v>
      </c>
      <c r="AH13" s="9">
        <v>36.527000000000001</v>
      </c>
      <c r="AI13" s="9">
        <v>58.56</v>
      </c>
      <c r="AJ13" s="9">
        <v>33.716000000000001</v>
      </c>
      <c r="AK13" s="9">
        <v>24.844000000000001</v>
      </c>
      <c r="AL13" s="9">
        <v>55.81</v>
      </c>
      <c r="AM13" s="9">
        <v>32.829000000000001</v>
      </c>
      <c r="AN13" s="9">
        <v>22.981000000000002</v>
      </c>
      <c r="AO13" s="9">
        <v>2.75</v>
      </c>
      <c r="AP13" s="9">
        <v>0.88700000000000001</v>
      </c>
      <c r="AQ13" s="9">
        <v>1.863</v>
      </c>
      <c r="AR13" s="9">
        <v>0</v>
      </c>
      <c r="AS13" s="9">
        <v>0</v>
      </c>
      <c r="AT13" s="9">
        <v>0</v>
      </c>
      <c r="AU13" s="9">
        <v>21.356999999999999</v>
      </c>
      <c r="AV13" s="9">
        <v>9.6739999999999995</v>
      </c>
      <c r="AW13" s="9">
        <v>11.683</v>
      </c>
      <c r="AX13" s="9">
        <v>20.602</v>
      </c>
      <c r="AY13" s="9">
        <v>8.9190000000000005</v>
      </c>
      <c r="AZ13" s="9">
        <v>11.683</v>
      </c>
      <c r="BA13" s="9">
        <v>0.755</v>
      </c>
      <c r="BB13" s="9">
        <v>0.755</v>
      </c>
      <c r="BC13" s="9">
        <v>0</v>
      </c>
      <c r="BD13" s="9">
        <v>91.474000000000004</v>
      </c>
      <c r="BE13" s="9">
        <v>53.942</v>
      </c>
      <c r="BF13" s="9">
        <v>37.530999999999999</v>
      </c>
      <c r="BG13" s="9">
        <v>70.111999999999995</v>
      </c>
      <c r="BH13" s="9">
        <v>44.073</v>
      </c>
      <c r="BI13" s="9">
        <v>26.039000000000001</v>
      </c>
      <c r="BJ13" s="9">
        <v>64.766000000000005</v>
      </c>
      <c r="BK13" s="9">
        <v>40.079000000000001</v>
      </c>
      <c r="BL13" s="9">
        <v>24.687000000000001</v>
      </c>
      <c r="BM13" s="9">
        <v>5.3460000000000001</v>
      </c>
      <c r="BN13" s="9">
        <v>3.9940000000000002</v>
      </c>
      <c r="BO13" s="9">
        <v>1.3520000000000001</v>
      </c>
      <c r="BP13" s="9">
        <v>0</v>
      </c>
      <c r="BQ13" s="9">
        <v>0</v>
      </c>
      <c r="BR13" s="9">
        <v>0</v>
      </c>
      <c r="BS13" s="9">
        <v>21.361999999999998</v>
      </c>
      <c r="BT13" s="9">
        <v>9.8699999999999992</v>
      </c>
      <c r="BU13" s="9">
        <v>11.492000000000001</v>
      </c>
      <c r="BV13" s="9">
        <v>20.77</v>
      </c>
      <c r="BW13" s="9">
        <v>9.2780000000000005</v>
      </c>
      <c r="BX13" s="9">
        <v>11.492000000000001</v>
      </c>
      <c r="BY13" s="9">
        <v>0.59099999999999997</v>
      </c>
      <c r="BZ13" s="9">
        <v>0.59099999999999997</v>
      </c>
      <c r="CA13" s="9">
        <v>0</v>
      </c>
      <c r="CB13" s="9">
        <v>271.35899999999998</v>
      </c>
      <c r="CC13" s="9">
        <v>155.13800000000001</v>
      </c>
      <c r="CD13" s="9">
        <v>116.221</v>
      </c>
      <c r="CE13" s="9">
        <v>151.97</v>
      </c>
      <c r="CF13" s="9">
        <v>87.263000000000005</v>
      </c>
      <c r="CG13" s="9">
        <v>64.707999999999998</v>
      </c>
      <c r="CH13" s="9">
        <v>125.408</v>
      </c>
      <c r="CI13" s="9">
        <v>69.206999999999994</v>
      </c>
      <c r="CJ13" s="9">
        <v>56.2</v>
      </c>
      <c r="CK13" s="9">
        <v>23.02</v>
      </c>
      <c r="CL13" s="9">
        <v>15.736000000000001</v>
      </c>
      <c r="CM13" s="9">
        <v>7.2839999999999998</v>
      </c>
      <c r="CN13" s="9">
        <v>3.5430000000000001</v>
      </c>
      <c r="CO13" s="9">
        <v>2.319</v>
      </c>
      <c r="CP13" s="9">
        <v>1.224</v>
      </c>
      <c r="CQ13" s="9">
        <v>119.389</v>
      </c>
      <c r="CR13" s="9">
        <v>67.876000000000005</v>
      </c>
      <c r="CS13" s="9">
        <v>51.512999999999998</v>
      </c>
      <c r="CT13" s="9">
        <v>113.137</v>
      </c>
      <c r="CU13" s="9">
        <v>65.103999999999999</v>
      </c>
      <c r="CV13" s="9">
        <v>48.033000000000001</v>
      </c>
      <c r="CW13" s="9">
        <v>6.2510000000000003</v>
      </c>
      <c r="CX13" s="9">
        <v>2.7719999999999998</v>
      </c>
      <c r="CY13" s="9">
        <v>3.48</v>
      </c>
      <c r="CZ13" s="9">
        <v>244.52099999999999</v>
      </c>
      <c r="DA13" s="9">
        <v>138.756</v>
      </c>
      <c r="DB13" s="9">
        <v>105.76600000000001</v>
      </c>
      <c r="DC13" s="9">
        <v>135.53</v>
      </c>
      <c r="DD13" s="9">
        <v>77.700999999999993</v>
      </c>
      <c r="DE13" s="9">
        <v>57.829000000000001</v>
      </c>
      <c r="DF13" s="9">
        <v>114.67</v>
      </c>
      <c r="DG13" s="9">
        <v>63.338999999999999</v>
      </c>
      <c r="DH13" s="9">
        <v>51.331000000000003</v>
      </c>
      <c r="DI13" s="9">
        <v>19.599</v>
      </c>
      <c r="DJ13" s="9">
        <v>13.695</v>
      </c>
      <c r="DK13" s="9">
        <v>5.9039999999999999</v>
      </c>
      <c r="DL13" s="9">
        <v>1.2609999999999999</v>
      </c>
      <c r="DM13" s="9">
        <v>0.66700000000000004</v>
      </c>
      <c r="DN13" s="9">
        <v>0.59399999999999997</v>
      </c>
      <c r="DO13" s="9">
        <v>108.991</v>
      </c>
      <c r="DP13" s="9">
        <v>61.055</v>
      </c>
      <c r="DQ13" s="9">
        <v>47.936999999999998</v>
      </c>
      <c r="DR13" s="9">
        <v>105.154</v>
      </c>
      <c r="DS13" s="9">
        <v>59.478000000000002</v>
      </c>
      <c r="DT13" s="9">
        <v>45.676000000000002</v>
      </c>
      <c r="DU13" s="9">
        <v>3.8370000000000002</v>
      </c>
      <c r="DV13" s="9">
        <v>1.577</v>
      </c>
      <c r="DW13" s="9">
        <v>2.2599999999999998</v>
      </c>
      <c r="DX13" s="9">
        <v>21.472000000000001</v>
      </c>
      <c r="DY13" s="9">
        <v>14.266999999999999</v>
      </c>
      <c r="DZ13" s="9">
        <v>7.2050000000000001</v>
      </c>
      <c r="EA13" s="9">
        <v>11.577</v>
      </c>
      <c r="EB13" s="9">
        <v>7.4459999999999997</v>
      </c>
      <c r="EC13" s="9">
        <v>4.1310000000000002</v>
      </c>
      <c r="ED13" s="9">
        <v>6.5339999999999998</v>
      </c>
      <c r="EE13" s="9">
        <v>3.7519999999999998</v>
      </c>
      <c r="EF13" s="9">
        <v>2.7810000000000001</v>
      </c>
      <c r="EG13" s="9">
        <v>2.7610000000000001</v>
      </c>
      <c r="EH13" s="9">
        <v>2.0409999999999999</v>
      </c>
      <c r="EI13" s="9">
        <v>0.72</v>
      </c>
      <c r="EJ13" s="9">
        <v>2.282</v>
      </c>
      <c r="EK13" s="9">
        <v>1.653</v>
      </c>
      <c r="EL13" s="9">
        <v>0.63</v>
      </c>
      <c r="EM13" s="9">
        <v>9.8949999999999996</v>
      </c>
      <c r="EN13" s="9">
        <v>6.8209999999999997</v>
      </c>
      <c r="EO13" s="9">
        <v>3.0739999999999998</v>
      </c>
      <c r="EP13" s="9">
        <v>7.8440000000000003</v>
      </c>
      <c r="EQ13" s="9">
        <v>5.6260000000000003</v>
      </c>
      <c r="ER13" s="9">
        <v>2.2170000000000001</v>
      </c>
      <c r="ES13" s="9">
        <v>2.0510000000000002</v>
      </c>
      <c r="ET13" s="9">
        <v>1.1950000000000001</v>
      </c>
      <c r="EU13" s="9">
        <v>0.85599999999999998</v>
      </c>
      <c r="EV13" s="9">
        <v>5.3659999999999997</v>
      </c>
      <c r="EW13" s="9">
        <v>2.1160000000000001</v>
      </c>
      <c r="EX13" s="9">
        <v>3.25</v>
      </c>
      <c r="EY13" s="9">
        <v>4.8630000000000004</v>
      </c>
      <c r="EZ13" s="9">
        <v>2.1160000000000001</v>
      </c>
      <c r="FA13" s="9">
        <v>2.7480000000000002</v>
      </c>
      <c r="FB13" s="9">
        <v>4.2039999999999997</v>
      </c>
      <c r="FC13" s="9">
        <v>2.1160000000000001</v>
      </c>
      <c r="FD13" s="9">
        <v>2.0880000000000001</v>
      </c>
      <c r="FE13" s="9">
        <v>0.66</v>
      </c>
      <c r="FF13" s="9">
        <v>0</v>
      </c>
      <c r="FG13" s="9">
        <v>0.66</v>
      </c>
      <c r="FH13" s="9">
        <v>0</v>
      </c>
      <c r="FI13" s="9">
        <v>0</v>
      </c>
      <c r="FJ13" s="9">
        <v>0</v>
      </c>
      <c r="FK13" s="9">
        <v>0.503</v>
      </c>
      <c r="FL13" s="9">
        <v>0</v>
      </c>
      <c r="FM13" s="9">
        <v>0.503</v>
      </c>
      <c r="FN13" s="9">
        <v>0.14000000000000001</v>
      </c>
      <c r="FO13" s="9">
        <v>0</v>
      </c>
      <c r="FP13" s="9">
        <v>0.14000000000000001</v>
      </c>
      <c r="FQ13" s="9">
        <v>0.36299999999999999</v>
      </c>
      <c r="FR13" s="9">
        <v>0</v>
      </c>
      <c r="FS13" s="9">
        <v>0.36299999999999999</v>
      </c>
      <c r="FT13" s="9">
        <v>157.274</v>
      </c>
      <c r="FU13" s="9">
        <v>86.337000000000003</v>
      </c>
      <c r="FV13" s="9">
        <v>70.936999999999998</v>
      </c>
      <c r="FW13" s="9">
        <v>103.04300000000001</v>
      </c>
      <c r="FX13" s="9">
        <v>57.566000000000003</v>
      </c>
      <c r="FY13" s="9">
        <v>45.476999999999997</v>
      </c>
      <c r="FZ13" s="9">
        <v>83.531999999999996</v>
      </c>
      <c r="GA13" s="9">
        <v>44.823999999999998</v>
      </c>
      <c r="GB13" s="9">
        <v>38.707999999999998</v>
      </c>
      <c r="GC13" s="9">
        <v>15.967000000000001</v>
      </c>
      <c r="GD13" s="9">
        <v>10.422000000000001</v>
      </c>
      <c r="GE13" s="9">
        <v>5.5449999999999999</v>
      </c>
      <c r="GF13" s="9">
        <v>3.5430000000000001</v>
      </c>
      <c r="GG13" s="9">
        <v>2.319</v>
      </c>
      <c r="GH13" s="9">
        <v>1.224</v>
      </c>
      <c r="GI13" s="9">
        <v>54.231000000000002</v>
      </c>
      <c r="GJ13" s="9">
        <v>28.771000000000001</v>
      </c>
      <c r="GK13" s="9">
        <v>25.46</v>
      </c>
      <c r="GL13" s="9">
        <v>49.54</v>
      </c>
      <c r="GM13" s="9">
        <v>26.794</v>
      </c>
      <c r="GN13" s="9">
        <v>22.747</v>
      </c>
      <c r="GO13" s="9">
        <v>4.6909999999999998</v>
      </c>
      <c r="GP13" s="9">
        <v>1.9770000000000001</v>
      </c>
      <c r="GQ13" s="9">
        <v>2.7130000000000001</v>
      </c>
      <c r="GR13" s="9">
        <v>19.036000000000001</v>
      </c>
      <c r="GS13" s="9">
        <v>10.198</v>
      </c>
      <c r="GT13" s="9">
        <v>8.8379999999999992</v>
      </c>
      <c r="GU13" s="9">
        <v>10.648</v>
      </c>
      <c r="GV13" s="9">
        <v>6.5060000000000002</v>
      </c>
      <c r="GW13" s="9">
        <v>4.1420000000000003</v>
      </c>
      <c r="GX13" s="9">
        <v>4.8650000000000002</v>
      </c>
      <c r="GY13" s="9">
        <v>3.3260000000000001</v>
      </c>
      <c r="GZ13" s="9">
        <v>1.5389999999999999</v>
      </c>
      <c r="HA13" s="9">
        <v>2.2400000000000002</v>
      </c>
      <c r="HB13" s="9">
        <v>0.86099999999999999</v>
      </c>
      <c r="HC13" s="9">
        <v>1.38</v>
      </c>
      <c r="HD13" s="9">
        <v>3.5430000000000001</v>
      </c>
      <c r="HE13" s="9">
        <v>2.319</v>
      </c>
      <c r="HF13" s="9">
        <v>1.224</v>
      </c>
      <c r="HG13" s="9">
        <v>8.3879999999999999</v>
      </c>
      <c r="HH13" s="9">
        <v>3.6920000000000002</v>
      </c>
      <c r="HI13" s="9">
        <v>4.6970000000000001</v>
      </c>
      <c r="HJ13" s="9">
        <v>3.698</v>
      </c>
      <c r="HK13" s="9">
        <v>1.7150000000000001</v>
      </c>
      <c r="HL13" s="9">
        <v>1.9830000000000001</v>
      </c>
      <c r="HM13" s="9">
        <v>4.6909999999999998</v>
      </c>
      <c r="HN13" s="9">
        <v>1.9770000000000001</v>
      </c>
      <c r="HO13" s="9">
        <v>2.7130000000000001</v>
      </c>
      <c r="HP13" s="9">
        <v>113.71899999999999</v>
      </c>
      <c r="HQ13" s="9">
        <v>61.670999999999999</v>
      </c>
      <c r="HR13" s="9">
        <v>52.048000000000002</v>
      </c>
      <c r="HS13" s="9">
        <v>74.686000000000007</v>
      </c>
      <c r="HT13" s="9">
        <v>39.779000000000003</v>
      </c>
      <c r="HU13" s="9">
        <v>34.906999999999996</v>
      </c>
      <c r="HV13" s="9">
        <v>62.686999999999998</v>
      </c>
      <c r="HW13" s="9">
        <v>31.946000000000002</v>
      </c>
      <c r="HX13" s="9">
        <v>30.741</v>
      </c>
      <c r="HY13" s="9">
        <v>11.999000000000001</v>
      </c>
      <c r="HZ13" s="9">
        <v>7.8339999999999996</v>
      </c>
      <c r="IA13" s="9">
        <v>4.1660000000000004</v>
      </c>
      <c r="IB13" s="9">
        <v>39.033000000000001</v>
      </c>
      <c r="IC13" s="9">
        <v>21.891999999999999</v>
      </c>
      <c r="ID13" s="9">
        <v>17.140999999999998</v>
      </c>
      <c r="IE13" s="9">
        <v>39.033000000000001</v>
      </c>
      <c r="IF13" s="9">
        <v>21.891999999999999</v>
      </c>
      <c r="IG13" s="9">
        <v>17.140999999999998</v>
      </c>
      <c r="IH13" s="9">
        <v>24.518999999999998</v>
      </c>
      <c r="II13" s="9">
        <v>14.468</v>
      </c>
      <c r="IJ13" s="9">
        <v>10.051</v>
      </c>
      <c r="IK13" s="9">
        <v>17.709</v>
      </c>
      <c r="IL13" s="9">
        <v>11.281000000000001</v>
      </c>
      <c r="IM13" s="9">
        <v>6.4279999999999999</v>
      </c>
      <c r="IN13" s="9">
        <v>15.981</v>
      </c>
      <c r="IO13" s="9">
        <v>9.5530000000000008</v>
      </c>
      <c r="IP13" s="9">
        <v>6.4279999999999999</v>
      </c>
      <c r="IQ13" s="9">
        <v>1.728</v>
      </c>
    </row>
    <row r="14" spans="1:251">
      <c r="A14" s="10">
        <v>43132</v>
      </c>
      <c r="B14" s="9">
        <v>28.745000000000001</v>
      </c>
      <c r="C14" s="9">
        <v>9.6539999999999999</v>
      </c>
      <c r="D14" s="9">
        <v>19.091000000000001</v>
      </c>
      <c r="E14" s="9">
        <v>0.13600000000000001</v>
      </c>
      <c r="F14" s="9">
        <v>0</v>
      </c>
      <c r="G14" s="9">
        <v>0.13600000000000001</v>
      </c>
      <c r="H14" s="9">
        <v>92.165000000000006</v>
      </c>
      <c r="I14" s="9">
        <v>52.228999999999999</v>
      </c>
      <c r="J14" s="9">
        <v>39.936</v>
      </c>
      <c r="K14" s="9">
        <v>64.305999999999997</v>
      </c>
      <c r="L14" s="9">
        <v>39.057000000000002</v>
      </c>
      <c r="M14" s="9">
        <v>25.248000000000001</v>
      </c>
      <c r="N14" s="9">
        <v>57.258000000000003</v>
      </c>
      <c r="O14" s="9">
        <v>34.69</v>
      </c>
      <c r="P14" s="9">
        <v>22.568999999999999</v>
      </c>
      <c r="Q14" s="9">
        <v>6.9020000000000001</v>
      </c>
      <c r="R14" s="9">
        <v>4.2229999999999999</v>
      </c>
      <c r="S14" s="9">
        <v>2.68</v>
      </c>
      <c r="T14" s="9">
        <v>0.14499999999999999</v>
      </c>
      <c r="U14" s="9">
        <v>0.14499999999999999</v>
      </c>
      <c r="V14" s="9">
        <v>0</v>
      </c>
      <c r="W14" s="9">
        <v>27.86</v>
      </c>
      <c r="X14" s="9">
        <v>13.172000000000001</v>
      </c>
      <c r="Y14" s="9">
        <v>14.688000000000001</v>
      </c>
      <c r="Z14" s="9">
        <v>25.600999999999999</v>
      </c>
      <c r="AA14" s="9">
        <v>12.215</v>
      </c>
      <c r="AB14" s="9">
        <v>13.385999999999999</v>
      </c>
      <c r="AC14" s="9">
        <v>2.2589999999999999</v>
      </c>
      <c r="AD14" s="9">
        <v>0.95699999999999996</v>
      </c>
      <c r="AE14" s="9">
        <v>1.302</v>
      </c>
      <c r="AF14" s="9">
        <v>79.501000000000005</v>
      </c>
      <c r="AG14" s="9">
        <v>47.09</v>
      </c>
      <c r="AH14" s="9">
        <v>32.411000000000001</v>
      </c>
      <c r="AI14" s="9">
        <v>64.344999999999999</v>
      </c>
      <c r="AJ14" s="9">
        <v>40.834000000000003</v>
      </c>
      <c r="AK14" s="9">
        <v>23.510999999999999</v>
      </c>
      <c r="AL14" s="9">
        <v>58.185000000000002</v>
      </c>
      <c r="AM14" s="9">
        <v>35.799999999999997</v>
      </c>
      <c r="AN14" s="9">
        <v>22.384</v>
      </c>
      <c r="AO14" s="9">
        <v>5.5640000000000001</v>
      </c>
      <c r="AP14" s="9">
        <v>4.4370000000000003</v>
      </c>
      <c r="AQ14" s="9">
        <v>1.127</v>
      </c>
      <c r="AR14" s="9">
        <v>0.59699999999999998</v>
      </c>
      <c r="AS14" s="9">
        <v>0.59699999999999998</v>
      </c>
      <c r="AT14" s="9">
        <v>0</v>
      </c>
      <c r="AU14" s="9">
        <v>15.156000000000001</v>
      </c>
      <c r="AV14" s="9">
        <v>6.2560000000000002</v>
      </c>
      <c r="AW14" s="9">
        <v>8.9</v>
      </c>
      <c r="AX14" s="9">
        <v>15.156000000000001</v>
      </c>
      <c r="AY14" s="9">
        <v>6.2560000000000002</v>
      </c>
      <c r="AZ14" s="9">
        <v>8.9</v>
      </c>
      <c r="BA14" s="9">
        <v>0</v>
      </c>
      <c r="BB14" s="9">
        <v>0</v>
      </c>
      <c r="BC14" s="9">
        <v>0</v>
      </c>
      <c r="BD14" s="9">
        <v>90.265000000000001</v>
      </c>
      <c r="BE14" s="9">
        <v>51.363999999999997</v>
      </c>
      <c r="BF14" s="9">
        <v>38.901000000000003</v>
      </c>
      <c r="BG14" s="9">
        <v>75.478999999999999</v>
      </c>
      <c r="BH14" s="9">
        <v>44.261000000000003</v>
      </c>
      <c r="BI14" s="9">
        <v>31.219000000000001</v>
      </c>
      <c r="BJ14" s="9">
        <v>70.581999999999994</v>
      </c>
      <c r="BK14" s="9">
        <v>40.189</v>
      </c>
      <c r="BL14" s="9">
        <v>30.393000000000001</v>
      </c>
      <c r="BM14" s="9">
        <v>4.4740000000000002</v>
      </c>
      <c r="BN14" s="9">
        <v>3.649</v>
      </c>
      <c r="BO14" s="9">
        <v>0.82499999999999996</v>
      </c>
      <c r="BP14" s="9">
        <v>0.42299999999999999</v>
      </c>
      <c r="BQ14" s="9">
        <v>0.42299999999999999</v>
      </c>
      <c r="BR14" s="9">
        <v>0</v>
      </c>
      <c r="BS14" s="9">
        <v>14.786</v>
      </c>
      <c r="BT14" s="9">
        <v>7.1040000000000001</v>
      </c>
      <c r="BU14" s="9">
        <v>7.6820000000000004</v>
      </c>
      <c r="BV14" s="9">
        <v>14.137</v>
      </c>
      <c r="BW14" s="9">
        <v>6.6130000000000004</v>
      </c>
      <c r="BX14" s="9">
        <v>7.5250000000000004</v>
      </c>
      <c r="BY14" s="9">
        <v>0.64800000000000002</v>
      </c>
      <c r="BZ14" s="9">
        <v>0.49099999999999999</v>
      </c>
      <c r="CA14" s="9">
        <v>0.157</v>
      </c>
      <c r="CB14" s="9">
        <v>281.88499999999999</v>
      </c>
      <c r="CC14" s="9">
        <v>152.285</v>
      </c>
      <c r="CD14" s="9">
        <v>129.6</v>
      </c>
      <c r="CE14" s="9">
        <v>163.565</v>
      </c>
      <c r="CF14" s="9">
        <v>93.224999999999994</v>
      </c>
      <c r="CG14" s="9">
        <v>70.34</v>
      </c>
      <c r="CH14" s="9">
        <v>142.85599999999999</v>
      </c>
      <c r="CI14" s="9">
        <v>82.617999999999995</v>
      </c>
      <c r="CJ14" s="9">
        <v>60.238</v>
      </c>
      <c r="CK14" s="9">
        <v>15.675000000000001</v>
      </c>
      <c r="CL14" s="9">
        <v>7.5389999999999997</v>
      </c>
      <c r="CM14" s="9">
        <v>8.1359999999999992</v>
      </c>
      <c r="CN14" s="9">
        <v>5.0339999999999998</v>
      </c>
      <c r="CO14" s="9">
        <v>3.0680000000000001</v>
      </c>
      <c r="CP14" s="9">
        <v>1.966</v>
      </c>
      <c r="CQ14" s="9">
        <v>118.32</v>
      </c>
      <c r="CR14" s="9">
        <v>59.06</v>
      </c>
      <c r="CS14" s="9">
        <v>59.26</v>
      </c>
      <c r="CT14" s="9">
        <v>112.057</v>
      </c>
      <c r="CU14" s="9">
        <v>56.662999999999997</v>
      </c>
      <c r="CV14" s="9">
        <v>55.393999999999998</v>
      </c>
      <c r="CW14" s="9">
        <v>6.2629999999999999</v>
      </c>
      <c r="CX14" s="9">
        <v>2.3969999999999998</v>
      </c>
      <c r="CY14" s="9">
        <v>3.8660000000000001</v>
      </c>
      <c r="CZ14" s="9">
        <v>242.71700000000001</v>
      </c>
      <c r="DA14" s="9">
        <v>132.69900000000001</v>
      </c>
      <c r="DB14" s="9">
        <v>110.017</v>
      </c>
      <c r="DC14" s="9">
        <v>141.87100000000001</v>
      </c>
      <c r="DD14" s="9">
        <v>80.353999999999999</v>
      </c>
      <c r="DE14" s="9">
        <v>61.518000000000001</v>
      </c>
      <c r="DF14" s="9">
        <v>129.34299999999999</v>
      </c>
      <c r="DG14" s="9">
        <v>74.343999999999994</v>
      </c>
      <c r="DH14" s="9">
        <v>54.999000000000002</v>
      </c>
      <c r="DI14" s="9">
        <v>12.377000000000001</v>
      </c>
      <c r="DJ14" s="9">
        <v>5.8579999999999997</v>
      </c>
      <c r="DK14" s="9">
        <v>6.5190000000000001</v>
      </c>
      <c r="DL14" s="9">
        <v>0.151</v>
      </c>
      <c r="DM14" s="9">
        <v>0.151</v>
      </c>
      <c r="DN14" s="9">
        <v>0</v>
      </c>
      <c r="DO14" s="9">
        <v>100.845</v>
      </c>
      <c r="DP14" s="9">
        <v>52.345999999999997</v>
      </c>
      <c r="DQ14" s="9">
        <v>48.5</v>
      </c>
      <c r="DR14" s="9">
        <v>99.837999999999994</v>
      </c>
      <c r="DS14" s="9">
        <v>51.338999999999999</v>
      </c>
      <c r="DT14" s="9">
        <v>48.5</v>
      </c>
      <c r="DU14" s="9">
        <v>1.0069999999999999</v>
      </c>
      <c r="DV14" s="9">
        <v>1.0069999999999999</v>
      </c>
      <c r="DW14" s="9">
        <v>0</v>
      </c>
      <c r="DX14" s="9">
        <v>35.021999999999998</v>
      </c>
      <c r="DY14" s="9">
        <v>16.681999999999999</v>
      </c>
      <c r="DZ14" s="9">
        <v>18.34</v>
      </c>
      <c r="EA14" s="9">
        <v>18.873999999999999</v>
      </c>
      <c r="EB14" s="9">
        <v>10.916</v>
      </c>
      <c r="EC14" s="9">
        <v>7.9580000000000002</v>
      </c>
      <c r="ED14" s="9">
        <v>11.47</v>
      </c>
      <c r="EE14" s="9">
        <v>7.0940000000000003</v>
      </c>
      <c r="EF14" s="9">
        <v>4.375</v>
      </c>
      <c r="EG14" s="9">
        <v>3.298</v>
      </c>
      <c r="EH14" s="9">
        <v>1.681</v>
      </c>
      <c r="EI14" s="9">
        <v>1.617</v>
      </c>
      <c r="EJ14" s="9">
        <v>4.1059999999999999</v>
      </c>
      <c r="EK14" s="9">
        <v>2.141</v>
      </c>
      <c r="EL14" s="9">
        <v>1.966</v>
      </c>
      <c r="EM14" s="9">
        <v>16.148</v>
      </c>
      <c r="EN14" s="9">
        <v>5.766</v>
      </c>
      <c r="EO14" s="9">
        <v>10.382</v>
      </c>
      <c r="EP14" s="9">
        <v>10.891999999999999</v>
      </c>
      <c r="EQ14" s="9">
        <v>4.3760000000000003</v>
      </c>
      <c r="ER14" s="9">
        <v>6.516</v>
      </c>
      <c r="ES14" s="9">
        <v>5.2560000000000002</v>
      </c>
      <c r="ET14" s="9">
        <v>1.39</v>
      </c>
      <c r="EU14" s="9">
        <v>3.8660000000000001</v>
      </c>
      <c r="EV14" s="9">
        <v>4.1459999999999999</v>
      </c>
      <c r="EW14" s="9">
        <v>2.903</v>
      </c>
      <c r="EX14" s="9">
        <v>1.2430000000000001</v>
      </c>
      <c r="EY14" s="9">
        <v>2.819</v>
      </c>
      <c r="EZ14" s="9">
        <v>1.956</v>
      </c>
      <c r="FA14" s="9">
        <v>0.86399999999999999</v>
      </c>
      <c r="FB14" s="9">
        <v>2.0430000000000001</v>
      </c>
      <c r="FC14" s="9">
        <v>1.179</v>
      </c>
      <c r="FD14" s="9">
        <v>0.86399999999999999</v>
      </c>
      <c r="FE14" s="9">
        <v>0</v>
      </c>
      <c r="FF14" s="9">
        <v>0</v>
      </c>
      <c r="FG14" s="9">
        <v>0</v>
      </c>
      <c r="FH14" s="9">
        <v>0.77600000000000002</v>
      </c>
      <c r="FI14" s="9">
        <v>0.77600000000000002</v>
      </c>
      <c r="FJ14" s="9">
        <v>0</v>
      </c>
      <c r="FK14" s="9">
        <v>1.327</v>
      </c>
      <c r="FL14" s="9">
        <v>0.94799999999999995</v>
      </c>
      <c r="FM14" s="9">
        <v>0.379</v>
      </c>
      <c r="FN14" s="9">
        <v>1.327</v>
      </c>
      <c r="FO14" s="9">
        <v>0.94799999999999995</v>
      </c>
      <c r="FP14" s="9">
        <v>0.379</v>
      </c>
      <c r="FQ14" s="9">
        <v>0</v>
      </c>
      <c r="FR14" s="9">
        <v>0</v>
      </c>
      <c r="FS14" s="9">
        <v>0</v>
      </c>
      <c r="FT14" s="9">
        <v>169.92599999999999</v>
      </c>
      <c r="FU14" s="9">
        <v>90.159000000000006</v>
      </c>
      <c r="FV14" s="9">
        <v>79.766000000000005</v>
      </c>
      <c r="FW14" s="9">
        <v>113.938</v>
      </c>
      <c r="FX14" s="9">
        <v>63.749000000000002</v>
      </c>
      <c r="FY14" s="9">
        <v>50.188000000000002</v>
      </c>
      <c r="FZ14" s="9">
        <v>100.265</v>
      </c>
      <c r="GA14" s="9">
        <v>57.002000000000002</v>
      </c>
      <c r="GB14" s="9">
        <v>43.262999999999998</v>
      </c>
      <c r="GC14" s="9">
        <v>10.199</v>
      </c>
      <c r="GD14" s="9">
        <v>5.2389999999999999</v>
      </c>
      <c r="GE14" s="9">
        <v>4.96</v>
      </c>
      <c r="GF14" s="9">
        <v>3.4740000000000002</v>
      </c>
      <c r="GG14" s="9">
        <v>1.508</v>
      </c>
      <c r="GH14" s="9">
        <v>1.966</v>
      </c>
      <c r="GI14" s="9">
        <v>55.988</v>
      </c>
      <c r="GJ14" s="9">
        <v>26.41</v>
      </c>
      <c r="GK14" s="9">
        <v>29.577999999999999</v>
      </c>
      <c r="GL14" s="9">
        <v>51.23</v>
      </c>
      <c r="GM14" s="9">
        <v>24.544</v>
      </c>
      <c r="GN14" s="9">
        <v>26.686</v>
      </c>
      <c r="GO14" s="9">
        <v>4.758</v>
      </c>
      <c r="GP14" s="9">
        <v>1.8660000000000001</v>
      </c>
      <c r="GQ14" s="9">
        <v>2.8919999999999999</v>
      </c>
      <c r="GR14" s="9">
        <v>25.408999999999999</v>
      </c>
      <c r="GS14" s="9">
        <v>13.119</v>
      </c>
      <c r="GT14" s="9">
        <v>12.29</v>
      </c>
      <c r="GU14" s="9">
        <v>14.458</v>
      </c>
      <c r="GV14" s="9">
        <v>8.0950000000000006</v>
      </c>
      <c r="GW14" s="9">
        <v>6.3630000000000004</v>
      </c>
      <c r="GX14" s="9">
        <v>8.2040000000000006</v>
      </c>
      <c r="GY14" s="9">
        <v>4.9059999999999997</v>
      </c>
      <c r="GZ14" s="9">
        <v>3.298</v>
      </c>
      <c r="HA14" s="9">
        <v>2.78</v>
      </c>
      <c r="HB14" s="9">
        <v>1.681</v>
      </c>
      <c r="HC14" s="9">
        <v>1.099</v>
      </c>
      <c r="HD14" s="9">
        <v>3.4740000000000002</v>
      </c>
      <c r="HE14" s="9">
        <v>1.508</v>
      </c>
      <c r="HF14" s="9">
        <v>1.966</v>
      </c>
      <c r="HG14" s="9">
        <v>10.951000000000001</v>
      </c>
      <c r="HH14" s="9">
        <v>5.024</v>
      </c>
      <c r="HI14" s="9">
        <v>5.9269999999999996</v>
      </c>
      <c r="HJ14" s="9">
        <v>6.1929999999999996</v>
      </c>
      <c r="HK14" s="9">
        <v>3.1579999999999999</v>
      </c>
      <c r="HL14" s="9">
        <v>3.0350000000000001</v>
      </c>
      <c r="HM14" s="9">
        <v>4.758</v>
      </c>
      <c r="HN14" s="9">
        <v>1.8660000000000001</v>
      </c>
      <c r="HO14" s="9">
        <v>2.8919999999999999</v>
      </c>
      <c r="HP14" s="9">
        <v>127.389</v>
      </c>
      <c r="HQ14" s="9">
        <v>66.731999999999999</v>
      </c>
      <c r="HR14" s="9">
        <v>60.656999999999996</v>
      </c>
      <c r="HS14" s="9">
        <v>86.206000000000003</v>
      </c>
      <c r="HT14" s="9">
        <v>47.183</v>
      </c>
      <c r="HU14" s="9">
        <v>39.023000000000003</v>
      </c>
      <c r="HV14" s="9">
        <v>78.787000000000006</v>
      </c>
      <c r="HW14" s="9">
        <v>43.624000000000002</v>
      </c>
      <c r="HX14" s="9">
        <v>35.162999999999997</v>
      </c>
      <c r="HY14" s="9">
        <v>7.4189999999999996</v>
      </c>
      <c r="HZ14" s="9">
        <v>3.5590000000000002</v>
      </c>
      <c r="IA14" s="9">
        <v>3.8610000000000002</v>
      </c>
      <c r="IB14" s="9">
        <v>41.183</v>
      </c>
      <c r="IC14" s="9">
        <v>19.55</v>
      </c>
      <c r="ID14" s="9">
        <v>21.632999999999999</v>
      </c>
      <c r="IE14" s="9">
        <v>41.183</v>
      </c>
      <c r="IF14" s="9">
        <v>19.55</v>
      </c>
      <c r="IG14" s="9">
        <v>21.632999999999999</v>
      </c>
      <c r="IH14" s="9">
        <v>17.128</v>
      </c>
      <c r="II14" s="9">
        <v>10.308</v>
      </c>
      <c r="IJ14" s="9">
        <v>6.82</v>
      </c>
      <c r="IK14" s="9">
        <v>13.273</v>
      </c>
      <c r="IL14" s="9">
        <v>8.4719999999999995</v>
      </c>
      <c r="IM14" s="9">
        <v>4.8019999999999996</v>
      </c>
      <c r="IN14" s="9">
        <v>13.273</v>
      </c>
      <c r="IO14" s="9">
        <v>8.4719999999999995</v>
      </c>
      <c r="IP14" s="9">
        <v>4.8019999999999996</v>
      </c>
      <c r="IQ14" s="9">
        <v>0</v>
      </c>
    </row>
    <row r="15" spans="1:251">
      <c r="A15" s="10">
        <v>43497</v>
      </c>
      <c r="B15" s="9">
        <v>21.891999999999999</v>
      </c>
      <c r="C15" s="9">
        <v>6.3259999999999996</v>
      </c>
      <c r="D15" s="9">
        <v>15.566000000000001</v>
      </c>
      <c r="E15" s="9">
        <v>2.327</v>
      </c>
      <c r="F15" s="9">
        <v>0.46200000000000002</v>
      </c>
      <c r="G15" s="9">
        <v>1.865</v>
      </c>
      <c r="H15" s="9">
        <v>66.558999999999997</v>
      </c>
      <c r="I15" s="9">
        <v>33.527000000000001</v>
      </c>
      <c r="J15" s="9">
        <v>33.030999999999999</v>
      </c>
      <c r="K15" s="9">
        <v>50.723999999999997</v>
      </c>
      <c r="L15" s="9">
        <v>27.917999999999999</v>
      </c>
      <c r="M15" s="9">
        <v>22.806999999999999</v>
      </c>
      <c r="N15" s="9">
        <v>43.411999999999999</v>
      </c>
      <c r="O15" s="9">
        <v>22.529</v>
      </c>
      <c r="P15" s="9">
        <v>20.882999999999999</v>
      </c>
      <c r="Q15" s="9">
        <v>6.4969999999999999</v>
      </c>
      <c r="R15" s="9">
        <v>5.3890000000000002</v>
      </c>
      <c r="S15" s="9">
        <v>1.1080000000000001</v>
      </c>
      <c r="T15" s="9">
        <v>0.81599999999999995</v>
      </c>
      <c r="U15" s="9">
        <v>0</v>
      </c>
      <c r="V15" s="9">
        <v>0.81599999999999995</v>
      </c>
      <c r="W15" s="9">
        <v>15.834</v>
      </c>
      <c r="X15" s="9">
        <v>5.61</v>
      </c>
      <c r="Y15" s="9">
        <v>10.225</v>
      </c>
      <c r="Z15" s="9">
        <v>14.89</v>
      </c>
      <c r="AA15" s="9">
        <v>5.61</v>
      </c>
      <c r="AB15" s="9">
        <v>9.2810000000000006</v>
      </c>
      <c r="AC15" s="9">
        <v>0.94399999999999995</v>
      </c>
      <c r="AD15" s="9">
        <v>0</v>
      </c>
      <c r="AE15" s="9">
        <v>0.94399999999999995</v>
      </c>
      <c r="AF15" s="9">
        <v>72.203000000000003</v>
      </c>
      <c r="AG15" s="9">
        <v>43.29</v>
      </c>
      <c r="AH15" s="9">
        <v>28.911999999999999</v>
      </c>
      <c r="AI15" s="9">
        <v>56.533000000000001</v>
      </c>
      <c r="AJ15" s="9">
        <v>36.575000000000003</v>
      </c>
      <c r="AK15" s="9">
        <v>19.957000000000001</v>
      </c>
      <c r="AL15" s="9">
        <v>49.273000000000003</v>
      </c>
      <c r="AM15" s="9">
        <v>30.768999999999998</v>
      </c>
      <c r="AN15" s="9">
        <v>18.504000000000001</v>
      </c>
      <c r="AO15" s="9">
        <v>5.6719999999999997</v>
      </c>
      <c r="AP15" s="9">
        <v>4.6950000000000003</v>
      </c>
      <c r="AQ15" s="9">
        <v>0.97699999999999998</v>
      </c>
      <c r="AR15" s="9">
        <v>1.587</v>
      </c>
      <c r="AS15" s="9">
        <v>1.111</v>
      </c>
      <c r="AT15" s="9">
        <v>0.47599999999999998</v>
      </c>
      <c r="AU15" s="9">
        <v>15.67</v>
      </c>
      <c r="AV15" s="9">
        <v>6.7149999999999999</v>
      </c>
      <c r="AW15" s="9">
        <v>8.9550000000000001</v>
      </c>
      <c r="AX15" s="9">
        <v>14.487</v>
      </c>
      <c r="AY15" s="9">
        <v>6.1070000000000002</v>
      </c>
      <c r="AZ15" s="9">
        <v>8.3800000000000008</v>
      </c>
      <c r="BA15" s="9">
        <v>1.1830000000000001</v>
      </c>
      <c r="BB15" s="9">
        <v>0.60799999999999998</v>
      </c>
      <c r="BC15" s="9">
        <v>0.57499999999999996</v>
      </c>
      <c r="BD15" s="9">
        <v>92.748999999999995</v>
      </c>
      <c r="BE15" s="9">
        <v>50.216999999999999</v>
      </c>
      <c r="BF15" s="9">
        <v>42.531999999999996</v>
      </c>
      <c r="BG15" s="9">
        <v>72.575000000000003</v>
      </c>
      <c r="BH15" s="9">
        <v>43.433999999999997</v>
      </c>
      <c r="BI15" s="9">
        <v>29.140999999999998</v>
      </c>
      <c r="BJ15" s="9">
        <v>63.161000000000001</v>
      </c>
      <c r="BK15" s="9">
        <v>39.579000000000001</v>
      </c>
      <c r="BL15" s="9">
        <v>23.582000000000001</v>
      </c>
      <c r="BM15" s="9">
        <v>9.4139999999999997</v>
      </c>
      <c r="BN15" s="9">
        <v>3.855</v>
      </c>
      <c r="BO15" s="9">
        <v>5.56</v>
      </c>
      <c r="BP15" s="9">
        <v>0</v>
      </c>
      <c r="BQ15" s="9">
        <v>0</v>
      </c>
      <c r="BR15" s="9">
        <v>0</v>
      </c>
      <c r="BS15" s="9">
        <v>20.173999999999999</v>
      </c>
      <c r="BT15" s="9">
        <v>6.7830000000000004</v>
      </c>
      <c r="BU15" s="9">
        <v>13.391</v>
      </c>
      <c r="BV15" s="9">
        <v>20.173999999999999</v>
      </c>
      <c r="BW15" s="9">
        <v>6.7830000000000004</v>
      </c>
      <c r="BX15" s="9">
        <v>13.391</v>
      </c>
      <c r="BY15" s="9">
        <v>0</v>
      </c>
      <c r="BZ15" s="9">
        <v>0</v>
      </c>
      <c r="CA15" s="9">
        <v>0</v>
      </c>
      <c r="CB15" s="9">
        <v>252.57300000000001</v>
      </c>
      <c r="CC15" s="9">
        <v>137.203</v>
      </c>
      <c r="CD15" s="9">
        <v>115.37</v>
      </c>
      <c r="CE15" s="9">
        <v>141.28899999999999</v>
      </c>
      <c r="CF15" s="9">
        <v>87.578999999999994</v>
      </c>
      <c r="CG15" s="9">
        <v>53.71</v>
      </c>
      <c r="CH15" s="9">
        <v>117.649</v>
      </c>
      <c r="CI15" s="9">
        <v>71.900999999999996</v>
      </c>
      <c r="CJ15" s="9">
        <v>45.747999999999998</v>
      </c>
      <c r="CK15" s="9">
        <v>20.741</v>
      </c>
      <c r="CL15" s="9">
        <v>13.605</v>
      </c>
      <c r="CM15" s="9">
        <v>7.1349999999999998</v>
      </c>
      <c r="CN15" s="9">
        <v>2.899</v>
      </c>
      <c r="CO15" s="9">
        <v>2.0720000000000001</v>
      </c>
      <c r="CP15" s="9">
        <v>0.82699999999999996</v>
      </c>
      <c r="CQ15" s="9">
        <v>111.28400000000001</v>
      </c>
      <c r="CR15" s="9">
        <v>49.624000000000002</v>
      </c>
      <c r="CS15" s="9">
        <v>61.66</v>
      </c>
      <c r="CT15" s="9">
        <v>103.117</v>
      </c>
      <c r="CU15" s="9">
        <v>48.045999999999999</v>
      </c>
      <c r="CV15" s="9">
        <v>55.072000000000003</v>
      </c>
      <c r="CW15" s="9">
        <v>8.1669999999999998</v>
      </c>
      <c r="CX15" s="9">
        <v>1.579</v>
      </c>
      <c r="CY15" s="9">
        <v>6.5880000000000001</v>
      </c>
      <c r="CZ15" s="9">
        <v>213.06299999999999</v>
      </c>
      <c r="DA15" s="9">
        <v>113.66800000000001</v>
      </c>
      <c r="DB15" s="9">
        <v>99.394999999999996</v>
      </c>
      <c r="DC15" s="9">
        <v>121.441</v>
      </c>
      <c r="DD15" s="9">
        <v>73.855999999999995</v>
      </c>
      <c r="DE15" s="9">
        <v>47.585000000000001</v>
      </c>
      <c r="DF15" s="9">
        <v>102.59699999999999</v>
      </c>
      <c r="DG15" s="9">
        <v>61.87</v>
      </c>
      <c r="DH15" s="9">
        <v>40.726999999999997</v>
      </c>
      <c r="DI15" s="9">
        <v>18.454999999999998</v>
      </c>
      <c r="DJ15" s="9">
        <v>11.986000000000001</v>
      </c>
      <c r="DK15" s="9">
        <v>6.47</v>
      </c>
      <c r="DL15" s="9">
        <v>0.38800000000000001</v>
      </c>
      <c r="DM15" s="9">
        <v>0</v>
      </c>
      <c r="DN15" s="9">
        <v>0.38800000000000001</v>
      </c>
      <c r="DO15" s="9">
        <v>91.622</v>
      </c>
      <c r="DP15" s="9">
        <v>39.811999999999998</v>
      </c>
      <c r="DQ15" s="9">
        <v>51.81</v>
      </c>
      <c r="DR15" s="9">
        <v>86.424000000000007</v>
      </c>
      <c r="DS15" s="9">
        <v>38.981000000000002</v>
      </c>
      <c r="DT15" s="9">
        <v>47.442999999999998</v>
      </c>
      <c r="DU15" s="9">
        <v>5.1980000000000004</v>
      </c>
      <c r="DV15" s="9">
        <v>0.83099999999999996</v>
      </c>
      <c r="DW15" s="9">
        <v>4.367</v>
      </c>
      <c r="DX15" s="9">
        <v>33.923999999999999</v>
      </c>
      <c r="DY15" s="9">
        <v>20.414000000000001</v>
      </c>
      <c r="DZ15" s="9">
        <v>13.51</v>
      </c>
      <c r="EA15" s="9">
        <v>14.743</v>
      </c>
      <c r="EB15" s="9">
        <v>10.602</v>
      </c>
      <c r="EC15" s="9">
        <v>4.1399999999999997</v>
      </c>
      <c r="ED15" s="9">
        <v>11.851000000000001</v>
      </c>
      <c r="EE15" s="9">
        <v>8.15</v>
      </c>
      <c r="EF15" s="9">
        <v>3.7010000000000001</v>
      </c>
      <c r="EG15" s="9">
        <v>0.90100000000000002</v>
      </c>
      <c r="EH15" s="9">
        <v>0.90100000000000002</v>
      </c>
      <c r="EI15" s="9">
        <v>0</v>
      </c>
      <c r="EJ15" s="9">
        <v>1.9910000000000001</v>
      </c>
      <c r="EK15" s="9">
        <v>1.552</v>
      </c>
      <c r="EL15" s="9">
        <v>0.439</v>
      </c>
      <c r="EM15" s="9">
        <v>19.181000000000001</v>
      </c>
      <c r="EN15" s="9">
        <v>9.8119999999999994</v>
      </c>
      <c r="EO15" s="9">
        <v>9.3689999999999998</v>
      </c>
      <c r="EP15" s="9">
        <v>16.213000000000001</v>
      </c>
      <c r="EQ15" s="9">
        <v>9.0640000000000001</v>
      </c>
      <c r="ER15" s="9">
        <v>7.1479999999999997</v>
      </c>
      <c r="ES15" s="9">
        <v>2.9689999999999999</v>
      </c>
      <c r="ET15" s="9">
        <v>0.748</v>
      </c>
      <c r="EU15" s="9">
        <v>2.2210000000000001</v>
      </c>
      <c r="EV15" s="9">
        <v>5.585</v>
      </c>
      <c r="EW15" s="9">
        <v>3.12</v>
      </c>
      <c r="EX15" s="9">
        <v>2.4649999999999999</v>
      </c>
      <c r="EY15" s="9">
        <v>5.1050000000000004</v>
      </c>
      <c r="EZ15" s="9">
        <v>3.12</v>
      </c>
      <c r="FA15" s="9">
        <v>1.9850000000000001</v>
      </c>
      <c r="FB15" s="9">
        <v>3.2010000000000001</v>
      </c>
      <c r="FC15" s="9">
        <v>1.881</v>
      </c>
      <c r="FD15" s="9">
        <v>1.32</v>
      </c>
      <c r="FE15" s="9">
        <v>1.385</v>
      </c>
      <c r="FF15" s="9">
        <v>0.71899999999999997</v>
      </c>
      <c r="FG15" s="9">
        <v>0.66600000000000004</v>
      </c>
      <c r="FH15" s="9">
        <v>0.52</v>
      </c>
      <c r="FI15" s="9">
        <v>0.52</v>
      </c>
      <c r="FJ15" s="9">
        <v>0</v>
      </c>
      <c r="FK15" s="9">
        <v>0.48</v>
      </c>
      <c r="FL15" s="9">
        <v>0</v>
      </c>
      <c r="FM15" s="9">
        <v>0.48</v>
      </c>
      <c r="FN15" s="9">
        <v>0.48</v>
      </c>
      <c r="FO15" s="9">
        <v>0</v>
      </c>
      <c r="FP15" s="9">
        <v>0.48</v>
      </c>
      <c r="FQ15" s="9">
        <v>0</v>
      </c>
      <c r="FR15" s="9">
        <v>0</v>
      </c>
      <c r="FS15" s="9">
        <v>0</v>
      </c>
      <c r="FT15" s="9">
        <v>157.14500000000001</v>
      </c>
      <c r="FU15" s="9">
        <v>82.33</v>
      </c>
      <c r="FV15" s="9">
        <v>74.814999999999998</v>
      </c>
      <c r="FW15" s="9">
        <v>98.034000000000006</v>
      </c>
      <c r="FX15" s="9">
        <v>61.564999999999998</v>
      </c>
      <c r="FY15" s="9">
        <v>36.469000000000001</v>
      </c>
      <c r="FZ15" s="9">
        <v>78.14</v>
      </c>
      <c r="GA15" s="9">
        <v>49.244999999999997</v>
      </c>
      <c r="GB15" s="9">
        <v>28.895</v>
      </c>
      <c r="GC15" s="9">
        <v>17.382999999999999</v>
      </c>
      <c r="GD15" s="9">
        <v>10.247999999999999</v>
      </c>
      <c r="GE15" s="9">
        <v>7.1349999999999998</v>
      </c>
      <c r="GF15" s="9">
        <v>2.5110000000000001</v>
      </c>
      <c r="GG15" s="9">
        <v>2.0720000000000001</v>
      </c>
      <c r="GH15" s="9">
        <v>0.439</v>
      </c>
      <c r="GI15" s="9">
        <v>59.110999999999997</v>
      </c>
      <c r="GJ15" s="9">
        <v>20.765999999999998</v>
      </c>
      <c r="GK15" s="9">
        <v>38.344999999999999</v>
      </c>
      <c r="GL15" s="9">
        <v>51.890999999999998</v>
      </c>
      <c r="GM15" s="9">
        <v>19.29</v>
      </c>
      <c r="GN15" s="9">
        <v>32.600999999999999</v>
      </c>
      <c r="GO15" s="9">
        <v>7.22</v>
      </c>
      <c r="GP15" s="9">
        <v>1.4750000000000001</v>
      </c>
      <c r="GQ15" s="9">
        <v>5.7450000000000001</v>
      </c>
      <c r="GR15" s="9">
        <v>30.827999999999999</v>
      </c>
      <c r="GS15" s="9">
        <v>18.670000000000002</v>
      </c>
      <c r="GT15" s="9">
        <v>12.157999999999999</v>
      </c>
      <c r="GU15" s="9">
        <v>16.597999999999999</v>
      </c>
      <c r="GV15" s="9">
        <v>13.303000000000001</v>
      </c>
      <c r="GW15" s="9">
        <v>3.2949999999999999</v>
      </c>
      <c r="GX15" s="9">
        <v>12.467000000000001</v>
      </c>
      <c r="GY15" s="9">
        <v>9.6110000000000007</v>
      </c>
      <c r="GZ15" s="9">
        <v>2.8559999999999999</v>
      </c>
      <c r="HA15" s="9">
        <v>1.62</v>
      </c>
      <c r="HB15" s="9">
        <v>1.62</v>
      </c>
      <c r="HC15" s="9">
        <v>0</v>
      </c>
      <c r="HD15" s="9">
        <v>2.5110000000000001</v>
      </c>
      <c r="HE15" s="9">
        <v>2.0720000000000001</v>
      </c>
      <c r="HF15" s="9">
        <v>0.439</v>
      </c>
      <c r="HG15" s="9">
        <v>14.231</v>
      </c>
      <c r="HH15" s="9">
        <v>5.367</v>
      </c>
      <c r="HI15" s="9">
        <v>8.8629999999999995</v>
      </c>
      <c r="HJ15" s="9">
        <v>7.01</v>
      </c>
      <c r="HK15" s="9">
        <v>3.8919999999999999</v>
      </c>
      <c r="HL15" s="9">
        <v>3.1190000000000002</v>
      </c>
      <c r="HM15" s="9">
        <v>7.22</v>
      </c>
      <c r="HN15" s="9">
        <v>1.4750000000000001</v>
      </c>
      <c r="HO15" s="9">
        <v>5.7450000000000001</v>
      </c>
      <c r="HP15" s="9">
        <v>105.11199999999999</v>
      </c>
      <c r="HQ15" s="9">
        <v>52.777000000000001</v>
      </c>
      <c r="HR15" s="9">
        <v>52.335999999999999</v>
      </c>
      <c r="HS15" s="9">
        <v>65.168999999999997</v>
      </c>
      <c r="HT15" s="9">
        <v>39.579000000000001</v>
      </c>
      <c r="HU15" s="9">
        <v>25.591000000000001</v>
      </c>
      <c r="HV15" s="9">
        <v>51.976999999999997</v>
      </c>
      <c r="HW15" s="9">
        <v>32.006999999999998</v>
      </c>
      <c r="HX15" s="9">
        <v>19.97</v>
      </c>
      <c r="HY15" s="9">
        <v>13.192</v>
      </c>
      <c r="HZ15" s="9">
        <v>7.5709999999999997</v>
      </c>
      <c r="IA15" s="9">
        <v>5.6210000000000004</v>
      </c>
      <c r="IB15" s="9">
        <v>39.942999999999998</v>
      </c>
      <c r="IC15" s="9">
        <v>13.198</v>
      </c>
      <c r="ID15" s="9">
        <v>26.745000000000001</v>
      </c>
      <c r="IE15" s="9">
        <v>39.942999999999998</v>
      </c>
      <c r="IF15" s="9">
        <v>13.198</v>
      </c>
      <c r="IG15" s="9">
        <v>26.745000000000001</v>
      </c>
      <c r="IH15" s="9">
        <v>21.204000000000001</v>
      </c>
      <c r="II15" s="9">
        <v>10.882999999999999</v>
      </c>
      <c r="IJ15" s="9">
        <v>10.321</v>
      </c>
      <c r="IK15" s="9">
        <v>16.266999999999999</v>
      </c>
      <c r="IL15" s="9">
        <v>8.6829999999999998</v>
      </c>
      <c r="IM15" s="9">
        <v>7.5839999999999996</v>
      </c>
      <c r="IN15" s="9">
        <v>13.696</v>
      </c>
      <c r="IO15" s="9">
        <v>7.6260000000000003</v>
      </c>
      <c r="IP15" s="9">
        <v>6.07</v>
      </c>
      <c r="IQ15" s="9">
        <v>2.5710000000000002</v>
      </c>
    </row>
    <row r="16" spans="1:251">
      <c r="A16" s="10">
        <v>43862</v>
      </c>
      <c r="B16" s="9">
        <v>24.966000000000001</v>
      </c>
      <c r="C16" s="9">
        <v>11.448</v>
      </c>
      <c r="D16" s="9">
        <v>13.516999999999999</v>
      </c>
      <c r="E16" s="9">
        <v>3.47</v>
      </c>
      <c r="F16" s="9">
        <v>1.885</v>
      </c>
      <c r="G16" s="9">
        <v>1.585</v>
      </c>
      <c r="H16" s="9">
        <v>76.474999999999994</v>
      </c>
      <c r="I16" s="9">
        <v>39.676000000000002</v>
      </c>
      <c r="J16" s="9">
        <v>36.799999999999997</v>
      </c>
      <c r="K16" s="9">
        <v>58.213000000000001</v>
      </c>
      <c r="L16" s="9">
        <v>31.916</v>
      </c>
      <c r="M16" s="9">
        <v>26.295999999999999</v>
      </c>
      <c r="N16" s="9">
        <v>48.692999999999998</v>
      </c>
      <c r="O16" s="9">
        <v>26.905000000000001</v>
      </c>
      <c r="P16" s="9">
        <v>21.788</v>
      </c>
      <c r="Q16" s="9">
        <v>9.0660000000000007</v>
      </c>
      <c r="R16" s="9">
        <v>4.5579999999999998</v>
      </c>
      <c r="S16" s="9">
        <v>4.508</v>
      </c>
      <c r="T16" s="9">
        <v>0.45400000000000001</v>
      </c>
      <c r="U16" s="9">
        <v>0.45400000000000001</v>
      </c>
      <c r="V16" s="9">
        <v>0</v>
      </c>
      <c r="W16" s="9">
        <v>18.263000000000002</v>
      </c>
      <c r="X16" s="9">
        <v>7.7590000000000003</v>
      </c>
      <c r="Y16" s="9">
        <v>10.503</v>
      </c>
      <c r="Z16" s="9">
        <v>17.530999999999999</v>
      </c>
      <c r="AA16" s="9">
        <v>7.7590000000000003</v>
      </c>
      <c r="AB16" s="9">
        <v>9.7710000000000008</v>
      </c>
      <c r="AC16" s="9">
        <v>0.73199999999999998</v>
      </c>
      <c r="AD16" s="9">
        <v>0</v>
      </c>
      <c r="AE16" s="9">
        <v>0.73199999999999998</v>
      </c>
      <c r="AF16" s="9">
        <v>82.683000000000007</v>
      </c>
      <c r="AG16" s="9">
        <v>42.459000000000003</v>
      </c>
      <c r="AH16" s="9">
        <v>40.223999999999997</v>
      </c>
      <c r="AI16" s="9">
        <v>56.656999999999996</v>
      </c>
      <c r="AJ16" s="9">
        <v>32.244999999999997</v>
      </c>
      <c r="AK16" s="9">
        <v>24.411999999999999</v>
      </c>
      <c r="AL16" s="9">
        <v>48.613</v>
      </c>
      <c r="AM16" s="9">
        <v>26.54</v>
      </c>
      <c r="AN16" s="9">
        <v>22.073</v>
      </c>
      <c r="AO16" s="9">
        <v>7.4589999999999996</v>
      </c>
      <c r="AP16" s="9">
        <v>5.7050000000000001</v>
      </c>
      <c r="AQ16" s="9">
        <v>1.754</v>
      </c>
      <c r="AR16" s="9">
        <v>0.58499999999999996</v>
      </c>
      <c r="AS16" s="9">
        <v>0</v>
      </c>
      <c r="AT16" s="9">
        <v>0.58499999999999996</v>
      </c>
      <c r="AU16" s="9">
        <v>26.026</v>
      </c>
      <c r="AV16" s="9">
        <v>10.214</v>
      </c>
      <c r="AW16" s="9">
        <v>15.811999999999999</v>
      </c>
      <c r="AX16" s="9">
        <v>24.736999999999998</v>
      </c>
      <c r="AY16" s="9">
        <v>10.214</v>
      </c>
      <c r="AZ16" s="9">
        <v>14.523</v>
      </c>
      <c r="BA16" s="9">
        <v>1.2889999999999999</v>
      </c>
      <c r="BB16" s="9">
        <v>0</v>
      </c>
      <c r="BC16" s="9">
        <v>1.2889999999999999</v>
      </c>
      <c r="BD16" s="9">
        <v>88.734999999999999</v>
      </c>
      <c r="BE16" s="9">
        <v>46.625</v>
      </c>
      <c r="BF16" s="9">
        <v>42.11</v>
      </c>
      <c r="BG16" s="9">
        <v>68.498000000000005</v>
      </c>
      <c r="BH16" s="9">
        <v>38.314999999999998</v>
      </c>
      <c r="BI16" s="9">
        <v>30.183</v>
      </c>
      <c r="BJ16" s="9">
        <v>65.016000000000005</v>
      </c>
      <c r="BK16" s="9">
        <v>35.317999999999998</v>
      </c>
      <c r="BL16" s="9">
        <v>29.698</v>
      </c>
      <c r="BM16" s="9">
        <v>3.4820000000000002</v>
      </c>
      <c r="BN16" s="9">
        <v>2.9969999999999999</v>
      </c>
      <c r="BO16" s="9">
        <v>0.48499999999999999</v>
      </c>
      <c r="BP16" s="9">
        <v>0</v>
      </c>
      <c r="BQ16" s="9">
        <v>0</v>
      </c>
      <c r="BR16" s="9">
        <v>0</v>
      </c>
      <c r="BS16" s="9">
        <v>20.236999999999998</v>
      </c>
      <c r="BT16" s="9">
        <v>8.31</v>
      </c>
      <c r="BU16" s="9">
        <v>11.927</v>
      </c>
      <c r="BV16" s="9">
        <v>19.684999999999999</v>
      </c>
      <c r="BW16" s="9">
        <v>8.31</v>
      </c>
      <c r="BX16" s="9">
        <v>11.375</v>
      </c>
      <c r="BY16" s="9">
        <v>0.55200000000000005</v>
      </c>
      <c r="BZ16" s="9">
        <v>0</v>
      </c>
      <c r="CA16" s="9">
        <v>0.55200000000000005</v>
      </c>
      <c r="CB16" s="9">
        <v>273.00200000000001</v>
      </c>
      <c r="CC16" s="9">
        <v>154.899</v>
      </c>
      <c r="CD16" s="9">
        <v>118.10299999999999</v>
      </c>
      <c r="CE16" s="9">
        <v>141.77699999999999</v>
      </c>
      <c r="CF16" s="9">
        <v>85.942999999999998</v>
      </c>
      <c r="CG16" s="9">
        <v>55.834000000000003</v>
      </c>
      <c r="CH16" s="9">
        <v>116.184</v>
      </c>
      <c r="CI16" s="9">
        <v>64.968000000000004</v>
      </c>
      <c r="CJ16" s="9">
        <v>51.216000000000001</v>
      </c>
      <c r="CK16" s="9">
        <v>21.567</v>
      </c>
      <c r="CL16" s="9">
        <v>17.145</v>
      </c>
      <c r="CM16" s="9">
        <v>4.4219999999999997</v>
      </c>
      <c r="CN16" s="9">
        <v>4.0259999999999998</v>
      </c>
      <c r="CO16" s="9">
        <v>3.83</v>
      </c>
      <c r="CP16" s="9">
        <v>0.19600000000000001</v>
      </c>
      <c r="CQ16" s="9">
        <v>131.22499999999999</v>
      </c>
      <c r="CR16" s="9">
        <v>68.956000000000003</v>
      </c>
      <c r="CS16" s="9">
        <v>62.268999999999998</v>
      </c>
      <c r="CT16" s="9">
        <v>124.66</v>
      </c>
      <c r="CU16" s="9">
        <v>65.59</v>
      </c>
      <c r="CV16" s="9">
        <v>59.07</v>
      </c>
      <c r="CW16" s="9">
        <v>6.5650000000000004</v>
      </c>
      <c r="CX16" s="9">
        <v>3.3660000000000001</v>
      </c>
      <c r="CY16" s="9">
        <v>3.1989999999999998</v>
      </c>
      <c r="CZ16" s="9">
        <v>233.56800000000001</v>
      </c>
      <c r="DA16" s="9">
        <v>134.36500000000001</v>
      </c>
      <c r="DB16" s="9">
        <v>99.203000000000003</v>
      </c>
      <c r="DC16" s="9">
        <v>118.42100000000001</v>
      </c>
      <c r="DD16" s="9">
        <v>72.814999999999998</v>
      </c>
      <c r="DE16" s="9">
        <v>45.606000000000002</v>
      </c>
      <c r="DF16" s="9">
        <v>100.218</v>
      </c>
      <c r="DG16" s="9">
        <v>57.375</v>
      </c>
      <c r="DH16" s="9">
        <v>42.843000000000004</v>
      </c>
      <c r="DI16" s="9">
        <v>16.318999999999999</v>
      </c>
      <c r="DJ16" s="9">
        <v>13.557</v>
      </c>
      <c r="DK16" s="9">
        <v>2.7629999999999999</v>
      </c>
      <c r="DL16" s="9">
        <v>1.8839999999999999</v>
      </c>
      <c r="DM16" s="9">
        <v>1.8839999999999999</v>
      </c>
      <c r="DN16" s="9">
        <v>0</v>
      </c>
      <c r="DO16" s="9">
        <v>115.14700000000001</v>
      </c>
      <c r="DP16" s="9">
        <v>61.55</v>
      </c>
      <c r="DQ16" s="9">
        <v>53.597000000000001</v>
      </c>
      <c r="DR16" s="9">
        <v>111.131</v>
      </c>
      <c r="DS16" s="9">
        <v>59.277000000000001</v>
      </c>
      <c r="DT16" s="9">
        <v>51.853999999999999</v>
      </c>
      <c r="DU16" s="9">
        <v>4.016</v>
      </c>
      <c r="DV16" s="9">
        <v>2.2730000000000001</v>
      </c>
      <c r="DW16" s="9">
        <v>1.7430000000000001</v>
      </c>
      <c r="DX16" s="9">
        <v>34.542999999999999</v>
      </c>
      <c r="DY16" s="9">
        <v>16.902999999999999</v>
      </c>
      <c r="DZ16" s="9">
        <v>17.640999999999998</v>
      </c>
      <c r="EA16" s="9">
        <v>20.286999999999999</v>
      </c>
      <c r="EB16" s="9">
        <v>10.965</v>
      </c>
      <c r="EC16" s="9">
        <v>9.3209999999999997</v>
      </c>
      <c r="ED16" s="9">
        <v>14.622999999999999</v>
      </c>
      <c r="EE16" s="9">
        <v>6.9569999999999999</v>
      </c>
      <c r="EF16" s="9">
        <v>7.665</v>
      </c>
      <c r="EG16" s="9">
        <v>4.4450000000000003</v>
      </c>
      <c r="EH16" s="9">
        <v>2.9849999999999999</v>
      </c>
      <c r="EI16" s="9">
        <v>1.46</v>
      </c>
      <c r="EJ16" s="9">
        <v>1.218</v>
      </c>
      <c r="EK16" s="9">
        <v>1.0229999999999999</v>
      </c>
      <c r="EL16" s="9">
        <v>0.19600000000000001</v>
      </c>
      <c r="EM16" s="9">
        <v>14.257</v>
      </c>
      <c r="EN16" s="9">
        <v>5.9370000000000003</v>
      </c>
      <c r="EO16" s="9">
        <v>8.3190000000000008</v>
      </c>
      <c r="EP16" s="9">
        <v>11.708</v>
      </c>
      <c r="EQ16" s="9">
        <v>4.8449999999999998</v>
      </c>
      <c r="ER16" s="9">
        <v>6.8630000000000004</v>
      </c>
      <c r="ES16" s="9">
        <v>2.5489999999999999</v>
      </c>
      <c r="ET16" s="9">
        <v>1.093</v>
      </c>
      <c r="EU16" s="9">
        <v>1.456</v>
      </c>
      <c r="EV16" s="9">
        <v>4.891</v>
      </c>
      <c r="EW16" s="9">
        <v>3.6320000000000001</v>
      </c>
      <c r="EX16" s="9">
        <v>1.26</v>
      </c>
      <c r="EY16" s="9">
        <v>3.069</v>
      </c>
      <c r="EZ16" s="9">
        <v>2.1629999999999998</v>
      </c>
      <c r="FA16" s="9">
        <v>0.90600000000000003</v>
      </c>
      <c r="FB16" s="9">
        <v>1.343</v>
      </c>
      <c r="FC16" s="9">
        <v>0.63600000000000001</v>
      </c>
      <c r="FD16" s="9">
        <v>0.70799999999999996</v>
      </c>
      <c r="FE16" s="9">
        <v>0.80200000000000005</v>
      </c>
      <c r="FF16" s="9">
        <v>0.60299999999999998</v>
      </c>
      <c r="FG16" s="9">
        <v>0.19900000000000001</v>
      </c>
      <c r="FH16" s="9">
        <v>0.92400000000000004</v>
      </c>
      <c r="FI16" s="9">
        <v>0.92400000000000004</v>
      </c>
      <c r="FJ16" s="9">
        <v>0</v>
      </c>
      <c r="FK16" s="9">
        <v>1.8220000000000001</v>
      </c>
      <c r="FL16" s="9">
        <v>1.4690000000000001</v>
      </c>
      <c r="FM16" s="9">
        <v>0.35299999999999998</v>
      </c>
      <c r="FN16" s="9">
        <v>1.8220000000000001</v>
      </c>
      <c r="FO16" s="9">
        <v>1.4690000000000001</v>
      </c>
      <c r="FP16" s="9">
        <v>0.35299999999999998</v>
      </c>
      <c r="FQ16" s="9">
        <v>0</v>
      </c>
      <c r="FR16" s="9">
        <v>0</v>
      </c>
      <c r="FS16" s="9">
        <v>0</v>
      </c>
      <c r="FT16" s="9">
        <v>153.636</v>
      </c>
      <c r="FU16" s="9">
        <v>90.972999999999999</v>
      </c>
      <c r="FV16" s="9">
        <v>62.661999999999999</v>
      </c>
      <c r="FW16" s="9">
        <v>91.733000000000004</v>
      </c>
      <c r="FX16" s="9">
        <v>58.003</v>
      </c>
      <c r="FY16" s="9">
        <v>33.729999999999997</v>
      </c>
      <c r="FZ16" s="9">
        <v>70.001000000000005</v>
      </c>
      <c r="GA16" s="9">
        <v>39.767000000000003</v>
      </c>
      <c r="GB16" s="9">
        <v>30.234000000000002</v>
      </c>
      <c r="GC16" s="9">
        <v>18.021000000000001</v>
      </c>
      <c r="GD16" s="9">
        <v>14.525</v>
      </c>
      <c r="GE16" s="9">
        <v>3.496</v>
      </c>
      <c r="GF16" s="9">
        <v>3.7109999999999999</v>
      </c>
      <c r="GG16" s="9">
        <v>3.7109999999999999</v>
      </c>
      <c r="GH16" s="9">
        <v>0</v>
      </c>
      <c r="GI16" s="9">
        <v>61.902000000000001</v>
      </c>
      <c r="GJ16" s="9">
        <v>32.97</v>
      </c>
      <c r="GK16" s="9">
        <v>28.931999999999999</v>
      </c>
      <c r="GL16" s="9">
        <v>57.223999999999997</v>
      </c>
      <c r="GM16" s="9">
        <v>30.117000000000001</v>
      </c>
      <c r="GN16" s="9">
        <v>27.106000000000002</v>
      </c>
      <c r="GO16" s="9">
        <v>4.6790000000000003</v>
      </c>
      <c r="GP16" s="9">
        <v>2.8530000000000002</v>
      </c>
      <c r="GQ16" s="9">
        <v>1.8260000000000001</v>
      </c>
      <c r="GR16" s="9">
        <v>28.963000000000001</v>
      </c>
      <c r="GS16" s="9">
        <v>17.940000000000001</v>
      </c>
      <c r="GT16" s="9">
        <v>11.023999999999999</v>
      </c>
      <c r="GU16" s="9">
        <v>18.367000000000001</v>
      </c>
      <c r="GV16" s="9">
        <v>12.897</v>
      </c>
      <c r="GW16" s="9">
        <v>5.47</v>
      </c>
      <c r="GX16" s="9">
        <v>11.077</v>
      </c>
      <c r="GY16" s="9">
        <v>6.3410000000000002</v>
      </c>
      <c r="GZ16" s="9">
        <v>4.7359999999999998</v>
      </c>
      <c r="HA16" s="9">
        <v>3.5790000000000002</v>
      </c>
      <c r="HB16" s="9">
        <v>2.8450000000000002</v>
      </c>
      <c r="HC16" s="9">
        <v>0.73399999999999999</v>
      </c>
      <c r="HD16" s="9">
        <v>3.7109999999999999</v>
      </c>
      <c r="HE16" s="9">
        <v>3.7109999999999999</v>
      </c>
      <c r="HF16" s="9">
        <v>0</v>
      </c>
      <c r="HG16" s="9">
        <v>10.597</v>
      </c>
      <c r="HH16" s="9">
        <v>5.0419999999999998</v>
      </c>
      <c r="HI16" s="9">
        <v>5.5540000000000003</v>
      </c>
      <c r="HJ16" s="9">
        <v>5.9180000000000001</v>
      </c>
      <c r="HK16" s="9">
        <v>2.19</v>
      </c>
      <c r="HL16" s="9">
        <v>3.7280000000000002</v>
      </c>
      <c r="HM16" s="9">
        <v>4.6790000000000003</v>
      </c>
      <c r="HN16" s="9">
        <v>2.8530000000000002</v>
      </c>
      <c r="HO16" s="9">
        <v>1.8260000000000001</v>
      </c>
      <c r="HP16" s="9">
        <v>105.251</v>
      </c>
      <c r="HQ16" s="9">
        <v>64.171999999999997</v>
      </c>
      <c r="HR16" s="9">
        <v>41.079000000000001</v>
      </c>
      <c r="HS16" s="9">
        <v>59.712000000000003</v>
      </c>
      <c r="HT16" s="9">
        <v>38.545999999999999</v>
      </c>
      <c r="HU16" s="9">
        <v>21.167000000000002</v>
      </c>
      <c r="HV16" s="9">
        <v>45.808999999999997</v>
      </c>
      <c r="HW16" s="9">
        <v>27.405000000000001</v>
      </c>
      <c r="HX16" s="9">
        <v>18.404</v>
      </c>
      <c r="HY16" s="9">
        <v>13.904</v>
      </c>
      <c r="HZ16" s="9">
        <v>11.141</v>
      </c>
      <c r="IA16" s="9">
        <v>2.7629999999999999</v>
      </c>
      <c r="IB16" s="9">
        <v>45.537999999999997</v>
      </c>
      <c r="IC16" s="9">
        <v>25.626000000000001</v>
      </c>
      <c r="ID16" s="9">
        <v>19.911999999999999</v>
      </c>
      <c r="IE16" s="9">
        <v>45.537999999999997</v>
      </c>
      <c r="IF16" s="9">
        <v>25.626000000000001</v>
      </c>
      <c r="IG16" s="9">
        <v>19.911999999999999</v>
      </c>
      <c r="IH16" s="9">
        <v>19.422000000000001</v>
      </c>
      <c r="II16" s="9">
        <v>8.8620000000000001</v>
      </c>
      <c r="IJ16" s="9">
        <v>10.56</v>
      </c>
      <c r="IK16" s="9">
        <v>13.654</v>
      </c>
      <c r="IL16" s="9">
        <v>6.56</v>
      </c>
      <c r="IM16" s="9">
        <v>7.0940000000000003</v>
      </c>
      <c r="IN16" s="9">
        <v>13.116</v>
      </c>
      <c r="IO16" s="9">
        <v>6.0220000000000002</v>
      </c>
      <c r="IP16" s="9">
        <v>7.0940000000000003</v>
      </c>
      <c r="IQ16" s="9">
        <v>0.53900000000000003</v>
      </c>
    </row>
    <row r="17" spans="1:251">
      <c r="A17" s="10">
        <v>44228</v>
      </c>
      <c r="B17" s="9">
        <v>20.236999999999998</v>
      </c>
      <c r="C17" s="9">
        <v>9.4130000000000003</v>
      </c>
      <c r="D17" s="9">
        <v>10.824</v>
      </c>
      <c r="E17" s="9">
        <v>3.3620000000000001</v>
      </c>
      <c r="F17" s="9">
        <v>1.478</v>
      </c>
      <c r="G17" s="9">
        <v>1.8839999999999999</v>
      </c>
      <c r="H17" s="9">
        <v>148.75800000000001</v>
      </c>
      <c r="I17" s="9">
        <v>81.760999999999996</v>
      </c>
      <c r="J17" s="9">
        <v>66.997</v>
      </c>
      <c r="K17" s="9">
        <v>118.901</v>
      </c>
      <c r="L17" s="9">
        <v>68.58</v>
      </c>
      <c r="M17" s="9">
        <v>50.320999999999998</v>
      </c>
      <c r="N17" s="9">
        <v>97.445999999999998</v>
      </c>
      <c r="O17" s="9">
        <v>51.447000000000003</v>
      </c>
      <c r="P17" s="9">
        <v>45.997999999999998</v>
      </c>
      <c r="Q17" s="9">
        <v>20.268000000000001</v>
      </c>
      <c r="R17" s="9">
        <v>16.399999999999999</v>
      </c>
      <c r="S17" s="9">
        <v>3.8679999999999999</v>
      </c>
      <c r="T17" s="9">
        <v>1.1870000000000001</v>
      </c>
      <c r="U17" s="9">
        <v>0.73199999999999998</v>
      </c>
      <c r="V17" s="9">
        <v>0.45500000000000002</v>
      </c>
      <c r="W17" s="9">
        <v>29.856999999999999</v>
      </c>
      <c r="X17" s="9">
        <v>13.180999999999999</v>
      </c>
      <c r="Y17" s="9">
        <v>16.675999999999998</v>
      </c>
      <c r="Z17" s="9">
        <v>28.158999999999999</v>
      </c>
      <c r="AA17" s="9">
        <v>11.968999999999999</v>
      </c>
      <c r="AB17" s="9">
        <v>16.190000000000001</v>
      </c>
      <c r="AC17" s="9">
        <v>1.6990000000000001</v>
      </c>
      <c r="AD17" s="9">
        <v>1.2130000000000001</v>
      </c>
      <c r="AE17" s="9">
        <v>0.48599999999999999</v>
      </c>
      <c r="AF17" s="9">
        <v>108.497</v>
      </c>
      <c r="AG17" s="9">
        <v>66.662999999999997</v>
      </c>
      <c r="AH17" s="9">
        <v>41.834000000000003</v>
      </c>
      <c r="AI17" s="9">
        <v>85.393000000000001</v>
      </c>
      <c r="AJ17" s="9">
        <v>55.618000000000002</v>
      </c>
      <c r="AK17" s="9">
        <v>29.774999999999999</v>
      </c>
      <c r="AL17" s="9">
        <v>75.441000000000003</v>
      </c>
      <c r="AM17" s="9">
        <v>47.555999999999997</v>
      </c>
      <c r="AN17" s="9">
        <v>27.885000000000002</v>
      </c>
      <c r="AO17" s="9">
        <v>9.3109999999999999</v>
      </c>
      <c r="AP17" s="9">
        <v>7.4210000000000003</v>
      </c>
      <c r="AQ17" s="9">
        <v>1.89</v>
      </c>
      <c r="AR17" s="9">
        <v>0.64100000000000001</v>
      </c>
      <c r="AS17" s="9">
        <v>0.64100000000000001</v>
      </c>
      <c r="AT17" s="9">
        <v>0</v>
      </c>
      <c r="AU17" s="9">
        <v>23.103999999999999</v>
      </c>
      <c r="AV17" s="9">
        <v>11.045</v>
      </c>
      <c r="AW17" s="9">
        <v>12.058999999999999</v>
      </c>
      <c r="AX17" s="9">
        <v>22.163</v>
      </c>
      <c r="AY17" s="9">
        <v>10.566000000000001</v>
      </c>
      <c r="AZ17" s="9">
        <v>11.597</v>
      </c>
      <c r="BA17" s="9">
        <v>0.94099999999999995</v>
      </c>
      <c r="BB17" s="9">
        <v>0.47899999999999998</v>
      </c>
      <c r="BC17" s="9">
        <v>0.46200000000000002</v>
      </c>
      <c r="BD17" s="9">
        <v>107.369</v>
      </c>
      <c r="BE17" s="9">
        <v>62.728000000000002</v>
      </c>
      <c r="BF17" s="9">
        <v>44.640999999999998</v>
      </c>
      <c r="BG17" s="9">
        <v>82.974999999999994</v>
      </c>
      <c r="BH17" s="9">
        <v>51.280999999999999</v>
      </c>
      <c r="BI17" s="9">
        <v>31.693999999999999</v>
      </c>
      <c r="BJ17" s="9">
        <v>72.962999999999994</v>
      </c>
      <c r="BK17" s="9">
        <v>42.414999999999999</v>
      </c>
      <c r="BL17" s="9">
        <v>30.547999999999998</v>
      </c>
      <c r="BM17" s="9">
        <v>9.4160000000000004</v>
      </c>
      <c r="BN17" s="9">
        <v>8.27</v>
      </c>
      <c r="BO17" s="9">
        <v>1.1459999999999999</v>
      </c>
      <c r="BP17" s="9">
        <v>0.59599999999999997</v>
      </c>
      <c r="BQ17" s="9">
        <v>0.59599999999999997</v>
      </c>
      <c r="BR17" s="9">
        <v>0</v>
      </c>
      <c r="BS17" s="9">
        <v>24.393999999999998</v>
      </c>
      <c r="BT17" s="9">
        <v>11.446</v>
      </c>
      <c r="BU17" s="9">
        <v>12.948</v>
      </c>
      <c r="BV17" s="9">
        <v>24.393999999999998</v>
      </c>
      <c r="BW17" s="9">
        <v>11.446</v>
      </c>
      <c r="BX17" s="9">
        <v>12.948</v>
      </c>
      <c r="BY17" s="9">
        <v>0</v>
      </c>
      <c r="BZ17" s="9">
        <v>0</v>
      </c>
      <c r="CA17" s="9">
        <v>0</v>
      </c>
      <c r="CB17" s="9">
        <v>281.41000000000003</v>
      </c>
      <c r="CC17" s="9">
        <v>163.63399999999999</v>
      </c>
      <c r="CD17" s="9">
        <v>117.776</v>
      </c>
      <c r="CE17" s="9">
        <v>162.083</v>
      </c>
      <c r="CF17" s="9">
        <v>99.852999999999994</v>
      </c>
      <c r="CG17" s="9">
        <v>62.228999999999999</v>
      </c>
      <c r="CH17" s="9">
        <v>129.64699999999999</v>
      </c>
      <c r="CI17" s="9">
        <v>80.078000000000003</v>
      </c>
      <c r="CJ17" s="9">
        <v>49.569000000000003</v>
      </c>
      <c r="CK17" s="9">
        <v>23.706</v>
      </c>
      <c r="CL17" s="9">
        <v>15.281000000000001</v>
      </c>
      <c r="CM17" s="9">
        <v>8.4250000000000007</v>
      </c>
      <c r="CN17" s="9">
        <v>8.7289999999999992</v>
      </c>
      <c r="CO17" s="9">
        <v>4.4939999999999998</v>
      </c>
      <c r="CP17" s="9">
        <v>4.2350000000000003</v>
      </c>
      <c r="CQ17" s="9">
        <v>119.327</v>
      </c>
      <c r="CR17" s="9">
        <v>63.78</v>
      </c>
      <c r="CS17" s="9">
        <v>55.546999999999997</v>
      </c>
      <c r="CT17" s="9">
        <v>105.434</v>
      </c>
      <c r="CU17" s="9">
        <v>55.523000000000003</v>
      </c>
      <c r="CV17" s="9">
        <v>49.911000000000001</v>
      </c>
      <c r="CW17" s="9">
        <v>13.893000000000001</v>
      </c>
      <c r="CX17" s="9">
        <v>8.2569999999999997</v>
      </c>
      <c r="CY17" s="9">
        <v>5.6349999999999998</v>
      </c>
      <c r="CZ17" s="9">
        <v>237.726</v>
      </c>
      <c r="DA17" s="9">
        <v>142.13900000000001</v>
      </c>
      <c r="DB17" s="9">
        <v>95.587999999999994</v>
      </c>
      <c r="DC17" s="9">
        <v>136.88900000000001</v>
      </c>
      <c r="DD17" s="9">
        <v>87.308000000000007</v>
      </c>
      <c r="DE17" s="9">
        <v>49.582000000000001</v>
      </c>
      <c r="DF17" s="9">
        <v>114.66500000000001</v>
      </c>
      <c r="DG17" s="9">
        <v>73.484999999999999</v>
      </c>
      <c r="DH17" s="9">
        <v>41.179000000000002</v>
      </c>
      <c r="DI17" s="9">
        <v>19.675000000000001</v>
      </c>
      <c r="DJ17" s="9">
        <v>12.28</v>
      </c>
      <c r="DK17" s="9">
        <v>7.3959999999999999</v>
      </c>
      <c r="DL17" s="9">
        <v>2.5489999999999999</v>
      </c>
      <c r="DM17" s="9">
        <v>1.542</v>
      </c>
      <c r="DN17" s="9">
        <v>1.0069999999999999</v>
      </c>
      <c r="DO17" s="9">
        <v>100.837</v>
      </c>
      <c r="DP17" s="9">
        <v>54.831000000000003</v>
      </c>
      <c r="DQ17" s="9">
        <v>46.006</v>
      </c>
      <c r="DR17" s="9">
        <v>95.935000000000002</v>
      </c>
      <c r="DS17" s="9">
        <v>51.152999999999999</v>
      </c>
      <c r="DT17" s="9">
        <v>44.781999999999996</v>
      </c>
      <c r="DU17" s="9">
        <v>4.9020000000000001</v>
      </c>
      <c r="DV17" s="9">
        <v>3.6779999999999999</v>
      </c>
      <c r="DW17" s="9">
        <v>1.224</v>
      </c>
      <c r="DX17" s="9">
        <v>36.841999999999999</v>
      </c>
      <c r="DY17" s="9">
        <v>18.038</v>
      </c>
      <c r="DZ17" s="9">
        <v>18.805</v>
      </c>
      <c r="EA17" s="9">
        <v>20.117999999999999</v>
      </c>
      <c r="EB17" s="9">
        <v>9.6910000000000007</v>
      </c>
      <c r="EC17" s="9">
        <v>10.427</v>
      </c>
      <c r="ED17" s="9">
        <v>12.505000000000001</v>
      </c>
      <c r="EE17" s="9">
        <v>5.6120000000000001</v>
      </c>
      <c r="EF17" s="9">
        <v>6.8929999999999998</v>
      </c>
      <c r="EG17" s="9">
        <v>2.4129999999999998</v>
      </c>
      <c r="EH17" s="9">
        <v>1.621</v>
      </c>
      <c r="EI17" s="9">
        <v>0.79200000000000004</v>
      </c>
      <c r="EJ17" s="9">
        <v>5.2</v>
      </c>
      <c r="EK17" s="9">
        <v>2.4590000000000001</v>
      </c>
      <c r="EL17" s="9">
        <v>2.7410000000000001</v>
      </c>
      <c r="EM17" s="9">
        <v>16.724</v>
      </c>
      <c r="EN17" s="9">
        <v>8.3460000000000001</v>
      </c>
      <c r="EO17" s="9">
        <v>8.3780000000000001</v>
      </c>
      <c r="EP17" s="9">
        <v>8.3870000000000005</v>
      </c>
      <c r="EQ17" s="9">
        <v>3.7669999999999999</v>
      </c>
      <c r="ER17" s="9">
        <v>4.62</v>
      </c>
      <c r="ES17" s="9">
        <v>8.3369999999999997</v>
      </c>
      <c r="ET17" s="9">
        <v>4.5789999999999997</v>
      </c>
      <c r="EU17" s="9">
        <v>3.758</v>
      </c>
      <c r="EV17" s="9">
        <v>6.8410000000000002</v>
      </c>
      <c r="EW17" s="9">
        <v>3.4569999999999999</v>
      </c>
      <c r="EX17" s="9">
        <v>3.3839999999999999</v>
      </c>
      <c r="EY17" s="9">
        <v>5.0750000000000002</v>
      </c>
      <c r="EZ17" s="9">
        <v>2.855</v>
      </c>
      <c r="FA17" s="9">
        <v>2.2200000000000002</v>
      </c>
      <c r="FB17" s="9">
        <v>2.4780000000000002</v>
      </c>
      <c r="FC17" s="9">
        <v>0.98099999999999998</v>
      </c>
      <c r="FD17" s="9">
        <v>1.4970000000000001</v>
      </c>
      <c r="FE17" s="9">
        <v>1.617</v>
      </c>
      <c r="FF17" s="9">
        <v>1.381</v>
      </c>
      <c r="FG17" s="9">
        <v>0.23699999999999999</v>
      </c>
      <c r="FH17" s="9">
        <v>0.98</v>
      </c>
      <c r="FI17" s="9">
        <v>0.49299999999999999</v>
      </c>
      <c r="FJ17" s="9">
        <v>0.48699999999999999</v>
      </c>
      <c r="FK17" s="9">
        <v>1.766</v>
      </c>
      <c r="FL17" s="9">
        <v>0.60199999999999998</v>
      </c>
      <c r="FM17" s="9">
        <v>1.163</v>
      </c>
      <c r="FN17" s="9">
        <v>1.113</v>
      </c>
      <c r="FO17" s="9">
        <v>0.60199999999999998</v>
      </c>
      <c r="FP17" s="9">
        <v>0.51</v>
      </c>
      <c r="FQ17" s="9">
        <v>0.65300000000000002</v>
      </c>
      <c r="FR17" s="9">
        <v>0</v>
      </c>
      <c r="FS17" s="9">
        <v>0.65300000000000002</v>
      </c>
      <c r="FT17" s="9">
        <v>169.821</v>
      </c>
      <c r="FU17" s="9">
        <v>93.453999999999994</v>
      </c>
      <c r="FV17" s="9">
        <v>76.367000000000004</v>
      </c>
      <c r="FW17" s="9">
        <v>109.134</v>
      </c>
      <c r="FX17" s="9">
        <v>63.829000000000001</v>
      </c>
      <c r="FY17" s="9">
        <v>45.305</v>
      </c>
      <c r="FZ17" s="9">
        <v>86.9</v>
      </c>
      <c r="GA17" s="9">
        <v>50.511000000000003</v>
      </c>
      <c r="GB17" s="9">
        <v>36.389000000000003</v>
      </c>
      <c r="GC17" s="9">
        <v>15.185</v>
      </c>
      <c r="GD17" s="9">
        <v>8.8239999999999998</v>
      </c>
      <c r="GE17" s="9">
        <v>6.3609999999999998</v>
      </c>
      <c r="GF17" s="9">
        <v>7.0490000000000004</v>
      </c>
      <c r="GG17" s="9">
        <v>4.4939999999999998</v>
      </c>
      <c r="GH17" s="9">
        <v>2.5550000000000002</v>
      </c>
      <c r="GI17" s="9">
        <v>60.686999999999998</v>
      </c>
      <c r="GJ17" s="9">
        <v>29.625</v>
      </c>
      <c r="GK17" s="9">
        <v>31.062000000000001</v>
      </c>
      <c r="GL17" s="9">
        <v>50.487000000000002</v>
      </c>
      <c r="GM17" s="9">
        <v>23.611000000000001</v>
      </c>
      <c r="GN17" s="9">
        <v>26.876000000000001</v>
      </c>
      <c r="GO17" s="9">
        <v>10.199999999999999</v>
      </c>
      <c r="GP17" s="9">
        <v>6.0129999999999999</v>
      </c>
      <c r="GQ17" s="9">
        <v>4.1859999999999999</v>
      </c>
      <c r="GR17" s="9">
        <v>36.429000000000002</v>
      </c>
      <c r="GS17" s="9">
        <v>20.492999999999999</v>
      </c>
      <c r="GT17" s="9">
        <v>15.936999999999999</v>
      </c>
      <c r="GU17" s="9">
        <v>21.542999999999999</v>
      </c>
      <c r="GV17" s="9">
        <v>12.425000000000001</v>
      </c>
      <c r="GW17" s="9">
        <v>9.1180000000000003</v>
      </c>
      <c r="GX17" s="9">
        <v>12.084</v>
      </c>
      <c r="GY17" s="9">
        <v>6.55</v>
      </c>
      <c r="GZ17" s="9">
        <v>5.5339999999999998</v>
      </c>
      <c r="HA17" s="9">
        <v>2.41</v>
      </c>
      <c r="HB17" s="9">
        <v>1.381</v>
      </c>
      <c r="HC17" s="9">
        <v>1.0289999999999999</v>
      </c>
      <c r="HD17" s="9">
        <v>7.0490000000000004</v>
      </c>
      <c r="HE17" s="9">
        <v>4.4939999999999998</v>
      </c>
      <c r="HF17" s="9">
        <v>2.5550000000000002</v>
      </c>
      <c r="HG17" s="9">
        <v>14.885999999999999</v>
      </c>
      <c r="HH17" s="9">
        <v>8.0679999999999996</v>
      </c>
      <c r="HI17" s="9">
        <v>6.819</v>
      </c>
      <c r="HJ17" s="9">
        <v>4.6870000000000003</v>
      </c>
      <c r="HK17" s="9">
        <v>2.0550000000000002</v>
      </c>
      <c r="HL17" s="9">
        <v>2.6320000000000001</v>
      </c>
      <c r="HM17" s="9">
        <v>10.199999999999999</v>
      </c>
      <c r="HN17" s="9">
        <v>6.0129999999999999</v>
      </c>
      <c r="HO17" s="9">
        <v>4.1859999999999999</v>
      </c>
      <c r="HP17" s="9">
        <v>114.398</v>
      </c>
      <c r="HQ17" s="9">
        <v>61.566000000000003</v>
      </c>
      <c r="HR17" s="9">
        <v>52.832000000000001</v>
      </c>
      <c r="HS17" s="9">
        <v>75.123999999999995</v>
      </c>
      <c r="HT17" s="9">
        <v>42.496000000000002</v>
      </c>
      <c r="HU17" s="9">
        <v>32.628999999999998</v>
      </c>
      <c r="HV17" s="9">
        <v>64.480999999999995</v>
      </c>
      <c r="HW17" s="9">
        <v>37.185000000000002</v>
      </c>
      <c r="HX17" s="9">
        <v>27.297000000000001</v>
      </c>
      <c r="HY17" s="9">
        <v>10.643000000000001</v>
      </c>
      <c r="HZ17" s="9">
        <v>5.3109999999999999</v>
      </c>
      <c r="IA17" s="9">
        <v>5.3319999999999999</v>
      </c>
      <c r="IB17" s="9">
        <v>39.274000000000001</v>
      </c>
      <c r="IC17" s="9">
        <v>19.071000000000002</v>
      </c>
      <c r="ID17" s="9">
        <v>20.202999999999999</v>
      </c>
      <c r="IE17" s="9">
        <v>39.274000000000001</v>
      </c>
      <c r="IF17" s="9">
        <v>19.071000000000002</v>
      </c>
      <c r="IG17" s="9">
        <v>20.202999999999999</v>
      </c>
      <c r="IH17" s="9">
        <v>18.992999999999999</v>
      </c>
      <c r="II17" s="9">
        <v>11.395</v>
      </c>
      <c r="IJ17" s="9">
        <v>7.5990000000000002</v>
      </c>
      <c r="IK17" s="9">
        <v>12.467000000000001</v>
      </c>
      <c r="IL17" s="9">
        <v>8.9090000000000007</v>
      </c>
      <c r="IM17" s="9">
        <v>3.5579999999999998</v>
      </c>
      <c r="IN17" s="9">
        <v>10.335000000000001</v>
      </c>
      <c r="IO17" s="9">
        <v>6.7759999999999998</v>
      </c>
      <c r="IP17" s="9">
        <v>3.5579999999999998</v>
      </c>
      <c r="IQ17" s="9">
        <v>2.133</v>
      </c>
    </row>
    <row r="18" spans="1:251">
      <c r="A18" s="10">
        <v>44593</v>
      </c>
      <c r="B18" s="9">
        <v>13.611000000000001</v>
      </c>
      <c r="C18" s="9">
        <v>7.76</v>
      </c>
      <c r="D18" s="9">
        <v>5.851</v>
      </c>
      <c r="E18" s="9">
        <v>0.184</v>
      </c>
      <c r="F18" s="9">
        <v>0.184</v>
      </c>
      <c r="G18" s="9">
        <v>0</v>
      </c>
      <c r="H18" s="9">
        <v>56.289000000000001</v>
      </c>
      <c r="I18" s="9">
        <v>32.469000000000001</v>
      </c>
      <c r="J18" s="9">
        <v>23.82</v>
      </c>
      <c r="K18" s="9">
        <v>40.823</v>
      </c>
      <c r="L18" s="9">
        <v>25.47</v>
      </c>
      <c r="M18" s="9">
        <v>15.353</v>
      </c>
      <c r="N18" s="9">
        <v>33.351999999999997</v>
      </c>
      <c r="O18" s="9">
        <v>19.648</v>
      </c>
      <c r="P18" s="9">
        <v>13.702999999999999</v>
      </c>
      <c r="Q18" s="9">
        <v>5.6289999999999996</v>
      </c>
      <c r="R18" s="9">
        <v>4.4560000000000004</v>
      </c>
      <c r="S18" s="9">
        <v>1.173</v>
      </c>
      <c r="T18" s="9">
        <v>1.8420000000000001</v>
      </c>
      <c r="U18" s="9">
        <v>1.3660000000000001</v>
      </c>
      <c r="V18" s="9">
        <v>0.47599999999999998</v>
      </c>
      <c r="W18" s="9">
        <v>15.467000000000001</v>
      </c>
      <c r="X18" s="9">
        <v>6.9989999999999997</v>
      </c>
      <c r="Y18" s="9">
        <v>8.4670000000000005</v>
      </c>
      <c r="Z18" s="9">
        <v>13.016999999999999</v>
      </c>
      <c r="AA18" s="9">
        <v>6.2629999999999999</v>
      </c>
      <c r="AB18" s="9">
        <v>6.7549999999999999</v>
      </c>
      <c r="AC18" s="9">
        <v>2.4489999999999998</v>
      </c>
      <c r="AD18" s="9">
        <v>0.73699999999999999</v>
      </c>
      <c r="AE18" s="9">
        <v>1.7130000000000001</v>
      </c>
      <c r="AF18" s="9">
        <v>69.421000000000006</v>
      </c>
      <c r="AG18" s="9">
        <v>37.749000000000002</v>
      </c>
      <c r="AH18" s="9">
        <v>31.672000000000001</v>
      </c>
      <c r="AI18" s="9">
        <v>46.393000000000001</v>
      </c>
      <c r="AJ18" s="9">
        <v>26.105</v>
      </c>
      <c r="AK18" s="9">
        <v>20.288</v>
      </c>
      <c r="AL18" s="9">
        <v>39.276000000000003</v>
      </c>
      <c r="AM18" s="9">
        <v>19.245999999999999</v>
      </c>
      <c r="AN18" s="9">
        <v>20.03</v>
      </c>
      <c r="AO18" s="9">
        <v>5.742</v>
      </c>
      <c r="AP18" s="9">
        <v>5.484</v>
      </c>
      <c r="AQ18" s="9">
        <v>0.25800000000000001</v>
      </c>
      <c r="AR18" s="9">
        <v>1.375</v>
      </c>
      <c r="AS18" s="9">
        <v>1.375</v>
      </c>
      <c r="AT18" s="9">
        <v>0</v>
      </c>
      <c r="AU18" s="9">
        <v>23.027999999999999</v>
      </c>
      <c r="AV18" s="9">
        <v>11.643000000000001</v>
      </c>
      <c r="AW18" s="9">
        <v>11.384</v>
      </c>
      <c r="AX18" s="9">
        <v>22.494</v>
      </c>
      <c r="AY18" s="9">
        <v>11.643000000000001</v>
      </c>
      <c r="AZ18" s="9">
        <v>10.85</v>
      </c>
      <c r="BA18" s="9">
        <v>0.53400000000000003</v>
      </c>
      <c r="BB18" s="9">
        <v>0</v>
      </c>
      <c r="BC18" s="9">
        <v>0.53400000000000003</v>
      </c>
      <c r="BD18" s="9">
        <v>74.662000000000006</v>
      </c>
      <c r="BE18" s="9">
        <v>41.834000000000003</v>
      </c>
      <c r="BF18" s="9">
        <v>32.828000000000003</v>
      </c>
      <c r="BG18" s="9">
        <v>63.28</v>
      </c>
      <c r="BH18" s="9">
        <v>36.444000000000003</v>
      </c>
      <c r="BI18" s="9">
        <v>26.835999999999999</v>
      </c>
      <c r="BJ18" s="9">
        <v>57.673999999999999</v>
      </c>
      <c r="BK18" s="9">
        <v>31.326000000000001</v>
      </c>
      <c r="BL18" s="9">
        <v>26.347999999999999</v>
      </c>
      <c r="BM18" s="9">
        <v>5.15</v>
      </c>
      <c r="BN18" s="9">
        <v>4.6619999999999999</v>
      </c>
      <c r="BO18" s="9">
        <v>0.48799999999999999</v>
      </c>
      <c r="BP18" s="9">
        <v>0.45600000000000002</v>
      </c>
      <c r="BQ18" s="9">
        <v>0.45600000000000002</v>
      </c>
      <c r="BR18" s="9">
        <v>0</v>
      </c>
      <c r="BS18" s="9">
        <v>11.382999999999999</v>
      </c>
      <c r="BT18" s="9">
        <v>5.39</v>
      </c>
      <c r="BU18" s="9">
        <v>5.992</v>
      </c>
      <c r="BV18" s="9">
        <v>10.465999999999999</v>
      </c>
      <c r="BW18" s="9">
        <v>4.7409999999999997</v>
      </c>
      <c r="BX18" s="9">
        <v>5.7249999999999996</v>
      </c>
      <c r="BY18" s="9">
        <v>0.91700000000000004</v>
      </c>
      <c r="BZ18" s="9">
        <v>0.64900000000000002</v>
      </c>
      <c r="CA18" s="9">
        <v>0.26800000000000002</v>
      </c>
      <c r="CB18" s="9">
        <v>199.77099999999999</v>
      </c>
      <c r="CC18" s="9">
        <v>117.066</v>
      </c>
      <c r="CD18" s="9">
        <v>82.704999999999998</v>
      </c>
      <c r="CE18" s="9">
        <v>101.996</v>
      </c>
      <c r="CF18" s="9">
        <v>60.91</v>
      </c>
      <c r="CG18" s="9">
        <v>41.087000000000003</v>
      </c>
      <c r="CH18" s="9">
        <v>84.072999999999993</v>
      </c>
      <c r="CI18" s="9">
        <v>44.762</v>
      </c>
      <c r="CJ18" s="9">
        <v>39.311</v>
      </c>
      <c r="CK18" s="9">
        <v>14.118</v>
      </c>
      <c r="CL18" s="9">
        <v>12.912000000000001</v>
      </c>
      <c r="CM18" s="9">
        <v>1.2050000000000001</v>
      </c>
      <c r="CN18" s="9">
        <v>3.806</v>
      </c>
      <c r="CO18" s="9">
        <v>3.2360000000000002</v>
      </c>
      <c r="CP18" s="9">
        <v>0.56999999999999995</v>
      </c>
      <c r="CQ18" s="9">
        <v>97.774000000000001</v>
      </c>
      <c r="CR18" s="9">
        <v>56.155999999999999</v>
      </c>
      <c r="CS18" s="9">
        <v>41.618000000000002</v>
      </c>
      <c r="CT18" s="9">
        <v>91.322000000000003</v>
      </c>
      <c r="CU18" s="9">
        <v>52.124000000000002</v>
      </c>
      <c r="CV18" s="9">
        <v>39.198999999999998</v>
      </c>
      <c r="CW18" s="9">
        <v>6.452</v>
      </c>
      <c r="CX18" s="9">
        <v>4.0330000000000004</v>
      </c>
      <c r="CY18" s="9">
        <v>2.419</v>
      </c>
      <c r="CZ18" s="9">
        <v>157.696</v>
      </c>
      <c r="DA18" s="9">
        <v>92.435000000000002</v>
      </c>
      <c r="DB18" s="9">
        <v>65.260999999999996</v>
      </c>
      <c r="DC18" s="9">
        <v>84.198999999999998</v>
      </c>
      <c r="DD18" s="9">
        <v>47.008000000000003</v>
      </c>
      <c r="DE18" s="9">
        <v>37.191000000000003</v>
      </c>
      <c r="DF18" s="9">
        <v>72.638999999999996</v>
      </c>
      <c r="DG18" s="9">
        <v>36.466000000000001</v>
      </c>
      <c r="DH18" s="9">
        <v>36.173000000000002</v>
      </c>
      <c r="DI18" s="9">
        <v>10.746</v>
      </c>
      <c r="DJ18" s="9">
        <v>9.9580000000000002</v>
      </c>
      <c r="DK18" s="9">
        <v>0.78800000000000003</v>
      </c>
      <c r="DL18" s="9">
        <v>0.81399999999999995</v>
      </c>
      <c r="DM18" s="9">
        <v>0.58399999999999996</v>
      </c>
      <c r="DN18" s="9">
        <v>0.23</v>
      </c>
      <c r="DO18" s="9">
        <v>73.497</v>
      </c>
      <c r="DP18" s="9">
        <v>45.427</v>
      </c>
      <c r="DQ18" s="9">
        <v>28.07</v>
      </c>
      <c r="DR18" s="9">
        <v>71.384</v>
      </c>
      <c r="DS18" s="9">
        <v>43.314</v>
      </c>
      <c r="DT18" s="9">
        <v>28.07</v>
      </c>
      <c r="DU18" s="9">
        <v>2.113</v>
      </c>
      <c r="DV18" s="9">
        <v>2.113</v>
      </c>
      <c r="DW18" s="9">
        <v>0</v>
      </c>
      <c r="DX18" s="9">
        <v>34.121000000000002</v>
      </c>
      <c r="DY18" s="9">
        <v>19.04</v>
      </c>
      <c r="DZ18" s="9">
        <v>15.081</v>
      </c>
      <c r="EA18" s="9">
        <v>14.932</v>
      </c>
      <c r="EB18" s="9">
        <v>11.801</v>
      </c>
      <c r="EC18" s="9">
        <v>3.1309999999999998</v>
      </c>
      <c r="ED18" s="9">
        <v>9.5</v>
      </c>
      <c r="EE18" s="9">
        <v>7.1269999999999998</v>
      </c>
      <c r="EF18" s="9">
        <v>2.3730000000000002</v>
      </c>
      <c r="EG18" s="9">
        <v>2.4390000000000001</v>
      </c>
      <c r="EH18" s="9">
        <v>2.0219999999999998</v>
      </c>
      <c r="EI18" s="9">
        <v>0.41699999999999998</v>
      </c>
      <c r="EJ18" s="9">
        <v>2.992</v>
      </c>
      <c r="EK18" s="9">
        <v>2.6520000000000001</v>
      </c>
      <c r="EL18" s="9">
        <v>0.34</v>
      </c>
      <c r="EM18" s="9">
        <v>19.190000000000001</v>
      </c>
      <c r="EN18" s="9">
        <v>7.24</v>
      </c>
      <c r="EO18" s="9">
        <v>11.95</v>
      </c>
      <c r="EP18" s="9">
        <v>15.19</v>
      </c>
      <c r="EQ18" s="9">
        <v>5.6589999999999998</v>
      </c>
      <c r="ER18" s="9">
        <v>9.5310000000000006</v>
      </c>
      <c r="ES18" s="9">
        <v>4</v>
      </c>
      <c r="ET18" s="9">
        <v>1.58</v>
      </c>
      <c r="EU18" s="9">
        <v>2.419</v>
      </c>
      <c r="EV18" s="9">
        <v>7.9530000000000003</v>
      </c>
      <c r="EW18" s="9">
        <v>5.5910000000000002</v>
      </c>
      <c r="EX18" s="9">
        <v>2.3620000000000001</v>
      </c>
      <c r="EY18" s="9">
        <v>2.8660000000000001</v>
      </c>
      <c r="EZ18" s="9">
        <v>2.101</v>
      </c>
      <c r="FA18" s="9">
        <v>0.76400000000000001</v>
      </c>
      <c r="FB18" s="9">
        <v>1.9330000000000001</v>
      </c>
      <c r="FC18" s="9">
        <v>1.169</v>
      </c>
      <c r="FD18" s="9">
        <v>0.76400000000000001</v>
      </c>
      <c r="FE18" s="9">
        <v>0.93200000000000005</v>
      </c>
      <c r="FF18" s="9">
        <v>0.93200000000000005</v>
      </c>
      <c r="FG18" s="9">
        <v>0</v>
      </c>
      <c r="FH18" s="9">
        <v>0</v>
      </c>
      <c r="FI18" s="9">
        <v>0</v>
      </c>
      <c r="FJ18" s="9">
        <v>0</v>
      </c>
      <c r="FK18" s="9">
        <v>5.0880000000000001</v>
      </c>
      <c r="FL18" s="9">
        <v>3.49</v>
      </c>
      <c r="FM18" s="9">
        <v>1.5980000000000001</v>
      </c>
      <c r="FN18" s="9">
        <v>4.7480000000000002</v>
      </c>
      <c r="FO18" s="9">
        <v>3.15</v>
      </c>
      <c r="FP18" s="9">
        <v>1.5980000000000001</v>
      </c>
      <c r="FQ18" s="9">
        <v>0.33900000000000002</v>
      </c>
      <c r="FR18" s="9">
        <v>0.33900000000000002</v>
      </c>
      <c r="FS18" s="9">
        <v>0</v>
      </c>
      <c r="FT18" s="9">
        <v>107.958</v>
      </c>
      <c r="FU18" s="9">
        <v>60.655000000000001</v>
      </c>
      <c r="FV18" s="9">
        <v>47.302999999999997</v>
      </c>
      <c r="FW18" s="9">
        <v>62.335999999999999</v>
      </c>
      <c r="FX18" s="9">
        <v>37.01</v>
      </c>
      <c r="FY18" s="9">
        <v>25.326000000000001</v>
      </c>
      <c r="FZ18" s="9">
        <v>51.316000000000003</v>
      </c>
      <c r="GA18" s="9">
        <v>27.344000000000001</v>
      </c>
      <c r="GB18" s="9">
        <v>23.972999999999999</v>
      </c>
      <c r="GC18" s="9">
        <v>7.9489999999999998</v>
      </c>
      <c r="GD18" s="9">
        <v>7.1660000000000004</v>
      </c>
      <c r="GE18" s="9">
        <v>0.78300000000000003</v>
      </c>
      <c r="GF18" s="9">
        <v>3.0710000000000002</v>
      </c>
      <c r="GG18" s="9">
        <v>2.5</v>
      </c>
      <c r="GH18" s="9">
        <v>0.56999999999999995</v>
      </c>
      <c r="GI18" s="9">
        <v>45.622</v>
      </c>
      <c r="GJ18" s="9">
        <v>23.645</v>
      </c>
      <c r="GK18" s="9">
        <v>21.977</v>
      </c>
      <c r="GL18" s="9">
        <v>41.683999999999997</v>
      </c>
      <c r="GM18" s="9">
        <v>21.013999999999999</v>
      </c>
      <c r="GN18" s="9">
        <v>20.67</v>
      </c>
      <c r="GO18" s="9">
        <v>3.9390000000000001</v>
      </c>
      <c r="GP18" s="9">
        <v>2.6309999999999998</v>
      </c>
      <c r="GQ18" s="9">
        <v>1.3069999999999999</v>
      </c>
      <c r="GR18" s="9">
        <v>29.814</v>
      </c>
      <c r="GS18" s="9">
        <v>18.440000000000001</v>
      </c>
      <c r="GT18" s="9">
        <v>11.372999999999999</v>
      </c>
      <c r="GU18" s="9">
        <v>14.335000000000001</v>
      </c>
      <c r="GV18" s="9">
        <v>10.875</v>
      </c>
      <c r="GW18" s="9">
        <v>3.46</v>
      </c>
      <c r="GX18" s="9">
        <v>8.4589999999999996</v>
      </c>
      <c r="GY18" s="9">
        <v>5.9870000000000001</v>
      </c>
      <c r="GZ18" s="9">
        <v>2.4729999999999999</v>
      </c>
      <c r="HA18" s="9">
        <v>2.8050000000000002</v>
      </c>
      <c r="HB18" s="9">
        <v>2.3879999999999999</v>
      </c>
      <c r="HC18" s="9">
        <v>0.41699999999999998</v>
      </c>
      <c r="HD18" s="9">
        <v>3.0710000000000002</v>
      </c>
      <c r="HE18" s="9">
        <v>2.5</v>
      </c>
      <c r="HF18" s="9">
        <v>0.56999999999999995</v>
      </c>
      <c r="HG18" s="9">
        <v>15.478999999999999</v>
      </c>
      <c r="HH18" s="9">
        <v>7.5659999999999998</v>
      </c>
      <c r="HI18" s="9">
        <v>7.9130000000000003</v>
      </c>
      <c r="HJ18" s="9">
        <v>11.54</v>
      </c>
      <c r="HK18" s="9">
        <v>4.9340000000000002</v>
      </c>
      <c r="HL18" s="9">
        <v>6.6059999999999999</v>
      </c>
      <c r="HM18" s="9">
        <v>3.9390000000000001</v>
      </c>
      <c r="HN18" s="9">
        <v>2.6309999999999998</v>
      </c>
      <c r="HO18" s="9">
        <v>1.3069999999999999</v>
      </c>
      <c r="HP18" s="9">
        <v>70.090999999999994</v>
      </c>
      <c r="HQ18" s="9">
        <v>37.975999999999999</v>
      </c>
      <c r="HR18" s="9">
        <v>32.113999999999997</v>
      </c>
      <c r="HS18" s="9">
        <v>42.134</v>
      </c>
      <c r="HT18" s="9">
        <v>23.492000000000001</v>
      </c>
      <c r="HU18" s="9">
        <v>18.643000000000001</v>
      </c>
      <c r="HV18" s="9">
        <v>36.991</v>
      </c>
      <c r="HW18" s="9">
        <v>18.713999999999999</v>
      </c>
      <c r="HX18" s="9">
        <v>18.277000000000001</v>
      </c>
      <c r="HY18" s="9">
        <v>5.1440000000000001</v>
      </c>
      <c r="HZ18" s="9">
        <v>4.7779999999999996</v>
      </c>
      <c r="IA18" s="9">
        <v>0.36599999999999999</v>
      </c>
      <c r="IB18" s="9">
        <v>27.956</v>
      </c>
      <c r="IC18" s="9">
        <v>14.484999999999999</v>
      </c>
      <c r="ID18" s="9">
        <v>13.471</v>
      </c>
      <c r="IE18" s="9">
        <v>27.956</v>
      </c>
      <c r="IF18" s="9">
        <v>14.484999999999999</v>
      </c>
      <c r="IG18" s="9">
        <v>13.471</v>
      </c>
      <c r="IH18" s="9">
        <v>8.0540000000000003</v>
      </c>
      <c r="II18" s="9">
        <v>4.2380000000000004</v>
      </c>
      <c r="IJ18" s="9">
        <v>3.8159999999999998</v>
      </c>
      <c r="IK18" s="9">
        <v>5.8659999999999997</v>
      </c>
      <c r="IL18" s="9">
        <v>2.6429999999999998</v>
      </c>
      <c r="IM18" s="9">
        <v>3.2229999999999999</v>
      </c>
      <c r="IN18" s="9">
        <v>5.8659999999999997</v>
      </c>
      <c r="IO18" s="9">
        <v>2.6429999999999998</v>
      </c>
      <c r="IP18" s="9">
        <v>3.2229999999999999</v>
      </c>
      <c r="IQ18" s="9">
        <v>0</v>
      </c>
    </row>
    <row r="19" spans="1:251">
      <c r="A19" s="10">
        <v>44958</v>
      </c>
      <c r="B19" s="9">
        <v>17.425000000000001</v>
      </c>
      <c r="C19" s="9">
        <v>8.6199999999999992</v>
      </c>
      <c r="D19" s="9">
        <v>8.8049999999999997</v>
      </c>
      <c r="E19" s="9">
        <v>1.595</v>
      </c>
      <c r="F19" s="9">
        <v>0.36699999999999999</v>
      </c>
      <c r="G19" s="9">
        <v>1.2270000000000001</v>
      </c>
      <c r="H19" s="9">
        <v>37.287999999999997</v>
      </c>
      <c r="I19" s="9">
        <v>22.041</v>
      </c>
      <c r="J19" s="9">
        <v>15.247</v>
      </c>
      <c r="K19" s="9">
        <v>22.89</v>
      </c>
      <c r="L19" s="9">
        <v>13.608000000000001</v>
      </c>
      <c r="M19" s="9">
        <v>9.2829999999999995</v>
      </c>
      <c r="N19" s="9">
        <v>18.646000000000001</v>
      </c>
      <c r="O19" s="9">
        <v>10.117000000000001</v>
      </c>
      <c r="P19" s="9">
        <v>8.5289999999999999</v>
      </c>
      <c r="Q19" s="9">
        <v>3.4590000000000001</v>
      </c>
      <c r="R19" s="9">
        <v>2.7050000000000001</v>
      </c>
      <c r="S19" s="9">
        <v>0.754</v>
      </c>
      <c r="T19" s="9">
        <v>0.78600000000000003</v>
      </c>
      <c r="U19" s="9">
        <v>0.78600000000000003</v>
      </c>
      <c r="V19" s="9">
        <v>0</v>
      </c>
      <c r="W19" s="9">
        <v>14.398</v>
      </c>
      <c r="X19" s="9">
        <v>8.4329999999999998</v>
      </c>
      <c r="Y19" s="9">
        <v>5.9649999999999999</v>
      </c>
      <c r="Z19" s="9">
        <v>13.629</v>
      </c>
      <c r="AA19" s="9">
        <v>7.931</v>
      </c>
      <c r="AB19" s="9">
        <v>5.6980000000000004</v>
      </c>
      <c r="AC19" s="9">
        <v>0.76900000000000002</v>
      </c>
      <c r="AD19" s="9">
        <v>0.502</v>
      </c>
      <c r="AE19" s="9">
        <v>0.26700000000000002</v>
      </c>
      <c r="AF19" s="9">
        <v>47.072000000000003</v>
      </c>
      <c r="AG19" s="9">
        <v>27.936</v>
      </c>
      <c r="AH19" s="9">
        <v>19.135999999999999</v>
      </c>
      <c r="AI19" s="9">
        <v>33.661999999999999</v>
      </c>
      <c r="AJ19" s="9">
        <v>20.863</v>
      </c>
      <c r="AK19" s="9">
        <v>12.798999999999999</v>
      </c>
      <c r="AL19" s="9">
        <v>24.501999999999999</v>
      </c>
      <c r="AM19" s="9">
        <v>14.988</v>
      </c>
      <c r="AN19" s="9">
        <v>9.5139999999999993</v>
      </c>
      <c r="AO19" s="9">
        <v>7.26</v>
      </c>
      <c r="AP19" s="9">
        <v>4.7130000000000001</v>
      </c>
      <c r="AQ19" s="9">
        <v>2.548</v>
      </c>
      <c r="AR19" s="9">
        <v>1.899</v>
      </c>
      <c r="AS19" s="9">
        <v>1.1619999999999999</v>
      </c>
      <c r="AT19" s="9">
        <v>0.73699999999999999</v>
      </c>
      <c r="AU19" s="9">
        <v>13.41</v>
      </c>
      <c r="AV19" s="9">
        <v>7.0730000000000004</v>
      </c>
      <c r="AW19" s="9">
        <v>6.3369999999999997</v>
      </c>
      <c r="AX19" s="9">
        <v>12.680999999999999</v>
      </c>
      <c r="AY19" s="9">
        <v>6.6280000000000001</v>
      </c>
      <c r="AZ19" s="9">
        <v>6.0529999999999999</v>
      </c>
      <c r="BA19" s="9">
        <v>0.72899999999999998</v>
      </c>
      <c r="BB19" s="9">
        <v>0.44500000000000001</v>
      </c>
      <c r="BC19" s="9">
        <v>0.28399999999999997</v>
      </c>
      <c r="BD19" s="9">
        <v>53.04</v>
      </c>
      <c r="BE19" s="9">
        <v>31.510999999999999</v>
      </c>
      <c r="BF19" s="9">
        <v>21.529</v>
      </c>
      <c r="BG19" s="9">
        <v>39.738</v>
      </c>
      <c r="BH19" s="9">
        <v>25.800999999999998</v>
      </c>
      <c r="BI19" s="9">
        <v>13.936999999999999</v>
      </c>
      <c r="BJ19" s="9">
        <v>35.979999999999997</v>
      </c>
      <c r="BK19" s="9">
        <v>23.268999999999998</v>
      </c>
      <c r="BL19" s="9">
        <v>12.711</v>
      </c>
      <c r="BM19" s="9">
        <v>3.4</v>
      </c>
      <c r="BN19" s="9">
        <v>2.532</v>
      </c>
      <c r="BO19" s="9">
        <v>0.86799999999999999</v>
      </c>
      <c r="BP19" s="9">
        <v>0.35799999999999998</v>
      </c>
      <c r="BQ19" s="9">
        <v>0</v>
      </c>
      <c r="BR19" s="9">
        <v>0.35799999999999998</v>
      </c>
      <c r="BS19" s="9">
        <v>13.302</v>
      </c>
      <c r="BT19" s="9">
        <v>5.71</v>
      </c>
      <c r="BU19" s="9">
        <v>7.5919999999999996</v>
      </c>
      <c r="BV19" s="9">
        <v>11.664</v>
      </c>
      <c r="BW19" s="9">
        <v>5.71</v>
      </c>
      <c r="BX19" s="9">
        <v>5.9539999999999997</v>
      </c>
      <c r="BY19" s="9">
        <v>1.6379999999999999</v>
      </c>
      <c r="BZ19" s="9">
        <v>0</v>
      </c>
      <c r="CA19" s="9">
        <v>1.6379999999999999</v>
      </c>
      <c r="CB19" s="9">
        <v>189.54599999999999</v>
      </c>
      <c r="CC19" s="9">
        <v>108.721</v>
      </c>
      <c r="CD19" s="9">
        <v>80.825000000000003</v>
      </c>
      <c r="CE19" s="9">
        <v>94.218000000000004</v>
      </c>
      <c r="CF19" s="9">
        <v>54.030999999999999</v>
      </c>
      <c r="CG19" s="9">
        <v>40.188000000000002</v>
      </c>
      <c r="CH19" s="9">
        <v>73.236999999999995</v>
      </c>
      <c r="CI19" s="9">
        <v>43.555</v>
      </c>
      <c r="CJ19" s="9">
        <v>29.683</v>
      </c>
      <c r="CK19" s="9">
        <v>17.155999999999999</v>
      </c>
      <c r="CL19" s="9">
        <v>8.9109999999999996</v>
      </c>
      <c r="CM19" s="9">
        <v>8.2449999999999992</v>
      </c>
      <c r="CN19" s="9">
        <v>3.8250000000000002</v>
      </c>
      <c r="CO19" s="9">
        <v>1.5649999999999999</v>
      </c>
      <c r="CP19" s="9">
        <v>2.2599999999999998</v>
      </c>
      <c r="CQ19" s="9">
        <v>95.328000000000003</v>
      </c>
      <c r="CR19" s="9">
        <v>54.691000000000003</v>
      </c>
      <c r="CS19" s="9">
        <v>40.637</v>
      </c>
      <c r="CT19" s="9">
        <v>82.516999999999996</v>
      </c>
      <c r="CU19" s="9">
        <v>48.567</v>
      </c>
      <c r="CV19" s="9">
        <v>33.948999999999998</v>
      </c>
      <c r="CW19" s="9">
        <v>12.811</v>
      </c>
      <c r="CX19" s="9">
        <v>6.1230000000000002</v>
      </c>
      <c r="CY19" s="9">
        <v>6.6879999999999997</v>
      </c>
      <c r="CZ19" s="9">
        <v>151.404</v>
      </c>
      <c r="DA19" s="9">
        <v>85.668999999999997</v>
      </c>
      <c r="DB19" s="9">
        <v>65.734999999999999</v>
      </c>
      <c r="DC19" s="9">
        <v>72.338999999999999</v>
      </c>
      <c r="DD19" s="9">
        <v>41.368000000000002</v>
      </c>
      <c r="DE19" s="9">
        <v>30.97</v>
      </c>
      <c r="DF19" s="9">
        <v>60.683</v>
      </c>
      <c r="DG19" s="9">
        <v>35.573</v>
      </c>
      <c r="DH19" s="9">
        <v>25.111000000000001</v>
      </c>
      <c r="DI19" s="9">
        <v>9.9610000000000003</v>
      </c>
      <c r="DJ19" s="9">
        <v>5.6749999999999998</v>
      </c>
      <c r="DK19" s="9">
        <v>4.2869999999999999</v>
      </c>
      <c r="DL19" s="9">
        <v>1.694</v>
      </c>
      <c r="DM19" s="9">
        <v>0.121</v>
      </c>
      <c r="DN19" s="9">
        <v>1.573</v>
      </c>
      <c r="DO19" s="9">
        <v>79.064999999999998</v>
      </c>
      <c r="DP19" s="9">
        <v>44.301000000000002</v>
      </c>
      <c r="DQ19" s="9">
        <v>34.764000000000003</v>
      </c>
      <c r="DR19" s="9">
        <v>72.554000000000002</v>
      </c>
      <c r="DS19" s="9">
        <v>42.738</v>
      </c>
      <c r="DT19" s="9">
        <v>29.815999999999999</v>
      </c>
      <c r="DU19" s="9">
        <v>6.5119999999999996</v>
      </c>
      <c r="DV19" s="9">
        <v>1.5629999999999999</v>
      </c>
      <c r="DW19" s="9">
        <v>4.9489999999999998</v>
      </c>
      <c r="DX19" s="9">
        <v>26.881</v>
      </c>
      <c r="DY19" s="9">
        <v>15.891</v>
      </c>
      <c r="DZ19" s="9">
        <v>10.99</v>
      </c>
      <c r="EA19" s="9">
        <v>14.411</v>
      </c>
      <c r="EB19" s="9">
        <v>7.2320000000000002</v>
      </c>
      <c r="EC19" s="9">
        <v>7.1790000000000003</v>
      </c>
      <c r="ED19" s="9">
        <v>7.34</v>
      </c>
      <c r="EE19" s="9">
        <v>3.9940000000000002</v>
      </c>
      <c r="EF19" s="9">
        <v>3.3460000000000001</v>
      </c>
      <c r="EG19" s="9">
        <v>5.226</v>
      </c>
      <c r="EH19" s="9">
        <v>2.08</v>
      </c>
      <c r="EI19" s="9">
        <v>3.1459999999999999</v>
      </c>
      <c r="EJ19" s="9">
        <v>1.845</v>
      </c>
      <c r="EK19" s="9">
        <v>1.159</v>
      </c>
      <c r="EL19" s="9">
        <v>0.68700000000000006</v>
      </c>
      <c r="EM19" s="9">
        <v>12.47</v>
      </c>
      <c r="EN19" s="9">
        <v>8.6590000000000007</v>
      </c>
      <c r="EO19" s="9">
        <v>3.8109999999999999</v>
      </c>
      <c r="EP19" s="9">
        <v>7.8109999999999999</v>
      </c>
      <c r="EQ19" s="9">
        <v>4.976</v>
      </c>
      <c r="ER19" s="9">
        <v>2.835</v>
      </c>
      <c r="ES19" s="9">
        <v>4.6589999999999998</v>
      </c>
      <c r="ET19" s="9">
        <v>3.6829999999999998</v>
      </c>
      <c r="EU19" s="9">
        <v>0.97599999999999998</v>
      </c>
      <c r="EV19" s="9">
        <v>11.260999999999999</v>
      </c>
      <c r="EW19" s="9">
        <v>7.1609999999999996</v>
      </c>
      <c r="EX19" s="9">
        <v>4.0999999999999996</v>
      </c>
      <c r="EY19" s="9">
        <v>7.4690000000000003</v>
      </c>
      <c r="EZ19" s="9">
        <v>5.43</v>
      </c>
      <c r="FA19" s="9">
        <v>2.0379999999999998</v>
      </c>
      <c r="FB19" s="9">
        <v>5.2140000000000004</v>
      </c>
      <c r="FC19" s="9">
        <v>3.988</v>
      </c>
      <c r="FD19" s="9">
        <v>1.226</v>
      </c>
      <c r="FE19" s="9">
        <v>1.9690000000000001</v>
      </c>
      <c r="FF19" s="9">
        <v>1.157</v>
      </c>
      <c r="FG19" s="9">
        <v>0.81299999999999994</v>
      </c>
      <c r="FH19" s="9">
        <v>0.28499999999999998</v>
      </c>
      <c r="FI19" s="9">
        <v>0.28499999999999998</v>
      </c>
      <c r="FJ19" s="9">
        <v>0</v>
      </c>
      <c r="FK19" s="9">
        <v>3.7919999999999998</v>
      </c>
      <c r="FL19" s="9">
        <v>1.7310000000000001</v>
      </c>
      <c r="FM19" s="9">
        <v>2.0609999999999999</v>
      </c>
      <c r="FN19" s="9">
        <v>2.1520000000000001</v>
      </c>
      <c r="FO19" s="9">
        <v>0.85399999999999998</v>
      </c>
      <c r="FP19" s="9">
        <v>1.298</v>
      </c>
      <c r="FQ19" s="9">
        <v>1.64</v>
      </c>
      <c r="FR19" s="9">
        <v>0.877</v>
      </c>
      <c r="FS19" s="9">
        <v>0.76300000000000001</v>
      </c>
      <c r="FT19" s="9">
        <v>115.22</v>
      </c>
      <c r="FU19" s="9">
        <v>63.759</v>
      </c>
      <c r="FV19" s="9">
        <v>51.460999999999999</v>
      </c>
      <c r="FW19" s="9">
        <v>65.162000000000006</v>
      </c>
      <c r="FX19" s="9">
        <v>37.802999999999997</v>
      </c>
      <c r="FY19" s="9">
        <v>27.359000000000002</v>
      </c>
      <c r="FZ19" s="9">
        <v>50.323</v>
      </c>
      <c r="GA19" s="9">
        <v>29.276</v>
      </c>
      <c r="GB19" s="9">
        <v>21.047999999999998</v>
      </c>
      <c r="GC19" s="9">
        <v>11.013</v>
      </c>
      <c r="GD19" s="9">
        <v>6.9619999999999997</v>
      </c>
      <c r="GE19" s="9">
        <v>4.0510000000000002</v>
      </c>
      <c r="GF19" s="9">
        <v>3.8250000000000002</v>
      </c>
      <c r="GG19" s="9">
        <v>1.5649999999999999</v>
      </c>
      <c r="GH19" s="9">
        <v>2.2599999999999998</v>
      </c>
      <c r="GI19" s="9">
        <v>50.058</v>
      </c>
      <c r="GJ19" s="9">
        <v>25.956</v>
      </c>
      <c r="GK19" s="9">
        <v>24.103000000000002</v>
      </c>
      <c r="GL19" s="9">
        <v>38.545999999999999</v>
      </c>
      <c r="GM19" s="9">
        <v>21.131</v>
      </c>
      <c r="GN19" s="9">
        <v>17.414999999999999</v>
      </c>
      <c r="GO19" s="9">
        <v>11.512</v>
      </c>
      <c r="GP19" s="9">
        <v>4.8239999999999998</v>
      </c>
      <c r="GQ19" s="9">
        <v>6.6879999999999997</v>
      </c>
      <c r="GR19" s="9">
        <v>30.905999999999999</v>
      </c>
      <c r="GS19" s="9">
        <v>15.582000000000001</v>
      </c>
      <c r="GT19" s="9">
        <v>15.324</v>
      </c>
      <c r="GU19" s="9">
        <v>13.819000000000001</v>
      </c>
      <c r="GV19" s="9">
        <v>7.4580000000000002</v>
      </c>
      <c r="GW19" s="9">
        <v>6.36</v>
      </c>
      <c r="GX19" s="9">
        <v>6.6369999999999996</v>
      </c>
      <c r="GY19" s="9">
        <v>4.3410000000000002</v>
      </c>
      <c r="GZ19" s="9">
        <v>2.2959999999999998</v>
      </c>
      <c r="HA19" s="9">
        <v>3.3570000000000002</v>
      </c>
      <c r="HB19" s="9">
        <v>1.552</v>
      </c>
      <c r="HC19" s="9">
        <v>1.804</v>
      </c>
      <c r="HD19" s="9">
        <v>3.8250000000000002</v>
      </c>
      <c r="HE19" s="9">
        <v>1.5649999999999999</v>
      </c>
      <c r="HF19" s="9">
        <v>2.2599999999999998</v>
      </c>
      <c r="HG19" s="9">
        <v>17.087</v>
      </c>
      <c r="HH19" s="9">
        <v>8.1229999999999993</v>
      </c>
      <c r="HI19" s="9">
        <v>8.9640000000000004</v>
      </c>
      <c r="HJ19" s="9">
        <v>5.5750000000000002</v>
      </c>
      <c r="HK19" s="9">
        <v>3.2989999999999999</v>
      </c>
      <c r="HL19" s="9">
        <v>2.2759999999999998</v>
      </c>
      <c r="HM19" s="9">
        <v>11.512</v>
      </c>
      <c r="HN19" s="9">
        <v>4.8239999999999998</v>
      </c>
      <c r="HO19" s="9">
        <v>6.6879999999999997</v>
      </c>
      <c r="HP19" s="9">
        <v>75.305999999999997</v>
      </c>
      <c r="HQ19" s="9">
        <v>43.453000000000003</v>
      </c>
      <c r="HR19" s="9">
        <v>31.853000000000002</v>
      </c>
      <c r="HS19" s="9">
        <v>44.401000000000003</v>
      </c>
      <c r="HT19" s="9">
        <v>26.308</v>
      </c>
      <c r="HU19" s="9">
        <v>18.093</v>
      </c>
      <c r="HV19" s="9">
        <v>36.744999999999997</v>
      </c>
      <c r="HW19" s="9">
        <v>20.899000000000001</v>
      </c>
      <c r="HX19" s="9">
        <v>15.846</v>
      </c>
      <c r="HY19" s="9">
        <v>7.657</v>
      </c>
      <c r="HZ19" s="9">
        <v>5.41</v>
      </c>
      <c r="IA19" s="9">
        <v>2.2469999999999999</v>
      </c>
      <c r="IB19" s="9">
        <v>30.905000000000001</v>
      </c>
      <c r="IC19" s="9">
        <v>17.145</v>
      </c>
      <c r="ID19" s="9">
        <v>13.76</v>
      </c>
      <c r="IE19" s="9">
        <v>30.905000000000001</v>
      </c>
      <c r="IF19" s="9">
        <v>17.145</v>
      </c>
      <c r="IG19" s="9">
        <v>13.76</v>
      </c>
      <c r="IH19" s="9">
        <v>9.0079999999999991</v>
      </c>
      <c r="II19" s="9">
        <v>4.7240000000000002</v>
      </c>
      <c r="IJ19" s="9">
        <v>4.2839999999999998</v>
      </c>
      <c r="IK19" s="9">
        <v>6.9420000000000002</v>
      </c>
      <c r="IL19" s="9">
        <v>4.0359999999999996</v>
      </c>
      <c r="IM19" s="9">
        <v>2.9060000000000001</v>
      </c>
      <c r="IN19" s="9">
        <v>6.9420000000000002</v>
      </c>
      <c r="IO19" s="9">
        <v>4.0359999999999996</v>
      </c>
      <c r="IP19" s="9">
        <v>2.9060000000000001</v>
      </c>
      <c r="IQ19" s="9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0.40699999999999997</v>
      </c>
      <c r="C11" s="9">
        <v>0.38800000000000001</v>
      </c>
      <c r="D11" s="9">
        <v>9.5649999999999995</v>
      </c>
      <c r="E11" s="9">
        <v>5.5819999999999999</v>
      </c>
      <c r="F11" s="9">
        <v>3.9830000000000001</v>
      </c>
      <c r="G11" s="9">
        <v>9.5649999999999995</v>
      </c>
      <c r="H11" s="9">
        <v>5.5819999999999999</v>
      </c>
      <c r="I11" s="9">
        <v>3.9830000000000001</v>
      </c>
      <c r="J11" s="9">
        <v>111.85</v>
      </c>
      <c r="K11" s="9">
        <v>59.765999999999998</v>
      </c>
      <c r="L11" s="9">
        <v>52.084000000000003</v>
      </c>
      <c r="M11" s="9">
        <v>47.252000000000002</v>
      </c>
      <c r="N11" s="9">
        <v>29.081</v>
      </c>
      <c r="O11" s="9">
        <v>18.170999999999999</v>
      </c>
      <c r="P11" s="9">
        <v>39.9</v>
      </c>
      <c r="Q11" s="9">
        <v>25.481999999999999</v>
      </c>
      <c r="R11" s="9">
        <v>14.417999999999999</v>
      </c>
      <c r="S11" s="9">
        <v>7.11</v>
      </c>
      <c r="T11" s="9">
        <v>3.3559999999999999</v>
      </c>
      <c r="U11" s="9">
        <v>3.7530000000000001</v>
      </c>
      <c r="V11" s="9">
        <v>0.24299999999999999</v>
      </c>
      <c r="W11" s="9">
        <v>0.24299999999999999</v>
      </c>
      <c r="X11" s="9">
        <v>0</v>
      </c>
      <c r="Y11" s="9">
        <v>64.596999999999994</v>
      </c>
      <c r="Z11" s="9">
        <v>30.684000000000001</v>
      </c>
      <c r="AA11" s="9">
        <v>33.912999999999997</v>
      </c>
      <c r="AB11" s="9">
        <v>62.402999999999999</v>
      </c>
      <c r="AC11" s="9">
        <v>28.876000000000001</v>
      </c>
      <c r="AD11" s="9">
        <v>33.527000000000001</v>
      </c>
      <c r="AE11" s="9">
        <v>2.194</v>
      </c>
      <c r="AF11" s="9">
        <v>1.8089999999999999</v>
      </c>
      <c r="AG11" s="9">
        <v>0.38600000000000001</v>
      </c>
      <c r="AH11" s="9">
        <v>8.0980000000000008</v>
      </c>
      <c r="AI11" s="9">
        <v>3.7309999999999999</v>
      </c>
      <c r="AJ11" s="9">
        <v>4.367</v>
      </c>
      <c r="AK11" s="9">
        <v>2.57</v>
      </c>
      <c r="AL11" s="9">
        <v>1.44</v>
      </c>
      <c r="AM11" s="9">
        <v>1.1299999999999999</v>
      </c>
      <c r="AN11" s="9">
        <v>2.327</v>
      </c>
      <c r="AO11" s="9">
        <v>1.198</v>
      </c>
      <c r="AP11" s="9">
        <v>1.1299999999999999</v>
      </c>
      <c r="AQ11" s="9">
        <v>0</v>
      </c>
      <c r="AR11" s="9">
        <v>0</v>
      </c>
      <c r="AS11" s="9">
        <v>0</v>
      </c>
      <c r="AT11" s="9">
        <v>0.24299999999999999</v>
      </c>
      <c r="AU11" s="9">
        <v>0.24299999999999999</v>
      </c>
      <c r="AV11" s="9">
        <v>0</v>
      </c>
      <c r="AW11" s="9">
        <v>5.5289999999999999</v>
      </c>
      <c r="AX11" s="9">
        <v>2.2909999999999999</v>
      </c>
      <c r="AY11" s="9">
        <v>3.238</v>
      </c>
      <c r="AZ11" s="9">
        <v>3.3340000000000001</v>
      </c>
      <c r="BA11" s="9">
        <v>0.48199999999999998</v>
      </c>
      <c r="BB11" s="9">
        <v>2.8519999999999999</v>
      </c>
      <c r="BC11" s="9">
        <v>2.194</v>
      </c>
      <c r="BD11" s="9">
        <v>1.8089999999999999</v>
      </c>
      <c r="BE11" s="9">
        <v>0.38600000000000001</v>
      </c>
      <c r="BF11" s="9">
        <v>103.751</v>
      </c>
      <c r="BG11" s="9">
        <v>56.033999999999999</v>
      </c>
      <c r="BH11" s="9">
        <v>47.716999999999999</v>
      </c>
      <c r="BI11" s="9">
        <v>44.683</v>
      </c>
      <c r="BJ11" s="9">
        <v>27.640999999999998</v>
      </c>
      <c r="BK11" s="9">
        <v>17.042000000000002</v>
      </c>
      <c r="BL11" s="9">
        <v>37.573</v>
      </c>
      <c r="BM11" s="9">
        <v>24.285</v>
      </c>
      <c r="BN11" s="9">
        <v>13.288</v>
      </c>
      <c r="BO11" s="9">
        <v>7.11</v>
      </c>
      <c r="BP11" s="9">
        <v>3.3559999999999999</v>
      </c>
      <c r="BQ11" s="9">
        <v>3.7530000000000001</v>
      </c>
      <c r="BR11" s="9">
        <v>59.067999999999998</v>
      </c>
      <c r="BS11" s="9">
        <v>28.393000000000001</v>
      </c>
      <c r="BT11" s="9">
        <v>30.675000000000001</v>
      </c>
      <c r="BU11" s="9">
        <v>59.067999999999998</v>
      </c>
      <c r="BV11" s="9">
        <v>28.393000000000001</v>
      </c>
      <c r="BW11" s="9">
        <v>30.675000000000001</v>
      </c>
      <c r="BX11" s="9">
        <v>226.798</v>
      </c>
      <c r="BY11" s="9">
        <v>125.818</v>
      </c>
      <c r="BZ11" s="9">
        <v>100.98099999999999</v>
      </c>
      <c r="CA11" s="9">
        <v>120.735</v>
      </c>
      <c r="CB11" s="9">
        <v>74.456000000000003</v>
      </c>
      <c r="CC11" s="9">
        <v>46.279000000000003</v>
      </c>
      <c r="CD11" s="9">
        <v>95.188000000000002</v>
      </c>
      <c r="CE11" s="9">
        <v>58.680999999999997</v>
      </c>
      <c r="CF11" s="9">
        <v>36.508000000000003</v>
      </c>
      <c r="CG11" s="9">
        <v>21.692</v>
      </c>
      <c r="CH11" s="9">
        <v>12.57</v>
      </c>
      <c r="CI11" s="9">
        <v>9.1219999999999999</v>
      </c>
      <c r="CJ11" s="9">
        <v>3.855</v>
      </c>
      <c r="CK11" s="9">
        <v>3.206</v>
      </c>
      <c r="CL11" s="9">
        <v>0.64900000000000002</v>
      </c>
      <c r="CM11" s="9">
        <v>106.063</v>
      </c>
      <c r="CN11" s="9">
        <v>51.362000000000002</v>
      </c>
      <c r="CO11" s="9">
        <v>54.701999999999998</v>
      </c>
      <c r="CP11" s="9">
        <v>94.89</v>
      </c>
      <c r="CQ11" s="9">
        <v>44.828000000000003</v>
      </c>
      <c r="CR11" s="9">
        <v>50.063000000000002</v>
      </c>
      <c r="CS11" s="9">
        <v>11.173</v>
      </c>
      <c r="CT11" s="9">
        <v>6.5339999999999998</v>
      </c>
      <c r="CU11" s="9">
        <v>4.6390000000000002</v>
      </c>
      <c r="CV11" s="9">
        <v>60.015000000000001</v>
      </c>
      <c r="CW11" s="9">
        <v>33.289000000000001</v>
      </c>
      <c r="CX11" s="9">
        <v>26.725999999999999</v>
      </c>
      <c r="CY11" s="9">
        <v>30.553999999999998</v>
      </c>
      <c r="CZ11" s="9">
        <v>21.321999999999999</v>
      </c>
      <c r="DA11" s="9">
        <v>9.2319999999999993</v>
      </c>
      <c r="DB11" s="9">
        <v>22.222000000000001</v>
      </c>
      <c r="DC11" s="9">
        <v>15.971</v>
      </c>
      <c r="DD11" s="9">
        <v>6.2510000000000003</v>
      </c>
      <c r="DE11" s="9">
        <v>6.649</v>
      </c>
      <c r="DF11" s="9">
        <v>4.3159999999999998</v>
      </c>
      <c r="DG11" s="9">
        <v>2.3319999999999999</v>
      </c>
      <c r="DH11" s="9">
        <v>1.6830000000000001</v>
      </c>
      <c r="DI11" s="9">
        <v>1.034</v>
      </c>
      <c r="DJ11" s="9">
        <v>0.64900000000000002</v>
      </c>
      <c r="DK11" s="9">
        <v>29.460999999999999</v>
      </c>
      <c r="DL11" s="9">
        <v>11.968</v>
      </c>
      <c r="DM11" s="9">
        <v>17.494</v>
      </c>
      <c r="DN11" s="9">
        <v>25.888999999999999</v>
      </c>
      <c r="DO11" s="9">
        <v>9.7349999999999994</v>
      </c>
      <c r="DP11" s="9">
        <v>16.154</v>
      </c>
      <c r="DQ11" s="9">
        <v>3.5720000000000001</v>
      </c>
      <c r="DR11" s="9">
        <v>2.2330000000000001</v>
      </c>
      <c r="DS11" s="9">
        <v>1.34</v>
      </c>
      <c r="DT11" s="9">
        <v>96.224000000000004</v>
      </c>
      <c r="DU11" s="9">
        <v>47.856000000000002</v>
      </c>
      <c r="DV11" s="9">
        <v>48.368000000000002</v>
      </c>
      <c r="DW11" s="9">
        <v>49.593000000000004</v>
      </c>
      <c r="DX11" s="9">
        <v>26.954000000000001</v>
      </c>
      <c r="DY11" s="9">
        <v>22.64</v>
      </c>
      <c r="DZ11" s="9">
        <v>38.738999999999997</v>
      </c>
      <c r="EA11" s="9">
        <v>21.608000000000001</v>
      </c>
      <c r="EB11" s="9">
        <v>17.131</v>
      </c>
      <c r="EC11" s="9">
        <v>9.3010000000000002</v>
      </c>
      <c r="ED11" s="9">
        <v>3.7930000000000001</v>
      </c>
      <c r="EE11" s="9">
        <v>5.508</v>
      </c>
      <c r="EF11" s="9">
        <v>1.5529999999999999</v>
      </c>
      <c r="EG11" s="9">
        <v>1.5529999999999999</v>
      </c>
      <c r="EH11" s="9">
        <v>0</v>
      </c>
      <c r="EI11" s="9">
        <v>46.631</v>
      </c>
      <c r="EJ11" s="9">
        <v>20.902999999999999</v>
      </c>
      <c r="EK11" s="9">
        <v>25.728999999999999</v>
      </c>
      <c r="EL11" s="9">
        <v>41.393000000000001</v>
      </c>
      <c r="EM11" s="9">
        <v>18.3</v>
      </c>
      <c r="EN11" s="9">
        <v>23.093</v>
      </c>
      <c r="EO11" s="9">
        <v>5.2389999999999999</v>
      </c>
      <c r="EP11" s="9">
        <v>2.6030000000000002</v>
      </c>
      <c r="EQ11" s="9">
        <v>2.6360000000000001</v>
      </c>
      <c r="ER11" s="9">
        <v>44.018999999999998</v>
      </c>
      <c r="ES11" s="9">
        <v>28.113</v>
      </c>
      <c r="ET11" s="9">
        <v>15.906000000000001</v>
      </c>
      <c r="EU11" s="9">
        <v>27.419</v>
      </c>
      <c r="EV11" s="9">
        <v>17.2</v>
      </c>
      <c r="EW11" s="9">
        <v>10.220000000000001</v>
      </c>
      <c r="EX11" s="9">
        <v>21.742999999999999</v>
      </c>
      <c r="EY11" s="9">
        <v>12.512</v>
      </c>
      <c r="EZ11" s="9">
        <v>9.2309999999999999</v>
      </c>
      <c r="FA11" s="9">
        <v>5.15</v>
      </c>
      <c r="FB11" s="9">
        <v>4.1609999999999996</v>
      </c>
      <c r="FC11" s="9">
        <v>0.98899999999999999</v>
      </c>
      <c r="FD11" s="9">
        <v>0.52700000000000002</v>
      </c>
      <c r="FE11" s="9">
        <v>0.52700000000000002</v>
      </c>
      <c r="FF11" s="9">
        <v>0</v>
      </c>
      <c r="FG11" s="9">
        <v>16.599</v>
      </c>
      <c r="FH11" s="9">
        <v>10.913</v>
      </c>
      <c r="FI11" s="9">
        <v>5.6870000000000003</v>
      </c>
      <c r="FJ11" s="9">
        <v>14.509</v>
      </c>
      <c r="FK11" s="9">
        <v>9.4849999999999994</v>
      </c>
      <c r="FL11" s="9">
        <v>5.0229999999999997</v>
      </c>
      <c r="FM11" s="9">
        <v>2.0910000000000002</v>
      </c>
      <c r="FN11" s="9">
        <v>1.427</v>
      </c>
      <c r="FO11" s="9">
        <v>0.66300000000000003</v>
      </c>
      <c r="FP11" s="9">
        <v>26.54</v>
      </c>
      <c r="FQ11" s="9">
        <v>16.559999999999999</v>
      </c>
      <c r="FR11" s="9">
        <v>9.98</v>
      </c>
      <c r="FS11" s="9">
        <v>13.169</v>
      </c>
      <c r="FT11" s="9">
        <v>8.9809999999999999</v>
      </c>
      <c r="FU11" s="9">
        <v>4.1879999999999997</v>
      </c>
      <c r="FV11" s="9">
        <v>12.484999999999999</v>
      </c>
      <c r="FW11" s="9">
        <v>8.59</v>
      </c>
      <c r="FX11" s="9">
        <v>3.895</v>
      </c>
      <c r="FY11" s="9">
        <v>0.59299999999999997</v>
      </c>
      <c r="FZ11" s="9">
        <v>0.3</v>
      </c>
      <c r="GA11" s="9">
        <v>0.29299999999999998</v>
      </c>
      <c r="GB11" s="9">
        <v>9.0999999999999998E-2</v>
      </c>
      <c r="GC11" s="9">
        <v>9.0999999999999998E-2</v>
      </c>
      <c r="GD11" s="9">
        <v>0</v>
      </c>
      <c r="GE11" s="9">
        <v>13.371</v>
      </c>
      <c r="GF11" s="9">
        <v>7.5780000000000003</v>
      </c>
      <c r="GG11" s="9">
        <v>5.7930000000000001</v>
      </c>
      <c r="GH11" s="9">
        <v>13.1</v>
      </c>
      <c r="GI11" s="9">
        <v>7.3070000000000004</v>
      </c>
      <c r="GJ11" s="9">
        <v>5.7930000000000001</v>
      </c>
      <c r="GK11" s="9">
        <v>0.27100000000000002</v>
      </c>
      <c r="GL11" s="9">
        <v>0.27100000000000002</v>
      </c>
      <c r="GM11" s="9">
        <v>0</v>
      </c>
      <c r="GN11" s="9">
        <v>46.573</v>
      </c>
      <c r="GO11" s="9">
        <v>22.821999999999999</v>
      </c>
      <c r="GP11" s="9">
        <v>23.751999999999999</v>
      </c>
      <c r="GQ11" s="9">
        <v>31.045999999999999</v>
      </c>
      <c r="GR11" s="9">
        <v>15.555</v>
      </c>
      <c r="GS11" s="9">
        <v>15.492000000000001</v>
      </c>
      <c r="GT11" s="9">
        <v>27.064</v>
      </c>
      <c r="GU11" s="9">
        <v>13.394</v>
      </c>
      <c r="GV11" s="9">
        <v>13.67</v>
      </c>
      <c r="GW11" s="9">
        <v>3.9820000000000002</v>
      </c>
      <c r="GX11" s="9">
        <v>2.16</v>
      </c>
      <c r="GY11" s="9">
        <v>1.821</v>
      </c>
      <c r="GZ11" s="9">
        <v>0</v>
      </c>
      <c r="HA11" s="9">
        <v>0</v>
      </c>
      <c r="HB11" s="9">
        <v>0</v>
      </c>
      <c r="HC11" s="9">
        <v>15.526999999999999</v>
      </c>
      <c r="HD11" s="9">
        <v>7.2670000000000003</v>
      </c>
      <c r="HE11" s="9">
        <v>8.26</v>
      </c>
      <c r="HF11" s="9">
        <v>14.753</v>
      </c>
      <c r="HG11" s="9">
        <v>6.4930000000000003</v>
      </c>
      <c r="HH11" s="9">
        <v>8.26</v>
      </c>
      <c r="HI11" s="9">
        <v>0.77500000000000002</v>
      </c>
      <c r="HJ11" s="9">
        <v>0.77500000000000002</v>
      </c>
      <c r="HK11" s="9">
        <v>0</v>
      </c>
      <c r="HL11" s="9">
        <v>19.512</v>
      </c>
      <c r="HM11" s="9">
        <v>11.054</v>
      </c>
      <c r="HN11" s="9">
        <v>8.4570000000000007</v>
      </c>
      <c r="HO11" s="9">
        <v>14.342000000000001</v>
      </c>
      <c r="HP11" s="9">
        <v>8.4789999999999992</v>
      </c>
      <c r="HQ11" s="9">
        <v>5.8630000000000004</v>
      </c>
      <c r="HR11" s="9">
        <v>12.724</v>
      </c>
      <c r="HS11" s="9">
        <v>6.8609999999999998</v>
      </c>
      <c r="HT11" s="9">
        <v>5.8630000000000004</v>
      </c>
      <c r="HU11" s="9">
        <v>0.71099999999999997</v>
      </c>
      <c r="HV11" s="9">
        <v>0.71099999999999997</v>
      </c>
      <c r="HW11" s="9">
        <v>0</v>
      </c>
      <c r="HX11" s="9">
        <v>0.90700000000000003</v>
      </c>
      <c r="HY11" s="9">
        <v>0.90700000000000003</v>
      </c>
      <c r="HZ11" s="9">
        <v>0</v>
      </c>
      <c r="IA11" s="9">
        <v>5.1689999999999996</v>
      </c>
      <c r="IB11" s="9">
        <v>2.5750000000000002</v>
      </c>
      <c r="IC11" s="9">
        <v>2.5939999999999999</v>
      </c>
      <c r="ID11" s="9">
        <v>5.1689999999999996</v>
      </c>
      <c r="IE11" s="9">
        <v>2.5750000000000002</v>
      </c>
      <c r="IF11" s="9">
        <v>2.5939999999999999</v>
      </c>
      <c r="IG11" s="9">
        <v>0</v>
      </c>
      <c r="IH11" s="9">
        <v>0</v>
      </c>
      <c r="II11" s="9">
        <v>0</v>
      </c>
      <c r="IJ11" s="9">
        <v>292.274</v>
      </c>
      <c r="IK11" s="9">
        <v>152.24600000000001</v>
      </c>
      <c r="IL11" s="9">
        <v>140.02799999999999</v>
      </c>
      <c r="IM11" s="9">
        <v>225.75299999999999</v>
      </c>
      <c r="IN11" s="9">
        <v>134.334</v>
      </c>
      <c r="IO11" s="9">
        <v>91.418000000000006</v>
      </c>
      <c r="IP11" s="9">
        <v>174.42</v>
      </c>
      <c r="IQ11" s="9">
        <v>96.980999999999995</v>
      </c>
    </row>
    <row r="12" spans="1:251">
      <c r="A12" s="10">
        <v>42401</v>
      </c>
      <c r="B12" s="9">
        <v>0.72799999999999998</v>
      </c>
      <c r="C12" s="9">
        <v>0.67200000000000004</v>
      </c>
      <c r="D12" s="9">
        <v>1.6830000000000001</v>
      </c>
      <c r="E12" s="9">
        <v>0.47199999999999998</v>
      </c>
      <c r="F12" s="9">
        <v>1.2110000000000001</v>
      </c>
      <c r="G12" s="9">
        <v>1.6830000000000001</v>
      </c>
      <c r="H12" s="9">
        <v>0.47199999999999998</v>
      </c>
      <c r="I12" s="9">
        <v>1.2110000000000001</v>
      </c>
      <c r="J12" s="9">
        <v>101.593</v>
      </c>
      <c r="K12" s="9">
        <v>62.484000000000002</v>
      </c>
      <c r="L12" s="9">
        <v>39.109000000000002</v>
      </c>
      <c r="M12" s="9">
        <v>45.576000000000001</v>
      </c>
      <c r="N12" s="9">
        <v>28.693000000000001</v>
      </c>
      <c r="O12" s="9">
        <v>16.882999999999999</v>
      </c>
      <c r="P12" s="9">
        <v>38.5</v>
      </c>
      <c r="Q12" s="9">
        <v>24.08</v>
      </c>
      <c r="R12" s="9">
        <v>14.42</v>
      </c>
      <c r="S12" s="9">
        <v>6.6159999999999997</v>
      </c>
      <c r="T12" s="9">
        <v>4.1529999999999996</v>
      </c>
      <c r="U12" s="9">
        <v>2.4630000000000001</v>
      </c>
      <c r="V12" s="9">
        <v>0.45900000000000002</v>
      </c>
      <c r="W12" s="9">
        <v>0.45900000000000002</v>
      </c>
      <c r="X12" s="9">
        <v>0</v>
      </c>
      <c r="Y12" s="9">
        <v>56.018000000000001</v>
      </c>
      <c r="Z12" s="9">
        <v>33.790999999999997</v>
      </c>
      <c r="AA12" s="9">
        <v>22.227</v>
      </c>
      <c r="AB12" s="9">
        <v>53.322000000000003</v>
      </c>
      <c r="AC12" s="9">
        <v>31.585999999999999</v>
      </c>
      <c r="AD12" s="9">
        <v>21.736000000000001</v>
      </c>
      <c r="AE12" s="9">
        <v>2.6960000000000002</v>
      </c>
      <c r="AF12" s="9">
        <v>2.2050000000000001</v>
      </c>
      <c r="AG12" s="9">
        <v>0.49099999999999999</v>
      </c>
      <c r="AH12" s="9">
        <v>7.2409999999999997</v>
      </c>
      <c r="AI12" s="9">
        <v>6.5090000000000003</v>
      </c>
      <c r="AJ12" s="9">
        <v>0.73099999999999998</v>
      </c>
      <c r="AK12" s="9">
        <v>1.5489999999999999</v>
      </c>
      <c r="AL12" s="9">
        <v>1.5489999999999999</v>
      </c>
      <c r="AM12" s="9">
        <v>0</v>
      </c>
      <c r="AN12" s="9">
        <v>1.0900000000000001</v>
      </c>
      <c r="AO12" s="9">
        <v>1.0900000000000001</v>
      </c>
      <c r="AP12" s="9">
        <v>0</v>
      </c>
      <c r="AQ12" s="9">
        <v>0</v>
      </c>
      <c r="AR12" s="9">
        <v>0</v>
      </c>
      <c r="AS12" s="9">
        <v>0</v>
      </c>
      <c r="AT12" s="9">
        <v>0.45900000000000002</v>
      </c>
      <c r="AU12" s="9">
        <v>0.45900000000000002</v>
      </c>
      <c r="AV12" s="9">
        <v>0</v>
      </c>
      <c r="AW12" s="9">
        <v>5.6920000000000002</v>
      </c>
      <c r="AX12" s="9">
        <v>4.96</v>
      </c>
      <c r="AY12" s="9">
        <v>0.73099999999999998</v>
      </c>
      <c r="AZ12" s="9">
        <v>2.996</v>
      </c>
      <c r="BA12" s="9">
        <v>2.7549999999999999</v>
      </c>
      <c r="BB12" s="9">
        <v>0.24099999999999999</v>
      </c>
      <c r="BC12" s="9">
        <v>2.6960000000000002</v>
      </c>
      <c r="BD12" s="9">
        <v>2.2050000000000001</v>
      </c>
      <c r="BE12" s="9">
        <v>0.49099999999999999</v>
      </c>
      <c r="BF12" s="9">
        <v>94.352999999999994</v>
      </c>
      <c r="BG12" s="9">
        <v>55.975000000000001</v>
      </c>
      <c r="BH12" s="9">
        <v>38.378</v>
      </c>
      <c r="BI12" s="9">
        <v>44.027000000000001</v>
      </c>
      <c r="BJ12" s="9">
        <v>27.143999999999998</v>
      </c>
      <c r="BK12" s="9">
        <v>16.882999999999999</v>
      </c>
      <c r="BL12" s="9">
        <v>37.411000000000001</v>
      </c>
      <c r="BM12" s="9">
        <v>22.991</v>
      </c>
      <c r="BN12" s="9">
        <v>14.42</v>
      </c>
      <c r="BO12" s="9">
        <v>6.6159999999999997</v>
      </c>
      <c r="BP12" s="9">
        <v>4.1529999999999996</v>
      </c>
      <c r="BQ12" s="9">
        <v>2.4630000000000001</v>
      </c>
      <c r="BR12" s="9">
        <v>50.326000000000001</v>
      </c>
      <c r="BS12" s="9">
        <v>28.831</v>
      </c>
      <c r="BT12" s="9">
        <v>21.495000000000001</v>
      </c>
      <c r="BU12" s="9">
        <v>50.326000000000001</v>
      </c>
      <c r="BV12" s="9">
        <v>28.831</v>
      </c>
      <c r="BW12" s="9">
        <v>21.495000000000001</v>
      </c>
      <c r="BX12" s="9">
        <v>208.29499999999999</v>
      </c>
      <c r="BY12" s="9">
        <v>116.84</v>
      </c>
      <c r="BZ12" s="9">
        <v>91.454999999999998</v>
      </c>
      <c r="CA12" s="9">
        <v>113.95699999999999</v>
      </c>
      <c r="CB12" s="9">
        <v>69.516000000000005</v>
      </c>
      <c r="CC12" s="9">
        <v>44.441000000000003</v>
      </c>
      <c r="CD12" s="9">
        <v>88.241</v>
      </c>
      <c r="CE12" s="9">
        <v>54.786999999999999</v>
      </c>
      <c r="CF12" s="9">
        <v>33.454000000000001</v>
      </c>
      <c r="CG12" s="9">
        <v>23.434999999999999</v>
      </c>
      <c r="CH12" s="9">
        <v>12.448</v>
      </c>
      <c r="CI12" s="9">
        <v>10.987</v>
      </c>
      <c r="CJ12" s="9">
        <v>2.2810000000000001</v>
      </c>
      <c r="CK12" s="9">
        <v>2.2810000000000001</v>
      </c>
      <c r="CL12" s="9">
        <v>0</v>
      </c>
      <c r="CM12" s="9">
        <v>94.337999999999994</v>
      </c>
      <c r="CN12" s="9">
        <v>47.323999999999998</v>
      </c>
      <c r="CO12" s="9">
        <v>47.014000000000003</v>
      </c>
      <c r="CP12" s="9">
        <v>87.58</v>
      </c>
      <c r="CQ12" s="9">
        <v>43.61</v>
      </c>
      <c r="CR12" s="9">
        <v>43.97</v>
      </c>
      <c r="CS12" s="9">
        <v>6.758</v>
      </c>
      <c r="CT12" s="9">
        <v>3.714</v>
      </c>
      <c r="CU12" s="9">
        <v>3.044</v>
      </c>
      <c r="CV12" s="9">
        <v>49.838999999999999</v>
      </c>
      <c r="CW12" s="9">
        <v>23.89</v>
      </c>
      <c r="CX12" s="9">
        <v>25.949000000000002</v>
      </c>
      <c r="CY12" s="9">
        <v>22.678000000000001</v>
      </c>
      <c r="CZ12" s="9">
        <v>13.946999999999999</v>
      </c>
      <c r="DA12" s="9">
        <v>8.73</v>
      </c>
      <c r="DB12" s="9">
        <v>13.62</v>
      </c>
      <c r="DC12" s="9">
        <v>7.6470000000000002</v>
      </c>
      <c r="DD12" s="9">
        <v>5.9729999999999999</v>
      </c>
      <c r="DE12" s="9">
        <v>8.17</v>
      </c>
      <c r="DF12" s="9">
        <v>5.4130000000000003</v>
      </c>
      <c r="DG12" s="9">
        <v>2.7570000000000001</v>
      </c>
      <c r="DH12" s="9">
        <v>0.88700000000000001</v>
      </c>
      <c r="DI12" s="9">
        <v>0.88700000000000001</v>
      </c>
      <c r="DJ12" s="9">
        <v>0</v>
      </c>
      <c r="DK12" s="9">
        <v>27.161999999999999</v>
      </c>
      <c r="DL12" s="9">
        <v>9.9429999999999996</v>
      </c>
      <c r="DM12" s="9">
        <v>17.219000000000001</v>
      </c>
      <c r="DN12" s="9">
        <v>25.738</v>
      </c>
      <c r="DO12" s="9">
        <v>9.01</v>
      </c>
      <c r="DP12" s="9">
        <v>16.728000000000002</v>
      </c>
      <c r="DQ12" s="9">
        <v>1.4239999999999999</v>
      </c>
      <c r="DR12" s="9">
        <v>0.93300000000000005</v>
      </c>
      <c r="DS12" s="9">
        <v>0.49099999999999999</v>
      </c>
      <c r="DT12" s="9">
        <v>93.671000000000006</v>
      </c>
      <c r="DU12" s="9">
        <v>47.895000000000003</v>
      </c>
      <c r="DV12" s="9">
        <v>45.776000000000003</v>
      </c>
      <c r="DW12" s="9">
        <v>47.35</v>
      </c>
      <c r="DX12" s="9">
        <v>23.832999999999998</v>
      </c>
      <c r="DY12" s="9">
        <v>23.516999999999999</v>
      </c>
      <c r="DZ12" s="9">
        <v>39.932000000000002</v>
      </c>
      <c r="EA12" s="9">
        <v>20.452999999999999</v>
      </c>
      <c r="EB12" s="9">
        <v>19.478999999999999</v>
      </c>
      <c r="EC12" s="9">
        <v>6.71</v>
      </c>
      <c r="ED12" s="9">
        <v>2.6709999999999998</v>
      </c>
      <c r="EE12" s="9">
        <v>4.0380000000000003</v>
      </c>
      <c r="EF12" s="9">
        <v>0.70799999999999996</v>
      </c>
      <c r="EG12" s="9">
        <v>0.70799999999999996</v>
      </c>
      <c r="EH12" s="9">
        <v>0</v>
      </c>
      <c r="EI12" s="9">
        <v>46.320999999999998</v>
      </c>
      <c r="EJ12" s="9">
        <v>24.062000000000001</v>
      </c>
      <c r="EK12" s="9">
        <v>22.259</v>
      </c>
      <c r="EL12" s="9">
        <v>42.091999999999999</v>
      </c>
      <c r="EM12" s="9">
        <v>22.387</v>
      </c>
      <c r="EN12" s="9">
        <v>19.704999999999998</v>
      </c>
      <c r="EO12" s="9">
        <v>4.2290000000000001</v>
      </c>
      <c r="EP12" s="9">
        <v>1.675</v>
      </c>
      <c r="EQ12" s="9">
        <v>2.5529999999999999</v>
      </c>
      <c r="ER12" s="9">
        <v>35.552</v>
      </c>
      <c r="ES12" s="9">
        <v>25.981000000000002</v>
      </c>
      <c r="ET12" s="9">
        <v>9.5709999999999997</v>
      </c>
      <c r="EU12" s="9">
        <v>24.521999999999998</v>
      </c>
      <c r="EV12" s="9">
        <v>19.25</v>
      </c>
      <c r="EW12" s="9">
        <v>5.2709999999999999</v>
      </c>
      <c r="EX12" s="9">
        <v>20.484000000000002</v>
      </c>
      <c r="EY12" s="9">
        <v>16.856000000000002</v>
      </c>
      <c r="EZ12" s="9">
        <v>3.6280000000000001</v>
      </c>
      <c r="FA12" s="9">
        <v>3.6360000000000001</v>
      </c>
      <c r="FB12" s="9">
        <v>1.9930000000000001</v>
      </c>
      <c r="FC12" s="9">
        <v>1.643</v>
      </c>
      <c r="FD12" s="9">
        <v>0.40100000000000002</v>
      </c>
      <c r="FE12" s="9">
        <v>0.40100000000000002</v>
      </c>
      <c r="FF12" s="9">
        <v>0</v>
      </c>
      <c r="FG12" s="9">
        <v>11.03</v>
      </c>
      <c r="FH12" s="9">
        <v>6.7309999999999999</v>
      </c>
      <c r="FI12" s="9">
        <v>4.3</v>
      </c>
      <c r="FJ12" s="9">
        <v>10.669</v>
      </c>
      <c r="FK12" s="9">
        <v>6.3689999999999998</v>
      </c>
      <c r="FL12" s="9">
        <v>4.3</v>
      </c>
      <c r="FM12" s="9">
        <v>0.36099999999999999</v>
      </c>
      <c r="FN12" s="9">
        <v>0.36099999999999999</v>
      </c>
      <c r="FO12" s="9">
        <v>0</v>
      </c>
      <c r="FP12" s="9">
        <v>29.233000000000001</v>
      </c>
      <c r="FQ12" s="9">
        <v>19.073</v>
      </c>
      <c r="FR12" s="9">
        <v>10.159000000000001</v>
      </c>
      <c r="FS12" s="9">
        <v>19.408000000000001</v>
      </c>
      <c r="FT12" s="9">
        <v>12.486000000000001</v>
      </c>
      <c r="FU12" s="9">
        <v>6.9219999999999997</v>
      </c>
      <c r="FV12" s="9">
        <v>14.204000000000001</v>
      </c>
      <c r="FW12" s="9">
        <v>9.8309999999999995</v>
      </c>
      <c r="FX12" s="9">
        <v>4.3739999999999997</v>
      </c>
      <c r="FY12" s="9">
        <v>4.9189999999999996</v>
      </c>
      <c r="FZ12" s="9">
        <v>2.371</v>
      </c>
      <c r="GA12" s="9">
        <v>2.5489999999999999</v>
      </c>
      <c r="GB12" s="9">
        <v>0.28399999999999997</v>
      </c>
      <c r="GC12" s="9">
        <v>0.28399999999999997</v>
      </c>
      <c r="GD12" s="9">
        <v>0</v>
      </c>
      <c r="GE12" s="9">
        <v>9.8249999999999993</v>
      </c>
      <c r="GF12" s="9">
        <v>6.5880000000000001</v>
      </c>
      <c r="GG12" s="9">
        <v>3.2370000000000001</v>
      </c>
      <c r="GH12" s="9">
        <v>9.0809999999999995</v>
      </c>
      <c r="GI12" s="9">
        <v>5.843</v>
      </c>
      <c r="GJ12" s="9">
        <v>3.2370000000000001</v>
      </c>
      <c r="GK12" s="9">
        <v>0.74399999999999999</v>
      </c>
      <c r="GL12" s="9">
        <v>0.74399999999999999</v>
      </c>
      <c r="GM12" s="9">
        <v>0</v>
      </c>
      <c r="GN12" s="9">
        <v>32.137</v>
      </c>
      <c r="GO12" s="9">
        <v>19.948</v>
      </c>
      <c r="GP12" s="9">
        <v>12.189</v>
      </c>
      <c r="GQ12" s="9">
        <v>20.387</v>
      </c>
      <c r="GR12" s="9">
        <v>14.016</v>
      </c>
      <c r="GS12" s="9">
        <v>6.3710000000000004</v>
      </c>
      <c r="GT12" s="9">
        <v>19.117999999999999</v>
      </c>
      <c r="GU12" s="9">
        <v>13.298999999999999</v>
      </c>
      <c r="GV12" s="9">
        <v>5.8179999999999996</v>
      </c>
      <c r="GW12" s="9">
        <v>1.2689999999999999</v>
      </c>
      <c r="GX12" s="9">
        <v>0.71699999999999997</v>
      </c>
      <c r="GY12" s="9">
        <v>0.55200000000000005</v>
      </c>
      <c r="GZ12" s="9">
        <v>0</v>
      </c>
      <c r="HA12" s="9">
        <v>0</v>
      </c>
      <c r="HB12" s="9">
        <v>0</v>
      </c>
      <c r="HC12" s="9">
        <v>11.750999999999999</v>
      </c>
      <c r="HD12" s="9">
        <v>5.9320000000000004</v>
      </c>
      <c r="HE12" s="9">
        <v>5.8179999999999996</v>
      </c>
      <c r="HF12" s="9">
        <v>11.750999999999999</v>
      </c>
      <c r="HG12" s="9">
        <v>5.9320000000000004</v>
      </c>
      <c r="HH12" s="9">
        <v>5.8179999999999996</v>
      </c>
      <c r="HI12" s="9">
        <v>0</v>
      </c>
      <c r="HJ12" s="9">
        <v>0</v>
      </c>
      <c r="HK12" s="9">
        <v>0</v>
      </c>
      <c r="HL12" s="9">
        <v>14.538</v>
      </c>
      <c r="HM12" s="9">
        <v>11.564</v>
      </c>
      <c r="HN12" s="9">
        <v>2.9740000000000002</v>
      </c>
      <c r="HO12" s="9">
        <v>10.957000000000001</v>
      </c>
      <c r="HP12" s="9">
        <v>8.8789999999999996</v>
      </c>
      <c r="HQ12" s="9">
        <v>2.0779999999999998</v>
      </c>
      <c r="HR12" s="9">
        <v>9.4949999999999992</v>
      </c>
      <c r="HS12" s="9">
        <v>7.4169999999999998</v>
      </c>
      <c r="HT12" s="9">
        <v>2.0779999999999998</v>
      </c>
      <c r="HU12" s="9">
        <v>1.462</v>
      </c>
      <c r="HV12" s="9">
        <v>1.462</v>
      </c>
      <c r="HW12" s="9">
        <v>0</v>
      </c>
      <c r="HX12" s="9">
        <v>0</v>
      </c>
      <c r="HY12" s="9">
        <v>0</v>
      </c>
      <c r="HZ12" s="9">
        <v>0</v>
      </c>
      <c r="IA12" s="9">
        <v>3.581</v>
      </c>
      <c r="IB12" s="9">
        <v>2.6859999999999999</v>
      </c>
      <c r="IC12" s="9">
        <v>0.89600000000000002</v>
      </c>
      <c r="ID12" s="9">
        <v>3.581</v>
      </c>
      <c r="IE12" s="9">
        <v>2.6859999999999999</v>
      </c>
      <c r="IF12" s="9">
        <v>0.89600000000000002</v>
      </c>
      <c r="IG12" s="9">
        <v>0</v>
      </c>
      <c r="IH12" s="9">
        <v>0</v>
      </c>
      <c r="II12" s="9">
        <v>0</v>
      </c>
      <c r="IJ12" s="9">
        <v>280.851</v>
      </c>
      <c r="IK12" s="9">
        <v>135.38499999999999</v>
      </c>
      <c r="IL12" s="9">
        <v>145.46700000000001</v>
      </c>
      <c r="IM12" s="9">
        <v>215.32499999999999</v>
      </c>
      <c r="IN12" s="9">
        <v>119.39</v>
      </c>
      <c r="IO12" s="9">
        <v>95.936000000000007</v>
      </c>
      <c r="IP12" s="9">
        <v>169.83</v>
      </c>
      <c r="IQ12" s="9">
        <v>90.850999999999999</v>
      </c>
    </row>
    <row r="13" spans="1:251">
      <c r="A13" s="10">
        <v>42767</v>
      </c>
      <c r="B13" s="9">
        <v>1.728</v>
      </c>
      <c r="C13" s="9">
        <v>0</v>
      </c>
      <c r="D13" s="9">
        <v>6.81</v>
      </c>
      <c r="E13" s="9">
        <v>3.1869999999999998</v>
      </c>
      <c r="F13" s="9">
        <v>3.6230000000000002</v>
      </c>
      <c r="G13" s="9">
        <v>6.81</v>
      </c>
      <c r="H13" s="9">
        <v>3.1869999999999998</v>
      </c>
      <c r="I13" s="9">
        <v>3.6230000000000002</v>
      </c>
      <c r="J13" s="9">
        <v>114.086</v>
      </c>
      <c r="K13" s="9">
        <v>68.802000000000007</v>
      </c>
      <c r="L13" s="9">
        <v>45.283999999999999</v>
      </c>
      <c r="M13" s="9">
        <v>48.927999999999997</v>
      </c>
      <c r="N13" s="9">
        <v>29.696999999999999</v>
      </c>
      <c r="O13" s="9">
        <v>19.231000000000002</v>
      </c>
      <c r="P13" s="9">
        <v>41.875</v>
      </c>
      <c r="Q13" s="9">
        <v>24.382999999999999</v>
      </c>
      <c r="R13" s="9">
        <v>17.492000000000001</v>
      </c>
      <c r="S13" s="9">
        <v>7.0519999999999996</v>
      </c>
      <c r="T13" s="9">
        <v>5.3140000000000001</v>
      </c>
      <c r="U13" s="9">
        <v>1.7390000000000001</v>
      </c>
      <c r="V13" s="9">
        <v>0</v>
      </c>
      <c r="W13" s="9">
        <v>0</v>
      </c>
      <c r="X13" s="9">
        <v>0</v>
      </c>
      <c r="Y13" s="9">
        <v>65.158000000000001</v>
      </c>
      <c r="Z13" s="9">
        <v>39.104999999999997</v>
      </c>
      <c r="AA13" s="9">
        <v>26.053000000000001</v>
      </c>
      <c r="AB13" s="9">
        <v>63.597000000000001</v>
      </c>
      <c r="AC13" s="9">
        <v>38.311</v>
      </c>
      <c r="AD13" s="9">
        <v>25.286000000000001</v>
      </c>
      <c r="AE13" s="9">
        <v>1.5609999999999999</v>
      </c>
      <c r="AF13" s="9">
        <v>0.79400000000000004</v>
      </c>
      <c r="AG13" s="9">
        <v>0.76600000000000001</v>
      </c>
      <c r="AH13" s="9">
        <v>6.4820000000000002</v>
      </c>
      <c r="AI13" s="9">
        <v>3.641</v>
      </c>
      <c r="AJ13" s="9">
        <v>2.8410000000000002</v>
      </c>
      <c r="AK13" s="9">
        <v>1.633</v>
      </c>
      <c r="AL13" s="9">
        <v>0.72499999999999998</v>
      </c>
      <c r="AM13" s="9">
        <v>0.90800000000000003</v>
      </c>
      <c r="AN13" s="9">
        <v>1.633</v>
      </c>
      <c r="AO13" s="9">
        <v>0.72499999999999998</v>
      </c>
      <c r="AP13" s="9">
        <v>0.90800000000000003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4.8490000000000002</v>
      </c>
      <c r="AX13" s="9">
        <v>2.9159999999999999</v>
      </c>
      <c r="AY13" s="9">
        <v>1.9330000000000001</v>
      </c>
      <c r="AZ13" s="9">
        <v>3.2879999999999998</v>
      </c>
      <c r="BA13" s="9">
        <v>2.1219999999999999</v>
      </c>
      <c r="BB13" s="9">
        <v>1.1659999999999999</v>
      </c>
      <c r="BC13" s="9">
        <v>1.5609999999999999</v>
      </c>
      <c r="BD13" s="9">
        <v>0.79400000000000004</v>
      </c>
      <c r="BE13" s="9">
        <v>0.76600000000000001</v>
      </c>
      <c r="BF13" s="9">
        <v>107.604</v>
      </c>
      <c r="BG13" s="9">
        <v>65.161000000000001</v>
      </c>
      <c r="BH13" s="9">
        <v>42.442999999999998</v>
      </c>
      <c r="BI13" s="9">
        <v>47.295000000000002</v>
      </c>
      <c r="BJ13" s="9">
        <v>28.972000000000001</v>
      </c>
      <c r="BK13" s="9">
        <v>18.323</v>
      </c>
      <c r="BL13" s="9">
        <v>40.241999999999997</v>
      </c>
      <c r="BM13" s="9">
        <v>23.658999999999999</v>
      </c>
      <c r="BN13" s="9">
        <v>16.584</v>
      </c>
      <c r="BO13" s="9">
        <v>7.0519999999999996</v>
      </c>
      <c r="BP13" s="9">
        <v>5.3140000000000001</v>
      </c>
      <c r="BQ13" s="9">
        <v>1.7390000000000001</v>
      </c>
      <c r="BR13" s="9">
        <v>60.308999999999997</v>
      </c>
      <c r="BS13" s="9">
        <v>36.189</v>
      </c>
      <c r="BT13" s="9">
        <v>24.12</v>
      </c>
      <c r="BU13" s="9">
        <v>60.308999999999997</v>
      </c>
      <c r="BV13" s="9">
        <v>36.189</v>
      </c>
      <c r="BW13" s="9">
        <v>24.12</v>
      </c>
      <c r="BX13" s="9">
        <v>217.06</v>
      </c>
      <c r="BY13" s="9">
        <v>120.044</v>
      </c>
      <c r="BZ13" s="9">
        <v>97.016000000000005</v>
      </c>
      <c r="CA13" s="9">
        <v>116.571</v>
      </c>
      <c r="CB13" s="9">
        <v>62.792999999999999</v>
      </c>
      <c r="CC13" s="9">
        <v>53.777999999999999</v>
      </c>
      <c r="CD13" s="9">
        <v>92.004999999999995</v>
      </c>
      <c r="CE13" s="9">
        <v>46.145000000000003</v>
      </c>
      <c r="CF13" s="9">
        <v>45.86</v>
      </c>
      <c r="CG13" s="9">
        <v>21.023</v>
      </c>
      <c r="CH13" s="9">
        <v>14.327999999999999</v>
      </c>
      <c r="CI13" s="9">
        <v>6.6950000000000003</v>
      </c>
      <c r="CJ13" s="9">
        <v>3.5430000000000001</v>
      </c>
      <c r="CK13" s="9">
        <v>2.319</v>
      </c>
      <c r="CL13" s="9">
        <v>1.224</v>
      </c>
      <c r="CM13" s="9">
        <v>100.489</v>
      </c>
      <c r="CN13" s="9">
        <v>57.252000000000002</v>
      </c>
      <c r="CO13" s="9">
        <v>43.238</v>
      </c>
      <c r="CP13" s="9">
        <v>94.828999999999994</v>
      </c>
      <c r="CQ13" s="9">
        <v>55.070999999999998</v>
      </c>
      <c r="CR13" s="9">
        <v>39.758000000000003</v>
      </c>
      <c r="CS13" s="9">
        <v>5.66</v>
      </c>
      <c r="CT13" s="9">
        <v>2.1800000000000002</v>
      </c>
      <c r="CU13" s="9">
        <v>3.48</v>
      </c>
      <c r="CV13" s="9">
        <v>47.470999999999997</v>
      </c>
      <c r="CW13" s="9">
        <v>26.67</v>
      </c>
      <c r="CX13" s="9">
        <v>20.8</v>
      </c>
      <c r="CY13" s="9">
        <v>20.628</v>
      </c>
      <c r="CZ13" s="9">
        <v>10.78</v>
      </c>
      <c r="DA13" s="9">
        <v>9.8480000000000008</v>
      </c>
      <c r="DB13" s="9">
        <v>14.472</v>
      </c>
      <c r="DC13" s="9">
        <v>6.1420000000000003</v>
      </c>
      <c r="DD13" s="9">
        <v>8.33</v>
      </c>
      <c r="DE13" s="9">
        <v>5.54</v>
      </c>
      <c r="DF13" s="9">
        <v>4.0220000000000002</v>
      </c>
      <c r="DG13" s="9">
        <v>1.518</v>
      </c>
      <c r="DH13" s="9">
        <v>0.61599999999999999</v>
      </c>
      <c r="DI13" s="9">
        <v>0.61599999999999999</v>
      </c>
      <c r="DJ13" s="9">
        <v>0</v>
      </c>
      <c r="DK13" s="9">
        <v>26.843</v>
      </c>
      <c r="DL13" s="9">
        <v>15.89</v>
      </c>
      <c r="DM13" s="9">
        <v>10.952999999999999</v>
      </c>
      <c r="DN13" s="9">
        <v>23.815999999999999</v>
      </c>
      <c r="DO13" s="9">
        <v>14.904999999999999</v>
      </c>
      <c r="DP13" s="9">
        <v>8.9120000000000008</v>
      </c>
      <c r="DQ13" s="9">
        <v>3.0259999999999998</v>
      </c>
      <c r="DR13" s="9">
        <v>0.98499999999999999</v>
      </c>
      <c r="DS13" s="9">
        <v>2.0409999999999999</v>
      </c>
      <c r="DT13" s="9">
        <v>99.332999999999998</v>
      </c>
      <c r="DU13" s="9">
        <v>54.167999999999999</v>
      </c>
      <c r="DV13" s="9">
        <v>45.164999999999999</v>
      </c>
      <c r="DW13" s="9">
        <v>51.847000000000001</v>
      </c>
      <c r="DX13" s="9">
        <v>25.763999999999999</v>
      </c>
      <c r="DY13" s="9">
        <v>26.082999999999998</v>
      </c>
      <c r="DZ13" s="9">
        <v>41.874000000000002</v>
      </c>
      <c r="EA13" s="9">
        <v>18.881</v>
      </c>
      <c r="EB13" s="9">
        <v>22.992999999999999</v>
      </c>
      <c r="EC13" s="9">
        <v>9.3789999999999996</v>
      </c>
      <c r="ED13" s="9">
        <v>6.883</v>
      </c>
      <c r="EE13" s="9">
        <v>2.496</v>
      </c>
      <c r="EF13" s="9">
        <v>0.59399999999999997</v>
      </c>
      <c r="EG13" s="9">
        <v>0</v>
      </c>
      <c r="EH13" s="9">
        <v>0.59399999999999997</v>
      </c>
      <c r="EI13" s="9">
        <v>47.485999999999997</v>
      </c>
      <c r="EJ13" s="9">
        <v>28.404</v>
      </c>
      <c r="EK13" s="9">
        <v>19.082000000000001</v>
      </c>
      <c r="EL13" s="9">
        <v>45.866</v>
      </c>
      <c r="EM13" s="9">
        <v>27.86</v>
      </c>
      <c r="EN13" s="9">
        <v>18.007000000000001</v>
      </c>
      <c r="EO13" s="9">
        <v>1.62</v>
      </c>
      <c r="EP13" s="9">
        <v>0.54400000000000004</v>
      </c>
      <c r="EQ13" s="9">
        <v>1.0760000000000001</v>
      </c>
      <c r="ER13" s="9">
        <v>40.523000000000003</v>
      </c>
      <c r="ES13" s="9">
        <v>20.934000000000001</v>
      </c>
      <c r="ET13" s="9">
        <v>19.588999999999999</v>
      </c>
      <c r="EU13" s="9">
        <v>23.478000000000002</v>
      </c>
      <c r="EV13" s="9">
        <v>12.364000000000001</v>
      </c>
      <c r="EW13" s="9">
        <v>11.113</v>
      </c>
      <c r="EX13" s="9">
        <v>17.829000000000001</v>
      </c>
      <c r="EY13" s="9">
        <v>9.2360000000000007</v>
      </c>
      <c r="EZ13" s="9">
        <v>8.593</v>
      </c>
      <c r="FA13" s="9">
        <v>3.3159999999999998</v>
      </c>
      <c r="FB13" s="9">
        <v>1.425</v>
      </c>
      <c r="FC13" s="9">
        <v>1.891</v>
      </c>
      <c r="FD13" s="9">
        <v>2.3330000000000002</v>
      </c>
      <c r="FE13" s="9">
        <v>1.7030000000000001</v>
      </c>
      <c r="FF13" s="9">
        <v>0.63</v>
      </c>
      <c r="FG13" s="9">
        <v>17.045000000000002</v>
      </c>
      <c r="FH13" s="9">
        <v>8.57</v>
      </c>
      <c r="FI13" s="9">
        <v>8.4749999999999996</v>
      </c>
      <c r="FJ13" s="9">
        <v>16.681999999999999</v>
      </c>
      <c r="FK13" s="9">
        <v>8.57</v>
      </c>
      <c r="FL13" s="9">
        <v>8.1120000000000001</v>
      </c>
      <c r="FM13" s="9">
        <v>0.36299999999999999</v>
      </c>
      <c r="FN13" s="9">
        <v>0</v>
      </c>
      <c r="FO13" s="9">
        <v>0.36299999999999999</v>
      </c>
      <c r="FP13" s="9">
        <v>29.734000000000002</v>
      </c>
      <c r="FQ13" s="9">
        <v>18.271999999999998</v>
      </c>
      <c r="FR13" s="9">
        <v>11.462</v>
      </c>
      <c r="FS13" s="9">
        <v>20.617999999999999</v>
      </c>
      <c r="FT13" s="9">
        <v>13.884</v>
      </c>
      <c r="FU13" s="9">
        <v>6.734</v>
      </c>
      <c r="FV13" s="9">
        <v>17.829999999999998</v>
      </c>
      <c r="FW13" s="9">
        <v>11.885999999999999</v>
      </c>
      <c r="FX13" s="9">
        <v>5.944</v>
      </c>
      <c r="FY13" s="9">
        <v>2.7879999999999998</v>
      </c>
      <c r="FZ13" s="9">
        <v>1.998</v>
      </c>
      <c r="GA13" s="9">
        <v>0.79</v>
      </c>
      <c r="GB13" s="9">
        <v>0</v>
      </c>
      <c r="GC13" s="9">
        <v>0</v>
      </c>
      <c r="GD13" s="9">
        <v>0</v>
      </c>
      <c r="GE13" s="9">
        <v>9.1150000000000002</v>
      </c>
      <c r="GF13" s="9">
        <v>4.3879999999999999</v>
      </c>
      <c r="GG13" s="9">
        <v>4.7270000000000003</v>
      </c>
      <c r="GH13" s="9">
        <v>8.4649999999999999</v>
      </c>
      <c r="GI13" s="9">
        <v>3.7370000000000001</v>
      </c>
      <c r="GJ13" s="9">
        <v>4.7270000000000003</v>
      </c>
      <c r="GK13" s="9">
        <v>0.65100000000000002</v>
      </c>
      <c r="GL13" s="9">
        <v>0.65100000000000002</v>
      </c>
      <c r="GM13" s="9">
        <v>0</v>
      </c>
      <c r="GN13" s="9">
        <v>30.805</v>
      </c>
      <c r="GO13" s="9">
        <v>19.797000000000001</v>
      </c>
      <c r="GP13" s="9">
        <v>11.007</v>
      </c>
      <c r="GQ13" s="9">
        <v>18.984999999999999</v>
      </c>
      <c r="GR13" s="9">
        <v>13.26</v>
      </c>
      <c r="GS13" s="9">
        <v>5.7249999999999996</v>
      </c>
      <c r="GT13" s="9">
        <v>18.058</v>
      </c>
      <c r="GU13" s="9">
        <v>12.858000000000001</v>
      </c>
      <c r="GV13" s="9">
        <v>5.2009999999999996</v>
      </c>
      <c r="GW13" s="9">
        <v>0.92700000000000005</v>
      </c>
      <c r="GX13" s="9">
        <v>0.40200000000000002</v>
      </c>
      <c r="GY13" s="9">
        <v>0.52500000000000002</v>
      </c>
      <c r="GZ13" s="9">
        <v>0</v>
      </c>
      <c r="HA13" s="9">
        <v>0</v>
      </c>
      <c r="HB13" s="9">
        <v>0</v>
      </c>
      <c r="HC13" s="9">
        <v>11.82</v>
      </c>
      <c r="HD13" s="9">
        <v>6.5380000000000003</v>
      </c>
      <c r="HE13" s="9">
        <v>5.282</v>
      </c>
      <c r="HF13" s="9">
        <v>11.82</v>
      </c>
      <c r="HG13" s="9">
        <v>6.5380000000000003</v>
      </c>
      <c r="HH13" s="9">
        <v>5.282</v>
      </c>
      <c r="HI13" s="9">
        <v>0</v>
      </c>
      <c r="HJ13" s="9">
        <v>0</v>
      </c>
      <c r="HK13" s="9">
        <v>0</v>
      </c>
      <c r="HL13" s="9">
        <v>23.495000000000001</v>
      </c>
      <c r="HM13" s="9">
        <v>15.297000000000001</v>
      </c>
      <c r="HN13" s="9">
        <v>8.1980000000000004</v>
      </c>
      <c r="HO13" s="9">
        <v>16.414999999999999</v>
      </c>
      <c r="HP13" s="9">
        <v>11.21</v>
      </c>
      <c r="HQ13" s="9">
        <v>5.2050000000000001</v>
      </c>
      <c r="HR13" s="9">
        <v>15.345000000000001</v>
      </c>
      <c r="HS13" s="9">
        <v>10.204000000000001</v>
      </c>
      <c r="HT13" s="9">
        <v>5.14</v>
      </c>
      <c r="HU13" s="9">
        <v>1.071</v>
      </c>
      <c r="HV13" s="9">
        <v>1.006</v>
      </c>
      <c r="HW13" s="9">
        <v>6.5000000000000002E-2</v>
      </c>
      <c r="HX13" s="9">
        <v>0</v>
      </c>
      <c r="HY13" s="9">
        <v>0</v>
      </c>
      <c r="HZ13" s="9">
        <v>0</v>
      </c>
      <c r="IA13" s="9">
        <v>7.08</v>
      </c>
      <c r="IB13" s="9">
        <v>4.0860000000000003</v>
      </c>
      <c r="IC13" s="9">
        <v>2.9929999999999999</v>
      </c>
      <c r="ID13" s="9">
        <v>6.4880000000000004</v>
      </c>
      <c r="IE13" s="9">
        <v>3.4950000000000001</v>
      </c>
      <c r="IF13" s="9">
        <v>2.9929999999999999</v>
      </c>
      <c r="IG13" s="9">
        <v>0.59099999999999997</v>
      </c>
      <c r="IH13" s="9">
        <v>0.59099999999999997</v>
      </c>
      <c r="II13" s="9">
        <v>0</v>
      </c>
      <c r="IJ13" s="9">
        <v>274.71600000000001</v>
      </c>
      <c r="IK13" s="9">
        <v>131.59399999999999</v>
      </c>
      <c r="IL13" s="9">
        <v>143.12200000000001</v>
      </c>
      <c r="IM13" s="9">
        <v>210.75200000000001</v>
      </c>
      <c r="IN13" s="9">
        <v>116.34399999999999</v>
      </c>
      <c r="IO13" s="9">
        <v>94.408000000000001</v>
      </c>
      <c r="IP13" s="9">
        <v>168.892</v>
      </c>
      <c r="IQ13" s="9">
        <v>92.363</v>
      </c>
    </row>
    <row r="14" spans="1:251">
      <c r="A14" s="10">
        <v>43132</v>
      </c>
      <c r="B14" s="9">
        <v>0</v>
      </c>
      <c r="C14" s="9">
        <v>0</v>
      </c>
      <c r="D14" s="9">
        <v>3.855</v>
      </c>
      <c r="E14" s="9">
        <v>1.8360000000000001</v>
      </c>
      <c r="F14" s="9">
        <v>2.0179999999999998</v>
      </c>
      <c r="G14" s="9">
        <v>3.855</v>
      </c>
      <c r="H14" s="9">
        <v>1.8360000000000001</v>
      </c>
      <c r="I14" s="9">
        <v>2.0179999999999998</v>
      </c>
      <c r="J14" s="9">
        <v>111.959</v>
      </c>
      <c r="K14" s="9">
        <v>62.125</v>
      </c>
      <c r="L14" s="9">
        <v>49.834000000000003</v>
      </c>
      <c r="M14" s="9">
        <v>49.627000000000002</v>
      </c>
      <c r="N14" s="9">
        <v>29.475000000000001</v>
      </c>
      <c r="O14" s="9">
        <v>20.152000000000001</v>
      </c>
      <c r="P14" s="9">
        <v>42.591000000000001</v>
      </c>
      <c r="Q14" s="9">
        <v>25.616</v>
      </c>
      <c r="R14" s="9">
        <v>16.975000000000001</v>
      </c>
      <c r="S14" s="9">
        <v>5.476</v>
      </c>
      <c r="T14" s="9">
        <v>2.2989999999999999</v>
      </c>
      <c r="U14" s="9">
        <v>3.1760000000000002</v>
      </c>
      <c r="V14" s="9">
        <v>1.56</v>
      </c>
      <c r="W14" s="9">
        <v>1.56</v>
      </c>
      <c r="X14" s="9">
        <v>0</v>
      </c>
      <c r="Y14" s="9">
        <v>62.332000000000001</v>
      </c>
      <c r="Z14" s="9">
        <v>32.65</v>
      </c>
      <c r="AA14" s="9">
        <v>29.681999999999999</v>
      </c>
      <c r="AB14" s="9">
        <v>60.826999999999998</v>
      </c>
      <c r="AC14" s="9">
        <v>32.119</v>
      </c>
      <c r="AD14" s="9">
        <v>28.707999999999998</v>
      </c>
      <c r="AE14" s="9">
        <v>1.5049999999999999</v>
      </c>
      <c r="AF14" s="9">
        <v>0.53100000000000003</v>
      </c>
      <c r="AG14" s="9">
        <v>0.97399999999999998</v>
      </c>
      <c r="AH14" s="9">
        <v>9.98</v>
      </c>
      <c r="AI14" s="9">
        <v>5.73</v>
      </c>
      <c r="AJ14" s="9">
        <v>4.25</v>
      </c>
      <c r="AK14" s="9">
        <v>3.2250000000000001</v>
      </c>
      <c r="AL14" s="9">
        <v>2.7109999999999999</v>
      </c>
      <c r="AM14" s="9">
        <v>0.51400000000000001</v>
      </c>
      <c r="AN14" s="9">
        <v>1.665</v>
      </c>
      <c r="AO14" s="9">
        <v>1.151</v>
      </c>
      <c r="AP14" s="9">
        <v>0.51400000000000001</v>
      </c>
      <c r="AQ14" s="9">
        <v>0</v>
      </c>
      <c r="AR14" s="9">
        <v>0</v>
      </c>
      <c r="AS14" s="9">
        <v>0</v>
      </c>
      <c r="AT14" s="9">
        <v>1.56</v>
      </c>
      <c r="AU14" s="9">
        <v>1.56</v>
      </c>
      <c r="AV14" s="9">
        <v>0</v>
      </c>
      <c r="AW14" s="9">
        <v>6.7560000000000002</v>
      </c>
      <c r="AX14" s="9">
        <v>3.0190000000000001</v>
      </c>
      <c r="AY14" s="9">
        <v>3.7360000000000002</v>
      </c>
      <c r="AZ14" s="9">
        <v>5.2510000000000003</v>
      </c>
      <c r="BA14" s="9">
        <v>2.4889999999999999</v>
      </c>
      <c r="BB14" s="9">
        <v>2.762</v>
      </c>
      <c r="BC14" s="9">
        <v>1.5049999999999999</v>
      </c>
      <c r="BD14" s="9">
        <v>0.53100000000000003</v>
      </c>
      <c r="BE14" s="9">
        <v>0.97399999999999998</v>
      </c>
      <c r="BF14" s="9">
        <v>101.97799999999999</v>
      </c>
      <c r="BG14" s="9">
        <v>56.395000000000003</v>
      </c>
      <c r="BH14" s="9">
        <v>45.582999999999998</v>
      </c>
      <c r="BI14" s="9">
        <v>46.402000000000001</v>
      </c>
      <c r="BJ14" s="9">
        <v>26.765000000000001</v>
      </c>
      <c r="BK14" s="9">
        <v>19.638000000000002</v>
      </c>
      <c r="BL14" s="9">
        <v>40.927</v>
      </c>
      <c r="BM14" s="9">
        <v>24.465</v>
      </c>
      <c r="BN14" s="9">
        <v>16.460999999999999</v>
      </c>
      <c r="BO14" s="9">
        <v>5.476</v>
      </c>
      <c r="BP14" s="9">
        <v>2.2989999999999999</v>
      </c>
      <c r="BQ14" s="9">
        <v>3.1760000000000002</v>
      </c>
      <c r="BR14" s="9">
        <v>55.576000000000001</v>
      </c>
      <c r="BS14" s="9">
        <v>29.63</v>
      </c>
      <c r="BT14" s="9">
        <v>25.946000000000002</v>
      </c>
      <c r="BU14" s="9">
        <v>55.576000000000001</v>
      </c>
      <c r="BV14" s="9">
        <v>29.63</v>
      </c>
      <c r="BW14" s="9">
        <v>25.946000000000002</v>
      </c>
      <c r="BX14" s="9">
        <v>236.239</v>
      </c>
      <c r="BY14" s="9">
        <v>127.547</v>
      </c>
      <c r="BZ14" s="9">
        <v>108.69199999999999</v>
      </c>
      <c r="CA14" s="9">
        <v>129.37</v>
      </c>
      <c r="CB14" s="9">
        <v>75.385999999999996</v>
      </c>
      <c r="CC14" s="9">
        <v>53.984000000000002</v>
      </c>
      <c r="CD14" s="9">
        <v>110.193</v>
      </c>
      <c r="CE14" s="9">
        <v>65.807000000000002</v>
      </c>
      <c r="CF14" s="9">
        <v>44.386000000000003</v>
      </c>
      <c r="CG14" s="9">
        <v>14.295</v>
      </c>
      <c r="CH14" s="9">
        <v>6.6630000000000003</v>
      </c>
      <c r="CI14" s="9">
        <v>7.6319999999999997</v>
      </c>
      <c r="CJ14" s="9">
        <v>4.883</v>
      </c>
      <c r="CK14" s="9">
        <v>2.9169999999999998</v>
      </c>
      <c r="CL14" s="9">
        <v>1.966</v>
      </c>
      <c r="CM14" s="9">
        <v>106.869</v>
      </c>
      <c r="CN14" s="9">
        <v>52.161000000000001</v>
      </c>
      <c r="CO14" s="9">
        <v>54.707999999999998</v>
      </c>
      <c r="CP14" s="9">
        <v>100.60599999999999</v>
      </c>
      <c r="CQ14" s="9">
        <v>49.764000000000003</v>
      </c>
      <c r="CR14" s="9">
        <v>50.841999999999999</v>
      </c>
      <c r="CS14" s="9">
        <v>6.2629999999999999</v>
      </c>
      <c r="CT14" s="9">
        <v>2.3969999999999998</v>
      </c>
      <c r="CU14" s="9">
        <v>3.8660000000000001</v>
      </c>
      <c r="CV14" s="9">
        <v>64.281000000000006</v>
      </c>
      <c r="CW14" s="9">
        <v>35.125</v>
      </c>
      <c r="CX14" s="9">
        <v>29.157</v>
      </c>
      <c r="CY14" s="9">
        <v>32.789000000000001</v>
      </c>
      <c r="CZ14" s="9">
        <v>19.318000000000001</v>
      </c>
      <c r="DA14" s="9">
        <v>13.471</v>
      </c>
      <c r="DB14" s="9">
        <v>24.675999999999998</v>
      </c>
      <c r="DC14" s="9">
        <v>14.77</v>
      </c>
      <c r="DD14" s="9">
        <v>9.9060000000000006</v>
      </c>
      <c r="DE14" s="9">
        <v>5.0110000000000001</v>
      </c>
      <c r="DF14" s="9">
        <v>2.407</v>
      </c>
      <c r="DG14" s="9">
        <v>2.6040000000000001</v>
      </c>
      <c r="DH14" s="9">
        <v>3.1019999999999999</v>
      </c>
      <c r="DI14" s="9">
        <v>2.141</v>
      </c>
      <c r="DJ14" s="9">
        <v>0.96099999999999997</v>
      </c>
      <c r="DK14" s="9">
        <v>31.492000000000001</v>
      </c>
      <c r="DL14" s="9">
        <v>15.807</v>
      </c>
      <c r="DM14" s="9">
        <v>15.685</v>
      </c>
      <c r="DN14" s="9">
        <v>29.093</v>
      </c>
      <c r="DO14" s="9">
        <v>14.919</v>
      </c>
      <c r="DP14" s="9">
        <v>14.173999999999999</v>
      </c>
      <c r="DQ14" s="9">
        <v>2.399</v>
      </c>
      <c r="DR14" s="9">
        <v>0.88800000000000001</v>
      </c>
      <c r="DS14" s="9">
        <v>1.5109999999999999</v>
      </c>
      <c r="DT14" s="9">
        <v>99.028999999999996</v>
      </c>
      <c r="DU14" s="9">
        <v>56.033000000000001</v>
      </c>
      <c r="DV14" s="9">
        <v>42.996000000000002</v>
      </c>
      <c r="DW14" s="9">
        <v>56.451000000000001</v>
      </c>
      <c r="DX14" s="9">
        <v>34.447000000000003</v>
      </c>
      <c r="DY14" s="9">
        <v>22.004000000000001</v>
      </c>
      <c r="DZ14" s="9">
        <v>49.607999999999997</v>
      </c>
      <c r="EA14" s="9">
        <v>30.18</v>
      </c>
      <c r="EB14" s="9">
        <v>19.428000000000001</v>
      </c>
      <c r="EC14" s="9">
        <v>6.0670000000000002</v>
      </c>
      <c r="ED14" s="9">
        <v>3.4910000000000001</v>
      </c>
      <c r="EE14" s="9">
        <v>2.5760000000000001</v>
      </c>
      <c r="EF14" s="9">
        <v>0.77600000000000002</v>
      </c>
      <c r="EG14" s="9">
        <v>0.77600000000000002</v>
      </c>
      <c r="EH14" s="9">
        <v>0</v>
      </c>
      <c r="EI14" s="9">
        <v>42.578000000000003</v>
      </c>
      <c r="EJ14" s="9">
        <v>21.585999999999999</v>
      </c>
      <c r="EK14" s="9">
        <v>20.992000000000001</v>
      </c>
      <c r="EL14" s="9">
        <v>39.698999999999998</v>
      </c>
      <c r="EM14" s="9">
        <v>20.579000000000001</v>
      </c>
      <c r="EN14" s="9">
        <v>19.120999999999999</v>
      </c>
      <c r="EO14" s="9">
        <v>2.8780000000000001</v>
      </c>
      <c r="EP14" s="9">
        <v>1.0069999999999999</v>
      </c>
      <c r="EQ14" s="9">
        <v>1.871</v>
      </c>
      <c r="ER14" s="9">
        <v>38.521999999999998</v>
      </c>
      <c r="ES14" s="9">
        <v>15.769</v>
      </c>
      <c r="ET14" s="9">
        <v>22.753</v>
      </c>
      <c r="EU14" s="9">
        <v>20.388999999999999</v>
      </c>
      <c r="EV14" s="9">
        <v>8.9629999999999992</v>
      </c>
      <c r="EW14" s="9">
        <v>11.426</v>
      </c>
      <c r="EX14" s="9">
        <v>16.771999999999998</v>
      </c>
      <c r="EY14" s="9">
        <v>8.1980000000000004</v>
      </c>
      <c r="EZ14" s="9">
        <v>8.5739999999999998</v>
      </c>
      <c r="FA14" s="9">
        <v>2.6120000000000001</v>
      </c>
      <c r="FB14" s="9">
        <v>0.76500000000000001</v>
      </c>
      <c r="FC14" s="9">
        <v>1.847</v>
      </c>
      <c r="FD14" s="9">
        <v>1.0049999999999999</v>
      </c>
      <c r="FE14" s="9">
        <v>0</v>
      </c>
      <c r="FF14" s="9">
        <v>1.0049999999999999</v>
      </c>
      <c r="FG14" s="9">
        <v>18.132999999999999</v>
      </c>
      <c r="FH14" s="9">
        <v>6.806</v>
      </c>
      <c r="FI14" s="9">
        <v>11.327</v>
      </c>
      <c r="FJ14" s="9">
        <v>17.997</v>
      </c>
      <c r="FK14" s="9">
        <v>6.806</v>
      </c>
      <c r="FL14" s="9">
        <v>11.191000000000001</v>
      </c>
      <c r="FM14" s="9">
        <v>0.13600000000000001</v>
      </c>
      <c r="FN14" s="9">
        <v>0</v>
      </c>
      <c r="FO14" s="9">
        <v>0.13600000000000001</v>
      </c>
      <c r="FP14" s="9">
        <v>34.405999999999999</v>
      </c>
      <c r="FQ14" s="9">
        <v>20.62</v>
      </c>
      <c r="FR14" s="9">
        <v>13.786</v>
      </c>
      <c r="FS14" s="9">
        <v>19.741</v>
      </c>
      <c r="FT14" s="9">
        <v>12.659000000000001</v>
      </c>
      <c r="FU14" s="9">
        <v>7.0819999999999999</v>
      </c>
      <c r="FV14" s="9">
        <v>19.135999999999999</v>
      </c>
      <c r="FW14" s="9">
        <v>12.659000000000001</v>
      </c>
      <c r="FX14" s="9">
        <v>6.4770000000000003</v>
      </c>
      <c r="FY14" s="9">
        <v>0.60499999999999998</v>
      </c>
      <c r="FZ14" s="9">
        <v>0</v>
      </c>
      <c r="GA14" s="9">
        <v>0.60499999999999998</v>
      </c>
      <c r="GB14" s="9">
        <v>0</v>
      </c>
      <c r="GC14" s="9">
        <v>0</v>
      </c>
      <c r="GD14" s="9">
        <v>0</v>
      </c>
      <c r="GE14" s="9">
        <v>14.664999999999999</v>
      </c>
      <c r="GF14" s="9">
        <v>7.9619999999999997</v>
      </c>
      <c r="GG14" s="9">
        <v>6.7039999999999997</v>
      </c>
      <c r="GH14" s="9">
        <v>13.816000000000001</v>
      </c>
      <c r="GI14" s="9">
        <v>7.46</v>
      </c>
      <c r="GJ14" s="9">
        <v>6.3559999999999999</v>
      </c>
      <c r="GK14" s="9">
        <v>0.85</v>
      </c>
      <c r="GL14" s="9">
        <v>0.502</v>
      </c>
      <c r="GM14" s="9">
        <v>0.34799999999999998</v>
      </c>
      <c r="GN14" s="9">
        <v>28.937000000000001</v>
      </c>
      <c r="GO14" s="9">
        <v>15.211</v>
      </c>
      <c r="GP14" s="9">
        <v>13.727</v>
      </c>
      <c r="GQ14" s="9">
        <v>22.02</v>
      </c>
      <c r="GR14" s="9">
        <v>11.208</v>
      </c>
      <c r="GS14" s="9">
        <v>10.811999999999999</v>
      </c>
      <c r="GT14" s="9">
        <v>21.12</v>
      </c>
      <c r="GU14" s="9">
        <v>10.483000000000001</v>
      </c>
      <c r="GV14" s="9">
        <v>10.638</v>
      </c>
      <c r="GW14" s="9">
        <v>0.748</v>
      </c>
      <c r="GX14" s="9">
        <v>0.57399999999999995</v>
      </c>
      <c r="GY14" s="9">
        <v>0.17399999999999999</v>
      </c>
      <c r="GZ14" s="9">
        <v>0.151</v>
      </c>
      <c r="HA14" s="9">
        <v>0.151</v>
      </c>
      <c r="HB14" s="9">
        <v>0</v>
      </c>
      <c r="HC14" s="9">
        <v>6.9169999999999998</v>
      </c>
      <c r="HD14" s="9">
        <v>4.0019999999999998</v>
      </c>
      <c r="HE14" s="9">
        <v>2.915</v>
      </c>
      <c r="HF14" s="9">
        <v>6.9169999999999998</v>
      </c>
      <c r="HG14" s="9">
        <v>4.0019999999999998</v>
      </c>
      <c r="HH14" s="9">
        <v>2.915</v>
      </c>
      <c r="HI14" s="9">
        <v>0</v>
      </c>
      <c r="HJ14" s="9">
        <v>0</v>
      </c>
      <c r="HK14" s="9">
        <v>0</v>
      </c>
      <c r="HL14" s="9">
        <v>16.709</v>
      </c>
      <c r="HM14" s="9">
        <v>9.5269999999999992</v>
      </c>
      <c r="HN14" s="9">
        <v>7.1820000000000004</v>
      </c>
      <c r="HO14" s="9">
        <v>12.175000000000001</v>
      </c>
      <c r="HP14" s="9">
        <v>6.63</v>
      </c>
      <c r="HQ14" s="9">
        <v>5.5449999999999999</v>
      </c>
      <c r="HR14" s="9">
        <v>11.542999999999999</v>
      </c>
      <c r="HS14" s="9">
        <v>6.3280000000000003</v>
      </c>
      <c r="HT14" s="9">
        <v>5.2149999999999999</v>
      </c>
      <c r="HU14" s="9">
        <v>0.63200000000000001</v>
      </c>
      <c r="HV14" s="9">
        <v>0.30199999999999999</v>
      </c>
      <c r="HW14" s="9">
        <v>0.33</v>
      </c>
      <c r="HX14" s="9">
        <v>0</v>
      </c>
      <c r="HY14" s="9">
        <v>0</v>
      </c>
      <c r="HZ14" s="9">
        <v>0</v>
      </c>
      <c r="IA14" s="9">
        <v>4.5339999999999998</v>
      </c>
      <c r="IB14" s="9">
        <v>2.8969999999999998</v>
      </c>
      <c r="IC14" s="9">
        <v>1.637</v>
      </c>
      <c r="ID14" s="9">
        <v>4.5339999999999998</v>
      </c>
      <c r="IE14" s="9">
        <v>2.8969999999999998</v>
      </c>
      <c r="IF14" s="9">
        <v>1.637</v>
      </c>
      <c r="IG14" s="9">
        <v>0</v>
      </c>
      <c r="IH14" s="9">
        <v>0</v>
      </c>
      <c r="II14" s="9">
        <v>0</v>
      </c>
      <c r="IJ14" s="9">
        <v>254.48699999999999</v>
      </c>
      <c r="IK14" s="9">
        <v>124.43600000000001</v>
      </c>
      <c r="IL14" s="9">
        <v>130.05199999999999</v>
      </c>
      <c r="IM14" s="9">
        <v>197.40199999999999</v>
      </c>
      <c r="IN14" s="9">
        <v>110.396</v>
      </c>
      <c r="IO14" s="9">
        <v>87.007000000000005</v>
      </c>
      <c r="IP14" s="9">
        <v>161.83799999999999</v>
      </c>
      <c r="IQ14" s="9">
        <v>87.843999999999994</v>
      </c>
    </row>
    <row r="15" spans="1:251">
      <c r="A15" s="10">
        <v>43497</v>
      </c>
      <c r="B15" s="9">
        <v>1.056</v>
      </c>
      <c r="C15" s="9">
        <v>1.514</v>
      </c>
      <c r="D15" s="9">
        <v>4.9370000000000003</v>
      </c>
      <c r="E15" s="9">
        <v>2.2000000000000002</v>
      </c>
      <c r="F15" s="9">
        <v>2.7370000000000001</v>
      </c>
      <c r="G15" s="9">
        <v>4.9370000000000003</v>
      </c>
      <c r="H15" s="9">
        <v>2.2000000000000002</v>
      </c>
      <c r="I15" s="9">
        <v>2.7370000000000001</v>
      </c>
      <c r="J15" s="9">
        <v>95.427999999999997</v>
      </c>
      <c r="K15" s="9">
        <v>54.872999999999998</v>
      </c>
      <c r="L15" s="9">
        <v>40.555</v>
      </c>
      <c r="M15" s="9">
        <v>43.255000000000003</v>
      </c>
      <c r="N15" s="9">
        <v>26.013999999999999</v>
      </c>
      <c r="O15" s="9">
        <v>17.241</v>
      </c>
      <c r="P15" s="9">
        <v>39.509</v>
      </c>
      <c r="Q15" s="9">
        <v>22.655999999999999</v>
      </c>
      <c r="R15" s="9">
        <v>16.853000000000002</v>
      </c>
      <c r="S15" s="9">
        <v>3.3580000000000001</v>
      </c>
      <c r="T15" s="9">
        <v>3.3580000000000001</v>
      </c>
      <c r="U15" s="9">
        <v>0</v>
      </c>
      <c r="V15" s="9">
        <v>0.38800000000000001</v>
      </c>
      <c r="W15" s="9">
        <v>0</v>
      </c>
      <c r="X15" s="9">
        <v>0.38800000000000001</v>
      </c>
      <c r="Y15" s="9">
        <v>52.173000000000002</v>
      </c>
      <c r="Z15" s="9">
        <v>28.859000000000002</v>
      </c>
      <c r="AA15" s="9">
        <v>23.314</v>
      </c>
      <c r="AB15" s="9">
        <v>51.225999999999999</v>
      </c>
      <c r="AC15" s="9">
        <v>28.754999999999999</v>
      </c>
      <c r="AD15" s="9">
        <v>22.471</v>
      </c>
      <c r="AE15" s="9">
        <v>0.94599999999999995</v>
      </c>
      <c r="AF15" s="9">
        <v>0.10299999999999999</v>
      </c>
      <c r="AG15" s="9">
        <v>0.84299999999999997</v>
      </c>
      <c r="AH15" s="9">
        <v>10.955</v>
      </c>
      <c r="AI15" s="9">
        <v>5.8890000000000002</v>
      </c>
      <c r="AJ15" s="9">
        <v>5.0659999999999998</v>
      </c>
      <c r="AK15" s="9">
        <v>2.298</v>
      </c>
      <c r="AL15" s="9">
        <v>0.249</v>
      </c>
      <c r="AM15" s="9">
        <v>2.0489999999999999</v>
      </c>
      <c r="AN15" s="9">
        <v>1.91</v>
      </c>
      <c r="AO15" s="9">
        <v>0.249</v>
      </c>
      <c r="AP15" s="9">
        <v>1.661</v>
      </c>
      <c r="AQ15" s="9">
        <v>0</v>
      </c>
      <c r="AR15" s="9">
        <v>0</v>
      </c>
      <c r="AS15" s="9">
        <v>0</v>
      </c>
      <c r="AT15" s="9">
        <v>0.38800000000000001</v>
      </c>
      <c r="AU15" s="9">
        <v>0</v>
      </c>
      <c r="AV15" s="9">
        <v>0.38800000000000001</v>
      </c>
      <c r="AW15" s="9">
        <v>8.657</v>
      </c>
      <c r="AX15" s="9">
        <v>5.64</v>
      </c>
      <c r="AY15" s="9">
        <v>3.0169999999999999</v>
      </c>
      <c r="AZ15" s="9">
        <v>7.7110000000000003</v>
      </c>
      <c r="BA15" s="9">
        <v>5.5369999999999999</v>
      </c>
      <c r="BB15" s="9">
        <v>2.1739999999999999</v>
      </c>
      <c r="BC15" s="9">
        <v>0.94599999999999995</v>
      </c>
      <c r="BD15" s="9">
        <v>0.10299999999999999</v>
      </c>
      <c r="BE15" s="9">
        <v>0.84299999999999997</v>
      </c>
      <c r="BF15" s="9">
        <v>84.472999999999999</v>
      </c>
      <c r="BG15" s="9">
        <v>48.984000000000002</v>
      </c>
      <c r="BH15" s="9">
        <v>35.488999999999997</v>
      </c>
      <c r="BI15" s="9">
        <v>40.957000000000001</v>
      </c>
      <c r="BJ15" s="9">
        <v>25.765000000000001</v>
      </c>
      <c r="BK15" s="9">
        <v>15.192</v>
      </c>
      <c r="BL15" s="9">
        <v>37.598999999999997</v>
      </c>
      <c r="BM15" s="9">
        <v>22.407</v>
      </c>
      <c r="BN15" s="9">
        <v>15.192</v>
      </c>
      <c r="BO15" s="9">
        <v>3.3580000000000001</v>
      </c>
      <c r="BP15" s="9">
        <v>3.3580000000000001</v>
      </c>
      <c r="BQ15" s="9">
        <v>0</v>
      </c>
      <c r="BR15" s="9">
        <v>43.515999999999998</v>
      </c>
      <c r="BS15" s="9">
        <v>23.219000000000001</v>
      </c>
      <c r="BT15" s="9">
        <v>20.297000000000001</v>
      </c>
      <c r="BU15" s="9">
        <v>43.515999999999998</v>
      </c>
      <c r="BV15" s="9">
        <v>23.219000000000001</v>
      </c>
      <c r="BW15" s="9">
        <v>20.297000000000001</v>
      </c>
      <c r="BX15" s="9">
        <v>203.18299999999999</v>
      </c>
      <c r="BY15" s="9">
        <v>109.173</v>
      </c>
      <c r="BZ15" s="9">
        <v>94.01</v>
      </c>
      <c r="CA15" s="9">
        <v>108.09</v>
      </c>
      <c r="CB15" s="9">
        <v>67.147000000000006</v>
      </c>
      <c r="CC15" s="9">
        <v>40.942</v>
      </c>
      <c r="CD15" s="9">
        <v>86.656999999999996</v>
      </c>
      <c r="CE15" s="9">
        <v>52.566000000000003</v>
      </c>
      <c r="CF15" s="9">
        <v>34.091000000000001</v>
      </c>
      <c r="CG15" s="9">
        <v>18.533000000000001</v>
      </c>
      <c r="CH15" s="9">
        <v>12.509</v>
      </c>
      <c r="CI15" s="9">
        <v>6.024</v>
      </c>
      <c r="CJ15" s="9">
        <v>2.899</v>
      </c>
      <c r="CK15" s="9">
        <v>2.0720000000000001</v>
      </c>
      <c r="CL15" s="9">
        <v>0.82699999999999996</v>
      </c>
      <c r="CM15" s="9">
        <v>95.093999999999994</v>
      </c>
      <c r="CN15" s="9">
        <v>42.026000000000003</v>
      </c>
      <c r="CO15" s="9">
        <v>53.067999999999998</v>
      </c>
      <c r="CP15" s="9">
        <v>86.927000000000007</v>
      </c>
      <c r="CQ15" s="9">
        <v>40.447000000000003</v>
      </c>
      <c r="CR15" s="9">
        <v>46.48</v>
      </c>
      <c r="CS15" s="9">
        <v>8.1669999999999998</v>
      </c>
      <c r="CT15" s="9">
        <v>1.579</v>
      </c>
      <c r="CU15" s="9">
        <v>6.5880000000000001</v>
      </c>
      <c r="CV15" s="9">
        <v>53.703000000000003</v>
      </c>
      <c r="CW15" s="9">
        <v>28.346</v>
      </c>
      <c r="CX15" s="9">
        <v>25.356999999999999</v>
      </c>
      <c r="CY15" s="9">
        <v>25.59</v>
      </c>
      <c r="CZ15" s="9">
        <v>15.385</v>
      </c>
      <c r="DA15" s="9">
        <v>10.205</v>
      </c>
      <c r="DB15" s="9">
        <v>18.364999999999998</v>
      </c>
      <c r="DC15" s="9">
        <v>11.552</v>
      </c>
      <c r="DD15" s="9">
        <v>6.8140000000000001</v>
      </c>
      <c r="DE15" s="9">
        <v>5.1559999999999997</v>
      </c>
      <c r="DF15" s="9">
        <v>2.153</v>
      </c>
      <c r="DG15" s="9">
        <v>3.0030000000000001</v>
      </c>
      <c r="DH15" s="9">
        <v>2.069</v>
      </c>
      <c r="DI15" s="9">
        <v>1.681</v>
      </c>
      <c r="DJ15" s="9">
        <v>0.38800000000000001</v>
      </c>
      <c r="DK15" s="9">
        <v>28.113</v>
      </c>
      <c r="DL15" s="9">
        <v>12.96</v>
      </c>
      <c r="DM15" s="9">
        <v>15.151999999999999</v>
      </c>
      <c r="DN15" s="9">
        <v>25.341999999999999</v>
      </c>
      <c r="DO15" s="9">
        <v>12.571999999999999</v>
      </c>
      <c r="DP15" s="9">
        <v>12.77</v>
      </c>
      <c r="DQ15" s="9">
        <v>2.7709999999999999</v>
      </c>
      <c r="DR15" s="9">
        <v>0.38800000000000001</v>
      </c>
      <c r="DS15" s="9">
        <v>2.383</v>
      </c>
      <c r="DT15" s="9">
        <v>97.52</v>
      </c>
      <c r="DU15" s="9">
        <v>55.32</v>
      </c>
      <c r="DV15" s="9">
        <v>42.2</v>
      </c>
      <c r="DW15" s="9">
        <v>49.677999999999997</v>
      </c>
      <c r="DX15" s="9">
        <v>32.898000000000003</v>
      </c>
      <c r="DY15" s="9">
        <v>16.779</v>
      </c>
      <c r="DZ15" s="9">
        <v>40.098999999999997</v>
      </c>
      <c r="EA15" s="9">
        <v>25.009</v>
      </c>
      <c r="EB15" s="9">
        <v>15.09</v>
      </c>
      <c r="EC15" s="9">
        <v>9.1869999999999994</v>
      </c>
      <c r="ED15" s="9">
        <v>7.4980000000000002</v>
      </c>
      <c r="EE15" s="9">
        <v>1.6890000000000001</v>
      </c>
      <c r="EF15" s="9">
        <v>0.39100000000000001</v>
      </c>
      <c r="EG15" s="9">
        <v>0.39100000000000001</v>
      </c>
      <c r="EH15" s="9">
        <v>0</v>
      </c>
      <c r="EI15" s="9">
        <v>47.841999999999999</v>
      </c>
      <c r="EJ15" s="9">
        <v>22.422000000000001</v>
      </c>
      <c r="EK15" s="9">
        <v>25.42</v>
      </c>
      <c r="EL15" s="9">
        <v>43.744999999999997</v>
      </c>
      <c r="EM15" s="9">
        <v>21.231999999999999</v>
      </c>
      <c r="EN15" s="9">
        <v>22.513000000000002</v>
      </c>
      <c r="EO15" s="9">
        <v>4.0979999999999999</v>
      </c>
      <c r="EP15" s="9">
        <v>1.1910000000000001</v>
      </c>
      <c r="EQ15" s="9">
        <v>2.907</v>
      </c>
      <c r="ER15" s="9">
        <v>28.9</v>
      </c>
      <c r="ES15" s="9">
        <v>11.074999999999999</v>
      </c>
      <c r="ET15" s="9">
        <v>17.824999999999999</v>
      </c>
      <c r="EU15" s="9">
        <v>16.298999999999999</v>
      </c>
      <c r="EV15" s="9">
        <v>8.7989999999999995</v>
      </c>
      <c r="EW15" s="9">
        <v>7.5010000000000003</v>
      </c>
      <c r="EX15" s="9">
        <v>14.496</v>
      </c>
      <c r="EY15" s="9">
        <v>7.923</v>
      </c>
      <c r="EZ15" s="9">
        <v>6.5720000000000001</v>
      </c>
      <c r="FA15" s="9">
        <v>1.804</v>
      </c>
      <c r="FB15" s="9">
        <v>0.875</v>
      </c>
      <c r="FC15" s="9">
        <v>0.92900000000000005</v>
      </c>
      <c r="FD15" s="9">
        <v>0</v>
      </c>
      <c r="FE15" s="9">
        <v>0</v>
      </c>
      <c r="FF15" s="9">
        <v>0</v>
      </c>
      <c r="FG15" s="9">
        <v>12.601000000000001</v>
      </c>
      <c r="FH15" s="9">
        <v>2.2770000000000001</v>
      </c>
      <c r="FI15" s="9">
        <v>10.324</v>
      </c>
      <c r="FJ15" s="9">
        <v>11.303000000000001</v>
      </c>
      <c r="FK15" s="9">
        <v>2.2770000000000001</v>
      </c>
      <c r="FL15" s="9">
        <v>9.0259999999999998</v>
      </c>
      <c r="FM15" s="9">
        <v>1.298</v>
      </c>
      <c r="FN15" s="9">
        <v>0</v>
      </c>
      <c r="FO15" s="9">
        <v>1.298</v>
      </c>
      <c r="FP15" s="9">
        <v>23.06</v>
      </c>
      <c r="FQ15" s="9">
        <v>14.432</v>
      </c>
      <c r="FR15" s="9">
        <v>8.6289999999999996</v>
      </c>
      <c r="FS15" s="9">
        <v>16.523</v>
      </c>
      <c r="FT15" s="9">
        <v>10.065</v>
      </c>
      <c r="FU15" s="9">
        <v>6.4580000000000002</v>
      </c>
      <c r="FV15" s="9">
        <v>13.698</v>
      </c>
      <c r="FW15" s="9">
        <v>8.0820000000000007</v>
      </c>
      <c r="FX15" s="9">
        <v>5.6150000000000002</v>
      </c>
      <c r="FY15" s="9">
        <v>2.3860000000000001</v>
      </c>
      <c r="FZ15" s="9">
        <v>1.9830000000000001</v>
      </c>
      <c r="GA15" s="9">
        <v>0.40400000000000003</v>
      </c>
      <c r="GB15" s="9">
        <v>0.439</v>
      </c>
      <c r="GC15" s="9">
        <v>0</v>
      </c>
      <c r="GD15" s="9">
        <v>0.439</v>
      </c>
      <c r="GE15" s="9">
        <v>6.5380000000000003</v>
      </c>
      <c r="GF15" s="9">
        <v>4.367</v>
      </c>
      <c r="GG15" s="9">
        <v>2.1709999999999998</v>
      </c>
      <c r="GH15" s="9">
        <v>6.5380000000000003</v>
      </c>
      <c r="GI15" s="9">
        <v>4.367</v>
      </c>
      <c r="GJ15" s="9">
        <v>2.1709999999999998</v>
      </c>
      <c r="GK15" s="9">
        <v>0</v>
      </c>
      <c r="GL15" s="9">
        <v>0</v>
      </c>
      <c r="GM15" s="9">
        <v>0</v>
      </c>
      <c r="GN15" s="9">
        <v>27.545999999999999</v>
      </c>
      <c r="GO15" s="9">
        <v>15.052</v>
      </c>
      <c r="GP15" s="9">
        <v>12.494999999999999</v>
      </c>
      <c r="GQ15" s="9">
        <v>17.838000000000001</v>
      </c>
      <c r="GR15" s="9">
        <v>10.459</v>
      </c>
      <c r="GS15" s="9">
        <v>7.3789999999999996</v>
      </c>
      <c r="GT15" s="9">
        <v>17.398</v>
      </c>
      <c r="GU15" s="9">
        <v>10.019</v>
      </c>
      <c r="GV15" s="9">
        <v>7.3789999999999996</v>
      </c>
      <c r="GW15" s="9">
        <v>0.44</v>
      </c>
      <c r="GX15" s="9">
        <v>0.44</v>
      </c>
      <c r="GY15" s="9">
        <v>0</v>
      </c>
      <c r="GZ15" s="9">
        <v>0</v>
      </c>
      <c r="HA15" s="9">
        <v>0</v>
      </c>
      <c r="HB15" s="9">
        <v>0</v>
      </c>
      <c r="HC15" s="9">
        <v>9.7080000000000002</v>
      </c>
      <c r="HD15" s="9">
        <v>4.593</v>
      </c>
      <c r="HE15" s="9">
        <v>5.1159999999999997</v>
      </c>
      <c r="HF15" s="9">
        <v>9.7080000000000002</v>
      </c>
      <c r="HG15" s="9">
        <v>4.593</v>
      </c>
      <c r="HH15" s="9">
        <v>5.1159999999999997</v>
      </c>
      <c r="HI15" s="9">
        <v>0</v>
      </c>
      <c r="HJ15" s="9">
        <v>0</v>
      </c>
      <c r="HK15" s="9">
        <v>0</v>
      </c>
      <c r="HL15" s="9">
        <v>21.843</v>
      </c>
      <c r="HM15" s="9">
        <v>12.978</v>
      </c>
      <c r="HN15" s="9">
        <v>8.8650000000000002</v>
      </c>
      <c r="HO15" s="9">
        <v>15.361000000000001</v>
      </c>
      <c r="HP15" s="9">
        <v>9.9730000000000008</v>
      </c>
      <c r="HQ15" s="9">
        <v>5.3890000000000002</v>
      </c>
      <c r="HR15" s="9">
        <v>13.593</v>
      </c>
      <c r="HS15" s="9">
        <v>9.3149999999999995</v>
      </c>
      <c r="HT15" s="9">
        <v>4.2779999999999996</v>
      </c>
      <c r="HU15" s="9">
        <v>1.768</v>
      </c>
      <c r="HV15" s="9">
        <v>0.65700000000000003</v>
      </c>
      <c r="HW15" s="9">
        <v>1.111</v>
      </c>
      <c r="HX15" s="9">
        <v>0</v>
      </c>
      <c r="HY15" s="9">
        <v>0</v>
      </c>
      <c r="HZ15" s="9">
        <v>0</v>
      </c>
      <c r="IA15" s="9">
        <v>6.4820000000000002</v>
      </c>
      <c r="IB15" s="9">
        <v>3.0059999999999998</v>
      </c>
      <c r="IC15" s="9">
        <v>3.476</v>
      </c>
      <c r="ID15" s="9">
        <v>6.4820000000000002</v>
      </c>
      <c r="IE15" s="9">
        <v>3.0059999999999998</v>
      </c>
      <c r="IF15" s="9">
        <v>3.476</v>
      </c>
      <c r="IG15" s="9">
        <v>0</v>
      </c>
      <c r="IH15" s="9">
        <v>0</v>
      </c>
      <c r="II15" s="9">
        <v>0</v>
      </c>
      <c r="IJ15" s="9">
        <v>249.249</v>
      </c>
      <c r="IK15" s="9">
        <v>126.89</v>
      </c>
      <c r="IL15" s="9">
        <v>122.36</v>
      </c>
      <c r="IM15" s="9">
        <v>189.935</v>
      </c>
      <c r="IN15" s="9">
        <v>113.09099999999999</v>
      </c>
      <c r="IO15" s="9">
        <v>76.843999999999994</v>
      </c>
      <c r="IP15" s="9">
        <v>139.626</v>
      </c>
      <c r="IQ15" s="9">
        <v>80.522999999999996</v>
      </c>
    </row>
    <row r="16" spans="1:251">
      <c r="A16" s="10">
        <v>43862</v>
      </c>
      <c r="B16" s="9">
        <v>0.53900000000000003</v>
      </c>
      <c r="C16" s="9">
        <v>0</v>
      </c>
      <c r="D16" s="9">
        <v>5.7670000000000003</v>
      </c>
      <c r="E16" s="9">
        <v>2.302</v>
      </c>
      <c r="F16" s="9">
        <v>3.4660000000000002</v>
      </c>
      <c r="G16" s="9">
        <v>5.7670000000000003</v>
      </c>
      <c r="H16" s="9">
        <v>2.302</v>
      </c>
      <c r="I16" s="9">
        <v>3.4660000000000002</v>
      </c>
      <c r="J16" s="9">
        <v>119.366</v>
      </c>
      <c r="K16" s="9">
        <v>63.926000000000002</v>
      </c>
      <c r="L16" s="9">
        <v>55.44</v>
      </c>
      <c r="M16" s="9">
        <v>50.042999999999999</v>
      </c>
      <c r="N16" s="9">
        <v>27.94</v>
      </c>
      <c r="O16" s="9">
        <v>22.103000000000002</v>
      </c>
      <c r="P16" s="9">
        <v>46.183</v>
      </c>
      <c r="Q16" s="9">
        <v>25.201000000000001</v>
      </c>
      <c r="R16" s="9">
        <v>20.981999999999999</v>
      </c>
      <c r="S16" s="9">
        <v>3.5459999999999998</v>
      </c>
      <c r="T16" s="9">
        <v>2.62</v>
      </c>
      <c r="U16" s="9">
        <v>0.92600000000000005</v>
      </c>
      <c r="V16" s="9">
        <v>0.315</v>
      </c>
      <c r="W16" s="9">
        <v>0.11899999999999999</v>
      </c>
      <c r="X16" s="9">
        <v>0.19600000000000001</v>
      </c>
      <c r="Y16" s="9">
        <v>69.322999999999993</v>
      </c>
      <c r="Z16" s="9">
        <v>35.985999999999997</v>
      </c>
      <c r="AA16" s="9">
        <v>33.337000000000003</v>
      </c>
      <c r="AB16" s="9">
        <v>67.436999999999998</v>
      </c>
      <c r="AC16" s="9">
        <v>35.472999999999999</v>
      </c>
      <c r="AD16" s="9">
        <v>31.963999999999999</v>
      </c>
      <c r="AE16" s="9">
        <v>1.887</v>
      </c>
      <c r="AF16" s="9">
        <v>0.51300000000000001</v>
      </c>
      <c r="AG16" s="9">
        <v>1.373</v>
      </c>
      <c r="AH16" s="9">
        <v>10.859</v>
      </c>
      <c r="AI16" s="9">
        <v>4.7880000000000003</v>
      </c>
      <c r="AJ16" s="9">
        <v>6.0720000000000001</v>
      </c>
      <c r="AK16" s="9">
        <v>4.3099999999999996</v>
      </c>
      <c r="AL16" s="9">
        <v>1.7470000000000001</v>
      </c>
      <c r="AM16" s="9">
        <v>2.5640000000000001</v>
      </c>
      <c r="AN16" s="9">
        <v>3.7970000000000002</v>
      </c>
      <c r="AO16" s="9">
        <v>1.627</v>
      </c>
      <c r="AP16" s="9">
        <v>2.169</v>
      </c>
      <c r="AQ16" s="9">
        <v>0.19900000000000001</v>
      </c>
      <c r="AR16" s="9">
        <v>0</v>
      </c>
      <c r="AS16" s="9">
        <v>0.19900000000000001</v>
      </c>
      <c r="AT16" s="9">
        <v>0.315</v>
      </c>
      <c r="AU16" s="9">
        <v>0.11899999999999999</v>
      </c>
      <c r="AV16" s="9">
        <v>0.19600000000000001</v>
      </c>
      <c r="AW16" s="9">
        <v>6.5490000000000004</v>
      </c>
      <c r="AX16" s="9">
        <v>3.0409999999999999</v>
      </c>
      <c r="AY16" s="9">
        <v>3.508</v>
      </c>
      <c r="AZ16" s="9">
        <v>4.6619999999999999</v>
      </c>
      <c r="BA16" s="9">
        <v>2.528</v>
      </c>
      <c r="BB16" s="9">
        <v>2.1349999999999998</v>
      </c>
      <c r="BC16" s="9">
        <v>1.887</v>
      </c>
      <c r="BD16" s="9">
        <v>0.51300000000000001</v>
      </c>
      <c r="BE16" s="9">
        <v>1.373</v>
      </c>
      <c r="BF16" s="9">
        <v>108.50700000000001</v>
      </c>
      <c r="BG16" s="9">
        <v>59.137999999999998</v>
      </c>
      <c r="BH16" s="9">
        <v>49.369</v>
      </c>
      <c r="BI16" s="9">
        <v>45.732999999999997</v>
      </c>
      <c r="BJ16" s="9">
        <v>26.193000000000001</v>
      </c>
      <c r="BK16" s="9">
        <v>19.54</v>
      </c>
      <c r="BL16" s="9">
        <v>42.386000000000003</v>
      </c>
      <c r="BM16" s="9">
        <v>23.573</v>
      </c>
      <c r="BN16" s="9">
        <v>18.812999999999999</v>
      </c>
      <c r="BO16" s="9">
        <v>3.347</v>
      </c>
      <c r="BP16" s="9">
        <v>2.62</v>
      </c>
      <c r="BQ16" s="9">
        <v>0.72699999999999998</v>
      </c>
      <c r="BR16" s="9">
        <v>62.774000000000001</v>
      </c>
      <c r="BS16" s="9">
        <v>32.945</v>
      </c>
      <c r="BT16" s="9">
        <v>29.829000000000001</v>
      </c>
      <c r="BU16" s="9">
        <v>62.774000000000001</v>
      </c>
      <c r="BV16" s="9">
        <v>32.945</v>
      </c>
      <c r="BW16" s="9">
        <v>29.829000000000001</v>
      </c>
      <c r="BX16" s="9">
        <v>214.238</v>
      </c>
      <c r="BY16" s="9">
        <v>120.58</v>
      </c>
      <c r="BZ16" s="9">
        <v>93.656999999999996</v>
      </c>
      <c r="CA16" s="9">
        <v>103.221</v>
      </c>
      <c r="CB16" s="9">
        <v>62.92</v>
      </c>
      <c r="CC16" s="9">
        <v>40.302</v>
      </c>
      <c r="CD16" s="9">
        <v>79.888000000000005</v>
      </c>
      <c r="CE16" s="9">
        <v>44.003999999999998</v>
      </c>
      <c r="CF16" s="9">
        <v>35.883000000000003</v>
      </c>
      <c r="CG16" s="9">
        <v>19.308</v>
      </c>
      <c r="CH16" s="9">
        <v>15.085000000000001</v>
      </c>
      <c r="CI16" s="9">
        <v>4.2229999999999999</v>
      </c>
      <c r="CJ16" s="9">
        <v>4.0259999999999998</v>
      </c>
      <c r="CK16" s="9">
        <v>3.83</v>
      </c>
      <c r="CL16" s="9">
        <v>0.19600000000000001</v>
      </c>
      <c r="CM16" s="9">
        <v>111.01600000000001</v>
      </c>
      <c r="CN16" s="9">
        <v>57.66</v>
      </c>
      <c r="CO16" s="9">
        <v>53.356000000000002</v>
      </c>
      <c r="CP16" s="9">
        <v>105.092</v>
      </c>
      <c r="CQ16" s="9">
        <v>54.295000000000002</v>
      </c>
      <c r="CR16" s="9">
        <v>50.796999999999997</v>
      </c>
      <c r="CS16" s="9">
        <v>5.9240000000000004</v>
      </c>
      <c r="CT16" s="9">
        <v>3.3660000000000001</v>
      </c>
      <c r="CU16" s="9">
        <v>2.5590000000000002</v>
      </c>
      <c r="CV16" s="9">
        <v>58.03</v>
      </c>
      <c r="CW16" s="9">
        <v>35.414000000000001</v>
      </c>
      <c r="CX16" s="9">
        <v>22.616</v>
      </c>
      <c r="CY16" s="9">
        <v>26.22</v>
      </c>
      <c r="CZ16" s="9">
        <v>20.594000000000001</v>
      </c>
      <c r="DA16" s="9">
        <v>5.6260000000000003</v>
      </c>
      <c r="DB16" s="9">
        <v>15.628</v>
      </c>
      <c r="DC16" s="9">
        <v>11.128</v>
      </c>
      <c r="DD16" s="9">
        <v>4.5010000000000003</v>
      </c>
      <c r="DE16" s="9">
        <v>8.1010000000000009</v>
      </c>
      <c r="DF16" s="9">
        <v>6.9749999999999996</v>
      </c>
      <c r="DG16" s="9">
        <v>1.125</v>
      </c>
      <c r="DH16" s="9">
        <v>2.4910000000000001</v>
      </c>
      <c r="DI16" s="9">
        <v>2.4910000000000001</v>
      </c>
      <c r="DJ16" s="9">
        <v>0</v>
      </c>
      <c r="DK16" s="9">
        <v>31.81</v>
      </c>
      <c r="DL16" s="9">
        <v>14.821</v>
      </c>
      <c r="DM16" s="9">
        <v>16.989999999999998</v>
      </c>
      <c r="DN16" s="9">
        <v>28.753</v>
      </c>
      <c r="DO16" s="9">
        <v>13.737</v>
      </c>
      <c r="DP16" s="9">
        <v>15.016</v>
      </c>
      <c r="DQ16" s="9">
        <v>3.0579999999999998</v>
      </c>
      <c r="DR16" s="9">
        <v>1.0840000000000001</v>
      </c>
      <c r="DS16" s="9">
        <v>1.9730000000000001</v>
      </c>
      <c r="DT16" s="9">
        <v>91.691000000000003</v>
      </c>
      <c r="DU16" s="9">
        <v>49.621000000000002</v>
      </c>
      <c r="DV16" s="9">
        <v>42.07</v>
      </c>
      <c r="DW16" s="9">
        <v>40.198</v>
      </c>
      <c r="DX16" s="9">
        <v>23.372</v>
      </c>
      <c r="DY16" s="9">
        <v>16.826000000000001</v>
      </c>
      <c r="DZ16" s="9">
        <v>32.923999999999999</v>
      </c>
      <c r="EA16" s="9">
        <v>17.489999999999998</v>
      </c>
      <c r="EB16" s="9">
        <v>15.433999999999999</v>
      </c>
      <c r="EC16" s="9">
        <v>6.7610000000000001</v>
      </c>
      <c r="ED16" s="9">
        <v>5.5659999999999998</v>
      </c>
      <c r="EE16" s="9">
        <v>1.196</v>
      </c>
      <c r="EF16" s="9">
        <v>0.51200000000000001</v>
      </c>
      <c r="EG16" s="9">
        <v>0.317</v>
      </c>
      <c r="EH16" s="9">
        <v>0.19600000000000001</v>
      </c>
      <c r="EI16" s="9">
        <v>51.493000000000002</v>
      </c>
      <c r="EJ16" s="9">
        <v>26.248999999999999</v>
      </c>
      <c r="EK16" s="9">
        <v>25.244</v>
      </c>
      <c r="EL16" s="9">
        <v>50.052999999999997</v>
      </c>
      <c r="EM16" s="9">
        <v>25.181000000000001</v>
      </c>
      <c r="EN16" s="9">
        <v>24.872</v>
      </c>
      <c r="EO16" s="9">
        <v>1.4410000000000001</v>
      </c>
      <c r="EP16" s="9">
        <v>1.069</v>
      </c>
      <c r="EQ16" s="9">
        <v>0.372</v>
      </c>
      <c r="ER16" s="9">
        <v>39.811999999999998</v>
      </c>
      <c r="ES16" s="9">
        <v>23.847999999999999</v>
      </c>
      <c r="ET16" s="9">
        <v>15.964</v>
      </c>
      <c r="EU16" s="9">
        <v>20.774000000000001</v>
      </c>
      <c r="EV16" s="9">
        <v>12.465</v>
      </c>
      <c r="EW16" s="9">
        <v>8.3089999999999993</v>
      </c>
      <c r="EX16" s="9">
        <v>18.712</v>
      </c>
      <c r="EY16" s="9">
        <v>10.403</v>
      </c>
      <c r="EZ16" s="9">
        <v>8.3089999999999993</v>
      </c>
      <c r="FA16" s="9">
        <v>1.04</v>
      </c>
      <c r="FB16" s="9">
        <v>1.04</v>
      </c>
      <c r="FC16" s="9">
        <v>0</v>
      </c>
      <c r="FD16" s="9">
        <v>1.0229999999999999</v>
      </c>
      <c r="FE16" s="9">
        <v>1.0229999999999999</v>
      </c>
      <c r="FF16" s="9">
        <v>0</v>
      </c>
      <c r="FG16" s="9">
        <v>19.038</v>
      </c>
      <c r="FH16" s="9">
        <v>11.382999999999999</v>
      </c>
      <c r="FI16" s="9">
        <v>7.6550000000000002</v>
      </c>
      <c r="FJ16" s="9">
        <v>17.611999999999998</v>
      </c>
      <c r="FK16" s="9">
        <v>10.17</v>
      </c>
      <c r="FL16" s="9">
        <v>7.4420000000000002</v>
      </c>
      <c r="FM16" s="9">
        <v>1.4259999999999999</v>
      </c>
      <c r="FN16" s="9">
        <v>1.2130000000000001</v>
      </c>
      <c r="FO16" s="9">
        <v>0.21299999999999999</v>
      </c>
      <c r="FP16" s="9">
        <v>24.704000000000001</v>
      </c>
      <c r="FQ16" s="9">
        <v>11.696</v>
      </c>
      <c r="FR16" s="9">
        <v>13.007999999999999</v>
      </c>
      <c r="FS16" s="9">
        <v>16.03</v>
      </c>
      <c r="FT16" s="9">
        <v>6.4889999999999999</v>
      </c>
      <c r="FU16" s="9">
        <v>9.5410000000000004</v>
      </c>
      <c r="FV16" s="9">
        <v>12.622999999999999</v>
      </c>
      <c r="FW16" s="9">
        <v>4.984</v>
      </c>
      <c r="FX16" s="9">
        <v>7.6390000000000002</v>
      </c>
      <c r="FY16" s="9">
        <v>3.4060000000000001</v>
      </c>
      <c r="FZ16" s="9">
        <v>1.504</v>
      </c>
      <c r="GA16" s="9">
        <v>1.9019999999999999</v>
      </c>
      <c r="GB16" s="9">
        <v>0</v>
      </c>
      <c r="GC16" s="9">
        <v>0</v>
      </c>
      <c r="GD16" s="9">
        <v>0</v>
      </c>
      <c r="GE16" s="9">
        <v>8.6739999999999995</v>
      </c>
      <c r="GF16" s="9">
        <v>5.2069999999999999</v>
      </c>
      <c r="GG16" s="9">
        <v>3.4670000000000001</v>
      </c>
      <c r="GH16" s="9">
        <v>8.6739999999999995</v>
      </c>
      <c r="GI16" s="9">
        <v>5.2069999999999999</v>
      </c>
      <c r="GJ16" s="9">
        <v>3.4670000000000001</v>
      </c>
      <c r="GK16" s="9">
        <v>0</v>
      </c>
      <c r="GL16" s="9">
        <v>0</v>
      </c>
      <c r="GM16" s="9">
        <v>0</v>
      </c>
      <c r="GN16" s="9">
        <v>35.401000000000003</v>
      </c>
      <c r="GO16" s="9">
        <v>21.234000000000002</v>
      </c>
      <c r="GP16" s="9">
        <v>14.167</v>
      </c>
      <c r="GQ16" s="9">
        <v>20.768999999999998</v>
      </c>
      <c r="GR16" s="9">
        <v>12.714</v>
      </c>
      <c r="GS16" s="9">
        <v>8.0549999999999997</v>
      </c>
      <c r="GT16" s="9">
        <v>18.510000000000002</v>
      </c>
      <c r="GU16" s="9">
        <v>10.654</v>
      </c>
      <c r="GV16" s="9">
        <v>7.8559999999999999</v>
      </c>
      <c r="GW16" s="9">
        <v>2.2589999999999999</v>
      </c>
      <c r="GX16" s="9">
        <v>2.06</v>
      </c>
      <c r="GY16" s="9">
        <v>0.19900000000000001</v>
      </c>
      <c r="GZ16" s="9">
        <v>0</v>
      </c>
      <c r="HA16" s="9">
        <v>0</v>
      </c>
      <c r="HB16" s="9">
        <v>0</v>
      </c>
      <c r="HC16" s="9">
        <v>14.632</v>
      </c>
      <c r="HD16" s="9">
        <v>8.52</v>
      </c>
      <c r="HE16" s="9">
        <v>6.1130000000000004</v>
      </c>
      <c r="HF16" s="9">
        <v>13.991</v>
      </c>
      <c r="HG16" s="9">
        <v>8.52</v>
      </c>
      <c r="HH16" s="9">
        <v>5.4720000000000004</v>
      </c>
      <c r="HI16" s="9">
        <v>0.64100000000000001</v>
      </c>
      <c r="HJ16" s="9">
        <v>0</v>
      </c>
      <c r="HK16" s="9">
        <v>0.64100000000000001</v>
      </c>
      <c r="HL16" s="9">
        <v>23.364000000000001</v>
      </c>
      <c r="HM16" s="9">
        <v>13.085000000000001</v>
      </c>
      <c r="HN16" s="9">
        <v>10.278</v>
      </c>
      <c r="HO16" s="9">
        <v>17.786999999999999</v>
      </c>
      <c r="HP16" s="9">
        <v>10.308999999999999</v>
      </c>
      <c r="HQ16" s="9">
        <v>7.4779999999999998</v>
      </c>
      <c r="HR16" s="9">
        <v>17.786999999999999</v>
      </c>
      <c r="HS16" s="9">
        <v>10.308999999999999</v>
      </c>
      <c r="HT16" s="9">
        <v>7.4779999999999998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5.577</v>
      </c>
      <c r="IB16" s="9">
        <v>2.7759999999999998</v>
      </c>
      <c r="IC16" s="9">
        <v>2.8010000000000002</v>
      </c>
      <c r="ID16" s="9">
        <v>5.577</v>
      </c>
      <c r="IE16" s="9">
        <v>2.7759999999999998</v>
      </c>
      <c r="IF16" s="9">
        <v>2.8010000000000002</v>
      </c>
      <c r="IG16" s="9">
        <v>0</v>
      </c>
      <c r="IH16" s="9">
        <v>0</v>
      </c>
      <c r="II16" s="9">
        <v>0</v>
      </c>
      <c r="IJ16" s="9">
        <v>240.98699999999999</v>
      </c>
      <c r="IK16" s="9">
        <v>124.804</v>
      </c>
      <c r="IL16" s="9">
        <v>116.18300000000001</v>
      </c>
      <c r="IM16" s="9">
        <v>192.68799999999999</v>
      </c>
      <c r="IN16" s="9">
        <v>112.5</v>
      </c>
      <c r="IO16" s="9">
        <v>80.188000000000002</v>
      </c>
      <c r="IP16" s="9">
        <v>146.54599999999999</v>
      </c>
      <c r="IQ16" s="9">
        <v>84.596000000000004</v>
      </c>
    </row>
    <row r="17" spans="1:251">
      <c r="A17" s="10">
        <v>44228</v>
      </c>
      <c r="B17" s="9">
        <v>2.133</v>
      </c>
      <c r="C17" s="9">
        <v>0</v>
      </c>
      <c r="D17" s="9">
        <v>6.5259999999999998</v>
      </c>
      <c r="E17" s="9">
        <v>2.4860000000000002</v>
      </c>
      <c r="F17" s="9">
        <v>4.04</v>
      </c>
      <c r="G17" s="9">
        <v>6.5259999999999998</v>
      </c>
      <c r="H17" s="9">
        <v>2.4860000000000002</v>
      </c>
      <c r="I17" s="9">
        <v>4.04</v>
      </c>
      <c r="J17" s="9">
        <v>111.58799999999999</v>
      </c>
      <c r="K17" s="9">
        <v>70.180000000000007</v>
      </c>
      <c r="L17" s="9">
        <v>41.408999999999999</v>
      </c>
      <c r="M17" s="9">
        <v>52.948999999999998</v>
      </c>
      <c r="N17" s="9">
        <v>36.024000000000001</v>
      </c>
      <c r="O17" s="9">
        <v>16.923999999999999</v>
      </c>
      <c r="P17" s="9">
        <v>42.747999999999998</v>
      </c>
      <c r="Q17" s="9">
        <v>29.567</v>
      </c>
      <c r="R17" s="9">
        <v>13.18</v>
      </c>
      <c r="S17" s="9">
        <v>8.5210000000000008</v>
      </c>
      <c r="T17" s="9">
        <v>6.4569999999999999</v>
      </c>
      <c r="U17" s="9">
        <v>2.0640000000000001</v>
      </c>
      <c r="V17" s="9">
        <v>1.68</v>
      </c>
      <c r="W17" s="9">
        <v>0</v>
      </c>
      <c r="X17" s="9">
        <v>1.68</v>
      </c>
      <c r="Y17" s="9">
        <v>58.64</v>
      </c>
      <c r="Z17" s="9">
        <v>34.155000000000001</v>
      </c>
      <c r="AA17" s="9">
        <v>24.484000000000002</v>
      </c>
      <c r="AB17" s="9">
        <v>54.947000000000003</v>
      </c>
      <c r="AC17" s="9">
        <v>31.911000000000001</v>
      </c>
      <c r="AD17" s="9">
        <v>23.035</v>
      </c>
      <c r="AE17" s="9">
        <v>3.6930000000000001</v>
      </c>
      <c r="AF17" s="9">
        <v>2.2440000000000002</v>
      </c>
      <c r="AG17" s="9">
        <v>1.4490000000000001</v>
      </c>
      <c r="AH17" s="9">
        <v>9.734</v>
      </c>
      <c r="AI17" s="9">
        <v>5.7080000000000002</v>
      </c>
      <c r="AJ17" s="9">
        <v>4.0250000000000004</v>
      </c>
      <c r="AK17" s="9">
        <v>3.62</v>
      </c>
      <c r="AL17" s="9">
        <v>1.94</v>
      </c>
      <c r="AM17" s="9">
        <v>1.68</v>
      </c>
      <c r="AN17" s="9">
        <v>0.88300000000000001</v>
      </c>
      <c r="AO17" s="9">
        <v>0.88300000000000001</v>
      </c>
      <c r="AP17" s="9">
        <v>0</v>
      </c>
      <c r="AQ17" s="9">
        <v>1.0569999999999999</v>
      </c>
      <c r="AR17" s="9">
        <v>1.0569999999999999</v>
      </c>
      <c r="AS17" s="9">
        <v>0</v>
      </c>
      <c r="AT17" s="9">
        <v>1.68</v>
      </c>
      <c r="AU17" s="9">
        <v>0</v>
      </c>
      <c r="AV17" s="9">
        <v>1.68</v>
      </c>
      <c r="AW17" s="9">
        <v>6.1130000000000004</v>
      </c>
      <c r="AX17" s="9">
        <v>3.7679999999999998</v>
      </c>
      <c r="AY17" s="9">
        <v>2.3450000000000002</v>
      </c>
      <c r="AZ17" s="9">
        <v>2.42</v>
      </c>
      <c r="BA17" s="9">
        <v>1.524</v>
      </c>
      <c r="BB17" s="9">
        <v>0.89600000000000002</v>
      </c>
      <c r="BC17" s="9">
        <v>3.6930000000000001</v>
      </c>
      <c r="BD17" s="9">
        <v>2.2440000000000002</v>
      </c>
      <c r="BE17" s="9">
        <v>1.4490000000000001</v>
      </c>
      <c r="BF17" s="9">
        <v>101.855</v>
      </c>
      <c r="BG17" s="9">
        <v>64.471999999999994</v>
      </c>
      <c r="BH17" s="9">
        <v>37.383000000000003</v>
      </c>
      <c r="BI17" s="9">
        <v>49.328000000000003</v>
      </c>
      <c r="BJ17" s="9">
        <v>34.084000000000003</v>
      </c>
      <c r="BK17" s="9">
        <v>15.244</v>
      </c>
      <c r="BL17" s="9">
        <v>41.865000000000002</v>
      </c>
      <c r="BM17" s="9">
        <v>28.684000000000001</v>
      </c>
      <c r="BN17" s="9">
        <v>13.18</v>
      </c>
      <c r="BO17" s="9">
        <v>7.4640000000000004</v>
      </c>
      <c r="BP17" s="9">
        <v>5.4</v>
      </c>
      <c r="BQ17" s="9">
        <v>2.0640000000000001</v>
      </c>
      <c r="BR17" s="9">
        <v>52.527000000000001</v>
      </c>
      <c r="BS17" s="9">
        <v>30.387</v>
      </c>
      <c r="BT17" s="9">
        <v>22.138999999999999</v>
      </c>
      <c r="BU17" s="9">
        <v>52.527000000000001</v>
      </c>
      <c r="BV17" s="9">
        <v>30.387</v>
      </c>
      <c r="BW17" s="9">
        <v>22.138999999999999</v>
      </c>
      <c r="BX17" s="9">
        <v>221.19399999999999</v>
      </c>
      <c r="BY17" s="9">
        <v>123.66500000000001</v>
      </c>
      <c r="BZ17" s="9">
        <v>97.528999999999996</v>
      </c>
      <c r="CA17" s="9">
        <v>119.345</v>
      </c>
      <c r="CB17" s="9">
        <v>70.05</v>
      </c>
      <c r="CC17" s="9">
        <v>49.295000000000002</v>
      </c>
      <c r="CD17" s="9">
        <v>93.006</v>
      </c>
      <c r="CE17" s="9">
        <v>54.814999999999998</v>
      </c>
      <c r="CF17" s="9">
        <v>38.19</v>
      </c>
      <c r="CG17" s="9">
        <v>17.61</v>
      </c>
      <c r="CH17" s="9">
        <v>10.74</v>
      </c>
      <c r="CI17" s="9">
        <v>6.87</v>
      </c>
      <c r="CJ17" s="9">
        <v>8.7289999999999992</v>
      </c>
      <c r="CK17" s="9">
        <v>4.4939999999999998</v>
      </c>
      <c r="CL17" s="9">
        <v>4.2350000000000003</v>
      </c>
      <c r="CM17" s="9">
        <v>101.849</v>
      </c>
      <c r="CN17" s="9">
        <v>53.616</v>
      </c>
      <c r="CO17" s="9">
        <v>48.232999999999997</v>
      </c>
      <c r="CP17" s="9">
        <v>88.435000000000002</v>
      </c>
      <c r="CQ17" s="9">
        <v>45.837000000000003</v>
      </c>
      <c r="CR17" s="9">
        <v>42.597999999999999</v>
      </c>
      <c r="CS17" s="9">
        <v>13.414</v>
      </c>
      <c r="CT17" s="9">
        <v>7.7779999999999996</v>
      </c>
      <c r="CU17" s="9">
        <v>5.6349999999999998</v>
      </c>
      <c r="CV17" s="9">
        <v>62.027000000000001</v>
      </c>
      <c r="CW17" s="9">
        <v>31.893000000000001</v>
      </c>
      <c r="CX17" s="9">
        <v>30.134</v>
      </c>
      <c r="CY17" s="9">
        <v>25.152999999999999</v>
      </c>
      <c r="CZ17" s="9">
        <v>13.654</v>
      </c>
      <c r="DA17" s="9">
        <v>11.499000000000001</v>
      </c>
      <c r="DB17" s="9">
        <v>20.407</v>
      </c>
      <c r="DC17" s="9">
        <v>10.455</v>
      </c>
      <c r="DD17" s="9">
        <v>9.952</v>
      </c>
      <c r="DE17" s="9">
        <v>2.399</v>
      </c>
      <c r="DF17" s="9">
        <v>1.8089999999999999</v>
      </c>
      <c r="DG17" s="9">
        <v>0.59</v>
      </c>
      <c r="DH17" s="9">
        <v>2.3479999999999999</v>
      </c>
      <c r="DI17" s="9">
        <v>1.39</v>
      </c>
      <c r="DJ17" s="9">
        <v>0.95699999999999996</v>
      </c>
      <c r="DK17" s="9">
        <v>36.874000000000002</v>
      </c>
      <c r="DL17" s="9">
        <v>18.239000000000001</v>
      </c>
      <c r="DM17" s="9">
        <v>18.634</v>
      </c>
      <c r="DN17" s="9">
        <v>27.167000000000002</v>
      </c>
      <c r="DO17" s="9">
        <v>12.098000000000001</v>
      </c>
      <c r="DP17" s="9">
        <v>15.068</v>
      </c>
      <c r="DQ17" s="9">
        <v>9.7070000000000007</v>
      </c>
      <c r="DR17" s="9">
        <v>6.141</v>
      </c>
      <c r="DS17" s="9">
        <v>3.5659999999999998</v>
      </c>
      <c r="DT17" s="9">
        <v>85.790999999999997</v>
      </c>
      <c r="DU17" s="9">
        <v>51.563000000000002</v>
      </c>
      <c r="DV17" s="9">
        <v>34.228000000000002</v>
      </c>
      <c r="DW17" s="9">
        <v>46.024999999999999</v>
      </c>
      <c r="DX17" s="9">
        <v>30.289000000000001</v>
      </c>
      <c r="DY17" s="9">
        <v>15.736000000000001</v>
      </c>
      <c r="DZ17" s="9">
        <v>30.693999999999999</v>
      </c>
      <c r="EA17" s="9">
        <v>21.465</v>
      </c>
      <c r="EB17" s="9">
        <v>9.2279999999999998</v>
      </c>
      <c r="EC17" s="9">
        <v>10.727</v>
      </c>
      <c r="ED17" s="9">
        <v>6.2130000000000001</v>
      </c>
      <c r="EE17" s="9">
        <v>4.5140000000000002</v>
      </c>
      <c r="EF17" s="9">
        <v>4.6040000000000001</v>
      </c>
      <c r="EG17" s="9">
        <v>2.6110000000000002</v>
      </c>
      <c r="EH17" s="9">
        <v>1.9930000000000001</v>
      </c>
      <c r="EI17" s="9">
        <v>39.765999999999998</v>
      </c>
      <c r="EJ17" s="9">
        <v>21.274000000000001</v>
      </c>
      <c r="EK17" s="9">
        <v>18.492000000000001</v>
      </c>
      <c r="EL17" s="9">
        <v>38.200000000000003</v>
      </c>
      <c r="EM17" s="9">
        <v>21.02</v>
      </c>
      <c r="EN17" s="9">
        <v>17.18</v>
      </c>
      <c r="EO17" s="9">
        <v>1.5660000000000001</v>
      </c>
      <c r="EP17" s="9">
        <v>0.254</v>
      </c>
      <c r="EQ17" s="9">
        <v>1.3120000000000001</v>
      </c>
      <c r="ER17" s="9">
        <v>35.207000000000001</v>
      </c>
      <c r="ES17" s="9">
        <v>19.34</v>
      </c>
      <c r="ET17" s="9">
        <v>15.867000000000001</v>
      </c>
      <c r="EU17" s="9">
        <v>21.608000000000001</v>
      </c>
      <c r="EV17" s="9">
        <v>11.967000000000001</v>
      </c>
      <c r="EW17" s="9">
        <v>9.641</v>
      </c>
      <c r="EX17" s="9">
        <v>19.135000000000002</v>
      </c>
      <c r="EY17" s="9">
        <v>10.97</v>
      </c>
      <c r="EZ17" s="9">
        <v>8.1660000000000004</v>
      </c>
      <c r="FA17" s="9">
        <v>1.643</v>
      </c>
      <c r="FB17" s="9">
        <v>0.997</v>
      </c>
      <c r="FC17" s="9">
        <v>0.64600000000000002</v>
      </c>
      <c r="FD17" s="9">
        <v>0.83</v>
      </c>
      <c r="FE17" s="9">
        <v>0</v>
      </c>
      <c r="FF17" s="9">
        <v>0.83</v>
      </c>
      <c r="FG17" s="9">
        <v>13.599</v>
      </c>
      <c r="FH17" s="9">
        <v>7.3730000000000002</v>
      </c>
      <c r="FI17" s="9">
        <v>6.226</v>
      </c>
      <c r="FJ17" s="9">
        <v>12.208</v>
      </c>
      <c r="FK17" s="9">
        <v>6.7389999999999999</v>
      </c>
      <c r="FL17" s="9">
        <v>5.468</v>
      </c>
      <c r="FM17" s="9">
        <v>1.3919999999999999</v>
      </c>
      <c r="FN17" s="9">
        <v>0.63400000000000001</v>
      </c>
      <c r="FO17" s="9">
        <v>0.75800000000000001</v>
      </c>
      <c r="FP17" s="9">
        <v>38.168999999999997</v>
      </c>
      <c r="FQ17" s="9">
        <v>20.87</v>
      </c>
      <c r="FR17" s="9">
        <v>17.3</v>
      </c>
      <c r="FS17" s="9">
        <v>26.559000000000001</v>
      </c>
      <c r="FT17" s="9">
        <v>14.141</v>
      </c>
      <c r="FU17" s="9">
        <v>12.419</v>
      </c>
      <c r="FV17" s="9">
        <v>22.77</v>
      </c>
      <c r="FW17" s="9">
        <v>11.926</v>
      </c>
      <c r="FX17" s="9">
        <v>10.843999999999999</v>
      </c>
      <c r="FY17" s="9">
        <v>2.8410000000000002</v>
      </c>
      <c r="FZ17" s="9">
        <v>1.722</v>
      </c>
      <c r="GA17" s="9">
        <v>1.1200000000000001</v>
      </c>
      <c r="GB17" s="9">
        <v>0.94799999999999995</v>
      </c>
      <c r="GC17" s="9">
        <v>0.49299999999999999</v>
      </c>
      <c r="GD17" s="9">
        <v>0.45500000000000002</v>
      </c>
      <c r="GE17" s="9">
        <v>11.61</v>
      </c>
      <c r="GF17" s="9">
        <v>6.7290000000000001</v>
      </c>
      <c r="GG17" s="9">
        <v>4.8810000000000002</v>
      </c>
      <c r="GH17" s="9">
        <v>10.861000000000001</v>
      </c>
      <c r="GI17" s="9">
        <v>5.98</v>
      </c>
      <c r="GJ17" s="9">
        <v>4.8810000000000002</v>
      </c>
      <c r="GK17" s="9">
        <v>0.749</v>
      </c>
      <c r="GL17" s="9">
        <v>0.749</v>
      </c>
      <c r="GM17" s="9">
        <v>0</v>
      </c>
      <c r="GN17" s="9">
        <v>36.225999999999999</v>
      </c>
      <c r="GO17" s="9">
        <v>23.218</v>
      </c>
      <c r="GP17" s="9">
        <v>13.007999999999999</v>
      </c>
      <c r="GQ17" s="9">
        <v>24.308</v>
      </c>
      <c r="GR17" s="9">
        <v>16.042000000000002</v>
      </c>
      <c r="GS17" s="9">
        <v>8.2669999999999995</v>
      </c>
      <c r="GT17" s="9">
        <v>22.613</v>
      </c>
      <c r="GU17" s="9">
        <v>14.755000000000001</v>
      </c>
      <c r="GV17" s="9">
        <v>7.8579999999999997</v>
      </c>
      <c r="GW17" s="9">
        <v>1.6950000000000001</v>
      </c>
      <c r="GX17" s="9">
        <v>1.2869999999999999</v>
      </c>
      <c r="GY17" s="9">
        <v>0.40899999999999997</v>
      </c>
      <c r="GZ17" s="9">
        <v>0</v>
      </c>
      <c r="HA17" s="9">
        <v>0</v>
      </c>
      <c r="HB17" s="9">
        <v>0</v>
      </c>
      <c r="HC17" s="9">
        <v>11.917999999999999</v>
      </c>
      <c r="HD17" s="9">
        <v>7.1769999999999996</v>
      </c>
      <c r="HE17" s="9">
        <v>4.7409999999999997</v>
      </c>
      <c r="HF17" s="9">
        <v>11.439</v>
      </c>
      <c r="HG17" s="9">
        <v>6.6970000000000001</v>
      </c>
      <c r="HH17" s="9">
        <v>4.7409999999999997</v>
      </c>
      <c r="HI17" s="9">
        <v>0.47899999999999998</v>
      </c>
      <c r="HJ17" s="9">
        <v>0.47899999999999998</v>
      </c>
      <c r="HK17" s="9">
        <v>0</v>
      </c>
      <c r="HL17" s="9">
        <v>23.989000000000001</v>
      </c>
      <c r="HM17" s="9">
        <v>16.75</v>
      </c>
      <c r="HN17" s="9">
        <v>7.2389999999999999</v>
      </c>
      <c r="HO17" s="9">
        <v>18.428999999999998</v>
      </c>
      <c r="HP17" s="9">
        <v>13.762</v>
      </c>
      <c r="HQ17" s="9">
        <v>4.6669999999999998</v>
      </c>
      <c r="HR17" s="9">
        <v>14.029</v>
      </c>
      <c r="HS17" s="9">
        <v>10.507999999999999</v>
      </c>
      <c r="HT17" s="9">
        <v>3.5209999999999999</v>
      </c>
      <c r="HU17" s="9">
        <v>4.4000000000000004</v>
      </c>
      <c r="HV17" s="9">
        <v>3.254</v>
      </c>
      <c r="HW17" s="9">
        <v>1.1459999999999999</v>
      </c>
      <c r="HX17" s="9">
        <v>0</v>
      </c>
      <c r="HY17" s="9">
        <v>0</v>
      </c>
      <c r="HZ17" s="9">
        <v>0</v>
      </c>
      <c r="IA17" s="9">
        <v>5.56</v>
      </c>
      <c r="IB17" s="9">
        <v>2.988</v>
      </c>
      <c r="IC17" s="9">
        <v>2.5720000000000001</v>
      </c>
      <c r="ID17" s="9">
        <v>5.56</v>
      </c>
      <c r="IE17" s="9">
        <v>2.988</v>
      </c>
      <c r="IF17" s="9">
        <v>2.5720000000000001</v>
      </c>
      <c r="IG17" s="9">
        <v>0</v>
      </c>
      <c r="IH17" s="9">
        <v>0</v>
      </c>
      <c r="II17" s="9">
        <v>0</v>
      </c>
      <c r="IJ17" s="9">
        <v>297.57</v>
      </c>
      <c r="IK17" s="9">
        <v>163.21100000000001</v>
      </c>
      <c r="IL17" s="9">
        <v>134.36000000000001</v>
      </c>
      <c r="IM17" s="9">
        <v>240.89400000000001</v>
      </c>
      <c r="IN17" s="9">
        <v>143.05099999999999</v>
      </c>
      <c r="IO17" s="9">
        <v>97.841999999999999</v>
      </c>
      <c r="IP17" s="9">
        <v>188.49299999999999</v>
      </c>
      <c r="IQ17" s="9">
        <v>103.099</v>
      </c>
    </row>
    <row r="18" spans="1:251">
      <c r="A18" s="10">
        <v>44593</v>
      </c>
      <c r="B18" s="9">
        <v>0</v>
      </c>
      <c r="C18" s="9">
        <v>0</v>
      </c>
      <c r="D18" s="9">
        <v>2.1869999999999998</v>
      </c>
      <c r="E18" s="9">
        <v>1.595</v>
      </c>
      <c r="F18" s="9">
        <v>0.59299999999999997</v>
      </c>
      <c r="G18" s="9">
        <v>2.1869999999999998</v>
      </c>
      <c r="H18" s="9">
        <v>1.595</v>
      </c>
      <c r="I18" s="9">
        <v>0.59299999999999997</v>
      </c>
      <c r="J18" s="9">
        <v>91.813000000000002</v>
      </c>
      <c r="K18" s="9">
        <v>56.411000000000001</v>
      </c>
      <c r="L18" s="9">
        <v>35.402000000000001</v>
      </c>
      <c r="M18" s="9">
        <v>39.661000000000001</v>
      </c>
      <c r="N18" s="9">
        <v>23.9</v>
      </c>
      <c r="O18" s="9">
        <v>15.760999999999999</v>
      </c>
      <c r="P18" s="9">
        <v>32.756</v>
      </c>
      <c r="Q18" s="9">
        <v>17.417999999999999</v>
      </c>
      <c r="R18" s="9">
        <v>15.337999999999999</v>
      </c>
      <c r="S18" s="9">
        <v>6.1689999999999996</v>
      </c>
      <c r="T18" s="9">
        <v>5.7460000000000004</v>
      </c>
      <c r="U18" s="9">
        <v>0.42299999999999999</v>
      </c>
      <c r="V18" s="9">
        <v>0.73499999999999999</v>
      </c>
      <c r="W18" s="9">
        <v>0.73499999999999999</v>
      </c>
      <c r="X18" s="9">
        <v>0</v>
      </c>
      <c r="Y18" s="9">
        <v>52.152000000000001</v>
      </c>
      <c r="Z18" s="9">
        <v>32.511000000000003</v>
      </c>
      <c r="AA18" s="9">
        <v>19.640999999999998</v>
      </c>
      <c r="AB18" s="9">
        <v>49.639000000000003</v>
      </c>
      <c r="AC18" s="9">
        <v>31.11</v>
      </c>
      <c r="AD18" s="9">
        <v>18.529</v>
      </c>
      <c r="AE18" s="9">
        <v>2.5129999999999999</v>
      </c>
      <c r="AF18" s="9">
        <v>1.401</v>
      </c>
      <c r="AG18" s="9">
        <v>1.1120000000000001</v>
      </c>
      <c r="AH18" s="9">
        <v>12.583</v>
      </c>
      <c r="AI18" s="9">
        <v>8.8650000000000002</v>
      </c>
      <c r="AJ18" s="9">
        <v>3.718</v>
      </c>
      <c r="AK18" s="9">
        <v>4.3150000000000004</v>
      </c>
      <c r="AL18" s="9">
        <v>3.3839999999999999</v>
      </c>
      <c r="AM18" s="9">
        <v>0.93100000000000005</v>
      </c>
      <c r="AN18" s="9">
        <v>3.2639999999999998</v>
      </c>
      <c r="AO18" s="9">
        <v>2.3340000000000001</v>
      </c>
      <c r="AP18" s="9">
        <v>0.93100000000000005</v>
      </c>
      <c r="AQ18" s="9">
        <v>0.315</v>
      </c>
      <c r="AR18" s="9">
        <v>0.315</v>
      </c>
      <c r="AS18" s="9">
        <v>0</v>
      </c>
      <c r="AT18" s="9">
        <v>0.73499999999999999</v>
      </c>
      <c r="AU18" s="9">
        <v>0.73499999999999999</v>
      </c>
      <c r="AV18" s="9">
        <v>0</v>
      </c>
      <c r="AW18" s="9">
        <v>8.2680000000000007</v>
      </c>
      <c r="AX18" s="9">
        <v>5.4809999999999999</v>
      </c>
      <c r="AY18" s="9">
        <v>2.7869999999999999</v>
      </c>
      <c r="AZ18" s="9">
        <v>5.7549999999999999</v>
      </c>
      <c r="BA18" s="9">
        <v>4.08</v>
      </c>
      <c r="BB18" s="9">
        <v>1.675</v>
      </c>
      <c r="BC18" s="9">
        <v>2.5129999999999999</v>
      </c>
      <c r="BD18" s="9">
        <v>1.401</v>
      </c>
      <c r="BE18" s="9">
        <v>1.1120000000000001</v>
      </c>
      <c r="BF18" s="9">
        <v>79.23</v>
      </c>
      <c r="BG18" s="9">
        <v>47.545999999999999</v>
      </c>
      <c r="BH18" s="9">
        <v>31.684000000000001</v>
      </c>
      <c r="BI18" s="9">
        <v>35.345999999999997</v>
      </c>
      <c r="BJ18" s="9">
        <v>20.515999999999998</v>
      </c>
      <c r="BK18" s="9">
        <v>14.83</v>
      </c>
      <c r="BL18" s="9">
        <v>29.492000000000001</v>
      </c>
      <c r="BM18" s="9">
        <v>15.084</v>
      </c>
      <c r="BN18" s="9">
        <v>14.407</v>
      </c>
      <c r="BO18" s="9">
        <v>5.8540000000000001</v>
      </c>
      <c r="BP18" s="9">
        <v>5.4320000000000004</v>
      </c>
      <c r="BQ18" s="9">
        <v>0.42299999999999999</v>
      </c>
      <c r="BR18" s="9">
        <v>43.884</v>
      </c>
      <c r="BS18" s="9">
        <v>27.03</v>
      </c>
      <c r="BT18" s="9">
        <v>16.853999999999999</v>
      </c>
      <c r="BU18" s="9">
        <v>43.884</v>
      </c>
      <c r="BV18" s="9">
        <v>27.03</v>
      </c>
      <c r="BW18" s="9">
        <v>16.853999999999999</v>
      </c>
      <c r="BX18" s="9">
        <v>159.387</v>
      </c>
      <c r="BY18" s="9">
        <v>91.028999999999996</v>
      </c>
      <c r="BZ18" s="9">
        <v>68.358000000000004</v>
      </c>
      <c r="CA18" s="9">
        <v>73.923000000000002</v>
      </c>
      <c r="CB18" s="9">
        <v>43.381999999999998</v>
      </c>
      <c r="CC18" s="9">
        <v>30.541</v>
      </c>
      <c r="CD18" s="9">
        <v>59.935000000000002</v>
      </c>
      <c r="CE18" s="9">
        <v>31.17</v>
      </c>
      <c r="CF18" s="9">
        <v>28.765000000000001</v>
      </c>
      <c r="CG18" s="9">
        <v>10.637</v>
      </c>
      <c r="CH18" s="9">
        <v>9.4320000000000004</v>
      </c>
      <c r="CI18" s="9">
        <v>1.2050000000000001</v>
      </c>
      <c r="CJ18" s="9">
        <v>3.35</v>
      </c>
      <c r="CK18" s="9">
        <v>2.78</v>
      </c>
      <c r="CL18" s="9">
        <v>0.56999999999999995</v>
      </c>
      <c r="CM18" s="9">
        <v>85.463999999999999</v>
      </c>
      <c r="CN18" s="9">
        <v>47.648000000000003</v>
      </c>
      <c r="CO18" s="9">
        <v>37.816000000000003</v>
      </c>
      <c r="CP18" s="9">
        <v>79.661000000000001</v>
      </c>
      <c r="CQ18" s="9">
        <v>44.264000000000003</v>
      </c>
      <c r="CR18" s="9">
        <v>35.396999999999998</v>
      </c>
      <c r="CS18" s="9">
        <v>5.8029999999999999</v>
      </c>
      <c r="CT18" s="9">
        <v>3.3839999999999999</v>
      </c>
      <c r="CU18" s="9">
        <v>2.419</v>
      </c>
      <c r="CV18" s="9">
        <v>53.966999999999999</v>
      </c>
      <c r="CW18" s="9">
        <v>31.135000000000002</v>
      </c>
      <c r="CX18" s="9">
        <v>22.832000000000001</v>
      </c>
      <c r="CY18" s="9">
        <v>22.873000000000001</v>
      </c>
      <c r="CZ18" s="9">
        <v>15.404999999999999</v>
      </c>
      <c r="DA18" s="9">
        <v>7.468</v>
      </c>
      <c r="DB18" s="9">
        <v>16.553999999999998</v>
      </c>
      <c r="DC18" s="9">
        <v>9.9350000000000005</v>
      </c>
      <c r="DD18" s="9">
        <v>6.6189999999999998</v>
      </c>
      <c r="DE18" s="9">
        <v>4.9340000000000002</v>
      </c>
      <c r="DF18" s="9">
        <v>4.5170000000000003</v>
      </c>
      <c r="DG18" s="9">
        <v>0.41699999999999998</v>
      </c>
      <c r="DH18" s="9">
        <v>1.3859999999999999</v>
      </c>
      <c r="DI18" s="9">
        <v>0.95399999999999996</v>
      </c>
      <c r="DJ18" s="9">
        <v>0.432</v>
      </c>
      <c r="DK18" s="9">
        <v>31.094000000000001</v>
      </c>
      <c r="DL18" s="9">
        <v>15.73</v>
      </c>
      <c r="DM18" s="9">
        <v>15.364000000000001</v>
      </c>
      <c r="DN18" s="9">
        <v>27.632000000000001</v>
      </c>
      <c r="DO18" s="9">
        <v>13.941000000000001</v>
      </c>
      <c r="DP18" s="9">
        <v>13.691000000000001</v>
      </c>
      <c r="DQ18" s="9">
        <v>3.4620000000000002</v>
      </c>
      <c r="DR18" s="9">
        <v>1.7889999999999999</v>
      </c>
      <c r="DS18" s="9">
        <v>1.673</v>
      </c>
      <c r="DT18" s="9">
        <v>75.644999999999996</v>
      </c>
      <c r="DU18" s="9">
        <v>42.83</v>
      </c>
      <c r="DV18" s="9">
        <v>32.814</v>
      </c>
      <c r="DW18" s="9">
        <v>37.137999999999998</v>
      </c>
      <c r="DX18" s="9">
        <v>20.58</v>
      </c>
      <c r="DY18" s="9">
        <v>16.558</v>
      </c>
      <c r="DZ18" s="9">
        <v>30.777000000000001</v>
      </c>
      <c r="EA18" s="9">
        <v>15.146000000000001</v>
      </c>
      <c r="EB18" s="9">
        <v>15.631</v>
      </c>
      <c r="EC18" s="9">
        <v>5.43</v>
      </c>
      <c r="ED18" s="9">
        <v>4.6420000000000003</v>
      </c>
      <c r="EE18" s="9">
        <v>0.78800000000000003</v>
      </c>
      <c r="EF18" s="9">
        <v>0.93100000000000005</v>
      </c>
      <c r="EG18" s="9">
        <v>0.79200000000000004</v>
      </c>
      <c r="EH18" s="9">
        <v>0.13800000000000001</v>
      </c>
      <c r="EI18" s="9">
        <v>38.506</v>
      </c>
      <c r="EJ18" s="9">
        <v>22.25</v>
      </c>
      <c r="EK18" s="9">
        <v>16.256</v>
      </c>
      <c r="EL18" s="9">
        <v>36.164999999999999</v>
      </c>
      <c r="EM18" s="9">
        <v>20.655000000000001</v>
      </c>
      <c r="EN18" s="9">
        <v>15.51</v>
      </c>
      <c r="EO18" s="9">
        <v>2.3410000000000002</v>
      </c>
      <c r="EP18" s="9">
        <v>1.595</v>
      </c>
      <c r="EQ18" s="9">
        <v>0.747</v>
      </c>
      <c r="ER18" s="9">
        <v>16.213999999999999</v>
      </c>
      <c r="ES18" s="9">
        <v>10.502000000000001</v>
      </c>
      <c r="ET18" s="9">
        <v>5.7119999999999997</v>
      </c>
      <c r="EU18" s="9">
        <v>6.931</v>
      </c>
      <c r="EV18" s="9">
        <v>4.6280000000000001</v>
      </c>
      <c r="EW18" s="9">
        <v>2.3029999999999999</v>
      </c>
      <c r="EX18" s="9">
        <v>6.2080000000000002</v>
      </c>
      <c r="EY18" s="9">
        <v>3.9049999999999998</v>
      </c>
      <c r="EZ18" s="9">
        <v>2.3029999999999999</v>
      </c>
      <c r="FA18" s="9">
        <v>0.27300000000000002</v>
      </c>
      <c r="FB18" s="9">
        <v>0.27300000000000002</v>
      </c>
      <c r="FC18" s="9">
        <v>0</v>
      </c>
      <c r="FD18" s="9">
        <v>0.45</v>
      </c>
      <c r="FE18" s="9">
        <v>0.45</v>
      </c>
      <c r="FF18" s="9">
        <v>0</v>
      </c>
      <c r="FG18" s="9">
        <v>9.2829999999999995</v>
      </c>
      <c r="FH18" s="9">
        <v>5.8739999999999997</v>
      </c>
      <c r="FI18" s="9">
        <v>3.4089999999999998</v>
      </c>
      <c r="FJ18" s="9">
        <v>9.2829999999999995</v>
      </c>
      <c r="FK18" s="9">
        <v>5.8739999999999997</v>
      </c>
      <c r="FL18" s="9">
        <v>3.4089999999999998</v>
      </c>
      <c r="FM18" s="9">
        <v>0</v>
      </c>
      <c r="FN18" s="9">
        <v>0</v>
      </c>
      <c r="FO18" s="9">
        <v>0</v>
      </c>
      <c r="FP18" s="9">
        <v>13.561999999999999</v>
      </c>
      <c r="FQ18" s="9">
        <v>6.5620000000000003</v>
      </c>
      <c r="FR18" s="9">
        <v>7</v>
      </c>
      <c r="FS18" s="9">
        <v>6.9809999999999999</v>
      </c>
      <c r="FT18" s="9">
        <v>2.7679999999999998</v>
      </c>
      <c r="FU18" s="9">
        <v>4.2119999999999997</v>
      </c>
      <c r="FV18" s="9">
        <v>6.3970000000000002</v>
      </c>
      <c r="FW18" s="9">
        <v>2.1840000000000002</v>
      </c>
      <c r="FX18" s="9">
        <v>4.2119999999999997</v>
      </c>
      <c r="FY18" s="9">
        <v>0</v>
      </c>
      <c r="FZ18" s="9">
        <v>0</v>
      </c>
      <c r="GA18" s="9">
        <v>0</v>
      </c>
      <c r="GB18" s="9">
        <v>0.58399999999999996</v>
      </c>
      <c r="GC18" s="9">
        <v>0.58399999999999996</v>
      </c>
      <c r="GD18" s="9">
        <v>0</v>
      </c>
      <c r="GE18" s="9">
        <v>6.5810000000000004</v>
      </c>
      <c r="GF18" s="9">
        <v>3.794</v>
      </c>
      <c r="GG18" s="9">
        <v>2.7869999999999999</v>
      </c>
      <c r="GH18" s="9">
        <v>6.5810000000000004</v>
      </c>
      <c r="GI18" s="9">
        <v>3.794</v>
      </c>
      <c r="GJ18" s="9">
        <v>2.7869999999999999</v>
      </c>
      <c r="GK18" s="9">
        <v>0</v>
      </c>
      <c r="GL18" s="9">
        <v>0</v>
      </c>
      <c r="GM18" s="9">
        <v>0</v>
      </c>
      <c r="GN18" s="9">
        <v>23.800999999999998</v>
      </c>
      <c r="GO18" s="9">
        <v>15.958</v>
      </c>
      <c r="GP18" s="9">
        <v>7.8440000000000003</v>
      </c>
      <c r="GQ18" s="9">
        <v>13.988</v>
      </c>
      <c r="GR18" s="9">
        <v>9.3040000000000003</v>
      </c>
      <c r="GS18" s="9">
        <v>4.6840000000000002</v>
      </c>
      <c r="GT18" s="9">
        <v>11.895</v>
      </c>
      <c r="GU18" s="9">
        <v>7.2110000000000003</v>
      </c>
      <c r="GV18" s="9">
        <v>4.6840000000000002</v>
      </c>
      <c r="GW18" s="9">
        <v>2.093</v>
      </c>
      <c r="GX18" s="9">
        <v>2.093</v>
      </c>
      <c r="GY18" s="9">
        <v>0</v>
      </c>
      <c r="GZ18" s="9">
        <v>0</v>
      </c>
      <c r="HA18" s="9">
        <v>0</v>
      </c>
      <c r="HB18" s="9">
        <v>0</v>
      </c>
      <c r="HC18" s="9">
        <v>9.8130000000000006</v>
      </c>
      <c r="HD18" s="9">
        <v>6.6539999999999999</v>
      </c>
      <c r="HE18" s="9">
        <v>3.1589999999999998</v>
      </c>
      <c r="HF18" s="9">
        <v>9.8130000000000006</v>
      </c>
      <c r="HG18" s="9">
        <v>6.6539999999999999</v>
      </c>
      <c r="HH18" s="9">
        <v>3.1589999999999998</v>
      </c>
      <c r="HI18" s="9">
        <v>0</v>
      </c>
      <c r="HJ18" s="9">
        <v>0</v>
      </c>
      <c r="HK18" s="9">
        <v>0</v>
      </c>
      <c r="HL18" s="9">
        <v>16.582000000000001</v>
      </c>
      <c r="HM18" s="9">
        <v>10.079000000000001</v>
      </c>
      <c r="HN18" s="9">
        <v>6.5030000000000001</v>
      </c>
      <c r="HO18" s="9">
        <v>14.086</v>
      </c>
      <c r="HP18" s="9">
        <v>8.2240000000000002</v>
      </c>
      <c r="HQ18" s="9">
        <v>5.8609999999999998</v>
      </c>
      <c r="HR18" s="9">
        <v>12.242000000000001</v>
      </c>
      <c r="HS18" s="9">
        <v>6.3810000000000002</v>
      </c>
      <c r="HT18" s="9">
        <v>5.8609999999999998</v>
      </c>
      <c r="HU18" s="9">
        <v>1.3879999999999999</v>
      </c>
      <c r="HV18" s="9">
        <v>1.3879999999999999</v>
      </c>
      <c r="HW18" s="9">
        <v>0</v>
      </c>
      <c r="HX18" s="9">
        <v>0.45600000000000002</v>
      </c>
      <c r="HY18" s="9">
        <v>0.45600000000000002</v>
      </c>
      <c r="HZ18" s="9">
        <v>0</v>
      </c>
      <c r="IA18" s="9">
        <v>2.4969999999999999</v>
      </c>
      <c r="IB18" s="9">
        <v>1.8540000000000001</v>
      </c>
      <c r="IC18" s="9">
        <v>0.64200000000000002</v>
      </c>
      <c r="ID18" s="9">
        <v>1.8480000000000001</v>
      </c>
      <c r="IE18" s="9">
        <v>1.2050000000000001</v>
      </c>
      <c r="IF18" s="9">
        <v>0.64200000000000002</v>
      </c>
      <c r="IG18" s="9">
        <v>0.64900000000000002</v>
      </c>
      <c r="IH18" s="9">
        <v>0.64900000000000002</v>
      </c>
      <c r="II18" s="9">
        <v>0</v>
      </c>
      <c r="IJ18" s="9">
        <v>205.90199999999999</v>
      </c>
      <c r="IK18" s="9">
        <v>103.00700000000001</v>
      </c>
      <c r="IL18" s="9">
        <v>102.895</v>
      </c>
      <c r="IM18" s="9">
        <v>155.398</v>
      </c>
      <c r="IN18" s="9">
        <v>89.025999999999996</v>
      </c>
      <c r="IO18" s="9">
        <v>66.372</v>
      </c>
      <c r="IP18" s="9">
        <v>113.976</v>
      </c>
      <c r="IQ18" s="9">
        <v>60.758000000000003</v>
      </c>
    </row>
    <row r="19" spans="1:251">
      <c r="A19" s="10">
        <v>44958</v>
      </c>
      <c r="B19" s="9">
        <v>0</v>
      </c>
      <c r="C19" s="9">
        <v>0</v>
      </c>
      <c r="D19" s="9">
        <v>2.0659999999999998</v>
      </c>
      <c r="E19" s="9">
        <v>0.68799999999999994</v>
      </c>
      <c r="F19" s="9">
        <v>1.379</v>
      </c>
      <c r="G19" s="9">
        <v>2.0659999999999998</v>
      </c>
      <c r="H19" s="9">
        <v>0.68799999999999994</v>
      </c>
      <c r="I19" s="9">
        <v>1.379</v>
      </c>
      <c r="J19" s="9">
        <v>74.325999999999993</v>
      </c>
      <c r="K19" s="9">
        <v>44.963000000000001</v>
      </c>
      <c r="L19" s="9">
        <v>29.364000000000001</v>
      </c>
      <c r="M19" s="9">
        <v>29.056999999999999</v>
      </c>
      <c r="N19" s="9">
        <v>16.228000000000002</v>
      </c>
      <c r="O19" s="9">
        <v>12.829000000000001</v>
      </c>
      <c r="P19" s="9">
        <v>22.914000000000001</v>
      </c>
      <c r="Q19" s="9">
        <v>14.279</v>
      </c>
      <c r="R19" s="9">
        <v>8.6349999999999998</v>
      </c>
      <c r="S19" s="9">
        <v>6.1429999999999998</v>
      </c>
      <c r="T19" s="9">
        <v>1.9490000000000001</v>
      </c>
      <c r="U19" s="9">
        <v>4.194</v>
      </c>
      <c r="V19" s="9">
        <v>0</v>
      </c>
      <c r="W19" s="9">
        <v>0</v>
      </c>
      <c r="X19" s="9">
        <v>0</v>
      </c>
      <c r="Y19" s="9">
        <v>45.268999999999998</v>
      </c>
      <c r="Z19" s="9">
        <v>28.734999999999999</v>
      </c>
      <c r="AA19" s="9">
        <v>16.533999999999999</v>
      </c>
      <c r="AB19" s="9">
        <v>43.97</v>
      </c>
      <c r="AC19" s="9">
        <v>27.436</v>
      </c>
      <c r="AD19" s="9">
        <v>16.533999999999999</v>
      </c>
      <c r="AE19" s="9">
        <v>1.2989999999999999</v>
      </c>
      <c r="AF19" s="9">
        <v>1.2989999999999999</v>
      </c>
      <c r="AG19" s="9">
        <v>0</v>
      </c>
      <c r="AH19" s="9">
        <v>9.9990000000000006</v>
      </c>
      <c r="AI19" s="9">
        <v>6.7850000000000001</v>
      </c>
      <c r="AJ19" s="9">
        <v>3.214</v>
      </c>
      <c r="AK19" s="9">
        <v>6.9489999999999998</v>
      </c>
      <c r="AL19" s="9">
        <v>3.7349999999999999</v>
      </c>
      <c r="AM19" s="9">
        <v>3.214</v>
      </c>
      <c r="AN19" s="9">
        <v>4.3179999999999996</v>
      </c>
      <c r="AO19" s="9">
        <v>2.6339999999999999</v>
      </c>
      <c r="AP19" s="9">
        <v>1.6839999999999999</v>
      </c>
      <c r="AQ19" s="9">
        <v>2.6320000000000001</v>
      </c>
      <c r="AR19" s="9">
        <v>1.101</v>
      </c>
      <c r="AS19" s="9">
        <v>1.53</v>
      </c>
      <c r="AT19" s="9">
        <v>0</v>
      </c>
      <c r="AU19" s="9">
        <v>0</v>
      </c>
      <c r="AV19" s="9">
        <v>0</v>
      </c>
      <c r="AW19" s="9">
        <v>3.05</v>
      </c>
      <c r="AX19" s="9">
        <v>3.05</v>
      </c>
      <c r="AY19" s="9">
        <v>0</v>
      </c>
      <c r="AZ19" s="9">
        <v>1.7509999999999999</v>
      </c>
      <c r="BA19" s="9">
        <v>1.7509999999999999</v>
      </c>
      <c r="BB19" s="9">
        <v>0</v>
      </c>
      <c r="BC19" s="9">
        <v>1.2989999999999999</v>
      </c>
      <c r="BD19" s="9">
        <v>1.2989999999999999</v>
      </c>
      <c r="BE19" s="9">
        <v>0</v>
      </c>
      <c r="BF19" s="9">
        <v>64.326999999999998</v>
      </c>
      <c r="BG19" s="9">
        <v>38.177999999999997</v>
      </c>
      <c r="BH19" s="9">
        <v>26.149000000000001</v>
      </c>
      <c r="BI19" s="9">
        <v>22.106999999999999</v>
      </c>
      <c r="BJ19" s="9">
        <v>12.493</v>
      </c>
      <c r="BK19" s="9">
        <v>9.6150000000000002</v>
      </c>
      <c r="BL19" s="9">
        <v>18.596</v>
      </c>
      <c r="BM19" s="9">
        <v>11.645</v>
      </c>
      <c r="BN19" s="9">
        <v>6.9509999999999996</v>
      </c>
      <c r="BO19" s="9">
        <v>3.5110000000000001</v>
      </c>
      <c r="BP19" s="9">
        <v>0.84699999999999998</v>
      </c>
      <c r="BQ19" s="9">
        <v>2.6640000000000001</v>
      </c>
      <c r="BR19" s="9">
        <v>42.219000000000001</v>
      </c>
      <c r="BS19" s="9">
        <v>25.684999999999999</v>
      </c>
      <c r="BT19" s="9">
        <v>16.533999999999999</v>
      </c>
      <c r="BU19" s="9">
        <v>42.219000000000001</v>
      </c>
      <c r="BV19" s="9">
        <v>25.684999999999999</v>
      </c>
      <c r="BW19" s="9">
        <v>16.533999999999999</v>
      </c>
      <c r="BX19" s="9">
        <v>163.68600000000001</v>
      </c>
      <c r="BY19" s="9">
        <v>92.3</v>
      </c>
      <c r="BZ19" s="9">
        <v>71.387</v>
      </c>
      <c r="CA19" s="9">
        <v>76.98</v>
      </c>
      <c r="CB19" s="9">
        <v>43.3</v>
      </c>
      <c r="CC19" s="9">
        <v>33.68</v>
      </c>
      <c r="CD19" s="9">
        <v>60.045000000000002</v>
      </c>
      <c r="CE19" s="9">
        <v>35.326000000000001</v>
      </c>
      <c r="CF19" s="9">
        <v>24.719000000000001</v>
      </c>
      <c r="CG19" s="9">
        <v>13.11</v>
      </c>
      <c r="CH19" s="9">
        <v>6.4089999999999998</v>
      </c>
      <c r="CI19" s="9">
        <v>6.7009999999999996</v>
      </c>
      <c r="CJ19" s="9">
        <v>3.8250000000000002</v>
      </c>
      <c r="CK19" s="9">
        <v>1.5649999999999999</v>
      </c>
      <c r="CL19" s="9">
        <v>2.2599999999999998</v>
      </c>
      <c r="CM19" s="9">
        <v>86.706000000000003</v>
      </c>
      <c r="CN19" s="9">
        <v>49</v>
      </c>
      <c r="CO19" s="9">
        <v>37.706000000000003</v>
      </c>
      <c r="CP19" s="9">
        <v>73.894999999999996</v>
      </c>
      <c r="CQ19" s="9">
        <v>42.875999999999998</v>
      </c>
      <c r="CR19" s="9">
        <v>31.018999999999998</v>
      </c>
      <c r="CS19" s="9">
        <v>12.811</v>
      </c>
      <c r="CT19" s="9">
        <v>6.1230000000000002</v>
      </c>
      <c r="CU19" s="9">
        <v>6.6879999999999997</v>
      </c>
      <c r="CV19" s="9">
        <v>55.45</v>
      </c>
      <c r="CW19" s="9">
        <v>28.056999999999999</v>
      </c>
      <c r="CX19" s="9">
        <v>27.391999999999999</v>
      </c>
      <c r="CY19" s="9">
        <v>19.146999999999998</v>
      </c>
      <c r="CZ19" s="9">
        <v>8.9250000000000007</v>
      </c>
      <c r="DA19" s="9">
        <v>10.222</v>
      </c>
      <c r="DB19" s="9">
        <v>13.5</v>
      </c>
      <c r="DC19" s="9">
        <v>7.0110000000000001</v>
      </c>
      <c r="DD19" s="9">
        <v>6.4880000000000004</v>
      </c>
      <c r="DE19" s="9">
        <v>5.0060000000000002</v>
      </c>
      <c r="DF19" s="9">
        <v>1.5640000000000001</v>
      </c>
      <c r="DG19" s="9">
        <v>3.4420000000000002</v>
      </c>
      <c r="DH19" s="9">
        <v>0.64100000000000001</v>
      </c>
      <c r="DI19" s="9">
        <v>0.35</v>
      </c>
      <c r="DJ19" s="9">
        <v>0.29199999999999998</v>
      </c>
      <c r="DK19" s="9">
        <v>36.302999999999997</v>
      </c>
      <c r="DL19" s="9">
        <v>19.132999999999999</v>
      </c>
      <c r="DM19" s="9">
        <v>17.170999999999999</v>
      </c>
      <c r="DN19" s="9">
        <v>28.931000000000001</v>
      </c>
      <c r="DO19" s="9">
        <v>17.422000000000001</v>
      </c>
      <c r="DP19" s="9">
        <v>11.509</v>
      </c>
      <c r="DQ19" s="9">
        <v>7.3719999999999999</v>
      </c>
      <c r="DR19" s="9">
        <v>1.7110000000000001</v>
      </c>
      <c r="DS19" s="9">
        <v>5.6609999999999996</v>
      </c>
      <c r="DT19" s="9">
        <v>69.647000000000006</v>
      </c>
      <c r="DU19" s="9">
        <v>40.988</v>
      </c>
      <c r="DV19" s="9">
        <v>28.658999999999999</v>
      </c>
      <c r="DW19" s="9">
        <v>39.866999999999997</v>
      </c>
      <c r="DX19" s="9">
        <v>24.236000000000001</v>
      </c>
      <c r="DY19" s="9">
        <v>15.631</v>
      </c>
      <c r="DZ19" s="9">
        <v>31.783999999999999</v>
      </c>
      <c r="EA19" s="9">
        <v>20.265999999999998</v>
      </c>
      <c r="EB19" s="9">
        <v>11.518000000000001</v>
      </c>
      <c r="EC19" s="9">
        <v>6.1040000000000001</v>
      </c>
      <c r="ED19" s="9">
        <v>3.5649999999999999</v>
      </c>
      <c r="EE19" s="9">
        <v>2.5390000000000001</v>
      </c>
      <c r="EF19" s="9">
        <v>1.9790000000000001</v>
      </c>
      <c r="EG19" s="9">
        <v>0.40600000000000003</v>
      </c>
      <c r="EH19" s="9">
        <v>1.573</v>
      </c>
      <c r="EI19" s="9">
        <v>29.78</v>
      </c>
      <c r="EJ19" s="9">
        <v>16.751999999999999</v>
      </c>
      <c r="EK19" s="9">
        <v>13.028</v>
      </c>
      <c r="EL19" s="9">
        <v>25.21</v>
      </c>
      <c r="EM19" s="9">
        <v>13.208</v>
      </c>
      <c r="EN19" s="9">
        <v>12.002000000000001</v>
      </c>
      <c r="EO19" s="9">
        <v>4.57</v>
      </c>
      <c r="EP19" s="9">
        <v>3.544</v>
      </c>
      <c r="EQ19" s="9">
        <v>1.026</v>
      </c>
      <c r="ER19" s="9">
        <v>22.934000000000001</v>
      </c>
      <c r="ES19" s="9">
        <v>12.752000000000001</v>
      </c>
      <c r="ET19" s="9">
        <v>10.182</v>
      </c>
      <c r="EU19" s="9">
        <v>11.53</v>
      </c>
      <c r="EV19" s="9">
        <v>6.1130000000000004</v>
      </c>
      <c r="EW19" s="9">
        <v>5.4169999999999998</v>
      </c>
      <c r="EX19" s="9">
        <v>8.9309999999999992</v>
      </c>
      <c r="EY19" s="9">
        <v>4.0229999999999997</v>
      </c>
      <c r="EZ19" s="9">
        <v>4.9080000000000004</v>
      </c>
      <c r="FA19" s="9">
        <v>1.395</v>
      </c>
      <c r="FB19" s="9">
        <v>1.2809999999999999</v>
      </c>
      <c r="FC19" s="9">
        <v>0.114</v>
      </c>
      <c r="FD19" s="9">
        <v>1.204</v>
      </c>
      <c r="FE19" s="9">
        <v>0.80900000000000005</v>
      </c>
      <c r="FF19" s="9">
        <v>0.39500000000000002</v>
      </c>
      <c r="FG19" s="9">
        <v>11.404</v>
      </c>
      <c r="FH19" s="9">
        <v>6.6390000000000002</v>
      </c>
      <c r="FI19" s="9">
        <v>4.7649999999999997</v>
      </c>
      <c r="FJ19" s="9">
        <v>11.037000000000001</v>
      </c>
      <c r="FK19" s="9">
        <v>6.2720000000000002</v>
      </c>
      <c r="FL19" s="9">
        <v>4.7649999999999997</v>
      </c>
      <c r="FM19" s="9">
        <v>0.36699999999999999</v>
      </c>
      <c r="FN19" s="9">
        <v>0.36699999999999999</v>
      </c>
      <c r="FO19" s="9">
        <v>0</v>
      </c>
      <c r="FP19" s="9">
        <v>15.654999999999999</v>
      </c>
      <c r="FQ19" s="9">
        <v>10.502000000000001</v>
      </c>
      <c r="FR19" s="9">
        <v>5.1529999999999996</v>
      </c>
      <c r="FS19" s="9">
        <v>6.4359999999999999</v>
      </c>
      <c r="FT19" s="9">
        <v>4.0259999999999998</v>
      </c>
      <c r="FU19" s="9">
        <v>2.41</v>
      </c>
      <c r="FV19" s="9">
        <v>5.83</v>
      </c>
      <c r="FW19" s="9">
        <v>4.0259999999999998</v>
      </c>
      <c r="FX19" s="9">
        <v>1.804</v>
      </c>
      <c r="FY19" s="9">
        <v>0.60599999999999998</v>
      </c>
      <c r="FZ19" s="9">
        <v>0</v>
      </c>
      <c r="GA19" s="9">
        <v>0.60599999999999998</v>
      </c>
      <c r="GB19" s="9">
        <v>0</v>
      </c>
      <c r="GC19" s="9">
        <v>0</v>
      </c>
      <c r="GD19" s="9">
        <v>0</v>
      </c>
      <c r="GE19" s="9">
        <v>9.2189999999999994</v>
      </c>
      <c r="GF19" s="9">
        <v>6.476</v>
      </c>
      <c r="GG19" s="9">
        <v>2.7429999999999999</v>
      </c>
      <c r="GH19" s="9">
        <v>8.7170000000000005</v>
      </c>
      <c r="GI19" s="9">
        <v>5.9740000000000002</v>
      </c>
      <c r="GJ19" s="9">
        <v>2.7429999999999999</v>
      </c>
      <c r="GK19" s="9">
        <v>0.502</v>
      </c>
      <c r="GL19" s="9">
        <v>0.502</v>
      </c>
      <c r="GM19" s="9">
        <v>0</v>
      </c>
      <c r="GN19" s="9">
        <v>19.606000000000002</v>
      </c>
      <c r="GO19" s="9">
        <v>12.282999999999999</v>
      </c>
      <c r="GP19" s="9">
        <v>7.3230000000000004</v>
      </c>
      <c r="GQ19" s="9">
        <v>13.194000000000001</v>
      </c>
      <c r="GR19" s="9">
        <v>8.57</v>
      </c>
      <c r="GS19" s="9">
        <v>4.6230000000000002</v>
      </c>
      <c r="GT19" s="9">
        <v>9.5150000000000006</v>
      </c>
      <c r="GU19" s="9">
        <v>6.4349999999999996</v>
      </c>
      <c r="GV19" s="9">
        <v>3.0790000000000002</v>
      </c>
      <c r="GW19" s="9">
        <v>3.6789999999999998</v>
      </c>
      <c r="GX19" s="9">
        <v>2.1349999999999998</v>
      </c>
      <c r="GY19" s="9">
        <v>1.544</v>
      </c>
      <c r="GZ19" s="9">
        <v>0</v>
      </c>
      <c r="HA19" s="9">
        <v>0</v>
      </c>
      <c r="HB19" s="9">
        <v>0</v>
      </c>
      <c r="HC19" s="9">
        <v>6.4119999999999999</v>
      </c>
      <c r="HD19" s="9">
        <v>3.7120000000000002</v>
      </c>
      <c r="HE19" s="9">
        <v>2.7</v>
      </c>
      <c r="HF19" s="9">
        <v>6.4119999999999999</v>
      </c>
      <c r="HG19" s="9">
        <v>3.7120000000000002</v>
      </c>
      <c r="HH19" s="9">
        <v>2.7</v>
      </c>
      <c r="HI19" s="9">
        <v>0</v>
      </c>
      <c r="HJ19" s="9">
        <v>0</v>
      </c>
      <c r="HK19" s="9">
        <v>0</v>
      </c>
      <c r="HL19" s="9">
        <v>6.2539999999999996</v>
      </c>
      <c r="HM19" s="9">
        <v>4.1390000000000002</v>
      </c>
      <c r="HN19" s="9">
        <v>2.1150000000000002</v>
      </c>
      <c r="HO19" s="9">
        <v>4.0439999999999996</v>
      </c>
      <c r="HP19" s="9">
        <v>2.16</v>
      </c>
      <c r="HQ19" s="9">
        <v>1.8839999999999999</v>
      </c>
      <c r="HR19" s="9">
        <v>3.6779999999999999</v>
      </c>
      <c r="HS19" s="9">
        <v>1.7929999999999999</v>
      </c>
      <c r="HT19" s="9">
        <v>1.8839999999999999</v>
      </c>
      <c r="HU19" s="9">
        <v>0.36699999999999999</v>
      </c>
      <c r="HV19" s="9">
        <v>0.36699999999999999</v>
      </c>
      <c r="HW19" s="9">
        <v>0</v>
      </c>
      <c r="HX19" s="9">
        <v>0</v>
      </c>
      <c r="HY19" s="9">
        <v>0</v>
      </c>
      <c r="HZ19" s="9">
        <v>0</v>
      </c>
      <c r="IA19" s="9">
        <v>2.2090000000000001</v>
      </c>
      <c r="IB19" s="9">
        <v>1.9790000000000001</v>
      </c>
      <c r="IC19" s="9">
        <v>0.23100000000000001</v>
      </c>
      <c r="ID19" s="9">
        <v>2.2090000000000001</v>
      </c>
      <c r="IE19" s="9">
        <v>1.9790000000000001</v>
      </c>
      <c r="IF19" s="9">
        <v>0.23100000000000001</v>
      </c>
      <c r="IG19" s="9">
        <v>0</v>
      </c>
      <c r="IH19" s="9">
        <v>0</v>
      </c>
      <c r="II19" s="9">
        <v>0</v>
      </c>
      <c r="IJ19" s="9">
        <v>174.291</v>
      </c>
      <c r="IK19" s="9">
        <v>87.725999999999999</v>
      </c>
      <c r="IL19" s="9">
        <v>86.564999999999998</v>
      </c>
      <c r="IM19" s="9">
        <v>136.63399999999999</v>
      </c>
      <c r="IN19" s="9">
        <v>75.453000000000003</v>
      </c>
      <c r="IO19" s="9">
        <v>61.180999999999997</v>
      </c>
      <c r="IP19" s="9">
        <v>95.613</v>
      </c>
      <c r="IQ19" s="9">
        <v>47.563000000000002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17390</vt:i4>
      </vt:variant>
    </vt:vector>
  </HeadingPairs>
  <TitlesOfParts>
    <vt:vector size="17418" baseType="lpstr">
      <vt:lpstr>Contents</vt:lpstr>
      <vt:lpstr>Table 7.1</vt:lpstr>
      <vt:lpstr>Table 7.2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A126001458J</vt:lpstr>
      <vt:lpstr>A126001458J_Data</vt:lpstr>
      <vt:lpstr>A126001458J_Latest</vt:lpstr>
      <vt:lpstr>A126001462X</vt:lpstr>
      <vt:lpstr>A126001462X_Data</vt:lpstr>
      <vt:lpstr>A126001462X_Latest</vt:lpstr>
      <vt:lpstr>A126001466J</vt:lpstr>
      <vt:lpstr>A126001466J_Data</vt:lpstr>
      <vt:lpstr>A126001466J_Latest</vt:lpstr>
      <vt:lpstr>A126001470X</vt:lpstr>
      <vt:lpstr>A126001470X_Data</vt:lpstr>
      <vt:lpstr>A126001470X_Latest</vt:lpstr>
      <vt:lpstr>A126001474J</vt:lpstr>
      <vt:lpstr>A126001474J_Data</vt:lpstr>
      <vt:lpstr>A126001474J_Latest</vt:lpstr>
      <vt:lpstr>A126001478T</vt:lpstr>
      <vt:lpstr>A126001478T_Data</vt:lpstr>
      <vt:lpstr>A126001478T_Latest</vt:lpstr>
      <vt:lpstr>A126001482J</vt:lpstr>
      <vt:lpstr>A126001482J_Data</vt:lpstr>
      <vt:lpstr>A126001482J_Latest</vt:lpstr>
      <vt:lpstr>A126001486T</vt:lpstr>
      <vt:lpstr>A126001486T_Data</vt:lpstr>
      <vt:lpstr>A126001486T_Latest</vt:lpstr>
      <vt:lpstr>A126001490J</vt:lpstr>
      <vt:lpstr>A126001490J_Data</vt:lpstr>
      <vt:lpstr>A126001490J_Latest</vt:lpstr>
      <vt:lpstr>A126001494T</vt:lpstr>
      <vt:lpstr>A126001494T_Data</vt:lpstr>
      <vt:lpstr>A126001494T_Latest</vt:lpstr>
      <vt:lpstr>A126001498A</vt:lpstr>
      <vt:lpstr>A126001498A_Data</vt:lpstr>
      <vt:lpstr>A126001498A_Latest</vt:lpstr>
      <vt:lpstr>A126001502F</vt:lpstr>
      <vt:lpstr>A126001502F_Data</vt:lpstr>
      <vt:lpstr>A126001502F_Latest</vt:lpstr>
      <vt:lpstr>A126001506R</vt:lpstr>
      <vt:lpstr>A126001506R_Data</vt:lpstr>
      <vt:lpstr>A126001506R_Latest</vt:lpstr>
      <vt:lpstr>A126001510F</vt:lpstr>
      <vt:lpstr>A126001510F_Data</vt:lpstr>
      <vt:lpstr>A126001510F_Latest</vt:lpstr>
      <vt:lpstr>A126001514R</vt:lpstr>
      <vt:lpstr>A126001514R_Data</vt:lpstr>
      <vt:lpstr>A126001514R_Latest</vt:lpstr>
      <vt:lpstr>A126001518X</vt:lpstr>
      <vt:lpstr>A126001518X_Data</vt:lpstr>
      <vt:lpstr>A126001518X_Latest</vt:lpstr>
      <vt:lpstr>A126001522R</vt:lpstr>
      <vt:lpstr>A126001522R_Data</vt:lpstr>
      <vt:lpstr>A126001522R_Latest</vt:lpstr>
      <vt:lpstr>A126001526X</vt:lpstr>
      <vt:lpstr>A126001526X_Data</vt:lpstr>
      <vt:lpstr>A126001526X_Latest</vt:lpstr>
      <vt:lpstr>A126001530R</vt:lpstr>
      <vt:lpstr>A126001530R_Data</vt:lpstr>
      <vt:lpstr>A126001530R_Latest</vt:lpstr>
      <vt:lpstr>A126001534X</vt:lpstr>
      <vt:lpstr>A126001534X_Data</vt:lpstr>
      <vt:lpstr>A126001534X_Latest</vt:lpstr>
      <vt:lpstr>A126001538J</vt:lpstr>
      <vt:lpstr>A126001538J_Data</vt:lpstr>
      <vt:lpstr>A126001538J_Latest</vt:lpstr>
      <vt:lpstr>A126001542X</vt:lpstr>
      <vt:lpstr>A126001542X_Data</vt:lpstr>
      <vt:lpstr>A126001542X_Latest</vt:lpstr>
      <vt:lpstr>A126001546J</vt:lpstr>
      <vt:lpstr>A126001546J_Data</vt:lpstr>
      <vt:lpstr>A126001546J_Latest</vt:lpstr>
      <vt:lpstr>A126001550X</vt:lpstr>
      <vt:lpstr>A126001550X_Data</vt:lpstr>
      <vt:lpstr>A126001550X_Latest</vt:lpstr>
      <vt:lpstr>A126001554J</vt:lpstr>
      <vt:lpstr>A126001554J_Data</vt:lpstr>
      <vt:lpstr>A126001554J_Latest</vt:lpstr>
      <vt:lpstr>A126001558T</vt:lpstr>
      <vt:lpstr>A126001558T_Data</vt:lpstr>
      <vt:lpstr>A126001558T_Latest</vt:lpstr>
      <vt:lpstr>A126001562J</vt:lpstr>
      <vt:lpstr>A126001562J_Data</vt:lpstr>
      <vt:lpstr>A126001562J_Latest</vt:lpstr>
      <vt:lpstr>A126001566T</vt:lpstr>
      <vt:lpstr>A126001566T_Data</vt:lpstr>
      <vt:lpstr>A126001566T_Latest</vt:lpstr>
      <vt:lpstr>A126001570J</vt:lpstr>
      <vt:lpstr>A126001570J_Data</vt:lpstr>
      <vt:lpstr>A126001570J_Latest</vt:lpstr>
      <vt:lpstr>A126001574T</vt:lpstr>
      <vt:lpstr>A126001574T_Data</vt:lpstr>
      <vt:lpstr>A126001574T_Latest</vt:lpstr>
      <vt:lpstr>A126001578A</vt:lpstr>
      <vt:lpstr>A126001578A_Data</vt:lpstr>
      <vt:lpstr>A126001578A_Latest</vt:lpstr>
      <vt:lpstr>A126001582T</vt:lpstr>
      <vt:lpstr>A126001582T_Data</vt:lpstr>
      <vt:lpstr>A126001582T_Latest</vt:lpstr>
      <vt:lpstr>A126001586A</vt:lpstr>
      <vt:lpstr>A126001586A_Data</vt:lpstr>
      <vt:lpstr>A126001586A_Latest</vt:lpstr>
      <vt:lpstr>A126001590T</vt:lpstr>
      <vt:lpstr>A126001590T_Data</vt:lpstr>
      <vt:lpstr>A126001590T_Latest</vt:lpstr>
      <vt:lpstr>A126001594A</vt:lpstr>
      <vt:lpstr>A126001594A_Data</vt:lpstr>
      <vt:lpstr>A126001594A_Latest</vt:lpstr>
      <vt:lpstr>A126001598K</vt:lpstr>
      <vt:lpstr>A126001598K_Data</vt:lpstr>
      <vt:lpstr>A126001598K_Latest</vt:lpstr>
      <vt:lpstr>A126001602R</vt:lpstr>
      <vt:lpstr>A126001602R_Data</vt:lpstr>
      <vt:lpstr>A126001602R_Latest</vt:lpstr>
      <vt:lpstr>A126001606X</vt:lpstr>
      <vt:lpstr>A126001606X_Data</vt:lpstr>
      <vt:lpstr>A126001606X_Latest</vt:lpstr>
      <vt:lpstr>A126001610R</vt:lpstr>
      <vt:lpstr>A126001610R_Data</vt:lpstr>
      <vt:lpstr>A126001610R_Latest</vt:lpstr>
      <vt:lpstr>A126001614X</vt:lpstr>
      <vt:lpstr>A126001614X_Data</vt:lpstr>
      <vt:lpstr>A126001614X_Latest</vt:lpstr>
      <vt:lpstr>A126001618J</vt:lpstr>
      <vt:lpstr>A126001618J_Data</vt:lpstr>
      <vt:lpstr>A126001618J_Latest</vt:lpstr>
      <vt:lpstr>A126001622X</vt:lpstr>
      <vt:lpstr>A126001622X_Data</vt:lpstr>
      <vt:lpstr>A126001622X_Latest</vt:lpstr>
      <vt:lpstr>A126001626J</vt:lpstr>
      <vt:lpstr>A126001626J_Data</vt:lpstr>
      <vt:lpstr>A126001626J_Latest</vt:lpstr>
      <vt:lpstr>A126001630X</vt:lpstr>
      <vt:lpstr>A126001630X_Data</vt:lpstr>
      <vt:lpstr>A126001630X_Latest</vt:lpstr>
      <vt:lpstr>A126001634J</vt:lpstr>
      <vt:lpstr>A126001634J_Data</vt:lpstr>
      <vt:lpstr>A126001634J_Latest</vt:lpstr>
      <vt:lpstr>A126001638T</vt:lpstr>
      <vt:lpstr>A126001638T_Data</vt:lpstr>
      <vt:lpstr>A126001638T_Latest</vt:lpstr>
      <vt:lpstr>A126001642J</vt:lpstr>
      <vt:lpstr>A126001642J_Data</vt:lpstr>
      <vt:lpstr>A126001642J_Latest</vt:lpstr>
      <vt:lpstr>A126001646T</vt:lpstr>
      <vt:lpstr>A126001646T_Data</vt:lpstr>
      <vt:lpstr>A126001646T_Latest</vt:lpstr>
      <vt:lpstr>A126001650J</vt:lpstr>
      <vt:lpstr>A126001650J_Data</vt:lpstr>
      <vt:lpstr>A126001650J_Latest</vt:lpstr>
      <vt:lpstr>A126001654T</vt:lpstr>
      <vt:lpstr>A126001654T_Data</vt:lpstr>
      <vt:lpstr>A126001654T_Latest</vt:lpstr>
      <vt:lpstr>A126001658A</vt:lpstr>
      <vt:lpstr>A126001658A_Data</vt:lpstr>
      <vt:lpstr>A126001658A_Latest</vt:lpstr>
      <vt:lpstr>A126001662T</vt:lpstr>
      <vt:lpstr>A126001662T_Data</vt:lpstr>
      <vt:lpstr>A126001662T_Latest</vt:lpstr>
      <vt:lpstr>A126001666A</vt:lpstr>
      <vt:lpstr>A126001666A_Data</vt:lpstr>
      <vt:lpstr>A126001666A_Latest</vt:lpstr>
      <vt:lpstr>A126001670T</vt:lpstr>
      <vt:lpstr>A126001670T_Data</vt:lpstr>
      <vt:lpstr>A126001670T_Latest</vt:lpstr>
      <vt:lpstr>A126001674A</vt:lpstr>
      <vt:lpstr>A126001674A_Data</vt:lpstr>
      <vt:lpstr>A126001674A_Latest</vt:lpstr>
      <vt:lpstr>A126001678K</vt:lpstr>
      <vt:lpstr>A126001678K_Data</vt:lpstr>
      <vt:lpstr>A126001678K_Latest</vt:lpstr>
      <vt:lpstr>A126001682A</vt:lpstr>
      <vt:lpstr>A126001682A_Data</vt:lpstr>
      <vt:lpstr>A126001682A_Latest</vt:lpstr>
      <vt:lpstr>A126001686K</vt:lpstr>
      <vt:lpstr>A126001686K_Data</vt:lpstr>
      <vt:lpstr>A126001686K_Latest</vt:lpstr>
      <vt:lpstr>A126001690A</vt:lpstr>
      <vt:lpstr>A126001690A_Data</vt:lpstr>
      <vt:lpstr>A126001690A_Latest</vt:lpstr>
      <vt:lpstr>A126001694K</vt:lpstr>
      <vt:lpstr>A126001694K_Data</vt:lpstr>
      <vt:lpstr>A126001694K_Latest</vt:lpstr>
      <vt:lpstr>A126001698V</vt:lpstr>
      <vt:lpstr>A126001698V_Data</vt:lpstr>
      <vt:lpstr>A126001698V_Latest</vt:lpstr>
      <vt:lpstr>A126001702X</vt:lpstr>
      <vt:lpstr>A126001702X_Data</vt:lpstr>
      <vt:lpstr>A126001702X_Latest</vt:lpstr>
      <vt:lpstr>A126001706J</vt:lpstr>
      <vt:lpstr>A126001706J_Data</vt:lpstr>
      <vt:lpstr>A126001706J_Latest</vt:lpstr>
      <vt:lpstr>A126001710X</vt:lpstr>
      <vt:lpstr>A126001710X_Data</vt:lpstr>
      <vt:lpstr>A126001710X_Latest</vt:lpstr>
      <vt:lpstr>A126001714J</vt:lpstr>
      <vt:lpstr>A126001714J_Data</vt:lpstr>
      <vt:lpstr>A126001714J_Latest</vt:lpstr>
      <vt:lpstr>A126001718T</vt:lpstr>
      <vt:lpstr>A126001718T_Data</vt:lpstr>
      <vt:lpstr>A126001718T_Latest</vt:lpstr>
      <vt:lpstr>A126001722J</vt:lpstr>
      <vt:lpstr>A126001722J_Data</vt:lpstr>
      <vt:lpstr>A126001722J_Latest</vt:lpstr>
      <vt:lpstr>A126001726T</vt:lpstr>
      <vt:lpstr>A126001726T_Data</vt:lpstr>
      <vt:lpstr>A126001726T_Latest</vt:lpstr>
      <vt:lpstr>A126001730J</vt:lpstr>
      <vt:lpstr>A126001730J_Data</vt:lpstr>
      <vt:lpstr>A126001730J_Latest</vt:lpstr>
      <vt:lpstr>A126001734T</vt:lpstr>
      <vt:lpstr>A126001734T_Data</vt:lpstr>
      <vt:lpstr>A126001734T_Latest</vt:lpstr>
      <vt:lpstr>A126001738A</vt:lpstr>
      <vt:lpstr>A126001738A_Data</vt:lpstr>
      <vt:lpstr>A126001738A_Latest</vt:lpstr>
      <vt:lpstr>A126001742T</vt:lpstr>
      <vt:lpstr>A126001742T_Data</vt:lpstr>
      <vt:lpstr>A126001742T_Latest</vt:lpstr>
      <vt:lpstr>A126001746A</vt:lpstr>
      <vt:lpstr>A126001746A_Data</vt:lpstr>
      <vt:lpstr>A126001746A_Latest</vt:lpstr>
      <vt:lpstr>A126001750T</vt:lpstr>
      <vt:lpstr>A126001750T_Data</vt:lpstr>
      <vt:lpstr>A126001750T_Latest</vt:lpstr>
      <vt:lpstr>A126001754A</vt:lpstr>
      <vt:lpstr>A126001754A_Data</vt:lpstr>
      <vt:lpstr>A126001754A_Latest</vt:lpstr>
      <vt:lpstr>A126001758K</vt:lpstr>
      <vt:lpstr>A126001758K_Data</vt:lpstr>
      <vt:lpstr>A126001758K_Latest</vt:lpstr>
      <vt:lpstr>A126001762A</vt:lpstr>
      <vt:lpstr>A126001762A_Data</vt:lpstr>
      <vt:lpstr>A126001762A_Latest</vt:lpstr>
      <vt:lpstr>A126001766K</vt:lpstr>
      <vt:lpstr>A126001766K_Data</vt:lpstr>
      <vt:lpstr>A126001766K_Latest</vt:lpstr>
      <vt:lpstr>A126001770A</vt:lpstr>
      <vt:lpstr>A126001770A_Data</vt:lpstr>
      <vt:lpstr>A126001770A_Latest</vt:lpstr>
      <vt:lpstr>A126001774K</vt:lpstr>
      <vt:lpstr>A126001774K_Data</vt:lpstr>
      <vt:lpstr>A126001774K_Latest</vt:lpstr>
      <vt:lpstr>A126001778V</vt:lpstr>
      <vt:lpstr>A126001778V_Data</vt:lpstr>
      <vt:lpstr>A126001778V_Latest</vt:lpstr>
      <vt:lpstr>A126001782K</vt:lpstr>
      <vt:lpstr>A126001782K_Data</vt:lpstr>
      <vt:lpstr>A126001782K_Latest</vt:lpstr>
      <vt:lpstr>A126001786V</vt:lpstr>
      <vt:lpstr>A126001786V_Data</vt:lpstr>
      <vt:lpstr>A126001786V_Latest</vt:lpstr>
      <vt:lpstr>A126001790K</vt:lpstr>
      <vt:lpstr>A126001790K_Data</vt:lpstr>
      <vt:lpstr>A126001790K_Latest</vt:lpstr>
      <vt:lpstr>A126001794V</vt:lpstr>
      <vt:lpstr>A126001794V_Data</vt:lpstr>
      <vt:lpstr>A126001794V_Latest</vt:lpstr>
      <vt:lpstr>A126001798C</vt:lpstr>
      <vt:lpstr>A126001798C_Data</vt:lpstr>
      <vt:lpstr>A126001798C_Latest</vt:lpstr>
      <vt:lpstr>A126001802J</vt:lpstr>
      <vt:lpstr>A126001802J_Data</vt:lpstr>
      <vt:lpstr>A126001802J_Latest</vt:lpstr>
      <vt:lpstr>A126001806T</vt:lpstr>
      <vt:lpstr>A126001806T_Data</vt:lpstr>
      <vt:lpstr>A126001806T_Latest</vt:lpstr>
      <vt:lpstr>A126001810J</vt:lpstr>
      <vt:lpstr>A126001810J_Data</vt:lpstr>
      <vt:lpstr>A126001810J_Latest</vt:lpstr>
      <vt:lpstr>A126001814T</vt:lpstr>
      <vt:lpstr>A126001814T_Data</vt:lpstr>
      <vt:lpstr>A126001814T_Latest</vt:lpstr>
      <vt:lpstr>A126001818A</vt:lpstr>
      <vt:lpstr>A126001818A_Data</vt:lpstr>
      <vt:lpstr>A126001818A_Latest</vt:lpstr>
      <vt:lpstr>A126001822T</vt:lpstr>
      <vt:lpstr>A126001822T_Data</vt:lpstr>
      <vt:lpstr>A126001822T_Latest</vt:lpstr>
      <vt:lpstr>A126001826A</vt:lpstr>
      <vt:lpstr>A126001826A_Data</vt:lpstr>
      <vt:lpstr>A126001826A_Latest</vt:lpstr>
      <vt:lpstr>A126001830T</vt:lpstr>
      <vt:lpstr>A126001830T_Data</vt:lpstr>
      <vt:lpstr>A126001830T_Latest</vt:lpstr>
      <vt:lpstr>A126001834A</vt:lpstr>
      <vt:lpstr>A126001834A_Data</vt:lpstr>
      <vt:lpstr>A126001834A_Latest</vt:lpstr>
      <vt:lpstr>A126001838K</vt:lpstr>
      <vt:lpstr>A126001838K_Data</vt:lpstr>
      <vt:lpstr>A126001838K_Latest</vt:lpstr>
      <vt:lpstr>A126001842A</vt:lpstr>
      <vt:lpstr>A126001842A_Data</vt:lpstr>
      <vt:lpstr>A126001842A_Latest</vt:lpstr>
      <vt:lpstr>A126001846K</vt:lpstr>
      <vt:lpstr>A126001846K_Data</vt:lpstr>
      <vt:lpstr>A126001846K_Latest</vt:lpstr>
      <vt:lpstr>A126001850A</vt:lpstr>
      <vt:lpstr>A126001850A_Data</vt:lpstr>
      <vt:lpstr>A126001850A_Latest</vt:lpstr>
      <vt:lpstr>A126001854K</vt:lpstr>
      <vt:lpstr>A126001854K_Data</vt:lpstr>
      <vt:lpstr>A126001854K_Latest</vt:lpstr>
      <vt:lpstr>A126001858V</vt:lpstr>
      <vt:lpstr>A126001858V_Data</vt:lpstr>
      <vt:lpstr>A126001858V_Latest</vt:lpstr>
      <vt:lpstr>A126001862K</vt:lpstr>
      <vt:lpstr>A126001862K_Data</vt:lpstr>
      <vt:lpstr>A126001862K_Latest</vt:lpstr>
      <vt:lpstr>A126001866V</vt:lpstr>
      <vt:lpstr>A126001866V_Data</vt:lpstr>
      <vt:lpstr>A126001866V_Latest</vt:lpstr>
      <vt:lpstr>A126001870K</vt:lpstr>
      <vt:lpstr>A126001870K_Data</vt:lpstr>
      <vt:lpstr>A126001870K_Latest</vt:lpstr>
      <vt:lpstr>A126001874V</vt:lpstr>
      <vt:lpstr>A126001874V_Data</vt:lpstr>
      <vt:lpstr>A126001874V_Latest</vt:lpstr>
      <vt:lpstr>A126001878C</vt:lpstr>
      <vt:lpstr>A126001878C_Data</vt:lpstr>
      <vt:lpstr>A126001878C_Latest</vt:lpstr>
      <vt:lpstr>A126001882V</vt:lpstr>
      <vt:lpstr>A126001882V_Data</vt:lpstr>
      <vt:lpstr>A126001882V_Latest</vt:lpstr>
      <vt:lpstr>A126001886C</vt:lpstr>
      <vt:lpstr>A126001886C_Data</vt:lpstr>
      <vt:lpstr>A126001886C_Latest</vt:lpstr>
      <vt:lpstr>A126001890V</vt:lpstr>
      <vt:lpstr>A126001890V_Data</vt:lpstr>
      <vt:lpstr>A126001890V_Latest</vt:lpstr>
      <vt:lpstr>A126001894C</vt:lpstr>
      <vt:lpstr>A126001894C_Data</vt:lpstr>
      <vt:lpstr>A126001894C_Latest</vt:lpstr>
      <vt:lpstr>A126001898L</vt:lpstr>
      <vt:lpstr>A126001898L_Data</vt:lpstr>
      <vt:lpstr>A126001898L_Latest</vt:lpstr>
      <vt:lpstr>A126001902T</vt:lpstr>
      <vt:lpstr>A126001902T_Data</vt:lpstr>
      <vt:lpstr>A126001902T_Latest</vt:lpstr>
      <vt:lpstr>A126001906A</vt:lpstr>
      <vt:lpstr>A126001906A_Data</vt:lpstr>
      <vt:lpstr>A126001906A_Latest</vt:lpstr>
      <vt:lpstr>A126001910T</vt:lpstr>
      <vt:lpstr>A126001910T_Data</vt:lpstr>
      <vt:lpstr>A126001910T_Latest</vt:lpstr>
      <vt:lpstr>A126001914A</vt:lpstr>
      <vt:lpstr>A126001914A_Data</vt:lpstr>
      <vt:lpstr>A126001914A_Latest</vt:lpstr>
      <vt:lpstr>A126001918K</vt:lpstr>
      <vt:lpstr>A126001918K_Data</vt:lpstr>
      <vt:lpstr>A126001918K_Latest</vt:lpstr>
      <vt:lpstr>A126001922A</vt:lpstr>
      <vt:lpstr>A126001922A_Data</vt:lpstr>
      <vt:lpstr>A126001922A_Latest</vt:lpstr>
      <vt:lpstr>A126001926K</vt:lpstr>
      <vt:lpstr>A126001926K_Data</vt:lpstr>
      <vt:lpstr>A126001926K_Latest</vt:lpstr>
      <vt:lpstr>A126001930A</vt:lpstr>
      <vt:lpstr>A126001930A_Data</vt:lpstr>
      <vt:lpstr>A126001930A_Latest</vt:lpstr>
      <vt:lpstr>A126001934K</vt:lpstr>
      <vt:lpstr>A126001934K_Data</vt:lpstr>
      <vt:lpstr>A126001934K_Latest</vt:lpstr>
      <vt:lpstr>A126001938V</vt:lpstr>
      <vt:lpstr>A126001938V_Data</vt:lpstr>
      <vt:lpstr>A126001938V_Latest</vt:lpstr>
      <vt:lpstr>A126001942K</vt:lpstr>
      <vt:lpstr>A126001942K_Data</vt:lpstr>
      <vt:lpstr>A126001942K_Latest</vt:lpstr>
      <vt:lpstr>A126001946V</vt:lpstr>
      <vt:lpstr>A126001946V_Data</vt:lpstr>
      <vt:lpstr>A126001946V_Latest</vt:lpstr>
      <vt:lpstr>A126001950K</vt:lpstr>
      <vt:lpstr>A126001950K_Data</vt:lpstr>
      <vt:lpstr>A126001950K_Latest</vt:lpstr>
      <vt:lpstr>A126001954V</vt:lpstr>
      <vt:lpstr>A126001954V_Data</vt:lpstr>
      <vt:lpstr>A126001954V_Latest</vt:lpstr>
      <vt:lpstr>A126001958C</vt:lpstr>
      <vt:lpstr>A126001958C_Data</vt:lpstr>
      <vt:lpstr>A126001958C_Latest</vt:lpstr>
      <vt:lpstr>A126001962V</vt:lpstr>
      <vt:lpstr>A126001962V_Data</vt:lpstr>
      <vt:lpstr>A126001962V_Latest</vt:lpstr>
      <vt:lpstr>A126001966C</vt:lpstr>
      <vt:lpstr>A126001966C_Data</vt:lpstr>
      <vt:lpstr>A126001966C_Latest</vt:lpstr>
      <vt:lpstr>A126001970V</vt:lpstr>
      <vt:lpstr>A126001970V_Data</vt:lpstr>
      <vt:lpstr>A126001970V_Latest</vt:lpstr>
      <vt:lpstr>A126001974C</vt:lpstr>
      <vt:lpstr>A126001974C_Data</vt:lpstr>
      <vt:lpstr>A126001974C_Latest</vt:lpstr>
      <vt:lpstr>A126001978L</vt:lpstr>
      <vt:lpstr>A126001978L_Data</vt:lpstr>
      <vt:lpstr>A126001978L_Latest</vt:lpstr>
      <vt:lpstr>A126001982C</vt:lpstr>
      <vt:lpstr>A126001982C_Data</vt:lpstr>
      <vt:lpstr>A126001982C_Latest</vt:lpstr>
      <vt:lpstr>A126001986L</vt:lpstr>
      <vt:lpstr>A126001986L_Data</vt:lpstr>
      <vt:lpstr>A126001986L_Latest</vt:lpstr>
      <vt:lpstr>A126001990C</vt:lpstr>
      <vt:lpstr>A126001990C_Data</vt:lpstr>
      <vt:lpstr>A126001990C_Latest</vt:lpstr>
      <vt:lpstr>A126001994L</vt:lpstr>
      <vt:lpstr>A126001994L_Data</vt:lpstr>
      <vt:lpstr>A126001994L_Latest</vt:lpstr>
      <vt:lpstr>A126001998W</vt:lpstr>
      <vt:lpstr>A126001998W_Data</vt:lpstr>
      <vt:lpstr>A126001998W_Latest</vt:lpstr>
      <vt:lpstr>A126002002C</vt:lpstr>
      <vt:lpstr>A126002002C_Data</vt:lpstr>
      <vt:lpstr>A126002002C_Latest</vt:lpstr>
      <vt:lpstr>A126002006L</vt:lpstr>
      <vt:lpstr>A126002006L_Data</vt:lpstr>
      <vt:lpstr>A126002006L_Latest</vt:lpstr>
      <vt:lpstr>A126002010C</vt:lpstr>
      <vt:lpstr>A126002010C_Data</vt:lpstr>
      <vt:lpstr>A126002010C_Latest</vt:lpstr>
      <vt:lpstr>A126002014L</vt:lpstr>
      <vt:lpstr>A126002014L_Data</vt:lpstr>
      <vt:lpstr>A126002014L_Latest</vt:lpstr>
      <vt:lpstr>A126002018W</vt:lpstr>
      <vt:lpstr>A126002018W_Data</vt:lpstr>
      <vt:lpstr>A126002018W_Latest</vt:lpstr>
      <vt:lpstr>A126002022L</vt:lpstr>
      <vt:lpstr>A126002022L_Data</vt:lpstr>
      <vt:lpstr>A126002022L_Latest</vt:lpstr>
      <vt:lpstr>A126002026W</vt:lpstr>
      <vt:lpstr>A126002026W_Data</vt:lpstr>
      <vt:lpstr>A126002026W_Latest</vt:lpstr>
      <vt:lpstr>A126002030L</vt:lpstr>
      <vt:lpstr>A126002030L_Data</vt:lpstr>
      <vt:lpstr>A126002030L_Latest</vt:lpstr>
      <vt:lpstr>A126002034W</vt:lpstr>
      <vt:lpstr>A126002034W_Data</vt:lpstr>
      <vt:lpstr>A126002034W_Latest</vt:lpstr>
      <vt:lpstr>A126002038F</vt:lpstr>
      <vt:lpstr>A126002038F_Data</vt:lpstr>
      <vt:lpstr>A126002038F_Latest</vt:lpstr>
      <vt:lpstr>A126002042W</vt:lpstr>
      <vt:lpstr>A126002042W_Data</vt:lpstr>
      <vt:lpstr>A126002042W_Latest</vt:lpstr>
      <vt:lpstr>A126002046F</vt:lpstr>
      <vt:lpstr>A126002046F_Data</vt:lpstr>
      <vt:lpstr>A126002046F_Latest</vt:lpstr>
      <vt:lpstr>A126002050W</vt:lpstr>
      <vt:lpstr>A126002050W_Data</vt:lpstr>
      <vt:lpstr>A126002050W_Latest</vt:lpstr>
      <vt:lpstr>A126002054F</vt:lpstr>
      <vt:lpstr>A126002054F_Data</vt:lpstr>
      <vt:lpstr>A126002054F_Latest</vt:lpstr>
      <vt:lpstr>A126002058R</vt:lpstr>
      <vt:lpstr>A126002058R_Data</vt:lpstr>
      <vt:lpstr>A126002058R_Latest</vt:lpstr>
      <vt:lpstr>A126002062F</vt:lpstr>
      <vt:lpstr>A126002062F_Data</vt:lpstr>
      <vt:lpstr>A126002062F_Latest</vt:lpstr>
      <vt:lpstr>A126002066R</vt:lpstr>
      <vt:lpstr>A126002066R_Data</vt:lpstr>
      <vt:lpstr>A126002066R_Latest</vt:lpstr>
      <vt:lpstr>A126002070F</vt:lpstr>
      <vt:lpstr>A126002070F_Data</vt:lpstr>
      <vt:lpstr>A126002070F_Latest</vt:lpstr>
      <vt:lpstr>A126002074R</vt:lpstr>
      <vt:lpstr>A126002074R_Data</vt:lpstr>
      <vt:lpstr>A126002074R_Latest</vt:lpstr>
      <vt:lpstr>A126002078X</vt:lpstr>
      <vt:lpstr>A126002078X_Data</vt:lpstr>
      <vt:lpstr>A126002078X_Latest</vt:lpstr>
      <vt:lpstr>A126002082R</vt:lpstr>
      <vt:lpstr>A126002082R_Data</vt:lpstr>
      <vt:lpstr>A126002082R_Latest</vt:lpstr>
      <vt:lpstr>A126002086X</vt:lpstr>
      <vt:lpstr>A126002086X_Data</vt:lpstr>
      <vt:lpstr>A126002086X_Latest</vt:lpstr>
      <vt:lpstr>A126002090R</vt:lpstr>
      <vt:lpstr>A126002090R_Data</vt:lpstr>
      <vt:lpstr>A126002090R_Latest</vt:lpstr>
      <vt:lpstr>A126002094X</vt:lpstr>
      <vt:lpstr>A126002094X_Data</vt:lpstr>
      <vt:lpstr>A126002094X_Latest</vt:lpstr>
      <vt:lpstr>A126002098J</vt:lpstr>
      <vt:lpstr>A126002098J_Data</vt:lpstr>
      <vt:lpstr>A126002098J_Latest</vt:lpstr>
      <vt:lpstr>A126002102L</vt:lpstr>
      <vt:lpstr>A126002102L_Data</vt:lpstr>
      <vt:lpstr>A126002102L_Latest</vt:lpstr>
      <vt:lpstr>A126002106W</vt:lpstr>
      <vt:lpstr>A126002106W_Data</vt:lpstr>
      <vt:lpstr>A126002106W_Latest</vt:lpstr>
      <vt:lpstr>A126002110L</vt:lpstr>
      <vt:lpstr>A126002110L_Data</vt:lpstr>
      <vt:lpstr>A126002110L_Latest</vt:lpstr>
      <vt:lpstr>A126002114W</vt:lpstr>
      <vt:lpstr>A126002114W_Data</vt:lpstr>
      <vt:lpstr>A126002114W_Latest</vt:lpstr>
      <vt:lpstr>A126002118F</vt:lpstr>
      <vt:lpstr>A126002118F_Data</vt:lpstr>
      <vt:lpstr>A126002118F_Latest</vt:lpstr>
      <vt:lpstr>A126002122W</vt:lpstr>
      <vt:lpstr>A126002122W_Data</vt:lpstr>
      <vt:lpstr>A126002122W_Latest</vt:lpstr>
      <vt:lpstr>A126002126F</vt:lpstr>
      <vt:lpstr>A126002126F_Data</vt:lpstr>
      <vt:lpstr>A126002126F_Latest</vt:lpstr>
      <vt:lpstr>A126002130W</vt:lpstr>
      <vt:lpstr>A126002130W_Data</vt:lpstr>
      <vt:lpstr>A126002130W_Latest</vt:lpstr>
      <vt:lpstr>A126002138R</vt:lpstr>
      <vt:lpstr>A126002138R_Data</vt:lpstr>
      <vt:lpstr>A126002138R_Latest</vt:lpstr>
      <vt:lpstr>A126002142F</vt:lpstr>
      <vt:lpstr>A126002142F_Data</vt:lpstr>
      <vt:lpstr>A126002142F_Latest</vt:lpstr>
      <vt:lpstr>A126002146R</vt:lpstr>
      <vt:lpstr>A126002146R_Data</vt:lpstr>
      <vt:lpstr>A126002146R_Latest</vt:lpstr>
      <vt:lpstr>A126002158X</vt:lpstr>
      <vt:lpstr>A126002158X_Data</vt:lpstr>
      <vt:lpstr>A126002158X_Latest</vt:lpstr>
      <vt:lpstr>A126002162R</vt:lpstr>
      <vt:lpstr>A126002162R_Data</vt:lpstr>
      <vt:lpstr>A126002162R_Latest</vt:lpstr>
      <vt:lpstr>A126002166X</vt:lpstr>
      <vt:lpstr>A126002166X_Data</vt:lpstr>
      <vt:lpstr>A126002166X_Latest</vt:lpstr>
      <vt:lpstr>A126002170R</vt:lpstr>
      <vt:lpstr>A126002170R_Data</vt:lpstr>
      <vt:lpstr>A126002170R_Latest</vt:lpstr>
      <vt:lpstr>A126002174X</vt:lpstr>
      <vt:lpstr>A126002174X_Data</vt:lpstr>
      <vt:lpstr>A126002174X_Latest</vt:lpstr>
      <vt:lpstr>A126002178J</vt:lpstr>
      <vt:lpstr>A126002178J_Data</vt:lpstr>
      <vt:lpstr>A126002178J_Latest</vt:lpstr>
      <vt:lpstr>A126002182X</vt:lpstr>
      <vt:lpstr>A126002182X_Data</vt:lpstr>
      <vt:lpstr>A126002182X_Latest</vt:lpstr>
      <vt:lpstr>A126002186J</vt:lpstr>
      <vt:lpstr>A126002186J_Data</vt:lpstr>
      <vt:lpstr>A126002186J_Latest</vt:lpstr>
      <vt:lpstr>A126002190X</vt:lpstr>
      <vt:lpstr>A126002190X_Data</vt:lpstr>
      <vt:lpstr>A126002190X_Latest</vt:lpstr>
      <vt:lpstr>A126002194J</vt:lpstr>
      <vt:lpstr>A126002194J_Data</vt:lpstr>
      <vt:lpstr>A126002194J_Latest</vt:lpstr>
      <vt:lpstr>A126002198T</vt:lpstr>
      <vt:lpstr>A126002198T_Data</vt:lpstr>
      <vt:lpstr>A126002198T_Latest</vt:lpstr>
      <vt:lpstr>A126002202W</vt:lpstr>
      <vt:lpstr>A126002202W_Data</vt:lpstr>
      <vt:lpstr>A126002202W_Latest</vt:lpstr>
      <vt:lpstr>A126002210W</vt:lpstr>
      <vt:lpstr>A126002210W_Data</vt:lpstr>
      <vt:lpstr>A126002210W_Latest</vt:lpstr>
      <vt:lpstr>A126002214F</vt:lpstr>
      <vt:lpstr>A126002214F_Data</vt:lpstr>
      <vt:lpstr>A126002214F_Latest</vt:lpstr>
      <vt:lpstr>A126002218R</vt:lpstr>
      <vt:lpstr>A126002218R_Data</vt:lpstr>
      <vt:lpstr>A126002218R_Latest</vt:lpstr>
      <vt:lpstr>A126002230F</vt:lpstr>
      <vt:lpstr>A126002230F_Data</vt:lpstr>
      <vt:lpstr>A126002230F_Latest</vt:lpstr>
      <vt:lpstr>A126002234R</vt:lpstr>
      <vt:lpstr>A126002234R_Data</vt:lpstr>
      <vt:lpstr>A126002234R_Latest</vt:lpstr>
      <vt:lpstr>A126002238X</vt:lpstr>
      <vt:lpstr>A126002238X_Data</vt:lpstr>
      <vt:lpstr>A126002238X_Latest</vt:lpstr>
      <vt:lpstr>A126002242R</vt:lpstr>
      <vt:lpstr>A126002242R_Data</vt:lpstr>
      <vt:lpstr>A126002242R_Latest</vt:lpstr>
      <vt:lpstr>A126002246X</vt:lpstr>
      <vt:lpstr>A126002246X_Data</vt:lpstr>
      <vt:lpstr>A126002246X_Latest</vt:lpstr>
      <vt:lpstr>A126002250R</vt:lpstr>
      <vt:lpstr>A126002250R_Data</vt:lpstr>
      <vt:lpstr>A126002250R_Latest</vt:lpstr>
      <vt:lpstr>A126002254X</vt:lpstr>
      <vt:lpstr>A126002254X_Data</vt:lpstr>
      <vt:lpstr>A126002254X_Latest</vt:lpstr>
      <vt:lpstr>A126002258J</vt:lpstr>
      <vt:lpstr>A126002258J_Data</vt:lpstr>
      <vt:lpstr>A126002258J_Latest</vt:lpstr>
      <vt:lpstr>A126002262X</vt:lpstr>
      <vt:lpstr>A126002262X_Data</vt:lpstr>
      <vt:lpstr>A126002262X_Latest</vt:lpstr>
      <vt:lpstr>A126002266J</vt:lpstr>
      <vt:lpstr>A126002266J_Data</vt:lpstr>
      <vt:lpstr>A126002266J_Latest</vt:lpstr>
      <vt:lpstr>A126002270X</vt:lpstr>
      <vt:lpstr>A126002270X_Data</vt:lpstr>
      <vt:lpstr>A126002270X_Latest</vt:lpstr>
      <vt:lpstr>A126002274J</vt:lpstr>
      <vt:lpstr>A126002274J_Data</vt:lpstr>
      <vt:lpstr>A126002274J_Latest</vt:lpstr>
      <vt:lpstr>A126002282J</vt:lpstr>
      <vt:lpstr>A126002282J_Data</vt:lpstr>
      <vt:lpstr>A126002282J_Latest</vt:lpstr>
      <vt:lpstr>A126002286T</vt:lpstr>
      <vt:lpstr>A126002286T_Data</vt:lpstr>
      <vt:lpstr>A126002286T_Latest</vt:lpstr>
      <vt:lpstr>A126002290J</vt:lpstr>
      <vt:lpstr>A126002290J_Data</vt:lpstr>
      <vt:lpstr>A126002290J_Latest</vt:lpstr>
      <vt:lpstr>A126002302F</vt:lpstr>
      <vt:lpstr>A126002302F_Data</vt:lpstr>
      <vt:lpstr>A126002302F_Latest</vt:lpstr>
      <vt:lpstr>A126002306R</vt:lpstr>
      <vt:lpstr>A126002306R_Data</vt:lpstr>
      <vt:lpstr>A126002306R_Latest</vt:lpstr>
      <vt:lpstr>A126002310F</vt:lpstr>
      <vt:lpstr>A126002310F_Data</vt:lpstr>
      <vt:lpstr>A126002310F_Latest</vt:lpstr>
      <vt:lpstr>A126002314R</vt:lpstr>
      <vt:lpstr>A126002314R_Data</vt:lpstr>
      <vt:lpstr>A126002314R_Latest</vt:lpstr>
      <vt:lpstr>A126002318X</vt:lpstr>
      <vt:lpstr>A126002318X_Data</vt:lpstr>
      <vt:lpstr>A126002318X_Latest</vt:lpstr>
      <vt:lpstr>A126002322R</vt:lpstr>
      <vt:lpstr>A126002322R_Data</vt:lpstr>
      <vt:lpstr>A126002322R_Latest</vt:lpstr>
      <vt:lpstr>A126002326X</vt:lpstr>
      <vt:lpstr>A126002326X_Data</vt:lpstr>
      <vt:lpstr>A126002326X_Latest</vt:lpstr>
      <vt:lpstr>A126002330R</vt:lpstr>
      <vt:lpstr>A126002330R_Data</vt:lpstr>
      <vt:lpstr>A126002330R_Latest</vt:lpstr>
      <vt:lpstr>A126002334X</vt:lpstr>
      <vt:lpstr>A126002334X_Data</vt:lpstr>
      <vt:lpstr>A126002334X_Latest</vt:lpstr>
      <vt:lpstr>A126002338J</vt:lpstr>
      <vt:lpstr>A126002338J_Data</vt:lpstr>
      <vt:lpstr>A126002338J_Latest</vt:lpstr>
      <vt:lpstr>A126002342X</vt:lpstr>
      <vt:lpstr>A126002342X_Data</vt:lpstr>
      <vt:lpstr>A126002342X_Latest</vt:lpstr>
      <vt:lpstr>A126002346J</vt:lpstr>
      <vt:lpstr>A126002346J_Data</vt:lpstr>
      <vt:lpstr>A126002346J_Latest</vt:lpstr>
      <vt:lpstr>A126002354J</vt:lpstr>
      <vt:lpstr>A126002354J_Data</vt:lpstr>
      <vt:lpstr>A126002354J_Latest</vt:lpstr>
      <vt:lpstr>A126002358T</vt:lpstr>
      <vt:lpstr>A126002358T_Data</vt:lpstr>
      <vt:lpstr>A126002358T_Latest</vt:lpstr>
      <vt:lpstr>A126002362J</vt:lpstr>
      <vt:lpstr>A126002362J_Data</vt:lpstr>
      <vt:lpstr>A126002362J_Latest</vt:lpstr>
      <vt:lpstr>A126002374T</vt:lpstr>
      <vt:lpstr>A126002374T_Data</vt:lpstr>
      <vt:lpstr>A126002374T_Latest</vt:lpstr>
      <vt:lpstr>A126002378A</vt:lpstr>
      <vt:lpstr>A126002378A_Data</vt:lpstr>
      <vt:lpstr>A126002378A_Latest</vt:lpstr>
      <vt:lpstr>A126002382T</vt:lpstr>
      <vt:lpstr>A126002382T_Data</vt:lpstr>
      <vt:lpstr>A126002382T_Latest</vt:lpstr>
      <vt:lpstr>A126002386A</vt:lpstr>
      <vt:lpstr>A126002386A_Data</vt:lpstr>
      <vt:lpstr>A126002386A_Latest</vt:lpstr>
      <vt:lpstr>A126002390T</vt:lpstr>
      <vt:lpstr>A126002390T_Data</vt:lpstr>
      <vt:lpstr>A126002390T_Latest</vt:lpstr>
      <vt:lpstr>A126002394A</vt:lpstr>
      <vt:lpstr>A126002394A_Data</vt:lpstr>
      <vt:lpstr>A126002394A_Latest</vt:lpstr>
      <vt:lpstr>A126002398K</vt:lpstr>
      <vt:lpstr>A126002398K_Data</vt:lpstr>
      <vt:lpstr>A126002398K_Latest</vt:lpstr>
      <vt:lpstr>A126002402R</vt:lpstr>
      <vt:lpstr>A126002402R_Data</vt:lpstr>
      <vt:lpstr>A126002402R_Latest</vt:lpstr>
      <vt:lpstr>A126002406X</vt:lpstr>
      <vt:lpstr>A126002406X_Data</vt:lpstr>
      <vt:lpstr>A126002406X_Latest</vt:lpstr>
      <vt:lpstr>A126002410R</vt:lpstr>
      <vt:lpstr>A126002410R_Data</vt:lpstr>
      <vt:lpstr>A126002410R_Latest</vt:lpstr>
      <vt:lpstr>A126002414X</vt:lpstr>
      <vt:lpstr>A126002414X_Data</vt:lpstr>
      <vt:lpstr>A126002414X_Latest</vt:lpstr>
      <vt:lpstr>A126002418J</vt:lpstr>
      <vt:lpstr>A126002418J_Data</vt:lpstr>
      <vt:lpstr>A126002418J_Latest</vt:lpstr>
      <vt:lpstr>A126002426J</vt:lpstr>
      <vt:lpstr>A126002426J_Data</vt:lpstr>
      <vt:lpstr>A126002426J_Latest</vt:lpstr>
      <vt:lpstr>A126002430X</vt:lpstr>
      <vt:lpstr>A126002430X_Data</vt:lpstr>
      <vt:lpstr>A126002430X_Latest</vt:lpstr>
      <vt:lpstr>A126002434J</vt:lpstr>
      <vt:lpstr>A126002434J_Data</vt:lpstr>
      <vt:lpstr>A126002434J_Latest</vt:lpstr>
      <vt:lpstr>A126002446T</vt:lpstr>
      <vt:lpstr>A126002446T_Data</vt:lpstr>
      <vt:lpstr>A126002446T_Latest</vt:lpstr>
      <vt:lpstr>A126002450J</vt:lpstr>
      <vt:lpstr>A126002450J_Data</vt:lpstr>
      <vt:lpstr>A126002450J_Latest</vt:lpstr>
      <vt:lpstr>A126002454T</vt:lpstr>
      <vt:lpstr>A126002454T_Data</vt:lpstr>
      <vt:lpstr>A126002454T_Latest</vt:lpstr>
      <vt:lpstr>A126002458A</vt:lpstr>
      <vt:lpstr>A126002458A_Data</vt:lpstr>
      <vt:lpstr>A126002458A_Latest</vt:lpstr>
      <vt:lpstr>A126002462T</vt:lpstr>
      <vt:lpstr>A126002462T_Data</vt:lpstr>
      <vt:lpstr>A126002462T_Latest</vt:lpstr>
      <vt:lpstr>A126002466A</vt:lpstr>
      <vt:lpstr>A126002466A_Data</vt:lpstr>
      <vt:lpstr>A126002466A_Latest</vt:lpstr>
      <vt:lpstr>A126002470T</vt:lpstr>
      <vt:lpstr>A126002470T_Data</vt:lpstr>
      <vt:lpstr>A126002470T_Latest</vt:lpstr>
      <vt:lpstr>A126002474A</vt:lpstr>
      <vt:lpstr>A126002474A_Data</vt:lpstr>
      <vt:lpstr>A126002474A_Latest</vt:lpstr>
      <vt:lpstr>A126002478K</vt:lpstr>
      <vt:lpstr>A126002478K_Data</vt:lpstr>
      <vt:lpstr>A126002478K_Latest</vt:lpstr>
      <vt:lpstr>A126002482A</vt:lpstr>
      <vt:lpstr>A126002482A_Data</vt:lpstr>
      <vt:lpstr>A126002482A_Latest</vt:lpstr>
      <vt:lpstr>A126002486K</vt:lpstr>
      <vt:lpstr>A126002486K_Data</vt:lpstr>
      <vt:lpstr>A126002486K_Latest</vt:lpstr>
      <vt:lpstr>A126002490A</vt:lpstr>
      <vt:lpstr>A126002490A_Data</vt:lpstr>
      <vt:lpstr>A126002490A_Latest</vt:lpstr>
      <vt:lpstr>A126002498V</vt:lpstr>
      <vt:lpstr>A126002498V_Data</vt:lpstr>
      <vt:lpstr>A126002498V_Latest</vt:lpstr>
      <vt:lpstr>A126002502X</vt:lpstr>
      <vt:lpstr>A126002502X_Data</vt:lpstr>
      <vt:lpstr>A126002502X_Latest</vt:lpstr>
      <vt:lpstr>A126002506J</vt:lpstr>
      <vt:lpstr>A126002506J_Data</vt:lpstr>
      <vt:lpstr>A126002506J_Latest</vt:lpstr>
      <vt:lpstr>A126002518T</vt:lpstr>
      <vt:lpstr>A126002518T_Data</vt:lpstr>
      <vt:lpstr>A126002518T_Latest</vt:lpstr>
      <vt:lpstr>A126002522J</vt:lpstr>
      <vt:lpstr>A126002522J_Data</vt:lpstr>
      <vt:lpstr>A126002522J_Latest</vt:lpstr>
      <vt:lpstr>A126002526T</vt:lpstr>
      <vt:lpstr>A126002526T_Data</vt:lpstr>
      <vt:lpstr>A126002526T_Latest</vt:lpstr>
      <vt:lpstr>A126002530J</vt:lpstr>
      <vt:lpstr>A126002530J_Data</vt:lpstr>
      <vt:lpstr>A126002530J_Latest</vt:lpstr>
      <vt:lpstr>A126002534T</vt:lpstr>
      <vt:lpstr>A126002534T_Data</vt:lpstr>
      <vt:lpstr>A126002534T_Latest</vt:lpstr>
      <vt:lpstr>A126002538A</vt:lpstr>
      <vt:lpstr>A126002538A_Data</vt:lpstr>
      <vt:lpstr>A126002538A_Latest</vt:lpstr>
      <vt:lpstr>A126002542T</vt:lpstr>
      <vt:lpstr>A126002542T_Data</vt:lpstr>
      <vt:lpstr>A126002542T_Latest</vt:lpstr>
      <vt:lpstr>A126002546A</vt:lpstr>
      <vt:lpstr>A126002546A_Data</vt:lpstr>
      <vt:lpstr>A126002546A_Latest</vt:lpstr>
      <vt:lpstr>A126002550T</vt:lpstr>
      <vt:lpstr>A126002550T_Data</vt:lpstr>
      <vt:lpstr>A126002550T_Latest</vt:lpstr>
      <vt:lpstr>A126002554A</vt:lpstr>
      <vt:lpstr>A126002554A_Data</vt:lpstr>
      <vt:lpstr>A126002554A_Latest</vt:lpstr>
      <vt:lpstr>A126002558K</vt:lpstr>
      <vt:lpstr>A126002558K_Data</vt:lpstr>
      <vt:lpstr>A126002558K_Latest</vt:lpstr>
      <vt:lpstr>A126002562A</vt:lpstr>
      <vt:lpstr>A126002562A_Data</vt:lpstr>
      <vt:lpstr>A126002562A_Latest</vt:lpstr>
      <vt:lpstr>A126002570A</vt:lpstr>
      <vt:lpstr>A126002570A_Data</vt:lpstr>
      <vt:lpstr>A126002570A_Latest</vt:lpstr>
      <vt:lpstr>A126002574K</vt:lpstr>
      <vt:lpstr>A126002574K_Data</vt:lpstr>
      <vt:lpstr>A126002574K_Latest</vt:lpstr>
      <vt:lpstr>A126002578V</vt:lpstr>
      <vt:lpstr>A126002578V_Data</vt:lpstr>
      <vt:lpstr>A126002578V_Latest</vt:lpstr>
      <vt:lpstr>A126002590K</vt:lpstr>
      <vt:lpstr>A126002590K_Data</vt:lpstr>
      <vt:lpstr>A126002590K_Latest</vt:lpstr>
      <vt:lpstr>A126002594V</vt:lpstr>
      <vt:lpstr>A126002594V_Data</vt:lpstr>
      <vt:lpstr>A126002594V_Latest</vt:lpstr>
      <vt:lpstr>A126002598C</vt:lpstr>
      <vt:lpstr>A126002598C_Data</vt:lpstr>
      <vt:lpstr>A126002598C_Latest</vt:lpstr>
      <vt:lpstr>A126002602J</vt:lpstr>
      <vt:lpstr>A126002602J_Data</vt:lpstr>
      <vt:lpstr>A126002602J_Latest</vt:lpstr>
      <vt:lpstr>A126002606T</vt:lpstr>
      <vt:lpstr>A126002606T_Data</vt:lpstr>
      <vt:lpstr>A126002606T_Latest</vt:lpstr>
      <vt:lpstr>A126002610J</vt:lpstr>
      <vt:lpstr>A126002610J_Data</vt:lpstr>
      <vt:lpstr>A126002610J_Latest</vt:lpstr>
      <vt:lpstr>A126002614T</vt:lpstr>
      <vt:lpstr>A126002614T_Data</vt:lpstr>
      <vt:lpstr>A126002614T_Latest</vt:lpstr>
      <vt:lpstr>A126002618A</vt:lpstr>
      <vt:lpstr>A126002618A_Data</vt:lpstr>
      <vt:lpstr>A126002618A_Latest</vt:lpstr>
      <vt:lpstr>A126002622T</vt:lpstr>
      <vt:lpstr>A126002622T_Data</vt:lpstr>
      <vt:lpstr>A126002622T_Latest</vt:lpstr>
      <vt:lpstr>A126002626A</vt:lpstr>
      <vt:lpstr>A126002626A_Data</vt:lpstr>
      <vt:lpstr>A126002626A_Latest</vt:lpstr>
      <vt:lpstr>A126002630T</vt:lpstr>
      <vt:lpstr>A126002630T_Data</vt:lpstr>
      <vt:lpstr>A126002630T_Latest</vt:lpstr>
      <vt:lpstr>A126002634A</vt:lpstr>
      <vt:lpstr>A126002634A_Data</vt:lpstr>
      <vt:lpstr>A126002634A_Latest</vt:lpstr>
      <vt:lpstr>A126002642A</vt:lpstr>
      <vt:lpstr>A126002642A_Data</vt:lpstr>
      <vt:lpstr>A126002642A_Latest</vt:lpstr>
      <vt:lpstr>A126002646K</vt:lpstr>
      <vt:lpstr>A126002646K_Data</vt:lpstr>
      <vt:lpstr>A126002646K_Latest</vt:lpstr>
      <vt:lpstr>A126002650A</vt:lpstr>
      <vt:lpstr>A126002650A_Data</vt:lpstr>
      <vt:lpstr>A126002650A_Latest</vt:lpstr>
      <vt:lpstr>A126002662K</vt:lpstr>
      <vt:lpstr>A126002662K_Data</vt:lpstr>
      <vt:lpstr>A126002662K_Latest</vt:lpstr>
      <vt:lpstr>A126002666V</vt:lpstr>
      <vt:lpstr>A126002666V_Data</vt:lpstr>
      <vt:lpstr>A126002666V_Latest</vt:lpstr>
      <vt:lpstr>A126002670K</vt:lpstr>
      <vt:lpstr>A126002670K_Data</vt:lpstr>
      <vt:lpstr>A126002670K_Latest</vt:lpstr>
      <vt:lpstr>A126002674V</vt:lpstr>
      <vt:lpstr>A126002674V_Data</vt:lpstr>
      <vt:lpstr>A126002674V_Latest</vt:lpstr>
      <vt:lpstr>A126002678C</vt:lpstr>
      <vt:lpstr>A126002678C_Data</vt:lpstr>
      <vt:lpstr>A126002678C_Latest</vt:lpstr>
      <vt:lpstr>A126002682V</vt:lpstr>
      <vt:lpstr>A126002682V_Data</vt:lpstr>
      <vt:lpstr>A126002682V_Latest</vt:lpstr>
      <vt:lpstr>A126002686C</vt:lpstr>
      <vt:lpstr>A126002686C_Data</vt:lpstr>
      <vt:lpstr>A126002686C_Latest</vt:lpstr>
      <vt:lpstr>A126002690V</vt:lpstr>
      <vt:lpstr>A126002690V_Data</vt:lpstr>
      <vt:lpstr>A126002690V_Latest</vt:lpstr>
      <vt:lpstr>A126002694C</vt:lpstr>
      <vt:lpstr>A126002694C_Data</vt:lpstr>
      <vt:lpstr>A126002694C_Latest</vt:lpstr>
      <vt:lpstr>A126002698L</vt:lpstr>
      <vt:lpstr>A126002698L_Data</vt:lpstr>
      <vt:lpstr>A126002698L_Latest</vt:lpstr>
      <vt:lpstr>A126002702T</vt:lpstr>
      <vt:lpstr>A126002702T_Data</vt:lpstr>
      <vt:lpstr>A126002702T_Latest</vt:lpstr>
      <vt:lpstr>A126002706A</vt:lpstr>
      <vt:lpstr>A126002706A_Data</vt:lpstr>
      <vt:lpstr>A126002706A_Latest</vt:lpstr>
      <vt:lpstr>A126002714A</vt:lpstr>
      <vt:lpstr>A126002714A_Data</vt:lpstr>
      <vt:lpstr>A126002714A_Latest</vt:lpstr>
      <vt:lpstr>A126002718K</vt:lpstr>
      <vt:lpstr>A126002718K_Data</vt:lpstr>
      <vt:lpstr>A126002718K_Latest</vt:lpstr>
      <vt:lpstr>A126002722A</vt:lpstr>
      <vt:lpstr>A126002722A_Data</vt:lpstr>
      <vt:lpstr>A126002722A_Latest</vt:lpstr>
      <vt:lpstr>A126002734K</vt:lpstr>
      <vt:lpstr>A126002734K_Data</vt:lpstr>
      <vt:lpstr>A126002734K_Latest</vt:lpstr>
      <vt:lpstr>A126002738V</vt:lpstr>
      <vt:lpstr>A126002738V_Data</vt:lpstr>
      <vt:lpstr>A126002738V_Latest</vt:lpstr>
      <vt:lpstr>A126002742K</vt:lpstr>
      <vt:lpstr>A126002742K_Data</vt:lpstr>
      <vt:lpstr>A126002742K_Latest</vt:lpstr>
      <vt:lpstr>A126002746V</vt:lpstr>
      <vt:lpstr>A126002746V_Data</vt:lpstr>
      <vt:lpstr>A126002746V_Latest</vt:lpstr>
      <vt:lpstr>A126002750K</vt:lpstr>
      <vt:lpstr>A126002750K_Data</vt:lpstr>
      <vt:lpstr>A126002750K_Latest</vt:lpstr>
      <vt:lpstr>A126002754V</vt:lpstr>
      <vt:lpstr>A126002754V_Data</vt:lpstr>
      <vt:lpstr>A126002754V_Latest</vt:lpstr>
      <vt:lpstr>A126002758C</vt:lpstr>
      <vt:lpstr>A126002758C_Data</vt:lpstr>
      <vt:lpstr>A126002758C_Latest</vt:lpstr>
      <vt:lpstr>A126002762V</vt:lpstr>
      <vt:lpstr>A126002762V_Data</vt:lpstr>
      <vt:lpstr>A126002762V_Latest</vt:lpstr>
      <vt:lpstr>A126002766C</vt:lpstr>
      <vt:lpstr>A126002766C_Data</vt:lpstr>
      <vt:lpstr>A126002766C_Latest</vt:lpstr>
      <vt:lpstr>A126002770V</vt:lpstr>
      <vt:lpstr>A126002770V_Data</vt:lpstr>
      <vt:lpstr>A126002770V_Latest</vt:lpstr>
      <vt:lpstr>A126002774C</vt:lpstr>
      <vt:lpstr>A126002774C_Data</vt:lpstr>
      <vt:lpstr>A126002774C_Latest</vt:lpstr>
      <vt:lpstr>A126002778L</vt:lpstr>
      <vt:lpstr>A126002778L_Data</vt:lpstr>
      <vt:lpstr>A126002778L_Latest</vt:lpstr>
      <vt:lpstr>A126002782C</vt:lpstr>
      <vt:lpstr>A126002782C_Data</vt:lpstr>
      <vt:lpstr>A126002782C_Latest</vt:lpstr>
      <vt:lpstr>A126002786L</vt:lpstr>
      <vt:lpstr>A126002786L_Data</vt:lpstr>
      <vt:lpstr>A126002786L_Latest</vt:lpstr>
      <vt:lpstr>A126002790C</vt:lpstr>
      <vt:lpstr>A126002790C_Data</vt:lpstr>
      <vt:lpstr>A126002790C_Latest</vt:lpstr>
      <vt:lpstr>A126002794L</vt:lpstr>
      <vt:lpstr>A126002794L_Data</vt:lpstr>
      <vt:lpstr>A126002794L_Latest</vt:lpstr>
      <vt:lpstr>A126002798W</vt:lpstr>
      <vt:lpstr>A126002798W_Data</vt:lpstr>
      <vt:lpstr>A126002798W_Latest</vt:lpstr>
      <vt:lpstr>A126002802A</vt:lpstr>
      <vt:lpstr>A126002802A_Data</vt:lpstr>
      <vt:lpstr>A126002802A_Latest</vt:lpstr>
      <vt:lpstr>A126002806K</vt:lpstr>
      <vt:lpstr>A126002806K_Data</vt:lpstr>
      <vt:lpstr>A126002806K_Latest</vt:lpstr>
      <vt:lpstr>A126002810A</vt:lpstr>
      <vt:lpstr>A126002810A_Data</vt:lpstr>
      <vt:lpstr>A126002810A_Latest</vt:lpstr>
      <vt:lpstr>A126002814K</vt:lpstr>
      <vt:lpstr>A126002814K_Data</vt:lpstr>
      <vt:lpstr>A126002814K_Latest</vt:lpstr>
      <vt:lpstr>A126002818V</vt:lpstr>
      <vt:lpstr>A126002818V_Data</vt:lpstr>
      <vt:lpstr>A126002818V_Latest</vt:lpstr>
      <vt:lpstr>A126002822K</vt:lpstr>
      <vt:lpstr>A126002822K_Data</vt:lpstr>
      <vt:lpstr>A126002822K_Latest</vt:lpstr>
      <vt:lpstr>A126002826V</vt:lpstr>
      <vt:lpstr>A126002826V_Data</vt:lpstr>
      <vt:lpstr>A126002826V_Latest</vt:lpstr>
      <vt:lpstr>A126002830K</vt:lpstr>
      <vt:lpstr>A126002830K_Data</vt:lpstr>
      <vt:lpstr>A126002830K_Latest</vt:lpstr>
      <vt:lpstr>A126002834V</vt:lpstr>
      <vt:lpstr>A126002834V_Data</vt:lpstr>
      <vt:lpstr>A126002834V_Latest</vt:lpstr>
      <vt:lpstr>A126002838C</vt:lpstr>
      <vt:lpstr>A126002838C_Data</vt:lpstr>
      <vt:lpstr>A126002838C_Latest</vt:lpstr>
      <vt:lpstr>A126002842V</vt:lpstr>
      <vt:lpstr>A126002842V_Data</vt:lpstr>
      <vt:lpstr>A126002842V_Latest</vt:lpstr>
      <vt:lpstr>A126002846C</vt:lpstr>
      <vt:lpstr>A126002846C_Data</vt:lpstr>
      <vt:lpstr>A126002846C_Latest</vt:lpstr>
      <vt:lpstr>A126002850V</vt:lpstr>
      <vt:lpstr>A126002850V_Data</vt:lpstr>
      <vt:lpstr>A126002850V_Latest</vt:lpstr>
      <vt:lpstr>A126002854C</vt:lpstr>
      <vt:lpstr>A126002854C_Data</vt:lpstr>
      <vt:lpstr>A126002854C_Latest</vt:lpstr>
      <vt:lpstr>A126002858L</vt:lpstr>
      <vt:lpstr>A126002858L_Data</vt:lpstr>
      <vt:lpstr>A126002858L_Latest</vt:lpstr>
      <vt:lpstr>A126002862C</vt:lpstr>
      <vt:lpstr>A126002862C_Data</vt:lpstr>
      <vt:lpstr>A126002862C_Latest</vt:lpstr>
      <vt:lpstr>A126002866L</vt:lpstr>
      <vt:lpstr>A126002866L_Data</vt:lpstr>
      <vt:lpstr>A126002866L_Latest</vt:lpstr>
      <vt:lpstr>A126002870C</vt:lpstr>
      <vt:lpstr>A126002870C_Data</vt:lpstr>
      <vt:lpstr>A126002870C_Latest</vt:lpstr>
      <vt:lpstr>A126002874L</vt:lpstr>
      <vt:lpstr>A126002874L_Data</vt:lpstr>
      <vt:lpstr>A126002874L_Latest</vt:lpstr>
      <vt:lpstr>A126002878W</vt:lpstr>
      <vt:lpstr>A126002878W_Data</vt:lpstr>
      <vt:lpstr>A126002878W_Latest</vt:lpstr>
      <vt:lpstr>A126002882L</vt:lpstr>
      <vt:lpstr>A126002882L_Data</vt:lpstr>
      <vt:lpstr>A126002882L_Latest</vt:lpstr>
      <vt:lpstr>A126002886W</vt:lpstr>
      <vt:lpstr>A126002886W_Data</vt:lpstr>
      <vt:lpstr>A126002886W_Latest</vt:lpstr>
      <vt:lpstr>A126002890L</vt:lpstr>
      <vt:lpstr>A126002890L_Data</vt:lpstr>
      <vt:lpstr>A126002890L_Latest</vt:lpstr>
      <vt:lpstr>A126002894W</vt:lpstr>
      <vt:lpstr>A126002894W_Data</vt:lpstr>
      <vt:lpstr>A126002894W_Latest</vt:lpstr>
      <vt:lpstr>A126002898F</vt:lpstr>
      <vt:lpstr>A126002898F_Data</vt:lpstr>
      <vt:lpstr>A126002898F_Latest</vt:lpstr>
      <vt:lpstr>A126002902K</vt:lpstr>
      <vt:lpstr>A126002902K_Data</vt:lpstr>
      <vt:lpstr>A126002902K_Latest</vt:lpstr>
      <vt:lpstr>A126002906V</vt:lpstr>
      <vt:lpstr>A126002906V_Data</vt:lpstr>
      <vt:lpstr>A126002906V_Latest</vt:lpstr>
      <vt:lpstr>A126002910K</vt:lpstr>
      <vt:lpstr>A126002910K_Data</vt:lpstr>
      <vt:lpstr>A126002910K_Latest</vt:lpstr>
      <vt:lpstr>A126002914V</vt:lpstr>
      <vt:lpstr>A126002914V_Data</vt:lpstr>
      <vt:lpstr>A126002914V_Latest</vt:lpstr>
      <vt:lpstr>A126002918C</vt:lpstr>
      <vt:lpstr>A126002918C_Data</vt:lpstr>
      <vt:lpstr>A126002918C_Latest</vt:lpstr>
      <vt:lpstr>A126002922V</vt:lpstr>
      <vt:lpstr>A126002922V_Data</vt:lpstr>
      <vt:lpstr>A126002922V_Latest</vt:lpstr>
      <vt:lpstr>A126002926C</vt:lpstr>
      <vt:lpstr>A126002926C_Data</vt:lpstr>
      <vt:lpstr>A126002926C_Latest</vt:lpstr>
      <vt:lpstr>A126002930V</vt:lpstr>
      <vt:lpstr>A126002930V_Data</vt:lpstr>
      <vt:lpstr>A126002930V_Latest</vt:lpstr>
      <vt:lpstr>A126002934C</vt:lpstr>
      <vt:lpstr>A126002934C_Data</vt:lpstr>
      <vt:lpstr>A126002934C_Latest</vt:lpstr>
      <vt:lpstr>A126002938L</vt:lpstr>
      <vt:lpstr>A126002938L_Data</vt:lpstr>
      <vt:lpstr>A126002938L_Latest</vt:lpstr>
      <vt:lpstr>A126002942C</vt:lpstr>
      <vt:lpstr>A126002942C_Data</vt:lpstr>
      <vt:lpstr>A126002942C_Latest</vt:lpstr>
      <vt:lpstr>A126002946L</vt:lpstr>
      <vt:lpstr>A126002946L_Data</vt:lpstr>
      <vt:lpstr>A126002946L_Latest</vt:lpstr>
      <vt:lpstr>A126002950C</vt:lpstr>
      <vt:lpstr>A126002950C_Data</vt:lpstr>
      <vt:lpstr>A126002950C_Latest</vt:lpstr>
      <vt:lpstr>A126002954L</vt:lpstr>
      <vt:lpstr>A126002954L_Data</vt:lpstr>
      <vt:lpstr>A126002954L_Latest</vt:lpstr>
      <vt:lpstr>A126002958W</vt:lpstr>
      <vt:lpstr>A126002958W_Data</vt:lpstr>
      <vt:lpstr>A126002958W_Latest</vt:lpstr>
      <vt:lpstr>A126002962L</vt:lpstr>
      <vt:lpstr>A126002962L_Data</vt:lpstr>
      <vt:lpstr>A126002962L_Latest</vt:lpstr>
      <vt:lpstr>A126002966W</vt:lpstr>
      <vt:lpstr>A126002966W_Data</vt:lpstr>
      <vt:lpstr>A126002966W_Latest</vt:lpstr>
      <vt:lpstr>A126002970L</vt:lpstr>
      <vt:lpstr>A126002970L_Data</vt:lpstr>
      <vt:lpstr>A126002970L_Latest</vt:lpstr>
      <vt:lpstr>A126002974W</vt:lpstr>
      <vt:lpstr>A126002974W_Data</vt:lpstr>
      <vt:lpstr>A126002974W_Latest</vt:lpstr>
      <vt:lpstr>A126002978F</vt:lpstr>
      <vt:lpstr>A126002978F_Data</vt:lpstr>
      <vt:lpstr>A126002978F_Latest</vt:lpstr>
      <vt:lpstr>A126002982W</vt:lpstr>
      <vt:lpstr>A126002982W_Data</vt:lpstr>
      <vt:lpstr>A126002982W_Latest</vt:lpstr>
      <vt:lpstr>A126002986F</vt:lpstr>
      <vt:lpstr>A126002986F_Data</vt:lpstr>
      <vt:lpstr>A126002986F_Latest</vt:lpstr>
      <vt:lpstr>A126002990W</vt:lpstr>
      <vt:lpstr>A126002990W_Data</vt:lpstr>
      <vt:lpstr>A126002990W_Latest</vt:lpstr>
      <vt:lpstr>A126002994F</vt:lpstr>
      <vt:lpstr>A126002994F_Data</vt:lpstr>
      <vt:lpstr>A126002994F_Latest</vt:lpstr>
      <vt:lpstr>A126002998R</vt:lpstr>
      <vt:lpstr>A126002998R_Data</vt:lpstr>
      <vt:lpstr>A126002998R_Latest</vt:lpstr>
      <vt:lpstr>A126003002W</vt:lpstr>
      <vt:lpstr>A126003002W_Data</vt:lpstr>
      <vt:lpstr>A126003002W_Latest</vt:lpstr>
      <vt:lpstr>A126003006F</vt:lpstr>
      <vt:lpstr>A126003006F_Data</vt:lpstr>
      <vt:lpstr>A126003006F_Latest</vt:lpstr>
      <vt:lpstr>A126003010W</vt:lpstr>
      <vt:lpstr>A126003010W_Data</vt:lpstr>
      <vt:lpstr>A126003010W_Latest</vt:lpstr>
      <vt:lpstr>A126003014F</vt:lpstr>
      <vt:lpstr>A126003014F_Data</vt:lpstr>
      <vt:lpstr>A126003014F_Latest</vt:lpstr>
      <vt:lpstr>A126003018R</vt:lpstr>
      <vt:lpstr>A126003018R_Data</vt:lpstr>
      <vt:lpstr>A126003018R_Latest</vt:lpstr>
      <vt:lpstr>A126003022F</vt:lpstr>
      <vt:lpstr>A126003022F_Data</vt:lpstr>
      <vt:lpstr>A126003022F_Latest</vt:lpstr>
      <vt:lpstr>A126003026R</vt:lpstr>
      <vt:lpstr>A126003026R_Data</vt:lpstr>
      <vt:lpstr>A126003026R_Latest</vt:lpstr>
      <vt:lpstr>A126003030F</vt:lpstr>
      <vt:lpstr>A126003030F_Data</vt:lpstr>
      <vt:lpstr>A126003030F_Latest</vt:lpstr>
      <vt:lpstr>A126003034R</vt:lpstr>
      <vt:lpstr>A126003034R_Data</vt:lpstr>
      <vt:lpstr>A126003034R_Latest</vt:lpstr>
      <vt:lpstr>A126003038X</vt:lpstr>
      <vt:lpstr>A126003038X_Data</vt:lpstr>
      <vt:lpstr>A126003038X_Latest</vt:lpstr>
      <vt:lpstr>A126003042R</vt:lpstr>
      <vt:lpstr>A126003042R_Data</vt:lpstr>
      <vt:lpstr>A126003042R_Latest</vt:lpstr>
      <vt:lpstr>A126003046X</vt:lpstr>
      <vt:lpstr>A126003046X_Data</vt:lpstr>
      <vt:lpstr>A126003046X_Latest</vt:lpstr>
      <vt:lpstr>A126003050R</vt:lpstr>
      <vt:lpstr>A126003050R_Data</vt:lpstr>
      <vt:lpstr>A126003050R_Latest</vt:lpstr>
      <vt:lpstr>A126003054X</vt:lpstr>
      <vt:lpstr>A126003054X_Data</vt:lpstr>
      <vt:lpstr>A126003054X_Latest</vt:lpstr>
      <vt:lpstr>A126003058J</vt:lpstr>
      <vt:lpstr>A126003058J_Data</vt:lpstr>
      <vt:lpstr>A126003058J_Latest</vt:lpstr>
      <vt:lpstr>A126003062X</vt:lpstr>
      <vt:lpstr>A126003062X_Data</vt:lpstr>
      <vt:lpstr>A126003062X_Latest</vt:lpstr>
      <vt:lpstr>A126003066J</vt:lpstr>
      <vt:lpstr>A126003066J_Data</vt:lpstr>
      <vt:lpstr>A126003066J_Latest</vt:lpstr>
      <vt:lpstr>A126003070X</vt:lpstr>
      <vt:lpstr>A126003070X_Data</vt:lpstr>
      <vt:lpstr>A126003070X_Latest</vt:lpstr>
      <vt:lpstr>A126003074J</vt:lpstr>
      <vt:lpstr>A126003074J_Data</vt:lpstr>
      <vt:lpstr>A126003074J_Latest</vt:lpstr>
      <vt:lpstr>A126003078T</vt:lpstr>
      <vt:lpstr>A126003078T_Data</vt:lpstr>
      <vt:lpstr>A126003078T_Latest</vt:lpstr>
      <vt:lpstr>A126003082J</vt:lpstr>
      <vt:lpstr>A126003082J_Data</vt:lpstr>
      <vt:lpstr>A126003082J_Latest</vt:lpstr>
      <vt:lpstr>A126003086T</vt:lpstr>
      <vt:lpstr>A126003086T_Data</vt:lpstr>
      <vt:lpstr>A126003086T_Latest</vt:lpstr>
      <vt:lpstr>A126003090J</vt:lpstr>
      <vt:lpstr>A126003090J_Data</vt:lpstr>
      <vt:lpstr>A126003090J_Latest</vt:lpstr>
      <vt:lpstr>A126003094T</vt:lpstr>
      <vt:lpstr>A126003094T_Data</vt:lpstr>
      <vt:lpstr>A126003094T_Latest</vt:lpstr>
      <vt:lpstr>A126003098A</vt:lpstr>
      <vt:lpstr>A126003098A_Data</vt:lpstr>
      <vt:lpstr>A126003098A_Latest</vt:lpstr>
      <vt:lpstr>A126003102F</vt:lpstr>
      <vt:lpstr>A126003102F_Data</vt:lpstr>
      <vt:lpstr>A126003102F_Latest</vt:lpstr>
      <vt:lpstr>A126003106R</vt:lpstr>
      <vt:lpstr>A126003106R_Data</vt:lpstr>
      <vt:lpstr>A126003106R_Latest</vt:lpstr>
      <vt:lpstr>A126003110F</vt:lpstr>
      <vt:lpstr>A126003110F_Data</vt:lpstr>
      <vt:lpstr>A126003110F_Latest</vt:lpstr>
      <vt:lpstr>A126003114R</vt:lpstr>
      <vt:lpstr>A126003114R_Data</vt:lpstr>
      <vt:lpstr>A126003114R_Latest</vt:lpstr>
      <vt:lpstr>A126003118X</vt:lpstr>
      <vt:lpstr>A126003118X_Data</vt:lpstr>
      <vt:lpstr>A126003118X_Latest</vt:lpstr>
      <vt:lpstr>A126003122R</vt:lpstr>
      <vt:lpstr>A126003122R_Data</vt:lpstr>
      <vt:lpstr>A126003122R_Latest</vt:lpstr>
      <vt:lpstr>A126003126X</vt:lpstr>
      <vt:lpstr>A126003126X_Data</vt:lpstr>
      <vt:lpstr>A126003126X_Latest</vt:lpstr>
      <vt:lpstr>A126003130R</vt:lpstr>
      <vt:lpstr>A126003130R_Data</vt:lpstr>
      <vt:lpstr>A126003130R_Latest</vt:lpstr>
      <vt:lpstr>A126003134X</vt:lpstr>
      <vt:lpstr>A126003134X_Data</vt:lpstr>
      <vt:lpstr>A126003134X_Latest</vt:lpstr>
      <vt:lpstr>A126003138J</vt:lpstr>
      <vt:lpstr>A126003138J_Data</vt:lpstr>
      <vt:lpstr>A126003138J_Latest</vt:lpstr>
      <vt:lpstr>A126003142X</vt:lpstr>
      <vt:lpstr>A126003142X_Data</vt:lpstr>
      <vt:lpstr>A126003142X_Latest</vt:lpstr>
      <vt:lpstr>A126003146J</vt:lpstr>
      <vt:lpstr>A126003146J_Data</vt:lpstr>
      <vt:lpstr>A126003146J_Latest</vt:lpstr>
      <vt:lpstr>A126003150X</vt:lpstr>
      <vt:lpstr>A126003150X_Data</vt:lpstr>
      <vt:lpstr>A126003150X_Latest</vt:lpstr>
      <vt:lpstr>A126003154J</vt:lpstr>
      <vt:lpstr>A126003154J_Data</vt:lpstr>
      <vt:lpstr>A126003154J_Latest</vt:lpstr>
      <vt:lpstr>A126003158T</vt:lpstr>
      <vt:lpstr>A126003158T_Data</vt:lpstr>
      <vt:lpstr>A126003158T_Latest</vt:lpstr>
      <vt:lpstr>A126003162J</vt:lpstr>
      <vt:lpstr>A126003162J_Data</vt:lpstr>
      <vt:lpstr>A126003162J_Latest</vt:lpstr>
      <vt:lpstr>A126003166T</vt:lpstr>
      <vt:lpstr>A126003166T_Data</vt:lpstr>
      <vt:lpstr>A126003166T_Latest</vt:lpstr>
      <vt:lpstr>A126003170J</vt:lpstr>
      <vt:lpstr>A126003170J_Data</vt:lpstr>
      <vt:lpstr>A126003170J_Latest</vt:lpstr>
      <vt:lpstr>A126003174T</vt:lpstr>
      <vt:lpstr>A126003174T_Data</vt:lpstr>
      <vt:lpstr>A126003174T_Latest</vt:lpstr>
      <vt:lpstr>A126003178A</vt:lpstr>
      <vt:lpstr>A126003178A_Data</vt:lpstr>
      <vt:lpstr>A126003178A_Latest</vt:lpstr>
      <vt:lpstr>A126003182T</vt:lpstr>
      <vt:lpstr>A126003182T_Data</vt:lpstr>
      <vt:lpstr>A126003182T_Latest</vt:lpstr>
      <vt:lpstr>A126003186A</vt:lpstr>
      <vt:lpstr>A126003186A_Data</vt:lpstr>
      <vt:lpstr>A126003186A_Latest</vt:lpstr>
      <vt:lpstr>A126003190T</vt:lpstr>
      <vt:lpstr>A126003190T_Data</vt:lpstr>
      <vt:lpstr>A126003190T_Latest</vt:lpstr>
      <vt:lpstr>A126003194A</vt:lpstr>
      <vt:lpstr>A126003194A_Data</vt:lpstr>
      <vt:lpstr>A126003194A_Latest</vt:lpstr>
      <vt:lpstr>A126003198K</vt:lpstr>
      <vt:lpstr>A126003198K_Data</vt:lpstr>
      <vt:lpstr>A126003198K_Latest</vt:lpstr>
      <vt:lpstr>A126003202R</vt:lpstr>
      <vt:lpstr>A126003202R_Data</vt:lpstr>
      <vt:lpstr>A126003202R_Latest</vt:lpstr>
      <vt:lpstr>A126003206X</vt:lpstr>
      <vt:lpstr>A126003206X_Data</vt:lpstr>
      <vt:lpstr>A126003206X_Latest</vt:lpstr>
      <vt:lpstr>A126003210R</vt:lpstr>
      <vt:lpstr>A126003210R_Data</vt:lpstr>
      <vt:lpstr>A126003210R_Latest</vt:lpstr>
      <vt:lpstr>A126003214X</vt:lpstr>
      <vt:lpstr>A126003214X_Data</vt:lpstr>
      <vt:lpstr>A126003214X_Latest</vt:lpstr>
      <vt:lpstr>A126003218J</vt:lpstr>
      <vt:lpstr>A126003218J_Data</vt:lpstr>
      <vt:lpstr>A126003218J_Latest</vt:lpstr>
      <vt:lpstr>A126003222X</vt:lpstr>
      <vt:lpstr>A126003222X_Data</vt:lpstr>
      <vt:lpstr>A126003222X_Latest</vt:lpstr>
      <vt:lpstr>A126003226J</vt:lpstr>
      <vt:lpstr>A126003226J_Data</vt:lpstr>
      <vt:lpstr>A126003226J_Latest</vt:lpstr>
      <vt:lpstr>A126003230X</vt:lpstr>
      <vt:lpstr>A126003230X_Data</vt:lpstr>
      <vt:lpstr>A126003230X_Latest</vt:lpstr>
      <vt:lpstr>A126003234J</vt:lpstr>
      <vt:lpstr>A126003234J_Data</vt:lpstr>
      <vt:lpstr>A126003234J_Latest</vt:lpstr>
      <vt:lpstr>A126003238T</vt:lpstr>
      <vt:lpstr>A126003238T_Data</vt:lpstr>
      <vt:lpstr>A126003238T_Latest</vt:lpstr>
      <vt:lpstr>A126003242J</vt:lpstr>
      <vt:lpstr>A126003242J_Data</vt:lpstr>
      <vt:lpstr>A126003242J_Latest</vt:lpstr>
      <vt:lpstr>A126003246T</vt:lpstr>
      <vt:lpstr>A126003246T_Data</vt:lpstr>
      <vt:lpstr>A126003246T_Latest</vt:lpstr>
      <vt:lpstr>A126003250J</vt:lpstr>
      <vt:lpstr>A126003250J_Data</vt:lpstr>
      <vt:lpstr>A126003250J_Latest</vt:lpstr>
      <vt:lpstr>A126003254T</vt:lpstr>
      <vt:lpstr>A126003254T_Data</vt:lpstr>
      <vt:lpstr>A126003254T_Latest</vt:lpstr>
      <vt:lpstr>A126003258A</vt:lpstr>
      <vt:lpstr>A126003258A_Data</vt:lpstr>
      <vt:lpstr>A126003258A_Latest</vt:lpstr>
      <vt:lpstr>A126003262T</vt:lpstr>
      <vt:lpstr>A126003262T_Data</vt:lpstr>
      <vt:lpstr>A126003262T_Latest</vt:lpstr>
      <vt:lpstr>A126003266A</vt:lpstr>
      <vt:lpstr>A126003266A_Data</vt:lpstr>
      <vt:lpstr>A126003266A_Latest</vt:lpstr>
      <vt:lpstr>A126003270T</vt:lpstr>
      <vt:lpstr>A126003270T_Data</vt:lpstr>
      <vt:lpstr>A126003270T_Latest</vt:lpstr>
      <vt:lpstr>A126003274A</vt:lpstr>
      <vt:lpstr>A126003274A_Data</vt:lpstr>
      <vt:lpstr>A126003274A_Latest</vt:lpstr>
      <vt:lpstr>A126003278K</vt:lpstr>
      <vt:lpstr>A126003278K_Data</vt:lpstr>
      <vt:lpstr>A126003278K_Latest</vt:lpstr>
      <vt:lpstr>A126003282A</vt:lpstr>
      <vt:lpstr>A126003282A_Data</vt:lpstr>
      <vt:lpstr>A126003282A_Latest</vt:lpstr>
      <vt:lpstr>A126003286K</vt:lpstr>
      <vt:lpstr>A126003286K_Data</vt:lpstr>
      <vt:lpstr>A126003286K_Latest</vt:lpstr>
      <vt:lpstr>A126003290A</vt:lpstr>
      <vt:lpstr>A126003290A_Data</vt:lpstr>
      <vt:lpstr>A126003290A_Latest</vt:lpstr>
      <vt:lpstr>A126003294K</vt:lpstr>
      <vt:lpstr>A126003294K_Data</vt:lpstr>
      <vt:lpstr>A126003294K_Latest</vt:lpstr>
      <vt:lpstr>A126003298V</vt:lpstr>
      <vt:lpstr>A126003298V_Data</vt:lpstr>
      <vt:lpstr>A126003298V_Latest</vt:lpstr>
      <vt:lpstr>A126003302X</vt:lpstr>
      <vt:lpstr>A126003302X_Data</vt:lpstr>
      <vt:lpstr>A126003302X_Latest</vt:lpstr>
      <vt:lpstr>A126003306J</vt:lpstr>
      <vt:lpstr>A126003306J_Data</vt:lpstr>
      <vt:lpstr>A126003306J_Latest</vt:lpstr>
      <vt:lpstr>A126003310X</vt:lpstr>
      <vt:lpstr>A126003310X_Data</vt:lpstr>
      <vt:lpstr>A126003310X_Latest</vt:lpstr>
      <vt:lpstr>A126003314J</vt:lpstr>
      <vt:lpstr>A126003314J_Data</vt:lpstr>
      <vt:lpstr>A126003314J_Latest</vt:lpstr>
      <vt:lpstr>A126003318T</vt:lpstr>
      <vt:lpstr>A126003318T_Data</vt:lpstr>
      <vt:lpstr>A126003318T_Latest</vt:lpstr>
      <vt:lpstr>A126003322J</vt:lpstr>
      <vt:lpstr>A126003322J_Data</vt:lpstr>
      <vt:lpstr>A126003322J_Latest</vt:lpstr>
      <vt:lpstr>A126003326T</vt:lpstr>
      <vt:lpstr>A126003326T_Data</vt:lpstr>
      <vt:lpstr>A126003326T_Latest</vt:lpstr>
      <vt:lpstr>A126003330J</vt:lpstr>
      <vt:lpstr>A126003330J_Data</vt:lpstr>
      <vt:lpstr>A126003330J_Latest</vt:lpstr>
      <vt:lpstr>A126003334T</vt:lpstr>
      <vt:lpstr>A126003334T_Data</vt:lpstr>
      <vt:lpstr>A126003334T_Latest</vt:lpstr>
      <vt:lpstr>A126003338A</vt:lpstr>
      <vt:lpstr>A126003338A_Data</vt:lpstr>
      <vt:lpstr>A126003338A_Latest</vt:lpstr>
      <vt:lpstr>A126003342T</vt:lpstr>
      <vt:lpstr>A126003342T_Data</vt:lpstr>
      <vt:lpstr>A126003342T_Latest</vt:lpstr>
      <vt:lpstr>A126003346A</vt:lpstr>
      <vt:lpstr>A126003346A_Data</vt:lpstr>
      <vt:lpstr>A126003346A_Latest</vt:lpstr>
      <vt:lpstr>A126003350T</vt:lpstr>
      <vt:lpstr>A126003350T_Data</vt:lpstr>
      <vt:lpstr>A126003350T_Latest</vt:lpstr>
      <vt:lpstr>A126003354A</vt:lpstr>
      <vt:lpstr>A126003354A_Data</vt:lpstr>
      <vt:lpstr>A126003354A_Latest</vt:lpstr>
      <vt:lpstr>A126003358K</vt:lpstr>
      <vt:lpstr>A126003358K_Data</vt:lpstr>
      <vt:lpstr>A126003358K_Latest</vt:lpstr>
      <vt:lpstr>A126003362A</vt:lpstr>
      <vt:lpstr>A126003362A_Data</vt:lpstr>
      <vt:lpstr>A126003362A_Latest</vt:lpstr>
      <vt:lpstr>A126003366K</vt:lpstr>
      <vt:lpstr>A126003366K_Data</vt:lpstr>
      <vt:lpstr>A126003366K_Latest</vt:lpstr>
      <vt:lpstr>A126003370A</vt:lpstr>
      <vt:lpstr>A126003370A_Data</vt:lpstr>
      <vt:lpstr>A126003370A_Latest</vt:lpstr>
      <vt:lpstr>A126003374K</vt:lpstr>
      <vt:lpstr>A126003374K_Data</vt:lpstr>
      <vt:lpstr>A126003374K_Latest</vt:lpstr>
      <vt:lpstr>A126003378V</vt:lpstr>
      <vt:lpstr>A126003378V_Data</vt:lpstr>
      <vt:lpstr>A126003378V_Latest</vt:lpstr>
      <vt:lpstr>A126003382K</vt:lpstr>
      <vt:lpstr>A126003382K_Data</vt:lpstr>
      <vt:lpstr>A126003382K_Latest</vt:lpstr>
      <vt:lpstr>A126003386V</vt:lpstr>
      <vt:lpstr>A126003386V_Data</vt:lpstr>
      <vt:lpstr>A126003386V_Latest</vt:lpstr>
      <vt:lpstr>A126003390K</vt:lpstr>
      <vt:lpstr>A126003390K_Data</vt:lpstr>
      <vt:lpstr>A126003390K_Latest</vt:lpstr>
      <vt:lpstr>A126003394V</vt:lpstr>
      <vt:lpstr>A126003394V_Data</vt:lpstr>
      <vt:lpstr>A126003394V_Latest</vt:lpstr>
      <vt:lpstr>A126003398C</vt:lpstr>
      <vt:lpstr>A126003398C_Data</vt:lpstr>
      <vt:lpstr>A126003398C_Latest</vt:lpstr>
      <vt:lpstr>A126003402J</vt:lpstr>
      <vt:lpstr>A126003402J_Data</vt:lpstr>
      <vt:lpstr>A126003402J_Latest</vt:lpstr>
      <vt:lpstr>A126003406T</vt:lpstr>
      <vt:lpstr>A126003406T_Data</vt:lpstr>
      <vt:lpstr>A126003406T_Latest</vt:lpstr>
      <vt:lpstr>A126003410J</vt:lpstr>
      <vt:lpstr>A126003410J_Data</vt:lpstr>
      <vt:lpstr>A126003410J_Latest</vt:lpstr>
      <vt:lpstr>A126003414T</vt:lpstr>
      <vt:lpstr>A126003414T_Data</vt:lpstr>
      <vt:lpstr>A126003414T_Latest</vt:lpstr>
      <vt:lpstr>A126003418A</vt:lpstr>
      <vt:lpstr>A126003418A_Data</vt:lpstr>
      <vt:lpstr>A126003418A_Latest</vt:lpstr>
      <vt:lpstr>A126003422T</vt:lpstr>
      <vt:lpstr>A126003422T_Data</vt:lpstr>
      <vt:lpstr>A126003422T_Latest</vt:lpstr>
      <vt:lpstr>A126003426A</vt:lpstr>
      <vt:lpstr>A126003426A_Data</vt:lpstr>
      <vt:lpstr>A126003426A_Latest</vt:lpstr>
      <vt:lpstr>A126003430T</vt:lpstr>
      <vt:lpstr>A126003430T_Data</vt:lpstr>
      <vt:lpstr>A126003430T_Latest</vt:lpstr>
      <vt:lpstr>A126003434A</vt:lpstr>
      <vt:lpstr>A126003434A_Data</vt:lpstr>
      <vt:lpstr>A126003434A_Latest</vt:lpstr>
      <vt:lpstr>A126003438K</vt:lpstr>
      <vt:lpstr>A126003438K_Data</vt:lpstr>
      <vt:lpstr>A126003438K_Latest</vt:lpstr>
      <vt:lpstr>A126003442A</vt:lpstr>
      <vt:lpstr>A126003442A_Data</vt:lpstr>
      <vt:lpstr>A126003442A_Latest</vt:lpstr>
      <vt:lpstr>A126003446K</vt:lpstr>
      <vt:lpstr>A126003446K_Data</vt:lpstr>
      <vt:lpstr>A126003446K_Latest</vt:lpstr>
      <vt:lpstr>A126003450A</vt:lpstr>
      <vt:lpstr>A126003450A_Data</vt:lpstr>
      <vt:lpstr>A126003450A_Latest</vt:lpstr>
      <vt:lpstr>A126003454K</vt:lpstr>
      <vt:lpstr>A126003454K_Data</vt:lpstr>
      <vt:lpstr>A126003454K_Latest</vt:lpstr>
      <vt:lpstr>A126003458V</vt:lpstr>
      <vt:lpstr>A126003458V_Data</vt:lpstr>
      <vt:lpstr>A126003458V_Latest</vt:lpstr>
      <vt:lpstr>A126003462K</vt:lpstr>
      <vt:lpstr>A126003462K_Data</vt:lpstr>
      <vt:lpstr>A126003462K_Latest</vt:lpstr>
      <vt:lpstr>A126003466V</vt:lpstr>
      <vt:lpstr>A126003466V_Data</vt:lpstr>
      <vt:lpstr>A126003466V_Latest</vt:lpstr>
      <vt:lpstr>A126003470K</vt:lpstr>
      <vt:lpstr>A126003470K_Data</vt:lpstr>
      <vt:lpstr>A126003470K_Latest</vt:lpstr>
      <vt:lpstr>A126003474V</vt:lpstr>
      <vt:lpstr>A126003474V_Data</vt:lpstr>
      <vt:lpstr>A126003474V_Latest</vt:lpstr>
      <vt:lpstr>A126003478C</vt:lpstr>
      <vt:lpstr>A126003478C_Data</vt:lpstr>
      <vt:lpstr>A126003478C_Latest</vt:lpstr>
      <vt:lpstr>A126003482V</vt:lpstr>
      <vt:lpstr>A126003482V_Data</vt:lpstr>
      <vt:lpstr>A126003482V_Latest</vt:lpstr>
      <vt:lpstr>A126003486C</vt:lpstr>
      <vt:lpstr>A126003486C_Data</vt:lpstr>
      <vt:lpstr>A126003486C_Latest</vt:lpstr>
      <vt:lpstr>A126003490V</vt:lpstr>
      <vt:lpstr>A126003490V_Data</vt:lpstr>
      <vt:lpstr>A126003490V_Latest</vt:lpstr>
      <vt:lpstr>A126003494C</vt:lpstr>
      <vt:lpstr>A126003494C_Data</vt:lpstr>
      <vt:lpstr>A126003494C_Latest</vt:lpstr>
      <vt:lpstr>A126003498L</vt:lpstr>
      <vt:lpstr>A126003498L_Data</vt:lpstr>
      <vt:lpstr>A126003498L_Latest</vt:lpstr>
      <vt:lpstr>A126003502T</vt:lpstr>
      <vt:lpstr>A126003502T_Data</vt:lpstr>
      <vt:lpstr>A126003502T_Latest</vt:lpstr>
      <vt:lpstr>A126003506A</vt:lpstr>
      <vt:lpstr>A126003506A_Data</vt:lpstr>
      <vt:lpstr>A126003506A_Latest</vt:lpstr>
      <vt:lpstr>A126003510T</vt:lpstr>
      <vt:lpstr>A126003510T_Data</vt:lpstr>
      <vt:lpstr>A126003510T_Latest</vt:lpstr>
      <vt:lpstr>A126003514A</vt:lpstr>
      <vt:lpstr>A126003514A_Data</vt:lpstr>
      <vt:lpstr>A126003514A_Latest</vt:lpstr>
      <vt:lpstr>A126003518K</vt:lpstr>
      <vt:lpstr>A126003518K_Data</vt:lpstr>
      <vt:lpstr>A126003518K_Latest</vt:lpstr>
      <vt:lpstr>A126003522A</vt:lpstr>
      <vt:lpstr>A126003522A_Data</vt:lpstr>
      <vt:lpstr>A126003522A_Latest</vt:lpstr>
      <vt:lpstr>A126003526K</vt:lpstr>
      <vt:lpstr>A126003526K_Data</vt:lpstr>
      <vt:lpstr>A126003526K_Latest</vt:lpstr>
      <vt:lpstr>A126003530A</vt:lpstr>
      <vt:lpstr>A126003530A_Data</vt:lpstr>
      <vt:lpstr>A126003530A_Latest</vt:lpstr>
      <vt:lpstr>A126003534K</vt:lpstr>
      <vt:lpstr>A126003534K_Data</vt:lpstr>
      <vt:lpstr>A126003534K_Latest</vt:lpstr>
      <vt:lpstr>A126003538V</vt:lpstr>
      <vt:lpstr>A126003538V_Data</vt:lpstr>
      <vt:lpstr>A126003538V_Latest</vt:lpstr>
      <vt:lpstr>A126003542K</vt:lpstr>
      <vt:lpstr>A126003542K_Data</vt:lpstr>
      <vt:lpstr>A126003542K_Latest</vt:lpstr>
      <vt:lpstr>A126003546V</vt:lpstr>
      <vt:lpstr>A126003546V_Data</vt:lpstr>
      <vt:lpstr>A126003546V_Latest</vt:lpstr>
      <vt:lpstr>A126003550K</vt:lpstr>
      <vt:lpstr>A126003550K_Data</vt:lpstr>
      <vt:lpstr>A126003550K_Latest</vt:lpstr>
      <vt:lpstr>A126003554V</vt:lpstr>
      <vt:lpstr>A126003554V_Data</vt:lpstr>
      <vt:lpstr>A126003554V_Latest</vt:lpstr>
      <vt:lpstr>A126003558C</vt:lpstr>
      <vt:lpstr>A126003558C_Data</vt:lpstr>
      <vt:lpstr>A126003558C_Latest</vt:lpstr>
      <vt:lpstr>A126003562V</vt:lpstr>
      <vt:lpstr>A126003562V_Data</vt:lpstr>
      <vt:lpstr>A126003562V_Latest</vt:lpstr>
      <vt:lpstr>A126003566C</vt:lpstr>
      <vt:lpstr>A126003566C_Data</vt:lpstr>
      <vt:lpstr>A126003566C_Latest</vt:lpstr>
      <vt:lpstr>A126003570V</vt:lpstr>
      <vt:lpstr>A126003570V_Data</vt:lpstr>
      <vt:lpstr>A126003570V_Latest</vt:lpstr>
      <vt:lpstr>A126003574C</vt:lpstr>
      <vt:lpstr>A126003574C_Data</vt:lpstr>
      <vt:lpstr>A126003574C_Latest</vt:lpstr>
      <vt:lpstr>A126003578L</vt:lpstr>
      <vt:lpstr>A126003578L_Data</vt:lpstr>
      <vt:lpstr>A126003578L_Latest</vt:lpstr>
      <vt:lpstr>A126003582C</vt:lpstr>
      <vt:lpstr>A126003582C_Data</vt:lpstr>
      <vt:lpstr>A126003582C_Latest</vt:lpstr>
      <vt:lpstr>A126003586L</vt:lpstr>
      <vt:lpstr>A126003586L_Data</vt:lpstr>
      <vt:lpstr>A126003586L_Latest</vt:lpstr>
      <vt:lpstr>A126003590C</vt:lpstr>
      <vt:lpstr>A126003590C_Data</vt:lpstr>
      <vt:lpstr>A126003590C_Latest</vt:lpstr>
      <vt:lpstr>A126003594L</vt:lpstr>
      <vt:lpstr>A126003594L_Data</vt:lpstr>
      <vt:lpstr>A126003594L_Latest</vt:lpstr>
      <vt:lpstr>A126003598W</vt:lpstr>
      <vt:lpstr>A126003598W_Data</vt:lpstr>
      <vt:lpstr>A126003598W_Latest</vt:lpstr>
      <vt:lpstr>A126003602A</vt:lpstr>
      <vt:lpstr>A126003602A_Data</vt:lpstr>
      <vt:lpstr>A126003602A_Latest</vt:lpstr>
      <vt:lpstr>A126003606K</vt:lpstr>
      <vt:lpstr>A126003606K_Data</vt:lpstr>
      <vt:lpstr>A126003606K_Latest</vt:lpstr>
      <vt:lpstr>A126003610A</vt:lpstr>
      <vt:lpstr>A126003610A_Data</vt:lpstr>
      <vt:lpstr>A126003610A_Latest</vt:lpstr>
      <vt:lpstr>A126003614K</vt:lpstr>
      <vt:lpstr>A126003614K_Data</vt:lpstr>
      <vt:lpstr>A126003614K_Latest</vt:lpstr>
      <vt:lpstr>A126003618V</vt:lpstr>
      <vt:lpstr>A126003618V_Data</vt:lpstr>
      <vt:lpstr>A126003618V_Latest</vt:lpstr>
      <vt:lpstr>A126003622K</vt:lpstr>
      <vt:lpstr>A126003622K_Data</vt:lpstr>
      <vt:lpstr>A126003622K_Latest</vt:lpstr>
      <vt:lpstr>A126003626V</vt:lpstr>
      <vt:lpstr>A126003626V_Data</vt:lpstr>
      <vt:lpstr>A126003626V_Latest</vt:lpstr>
      <vt:lpstr>A126003630K</vt:lpstr>
      <vt:lpstr>A126003630K_Data</vt:lpstr>
      <vt:lpstr>A126003630K_Latest</vt:lpstr>
      <vt:lpstr>A126003634V</vt:lpstr>
      <vt:lpstr>A126003634V_Data</vt:lpstr>
      <vt:lpstr>A126003634V_Latest</vt:lpstr>
      <vt:lpstr>A126003638C</vt:lpstr>
      <vt:lpstr>A126003638C_Data</vt:lpstr>
      <vt:lpstr>A126003638C_Latest</vt:lpstr>
      <vt:lpstr>A126003642V</vt:lpstr>
      <vt:lpstr>A126003642V_Data</vt:lpstr>
      <vt:lpstr>A126003642V_Latest</vt:lpstr>
      <vt:lpstr>A126003646C</vt:lpstr>
      <vt:lpstr>A126003646C_Data</vt:lpstr>
      <vt:lpstr>A126003646C_Latest</vt:lpstr>
      <vt:lpstr>A126003650V</vt:lpstr>
      <vt:lpstr>A126003650V_Data</vt:lpstr>
      <vt:lpstr>A126003650V_Latest</vt:lpstr>
      <vt:lpstr>A126003654C</vt:lpstr>
      <vt:lpstr>A126003654C_Data</vt:lpstr>
      <vt:lpstr>A126003654C_Latest</vt:lpstr>
      <vt:lpstr>A126003658L</vt:lpstr>
      <vt:lpstr>A126003658L_Data</vt:lpstr>
      <vt:lpstr>A126003658L_Latest</vt:lpstr>
      <vt:lpstr>A126003662C</vt:lpstr>
      <vt:lpstr>A126003662C_Data</vt:lpstr>
      <vt:lpstr>A126003662C_Latest</vt:lpstr>
      <vt:lpstr>A126003666L</vt:lpstr>
      <vt:lpstr>A126003666L_Data</vt:lpstr>
      <vt:lpstr>A126003666L_Latest</vt:lpstr>
      <vt:lpstr>A126003670C</vt:lpstr>
      <vt:lpstr>A126003670C_Data</vt:lpstr>
      <vt:lpstr>A126003670C_Latest</vt:lpstr>
      <vt:lpstr>A126003674L</vt:lpstr>
      <vt:lpstr>A126003674L_Data</vt:lpstr>
      <vt:lpstr>A126003674L_Latest</vt:lpstr>
      <vt:lpstr>A126003678W</vt:lpstr>
      <vt:lpstr>A126003678W_Data</vt:lpstr>
      <vt:lpstr>A126003678W_Latest</vt:lpstr>
      <vt:lpstr>A126003682L</vt:lpstr>
      <vt:lpstr>A126003682L_Data</vt:lpstr>
      <vt:lpstr>A126003682L_Latest</vt:lpstr>
      <vt:lpstr>A126003686W</vt:lpstr>
      <vt:lpstr>A126003686W_Data</vt:lpstr>
      <vt:lpstr>A126003686W_Latest</vt:lpstr>
      <vt:lpstr>A126003690L</vt:lpstr>
      <vt:lpstr>A126003690L_Data</vt:lpstr>
      <vt:lpstr>A126003690L_Latest</vt:lpstr>
      <vt:lpstr>A126003694W</vt:lpstr>
      <vt:lpstr>A126003694W_Data</vt:lpstr>
      <vt:lpstr>A126003694W_Latest</vt:lpstr>
      <vt:lpstr>A126003698F</vt:lpstr>
      <vt:lpstr>A126003698F_Data</vt:lpstr>
      <vt:lpstr>A126003698F_Latest</vt:lpstr>
      <vt:lpstr>A126003702K</vt:lpstr>
      <vt:lpstr>A126003702K_Data</vt:lpstr>
      <vt:lpstr>A126003702K_Latest</vt:lpstr>
      <vt:lpstr>A126003706V</vt:lpstr>
      <vt:lpstr>A126003706V_Data</vt:lpstr>
      <vt:lpstr>A126003706V_Latest</vt:lpstr>
      <vt:lpstr>A126003710K</vt:lpstr>
      <vt:lpstr>A126003710K_Data</vt:lpstr>
      <vt:lpstr>A126003710K_Latest</vt:lpstr>
      <vt:lpstr>A126003714V</vt:lpstr>
      <vt:lpstr>A126003714V_Data</vt:lpstr>
      <vt:lpstr>A126003714V_Latest</vt:lpstr>
      <vt:lpstr>A126003718C</vt:lpstr>
      <vt:lpstr>A126003718C_Data</vt:lpstr>
      <vt:lpstr>A126003718C_Latest</vt:lpstr>
      <vt:lpstr>A126003722V</vt:lpstr>
      <vt:lpstr>A126003722V_Data</vt:lpstr>
      <vt:lpstr>A126003722V_Latest</vt:lpstr>
      <vt:lpstr>A126003726C</vt:lpstr>
      <vt:lpstr>A126003726C_Data</vt:lpstr>
      <vt:lpstr>A126003726C_Latest</vt:lpstr>
      <vt:lpstr>A126003730V</vt:lpstr>
      <vt:lpstr>A126003730V_Data</vt:lpstr>
      <vt:lpstr>A126003730V_Latest</vt:lpstr>
      <vt:lpstr>A126003734C</vt:lpstr>
      <vt:lpstr>A126003734C_Data</vt:lpstr>
      <vt:lpstr>A126003734C_Latest</vt:lpstr>
      <vt:lpstr>A126003738L</vt:lpstr>
      <vt:lpstr>A126003738L_Data</vt:lpstr>
      <vt:lpstr>A126003738L_Latest</vt:lpstr>
      <vt:lpstr>A126003742C</vt:lpstr>
      <vt:lpstr>A126003742C_Data</vt:lpstr>
      <vt:lpstr>A126003742C_Latest</vt:lpstr>
      <vt:lpstr>A126003746L</vt:lpstr>
      <vt:lpstr>A126003746L_Data</vt:lpstr>
      <vt:lpstr>A126003746L_Latest</vt:lpstr>
      <vt:lpstr>A126003750C</vt:lpstr>
      <vt:lpstr>A126003750C_Data</vt:lpstr>
      <vt:lpstr>A126003750C_Latest</vt:lpstr>
      <vt:lpstr>A126003754L</vt:lpstr>
      <vt:lpstr>A126003754L_Data</vt:lpstr>
      <vt:lpstr>A126003754L_Latest</vt:lpstr>
      <vt:lpstr>A126003758W</vt:lpstr>
      <vt:lpstr>A126003758W_Data</vt:lpstr>
      <vt:lpstr>A126003758W_Latest</vt:lpstr>
      <vt:lpstr>A126003762L</vt:lpstr>
      <vt:lpstr>A126003762L_Data</vt:lpstr>
      <vt:lpstr>A126003762L_Latest</vt:lpstr>
      <vt:lpstr>A126003766W</vt:lpstr>
      <vt:lpstr>A126003766W_Data</vt:lpstr>
      <vt:lpstr>A126003766W_Latest</vt:lpstr>
      <vt:lpstr>A126003770L</vt:lpstr>
      <vt:lpstr>A126003770L_Data</vt:lpstr>
      <vt:lpstr>A126003770L_Latest</vt:lpstr>
      <vt:lpstr>A126003774W</vt:lpstr>
      <vt:lpstr>A126003774W_Data</vt:lpstr>
      <vt:lpstr>A126003774W_Latest</vt:lpstr>
      <vt:lpstr>A126003778F</vt:lpstr>
      <vt:lpstr>A126003778F_Data</vt:lpstr>
      <vt:lpstr>A126003778F_Latest</vt:lpstr>
      <vt:lpstr>A126003782W</vt:lpstr>
      <vt:lpstr>A126003782W_Data</vt:lpstr>
      <vt:lpstr>A126003782W_Latest</vt:lpstr>
      <vt:lpstr>A126003786F</vt:lpstr>
      <vt:lpstr>A126003786F_Data</vt:lpstr>
      <vt:lpstr>A126003786F_Latest</vt:lpstr>
      <vt:lpstr>A126003790W</vt:lpstr>
      <vt:lpstr>A126003790W_Data</vt:lpstr>
      <vt:lpstr>A126003790W_Latest</vt:lpstr>
      <vt:lpstr>A126003794F</vt:lpstr>
      <vt:lpstr>A126003794F_Data</vt:lpstr>
      <vt:lpstr>A126003794F_Latest</vt:lpstr>
      <vt:lpstr>A126003798R</vt:lpstr>
      <vt:lpstr>A126003798R_Data</vt:lpstr>
      <vt:lpstr>A126003798R_Latest</vt:lpstr>
      <vt:lpstr>A126003802V</vt:lpstr>
      <vt:lpstr>A126003802V_Data</vt:lpstr>
      <vt:lpstr>A126003802V_Latest</vt:lpstr>
      <vt:lpstr>A126003806C</vt:lpstr>
      <vt:lpstr>A126003806C_Data</vt:lpstr>
      <vt:lpstr>A126003806C_Latest</vt:lpstr>
      <vt:lpstr>A126003810V</vt:lpstr>
      <vt:lpstr>A126003810V_Data</vt:lpstr>
      <vt:lpstr>A126003810V_Latest</vt:lpstr>
      <vt:lpstr>A126003814C</vt:lpstr>
      <vt:lpstr>A126003814C_Data</vt:lpstr>
      <vt:lpstr>A126003814C_Latest</vt:lpstr>
      <vt:lpstr>A126003818L</vt:lpstr>
      <vt:lpstr>A126003818L_Data</vt:lpstr>
      <vt:lpstr>A126003818L_Latest</vt:lpstr>
      <vt:lpstr>A126003822C</vt:lpstr>
      <vt:lpstr>A126003822C_Data</vt:lpstr>
      <vt:lpstr>A126003822C_Latest</vt:lpstr>
      <vt:lpstr>A126003826L</vt:lpstr>
      <vt:lpstr>A126003826L_Data</vt:lpstr>
      <vt:lpstr>A126003826L_Latest</vt:lpstr>
      <vt:lpstr>A126003830C</vt:lpstr>
      <vt:lpstr>A126003830C_Data</vt:lpstr>
      <vt:lpstr>A126003830C_Latest</vt:lpstr>
      <vt:lpstr>A126003834L</vt:lpstr>
      <vt:lpstr>A126003834L_Data</vt:lpstr>
      <vt:lpstr>A126003834L_Latest</vt:lpstr>
      <vt:lpstr>A126003838W</vt:lpstr>
      <vt:lpstr>A126003838W_Data</vt:lpstr>
      <vt:lpstr>A126003838W_Latest</vt:lpstr>
      <vt:lpstr>A126003842L</vt:lpstr>
      <vt:lpstr>A126003842L_Data</vt:lpstr>
      <vt:lpstr>A126003842L_Latest</vt:lpstr>
      <vt:lpstr>A126003846W</vt:lpstr>
      <vt:lpstr>A126003846W_Data</vt:lpstr>
      <vt:lpstr>A126003846W_Latest</vt:lpstr>
      <vt:lpstr>A126003850L</vt:lpstr>
      <vt:lpstr>A126003850L_Data</vt:lpstr>
      <vt:lpstr>A126003850L_Latest</vt:lpstr>
      <vt:lpstr>A126003854W</vt:lpstr>
      <vt:lpstr>A126003854W_Data</vt:lpstr>
      <vt:lpstr>A126003854W_Latest</vt:lpstr>
      <vt:lpstr>A126003858F</vt:lpstr>
      <vt:lpstr>A126003858F_Data</vt:lpstr>
      <vt:lpstr>A126003858F_Latest</vt:lpstr>
      <vt:lpstr>A126003862W</vt:lpstr>
      <vt:lpstr>A126003862W_Data</vt:lpstr>
      <vt:lpstr>A126003862W_Latest</vt:lpstr>
      <vt:lpstr>A126003866F</vt:lpstr>
      <vt:lpstr>A126003866F_Data</vt:lpstr>
      <vt:lpstr>A126003866F_Latest</vt:lpstr>
      <vt:lpstr>A126003870W</vt:lpstr>
      <vt:lpstr>A126003870W_Data</vt:lpstr>
      <vt:lpstr>A126003870W_Latest</vt:lpstr>
      <vt:lpstr>A126003874F</vt:lpstr>
      <vt:lpstr>A126003874F_Data</vt:lpstr>
      <vt:lpstr>A126003874F_Latest</vt:lpstr>
      <vt:lpstr>A126003878R</vt:lpstr>
      <vt:lpstr>A126003878R_Data</vt:lpstr>
      <vt:lpstr>A126003878R_Latest</vt:lpstr>
      <vt:lpstr>A126003882F</vt:lpstr>
      <vt:lpstr>A126003882F_Data</vt:lpstr>
      <vt:lpstr>A126003882F_Latest</vt:lpstr>
      <vt:lpstr>A126003886R</vt:lpstr>
      <vt:lpstr>A126003886R_Data</vt:lpstr>
      <vt:lpstr>A126003886R_Latest</vt:lpstr>
      <vt:lpstr>A126003890F</vt:lpstr>
      <vt:lpstr>A126003890F_Data</vt:lpstr>
      <vt:lpstr>A126003890F_Latest</vt:lpstr>
      <vt:lpstr>A126003894R</vt:lpstr>
      <vt:lpstr>A126003894R_Data</vt:lpstr>
      <vt:lpstr>A126003894R_Latest</vt:lpstr>
      <vt:lpstr>A126003898X</vt:lpstr>
      <vt:lpstr>A126003898X_Data</vt:lpstr>
      <vt:lpstr>A126003898X_Latest</vt:lpstr>
      <vt:lpstr>A126003902C</vt:lpstr>
      <vt:lpstr>A126003902C_Data</vt:lpstr>
      <vt:lpstr>A126003902C_Latest</vt:lpstr>
      <vt:lpstr>A126003906L</vt:lpstr>
      <vt:lpstr>A126003906L_Data</vt:lpstr>
      <vt:lpstr>A126003906L_Latest</vt:lpstr>
      <vt:lpstr>A126003910C</vt:lpstr>
      <vt:lpstr>A126003910C_Data</vt:lpstr>
      <vt:lpstr>A126003910C_Latest</vt:lpstr>
      <vt:lpstr>A126003914L</vt:lpstr>
      <vt:lpstr>A126003914L_Data</vt:lpstr>
      <vt:lpstr>A126003914L_Latest</vt:lpstr>
      <vt:lpstr>A126003918W</vt:lpstr>
      <vt:lpstr>A126003918W_Data</vt:lpstr>
      <vt:lpstr>A126003918W_Latest</vt:lpstr>
      <vt:lpstr>A126003922L</vt:lpstr>
      <vt:lpstr>A126003922L_Data</vt:lpstr>
      <vt:lpstr>A126003922L_Latest</vt:lpstr>
      <vt:lpstr>A126003926W</vt:lpstr>
      <vt:lpstr>A126003926W_Data</vt:lpstr>
      <vt:lpstr>A126003926W_Latest</vt:lpstr>
      <vt:lpstr>A126003930L</vt:lpstr>
      <vt:lpstr>A126003930L_Data</vt:lpstr>
      <vt:lpstr>A126003930L_Latest</vt:lpstr>
      <vt:lpstr>A126003934W</vt:lpstr>
      <vt:lpstr>A126003934W_Data</vt:lpstr>
      <vt:lpstr>A126003934W_Latest</vt:lpstr>
      <vt:lpstr>A126003938F</vt:lpstr>
      <vt:lpstr>A126003938F_Data</vt:lpstr>
      <vt:lpstr>A126003938F_Latest</vt:lpstr>
      <vt:lpstr>A126003942W</vt:lpstr>
      <vt:lpstr>A126003942W_Data</vt:lpstr>
      <vt:lpstr>A126003942W_Latest</vt:lpstr>
      <vt:lpstr>A126003946F</vt:lpstr>
      <vt:lpstr>A126003946F_Data</vt:lpstr>
      <vt:lpstr>A126003946F_Latest</vt:lpstr>
      <vt:lpstr>A126003950W</vt:lpstr>
      <vt:lpstr>A126003950W_Data</vt:lpstr>
      <vt:lpstr>A126003950W_Latest</vt:lpstr>
      <vt:lpstr>A126003954F</vt:lpstr>
      <vt:lpstr>A126003954F_Data</vt:lpstr>
      <vt:lpstr>A126003954F_Latest</vt:lpstr>
      <vt:lpstr>A126003958R</vt:lpstr>
      <vt:lpstr>A126003958R_Data</vt:lpstr>
      <vt:lpstr>A126003958R_Latest</vt:lpstr>
      <vt:lpstr>A126003962F</vt:lpstr>
      <vt:lpstr>A126003962F_Data</vt:lpstr>
      <vt:lpstr>A126003962F_Latest</vt:lpstr>
      <vt:lpstr>A126003966R</vt:lpstr>
      <vt:lpstr>A126003966R_Data</vt:lpstr>
      <vt:lpstr>A126003966R_Latest</vt:lpstr>
      <vt:lpstr>A126003970F</vt:lpstr>
      <vt:lpstr>A126003970F_Data</vt:lpstr>
      <vt:lpstr>A126003970F_Latest</vt:lpstr>
      <vt:lpstr>A126003974R</vt:lpstr>
      <vt:lpstr>A126003974R_Data</vt:lpstr>
      <vt:lpstr>A126003974R_Latest</vt:lpstr>
      <vt:lpstr>A126003978X</vt:lpstr>
      <vt:lpstr>A126003978X_Data</vt:lpstr>
      <vt:lpstr>A126003978X_Latest</vt:lpstr>
      <vt:lpstr>A126003982R</vt:lpstr>
      <vt:lpstr>A126003982R_Data</vt:lpstr>
      <vt:lpstr>A126003982R_Latest</vt:lpstr>
      <vt:lpstr>A126003986X</vt:lpstr>
      <vt:lpstr>A126003986X_Data</vt:lpstr>
      <vt:lpstr>A126003986X_Latest</vt:lpstr>
      <vt:lpstr>A126003990R</vt:lpstr>
      <vt:lpstr>A126003990R_Data</vt:lpstr>
      <vt:lpstr>A126003990R_Latest</vt:lpstr>
      <vt:lpstr>A126003994X</vt:lpstr>
      <vt:lpstr>A126003994X_Data</vt:lpstr>
      <vt:lpstr>A126003994X_Latest</vt:lpstr>
      <vt:lpstr>A126003998J</vt:lpstr>
      <vt:lpstr>A126003998J_Data</vt:lpstr>
      <vt:lpstr>A126003998J_Latest</vt:lpstr>
      <vt:lpstr>A126004002R</vt:lpstr>
      <vt:lpstr>A126004002R_Data</vt:lpstr>
      <vt:lpstr>A126004002R_Latest</vt:lpstr>
      <vt:lpstr>A126004006X</vt:lpstr>
      <vt:lpstr>A126004006X_Data</vt:lpstr>
      <vt:lpstr>A126004006X_Latest</vt:lpstr>
      <vt:lpstr>A126004010R</vt:lpstr>
      <vt:lpstr>A126004010R_Data</vt:lpstr>
      <vt:lpstr>A126004010R_Latest</vt:lpstr>
      <vt:lpstr>A126004014X</vt:lpstr>
      <vt:lpstr>A126004014X_Data</vt:lpstr>
      <vt:lpstr>A126004014X_Latest</vt:lpstr>
      <vt:lpstr>A126004018J</vt:lpstr>
      <vt:lpstr>A126004018J_Data</vt:lpstr>
      <vt:lpstr>A126004018J_Latest</vt:lpstr>
      <vt:lpstr>A126004022X</vt:lpstr>
      <vt:lpstr>A126004022X_Data</vt:lpstr>
      <vt:lpstr>A126004022X_Latest</vt:lpstr>
      <vt:lpstr>A126004026J</vt:lpstr>
      <vt:lpstr>A126004026J_Data</vt:lpstr>
      <vt:lpstr>A126004026J_Latest</vt:lpstr>
      <vt:lpstr>A126004030X</vt:lpstr>
      <vt:lpstr>A126004030X_Data</vt:lpstr>
      <vt:lpstr>A126004030X_Latest</vt:lpstr>
      <vt:lpstr>A126004034J</vt:lpstr>
      <vt:lpstr>A126004034J_Data</vt:lpstr>
      <vt:lpstr>A126004034J_Latest</vt:lpstr>
      <vt:lpstr>A126004038T</vt:lpstr>
      <vt:lpstr>A126004038T_Data</vt:lpstr>
      <vt:lpstr>A126004038T_Latest</vt:lpstr>
      <vt:lpstr>A126004042J</vt:lpstr>
      <vt:lpstr>A126004042J_Data</vt:lpstr>
      <vt:lpstr>A126004042J_Latest</vt:lpstr>
      <vt:lpstr>A126004046T</vt:lpstr>
      <vt:lpstr>A126004046T_Data</vt:lpstr>
      <vt:lpstr>A126004046T_Latest</vt:lpstr>
      <vt:lpstr>A126004050J</vt:lpstr>
      <vt:lpstr>A126004050J_Data</vt:lpstr>
      <vt:lpstr>A126004050J_Latest</vt:lpstr>
      <vt:lpstr>A126004054T</vt:lpstr>
      <vt:lpstr>A126004054T_Data</vt:lpstr>
      <vt:lpstr>A126004054T_Latest</vt:lpstr>
      <vt:lpstr>A126004058A</vt:lpstr>
      <vt:lpstr>A126004058A_Data</vt:lpstr>
      <vt:lpstr>A126004058A_Latest</vt:lpstr>
      <vt:lpstr>A126004062T</vt:lpstr>
      <vt:lpstr>A126004062T_Data</vt:lpstr>
      <vt:lpstr>A126004062T_Latest</vt:lpstr>
      <vt:lpstr>A126004066A</vt:lpstr>
      <vt:lpstr>A126004066A_Data</vt:lpstr>
      <vt:lpstr>A126004066A_Latest</vt:lpstr>
      <vt:lpstr>A126004070T</vt:lpstr>
      <vt:lpstr>A126004070T_Data</vt:lpstr>
      <vt:lpstr>A126004070T_Latest</vt:lpstr>
      <vt:lpstr>A126004074A</vt:lpstr>
      <vt:lpstr>A126004074A_Data</vt:lpstr>
      <vt:lpstr>A126004074A_Latest</vt:lpstr>
      <vt:lpstr>A126004078K</vt:lpstr>
      <vt:lpstr>A126004078K_Data</vt:lpstr>
      <vt:lpstr>A126004078K_Latest</vt:lpstr>
      <vt:lpstr>A126004082A</vt:lpstr>
      <vt:lpstr>A126004082A_Data</vt:lpstr>
      <vt:lpstr>A126004082A_Latest</vt:lpstr>
      <vt:lpstr>A126004086K</vt:lpstr>
      <vt:lpstr>A126004086K_Data</vt:lpstr>
      <vt:lpstr>A126004086K_Latest</vt:lpstr>
      <vt:lpstr>A126004090A</vt:lpstr>
      <vt:lpstr>A126004090A_Data</vt:lpstr>
      <vt:lpstr>A126004090A_Latest</vt:lpstr>
      <vt:lpstr>A126004094K</vt:lpstr>
      <vt:lpstr>A126004094K_Data</vt:lpstr>
      <vt:lpstr>A126004094K_Latest</vt:lpstr>
      <vt:lpstr>A126004098V</vt:lpstr>
      <vt:lpstr>A126004098V_Data</vt:lpstr>
      <vt:lpstr>A126004098V_Latest</vt:lpstr>
      <vt:lpstr>A126004102X</vt:lpstr>
      <vt:lpstr>A126004102X_Data</vt:lpstr>
      <vt:lpstr>A126004102X_Latest</vt:lpstr>
      <vt:lpstr>A126004106J</vt:lpstr>
      <vt:lpstr>A126004106J_Data</vt:lpstr>
      <vt:lpstr>A126004106J_Latest</vt:lpstr>
      <vt:lpstr>A126004110X</vt:lpstr>
      <vt:lpstr>A126004110X_Data</vt:lpstr>
      <vt:lpstr>A126004110X_Latest</vt:lpstr>
      <vt:lpstr>A126004114J</vt:lpstr>
      <vt:lpstr>A126004114J_Data</vt:lpstr>
      <vt:lpstr>A126004114J_Latest</vt:lpstr>
      <vt:lpstr>A126004118T</vt:lpstr>
      <vt:lpstr>A126004118T_Data</vt:lpstr>
      <vt:lpstr>A126004118T_Latest</vt:lpstr>
      <vt:lpstr>A126004122J</vt:lpstr>
      <vt:lpstr>A126004122J_Data</vt:lpstr>
      <vt:lpstr>A126004122J_Latest</vt:lpstr>
      <vt:lpstr>A126004126T</vt:lpstr>
      <vt:lpstr>A126004126T_Data</vt:lpstr>
      <vt:lpstr>A126004126T_Latest</vt:lpstr>
      <vt:lpstr>A126004130J</vt:lpstr>
      <vt:lpstr>A126004130J_Data</vt:lpstr>
      <vt:lpstr>A126004130J_Latest</vt:lpstr>
      <vt:lpstr>A126004134T</vt:lpstr>
      <vt:lpstr>A126004134T_Data</vt:lpstr>
      <vt:lpstr>A126004134T_Latest</vt:lpstr>
      <vt:lpstr>A126004138A</vt:lpstr>
      <vt:lpstr>A126004138A_Data</vt:lpstr>
      <vt:lpstr>A126004138A_Latest</vt:lpstr>
      <vt:lpstr>A126004142T</vt:lpstr>
      <vt:lpstr>A126004142T_Data</vt:lpstr>
      <vt:lpstr>A126004142T_Latest</vt:lpstr>
      <vt:lpstr>A126004146A</vt:lpstr>
      <vt:lpstr>A126004146A_Data</vt:lpstr>
      <vt:lpstr>A126004146A_Latest</vt:lpstr>
      <vt:lpstr>A126004150T</vt:lpstr>
      <vt:lpstr>A126004150T_Data</vt:lpstr>
      <vt:lpstr>A126004150T_Latest</vt:lpstr>
      <vt:lpstr>A126004154A</vt:lpstr>
      <vt:lpstr>A126004154A_Data</vt:lpstr>
      <vt:lpstr>A126004154A_Latest</vt:lpstr>
      <vt:lpstr>A126004158K</vt:lpstr>
      <vt:lpstr>A126004158K_Data</vt:lpstr>
      <vt:lpstr>A126004158K_Latest</vt:lpstr>
      <vt:lpstr>A126004162A</vt:lpstr>
      <vt:lpstr>A126004162A_Data</vt:lpstr>
      <vt:lpstr>A126004162A_Latest</vt:lpstr>
      <vt:lpstr>A126004166K</vt:lpstr>
      <vt:lpstr>A126004166K_Data</vt:lpstr>
      <vt:lpstr>A126004166K_Latest</vt:lpstr>
      <vt:lpstr>A126004170A</vt:lpstr>
      <vt:lpstr>A126004170A_Data</vt:lpstr>
      <vt:lpstr>A126004170A_Latest</vt:lpstr>
      <vt:lpstr>A126004174K</vt:lpstr>
      <vt:lpstr>A126004174K_Data</vt:lpstr>
      <vt:lpstr>A126004174K_Latest</vt:lpstr>
      <vt:lpstr>A126004178V</vt:lpstr>
      <vt:lpstr>A126004178V_Data</vt:lpstr>
      <vt:lpstr>A126004178V_Latest</vt:lpstr>
      <vt:lpstr>A126004182K</vt:lpstr>
      <vt:lpstr>A126004182K_Data</vt:lpstr>
      <vt:lpstr>A126004182K_Latest</vt:lpstr>
      <vt:lpstr>A126004186V</vt:lpstr>
      <vt:lpstr>A126004186V_Data</vt:lpstr>
      <vt:lpstr>A126004186V_Latest</vt:lpstr>
      <vt:lpstr>A126004190K</vt:lpstr>
      <vt:lpstr>A126004190K_Data</vt:lpstr>
      <vt:lpstr>A126004190K_Latest</vt:lpstr>
      <vt:lpstr>A126004194V</vt:lpstr>
      <vt:lpstr>A126004194V_Data</vt:lpstr>
      <vt:lpstr>A126004194V_Latest</vt:lpstr>
      <vt:lpstr>A126004198C</vt:lpstr>
      <vt:lpstr>A126004198C_Data</vt:lpstr>
      <vt:lpstr>A126004198C_Latest</vt:lpstr>
      <vt:lpstr>A126004202J</vt:lpstr>
      <vt:lpstr>A126004202J_Data</vt:lpstr>
      <vt:lpstr>A126004202J_Latest</vt:lpstr>
      <vt:lpstr>A126004206T</vt:lpstr>
      <vt:lpstr>A126004206T_Data</vt:lpstr>
      <vt:lpstr>A126004206T_Latest</vt:lpstr>
      <vt:lpstr>A126004210J</vt:lpstr>
      <vt:lpstr>A126004210J_Data</vt:lpstr>
      <vt:lpstr>A126004210J_Latest</vt:lpstr>
      <vt:lpstr>A126004214T</vt:lpstr>
      <vt:lpstr>A126004214T_Data</vt:lpstr>
      <vt:lpstr>A126004214T_Latest</vt:lpstr>
      <vt:lpstr>A126004218A</vt:lpstr>
      <vt:lpstr>A126004218A_Data</vt:lpstr>
      <vt:lpstr>A126004218A_Latest</vt:lpstr>
      <vt:lpstr>A126004222T</vt:lpstr>
      <vt:lpstr>A126004222T_Data</vt:lpstr>
      <vt:lpstr>A126004222T_Latest</vt:lpstr>
      <vt:lpstr>A126004226A</vt:lpstr>
      <vt:lpstr>A126004226A_Data</vt:lpstr>
      <vt:lpstr>A126004226A_Latest</vt:lpstr>
      <vt:lpstr>A126004230T</vt:lpstr>
      <vt:lpstr>A126004230T_Data</vt:lpstr>
      <vt:lpstr>A126004230T_Latest</vt:lpstr>
      <vt:lpstr>A126004234A</vt:lpstr>
      <vt:lpstr>A126004234A_Data</vt:lpstr>
      <vt:lpstr>A126004234A_Latest</vt:lpstr>
      <vt:lpstr>A126004238K</vt:lpstr>
      <vt:lpstr>A126004238K_Data</vt:lpstr>
      <vt:lpstr>A126004238K_Latest</vt:lpstr>
      <vt:lpstr>A126004242A</vt:lpstr>
      <vt:lpstr>A126004242A_Data</vt:lpstr>
      <vt:lpstr>A126004242A_Latest</vt:lpstr>
      <vt:lpstr>A126004246K</vt:lpstr>
      <vt:lpstr>A126004246K_Data</vt:lpstr>
      <vt:lpstr>A126004246K_Latest</vt:lpstr>
      <vt:lpstr>A126004250A</vt:lpstr>
      <vt:lpstr>A126004250A_Data</vt:lpstr>
      <vt:lpstr>A126004250A_Latest</vt:lpstr>
      <vt:lpstr>A126004254K</vt:lpstr>
      <vt:lpstr>A126004254K_Data</vt:lpstr>
      <vt:lpstr>A126004254K_Latest</vt:lpstr>
      <vt:lpstr>A126004258V</vt:lpstr>
      <vt:lpstr>A126004258V_Data</vt:lpstr>
      <vt:lpstr>A126004258V_Latest</vt:lpstr>
      <vt:lpstr>A126004262K</vt:lpstr>
      <vt:lpstr>A126004262K_Data</vt:lpstr>
      <vt:lpstr>A126004262K_Latest</vt:lpstr>
      <vt:lpstr>A126004266V</vt:lpstr>
      <vt:lpstr>A126004266V_Data</vt:lpstr>
      <vt:lpstr>A126004266V_Latest</vt:lpstr>
      <vt:lpstr>A126004270K</vt:lpstr>
      <vt:lpstr>A126004270K_Data</vt:lpstr>
      <vt:lpstr>A126004270K_Latest</vt:lpstr>
      <vt:lpstr>A126004274V</vt:lpstr>
      <vt:lpstr>A126004274V_Data</vt:lpstr>
      <vt:lpstr>A126004274V_Latest</vt:lpstr>
      <vt:lpstr>A126004278C</vt:lpstr>
      <vt:lpstr>A126004278C_Data</vt:lpstr>
      <vt:lpstr>A126004278C_Latest</vt:lpstr>
      <vt:lpstr>A126004282V</vt:lpstr>
      <vt:lpstr>A126004282V_Data</vt:lpstr>
      <vt:lpstr>A126004282V_Latest</vt:lpstr>
      <vt:lpstr>A126004286C</vt:lpstr>
      <vt:lpstr>A126004286C_Data</vt:lpstr>
      <vt:lpstr>A126004286C_Latest</vt:lpstr>
      <vt:lpstr>A126004290V</vt:lpstr>
      <vt:lpstr>A126004290V_Data</vt:lpstr>
      <vt:lpstr>A126004290V_Latest</vt:lpstr>
      <vt:lpstr>A126004294C</vt:lpstr>
      <vt:lpstr>A126004294C_Data</vt:lpstr>
      <vt:lpstr>A126004294C_Latest</vt:lpstr>
      <vt:lpstr>A126004298L</vt:lpstr>
      <vt:lpstr>A126004298L_Data</vt:lpstr>
      <vt:lpstr>A126004298L_Latest</vt:lpstr>
      <vt:lpstr>A126004302T</vt:lpstr>
      <vt:lpstr>A126004302T_Data</vt:lpstr>
      <vt:lpstr>A126004302T_Latest</vt:lpstr>
      <vt:lpstr>A126004306A</vt:lpstr>
      <vt:lpstr>A126004306A_Data</vt:lpstr>
      <vt:lpstr>A126004306A_Latest</vt:lpstr>
      <vt:lpstr>A126004310T</vt:lpstr>
      <vt:lpstr>A126004310T_Data</vt:lpstr>
      <vt:lpstr>A126004310T_Latest</vt:lpstr>
      <vt:lpstr>A126004314A</vt:lpstr>
      <vt:lpstr>A126004314A_Data</vt:lpstr>
      <vt:lpstr>A126004314A_Latest</vt:lpstr>
      <vt:lpstr>A126004318K</vt:lpstr>
      <vt:lpstr>A126004318K_Data</vt:lpstr>
      <vt:lpstr>A126004318K_Latest</vt:lpstr>
      <vt:lpstr>A126004322A</vt:lpstr>
      <vt:lpstr>A126004322A_Data</vt:lpstr>
      <vt:lpstr>A126004322A_Latest</vt:lpstr>
      <vt:lpstr>A126004326K</vt:lpstr>
      <vt:lpstr>A126004326K_Data</vt:lpstr>
      <vt:lpstr>A126004326K_Latest</vt:lpstr>
      <vt:lpstr>A126004330A</vt:lpstr>
      <vt:lpstr>A126004330A_Data</vt:lpstr>
      <vt:lpstr>A126004330A_Latest</vt:lpstr>
      <vt:lpstr>A126004334K</vt:lpstr>
      <vt:lpstr>A126004334K_Data</vt:lpstr>
      <vt:lpstr>A126004334K_Latest</vt:lpstr>
      <vt:lpstr>A126004338V</vt:lpstr>
      <vt:lpstr>A126004338V_Data</vt:lpstr>
      <vt:lpstr>A126004338V_Latest</vt:lpstr>
      <vt:lpstr>A126004342K</vt:lpstr>
      <vt:lpstr>A126004342K_Data</vt:lpstr>
      <vt:lpstr>A126004342K_Latest</vt:lpstr>
      <vt:lpstr>A126004346V</vt:lpstr>
      <vt:lpstr>A126004346V_Data</vt:lpstr>
      <vt:lpstr>A126004346V_Latest</vt:lpstr>
      <vt:lpstr>A126004350K</vt:lpstr>
      <vt:lpstr>A126004350K_Data</vt:lpstr>
      <vt:lpstr>A126004350K_Latest</vt:lpstr>
      <vt:lpstr>A126004354V</vt:lpstr>
      <vt:lpstr>A126004354V_Data</vt:lpstr>
      <vt:lpstr>A126004354V_Latest</vt:lpstr>
      <vt:lpstr>A126004358C</vt:lpstr>
      <vt:lpstr>A126004358C_Data</vt:lpstr>
      <vt:lpstr>A126004358C_Latest</vt:lpstr>
      <vt:lpstr>A126004362V</vt:lpstr>
      <vt:lpstr>A126004362V_Data</vt:lpstr>
      <vt:lpstr>A126004362V_Latest</vt:lpstr>
      <vt:lpstr>A126004366C</vt:lpstr>
      <vt:lpstr>A126004366C_Data</vt:lpstr>
      <vt:lpstr>A126004366C_Latest</vt:lpstr>
      <vt:lpstr>A126004370V</vt:lpstr>
      <vt:lpstr>A126004370V_Data</vt:lpstr>
      <vt:lpstr>A126004370V_Latest</vt:lpstr>
      <vt:lpstr>A126004374C</vt:lpstr>
      <vt:lpstr>A126004374C_Data</vt:lpstr>
      <vt:lpstr>A126004374C_Latest</vt:lpstr>
      <vt:lpstr>A126004378L</vt:lpstr>
      <vt:lpstr>A126004378L_Data</vt:lpstr>
      <vt:lpstr>A126004378L_Latest</vt:lpstr>
      <vt:lpstr>A126004382C</vt:lpstr>
      <vt:lpstr>A126004382C_Data</vt:lpstr>
      <vt:lpstr>A126004382C_Latest</vt:lpstr>
      <vt:lpstr>A126004386L</vt:lpstr>
      <vt:lpstr>A126004386L_Data</vt:lpstr>
      <vt:lpstr>A126004386L_Latest</vt:lpstr>
      <vt:lpstr>A126004390C</vt:lpstr>
      <vt:lpstr>A126004390C_Data</vt:lpstr>
      <vt:lpstr>A126004390C_Latest</vt:lpstr>
      <vt:lpstr>A126004394L</vt:lpstr>
      <vt:lpstr>A126004394L_Data</vt:lpstr>
      <vt:lpstr>A126004394L_Latest</vt:lpstr>
      <vt:lpstr>A126004398W</vt:lpstr>
      <vt:lpstr>A126004398W_Data</vt:lpstr>
      <vt:lpstr>A126004398W_Latest</vt:lpstr>
      <vt:lpstr>A126004402A</vt:lpstr>
      <vt:lpstr>A126004402A_Data</vt:lpstr>
      <vt:lpstr>A126004402A_Latest</vt:lpstr>
      <vt:lpstr>A126004406K</vt:lpstr>
      <vt:lpstr>A126004406K_Data</vt:lpstr>
      <vt:lpstr>A126004406K_Latest</vt:lpstr>
      <vt:lpstr>A126004410A</vt:lpstr>
      <vt:lpstr>A126004410A_Data</vt:lpstr>
      <vt:lpstr>A126004410A_Latest</vt:lpstr>
      <vt:lpstr>A126004414K</vt:lpstr>
      <vt:lpstr>A126004414K_Data</vt:lpstr>
      <vt:lpstr>A126004414K_Latest</vt:lpstr>
      <vt:lpstr>A126004418V</vt:lpstr>
      <vt:lpstr>A126004418V_Data</vt:lpstr>
      <vt:lpstr>A126004418V_Latest</vt:lpstr>
      <vt:lpstr>A126004422K</vt:lpstr>
      <vt:lpstr>A126004422K_Data</vt:lpstr>
      <vt:lpstr>A126004422K_Latest</vt:lpstr>
      <vt:lpstr>A126004426V</vt:lpstr>
      <vt:lpstr>A126004426V_Data</vt:lpstr>
      <vt:lpstr>A126004426V_Latest</vt:lpstr>
      <vt:lpstr>A126004430K</vt:lpstr>
      <vt:lpstr>A126004430K_Data</vt:lpstr>
      <vt:lpstr>A126004430K_Latest</vt:lpstr>
      <vt:lpstr>A126004434V</vt:lpstr>
      <vt:lpstr>A126004434V_Data</vt:lpstr>
      <vt:lpstr>A126004434V_Latest</vt:lpstr>
      <vt:lpstr>A126004438C</vt:lpstr>
      <vt:lpstr>A126004438C_Data</vt:lpstr>
      <vt:lpstr>A126004438C_Latest</vt:lpstr>
      <vt:lpstr>A126004442V</vt:lpstr>
      <vt:lpstr>A126004442V_Data</vt:lpstr>
      <vt:lpstr>A126004442V_Latest</vt:lpstr>
      <vt:lpstr>A126004446C</vt:lpstr>
      <vt:lpstr>A126004446C_Data</vt:lpstr>
      <vt:lpstr>A126004446C_Latest</vt:lpstr>
      <vt:lpstr>A126004450V</vt:lpstr>
      <vt:lpstr>A126004450V_Data</vt:lpstr>
      <vt:lpstr>A126004450V_Latest</vt:lpstr>
      <vt:lpstr>A126004454C</vt:lpstr>
      <vt:lpstr>A126004454C_Data</vt:lpstr>
      <vt:lpstr>A126004454C_Latest</vt:lpstr>
      <vt:lpstr>A126004458L</vt:lpstr>
      <vt:lpstr>A126004458L_Data</vt:lpstr>
      <vt:lpstr>A126004458L_Latest</vt:lpstr>
      <vt:lpstr>A126004462C</vt:lpstr>
      <vt:lpstr>A126004462C_Data</vt:lpstr>
      <vt:lpstr>A126004462C_Latest</vt:lpstr>
      <vt:lpstr>A126004466L</vt:lpstr>
      <vt:lpstr>A126004466L_Data</vt:lpstr>
      <vt:lpstr>A126004466L_Latest</vt:lpstr>
      <vt:lpstr>A126004470C</vt:lpstr>
      <vt:lpstr>A126004470C_Data</vt:lpstr>
      <vt:lpstr>A126004470C_Latest</vt:lpstr>
      <vt:lpstr>A126004474L</vt:lpstr>
      <vt:lpstr>A126004474L_Data</vt:lpstr>
      <vt:lpstr>A126004474L_Latest</vt:lpstr>
      <vt:lpstr>A126004478W</vt:lpstr>
      <vt:lpstr>A126004478W_Data</vt:lpstr>
      <vt:lpstr>A126004478W_Latest</vt:lpstr>
      <vt:lpstr>A126004482L</vt:lpstr>
      <vt:lpstr>A126004482L_Data</vt:lpstr>
      <vt:lpstr>A126004482L_Latest</vt:lpstr>
      <vt:lpstr>A126004486W</vt:lpstr>
      <vt:lpstr>A126004486W_Data</vt:lpstr>
      <vt:lpstr>A126004486W_Latest</vt:lpstr>
      <vt:lpstr>A126004490L</vt:lpstr>
      <vt:lpstr>A126004490L_Data</vt:lpstr>
      <vt:lpstr>A126004490L_Latest</vt:lpstr>
      <vt:lpstr>A126004494W</vt:lpstr>
      <vt:lpstr>A126004494W_Data</vt:lpstr>
      <vt:lpstr>A126004494W_Latest</vt:lpstr>
      <vt:lpstr>A126004498F</vt:lpstr>
      <vt:lpstr>A126004498F_Data</vt:lpstr>
      <vt:lpstr>A126004498F_Latest</vt:lpstr>
      <vt:lpstr>A126004502K</vt:lpstr>
      <vt:lpstr>A126004502K_Data</vt:lpstr>
      <vt:lpstr>A126004502K_Latest</vt:lpstr>
      <vt:lpstr>A126004506V</vt:lpstr>
      <vt:lpstr>A126004506V_Data</vt:lpstr>
      <vt:lpstr>A126004506V_Latest</vt:lpstr>
      <vt:lpstr>A126004510K</vt:lpstr>
      <vt:lpstr>A126004510K_Data</vt:lpstr>
      <vt:lpstr>A126004510K_Latest</vt:lpstr>
      <vt:lpstr>A126004514V</vt:lpstr>
      <vt:lpstr>A126004514V_Data</vt:lpstr>
      <vt:lpstr>A126004514V_Latest</vt:lpstr>
      <vt:lpstr>A126004518C</vt:lpstr>
      <vt:lpstr>A126004518C_Data</vt:lpstr>
      <vt:lpstr>A126004518C_Latest</vt:lpstr>
      <vt:lpstr>A126004522V</vt:lpstr>
      <vt:lpstr>A126004522V_Data</vt:lpstr>
      <vt:lpstr>A126004522V_Latest</vt:lpstr>
      <vt:lpstr>A126004526C</vt:lpstr>
      <vt:lpstr>A126004526C_Data</vt:lpstr>
      <vt:lpstr>A126004526C_Latest</vt:lpstr>
      <vt:lpstr>A126004530V</vt:lpstr>
      <vt:lpstr>A126004530V_Data</vt:lpstr>
      <vt:lpstr>A126004530V_Latest</vt:lpstr>
      <vt:lpstr>A126004534C</vt:lpstr>
      <vt:lpstr>A126004534C_Data</vt:lpstr>
      <vt:lpstr>A126004534C_Latest</vt:lpstr>
      <vt:lpstr>A126004538L</vt:lpstr>
      <vt:lpstr>A126004538L_Data</vt:lpstr>
      <vt:lpstr>A126004538L_Latest</vt:lpstr>
      <vt:lpstr>A126004542C</vt:lpstr>
      <vt:lpstr>A126004542C_Data</vt:lpstr>
      <vt:lpstr>A126004542C_Latest</vt:lpstr>
      <vt:lpstr>A126004546L</vt:lpstr>
      <vt:lpstr>A126004546L_Data</vt:lpstr>
      <vt:lpstr>A126004546L_Latest</vt:lpstr>
      <vt:lpstr>A126004550C</vt:lpstr>
      <vt:lpstr>A126004550C_Data</vt:lpstr>
      <vt:lpstr>A126004550C_Latest</vt:lpstr>
      <vt:lpstr>A126004554L</vt:lpstr>
      <vt:lpstr>A126004554L_Data</vt:lpstr>
      <vt:lpstr>A126004554L_Latest</vt:lpstr>
      <vt:lpstr>A126004558W</vt:lpstr>
      <vt:lpstr>A126004558W_Data</vt:lpstr>
      <vt:lpstr>A126004558W_Latest</vt:lpstr>
      <vt:lpstr>A126004562L</vt:lpstr>
      <vt:lpstr>A126004562L_Data</vt:lpstr>
      <vt:lpstr>A126004562L_Latest</vt:lpstr>
      <vt:lpstr>A126004566W</vt:lpstr>
      <vt:lpstr>A126004566W_Data</vt:lpstr>
      <vt:lpstr>A126004566W_Latest</vt:lpstr>
      <vt:lpstr>A126004570L</vt:lpstr>
      <vt:lpstr>A126004570L_Data</vt:lpstr>
      <vt:lpstr>A126004570L_Latest</vt:lpstr>
      <vt:lpstr>A126004574W</vt:lpstr>
      <vt:lpstr>A126004574W_Data</vt:lpstr>
      <vt:lpstr>A126004574W_Latest</vt:lpstr>
      <vt:lpstr>A126004578F</vt:lpstr>
      <vt:lpstr>A126004578F_Data</vt:lpstr>
      <vt:lpstr>A126004578F_Latest</vt:lpstr>
      <vt:lpstr>A126004582W</vt:lpstr>
      <vt:lpstr>A126004582W_Data</vt:lpstr>
      <vt:lpstr>A126004582W_Latest</vt:lpstr>
      <vt:lpstr>A126004586F</vt:lpstr>
      <vt:lpstr>A126004586F_Data</vt:lpstr>
      <vt:lpstr>A126004586F_Latest</vt:lpstr>
      <vt:lpstr>A126004590W</vt:lpstr>
      <vt:lpstr>A126004590W_Data</vt:lpstr>
      <vt:lpstr>A126004590W_Latest</vt:lpstr>
      <vt:lpstr>A126004594F</vt:lpstr>
      <vt:lpstr>A126004594F_Data</vt:lpstr>
      <vt:lpstr>A126004594F_Latest</vt:lpstr>
      <vt:lpstr>A126004598R</vt:lpstr>
      <vt:lpstr>A126004598R_Data</vt:lpstr>
      <vt:lpstr>A126004598R_Latest</vt:lpstr>
      <vt:lpstr>A126004602V</vt:lpstr>
      <vt:lpstr>A126004602V_Data</vt:lpstr>
      <vt:lpstr>A126004602V_Latest</vt:lpstr>
      <vt:lpstr>A126004606C</vt:lpstr>
      <vt:lpstr>A126004606C_Data</vt:lpstr>
      <vt:lpstr>A126004606C_Latest</vt:lpstr>
      <vt:lpstr>A126004610V</vt:lpstr>
      <vt:lpstr>A126004610V_Data</vt:lpstr>
      <vt:lpstr>A126004610V_Latest</vt:lpstr>
      <vt:lpstr>A126004614C</vt:lpstr>
      <vt:lpstr>A126004614C_Data</vt:lpstr>
      <vt:lpstr>A126004614C_Latest</vt:lpstr>
      <vt:lpstr>A126004618L</vt:lpstr>
      <vt:lpstr>A126004618L_Data</vt:lpstr>
      <vt:lpstr>A126004618L_Latest</vt:lpstr>
      <vt:lpstr>A126004622C</vt:lpstr>
      <vt:lpstr>A126004622C_Data</vt:lpstr>
      <vt:lpstr>A126004622C_Latest</vt:lpstr>
      <vt:lpstr>A126004626L</vt:lpstr>
      <vt:lpstr>A126004626L_Data</vt:lpstr>
      <vt:lpstr>A126004626L_Latest</vt:lpstr>
      <vt:lpstr>A126004630C</vt:lpstr>
      <vt:lpstr>A126004630C_Data</vt:lpstr>
      <vt:lpstr>A126004630C_Latest</vt:lpstr>
      <vt:lpstr>A126004634L</vt:lpstr>
      <vt:lpstr>A126004634L_Data</vt:lpstr>
      <vt:lpstr>A126004634L_Latest</vt:lpstr>
      <vt:lpstr>A126004638W</vt:lpstr>
      <vt:lpstr>A126004638W_Data</vt:lpstr>
      <vt:lpstr>A126004638W_Latest</vt:lpstr>
      <vt:lpstr>A126004642L</vt:lpstr>
      <vt:lpstr>A126004642L_Data</vt:lpstr>
      <vt:lpstr>A126004642L_Latest</vt:lpstr>
      <vt:lpstr>A126004646W</vt:lpstr>
      <vt:lpstr>A126004646W_Data</vt:lpstr>
      <vt:lpstr>A126004646W_Latest</vt:lpstr>
      <vt:lpstr>A126004650L</vt:lpstr>
      <vt:lpstr>A126004650L_Data</vt:lpstr>
      <vt:lpstr>A126004650L_Latest</vt:lpstr>
      <vt:lpstr>A126004654W</vt:lpstr>
      <vt:lpstr>A126004654W_Data</vt:lpstr>
      <vt:lpstr>A126004654W_Latest</vt:lpstr>
      <vt:lpstr>A126004658F</vt:lpstr>
      <vt:lpstr>A126004658F_Data</vt:lpstr>
      <vt:lpstr>A126004658F_Latest</vt:lpstr>
      <vt:lpstr>A126004662W</vt:lpstr>
      <vt:lpstr>A126004662W_Data</vt:lpstr>
      <vt:lpstr>A126004662W_Latest</vt:lpstr>
      <vt:lpstr>A126004666F</vt:lpstr>
      <vt:lpstr>A126004666F_Data</vt:lpstr>
      <vt:lpstr>A126004666F_Latest</vt:lpstr>
      <vt:lpstr>A126004670W</vt:lpstr>
      <vt:lpstr>A126004670W_Data</vt:lpstr>
      <vt:lpstr>A126004670W_Latest</vt:lpstr>
      <vt:lpstr>A126004674F</vt:lpstr>
      <vt:lpstr>A126004674F_Data</vt:lpstr>
      <vt:lpstr>A126004674F_Latest</vt:lpstr>
      <vt:lpstr>A126004678R</vt:lpstr>
      <vt:lpstr>A126004678R_Data</vt:lpstr>
      <vt:lpstr>A126004678R_Latest</vt:lpstr>
      <vt:lpstr>A126004682F</vt:lpstr>
      <vt:lpstr>A126004682F_Data</vt:lpstr>
      <vt:lpstr>A126004682F_Latest</vt:lpstr>
      <vt:lpstr>A126004686R</vt:lpstr>
      <vt:lpstr>A126004686R_Data</vt:lpstr>
      <vt:lpstr>A126004686R_Latest</vt:lpstr>
      <vt:lpstr>A126004690F</vt:lpstr>
      <vt:lpstr>A126004690F_Data</vt:lpstr>
      <vt:lpstr>A126004690F_Latest</vt:lpstr>
      <vt:lpstr>A126004694R</vt:lpstr>
      <vt:lpstr>A126004694R_Data</vt:lpstr>
      <vt:lpstr>A126004694R_Latest</vt:lpstr>
      <vt:lpstr>A126004698X</vt:lpstr>
      <vt:lpstr>A126004698X_Data</vt:lpstr>
      <vt:lpstr>A126004698X_Latest</vt:lpstr>
      <vt:lpstr>A126004702C</vt:lpstr>
      <vt:lpstr>A126004702C_Data</vt:lpstr>
      <vt:lpstr>A126004702C_Latest</vt:lpstr>
      <vt:lpstr>A126004706L</vt:lpstr>
      <vt:lpstr>A126004706L_Data</vt:lpstr>
      <vt:lpstr>A126004706L_Latest</vt:lpstr>
      <vt:lpstr>A126004710C</vt:lpstr>
      <vt:lpstr>A126004710C_Data</vt:lpstr>
      <vt:lpstr>A126004710C_Latest</vt:lpstr>
      <vt:lpstr>A126004714L</vt:lpstr>
      <vt:lpstr>A126004714L_Data</vt:lpstr>
      <vt:lpstr>A126004714L_Latest</vt:lpstr>
      <vt:lpstr>A126004718W</vt:lpstr>
      <vt:lpstr>A126004718W_Data</vt:lpstr>
      <vt:lpstr>A126004718W_Latest</vt:lpstr>
      <vt:lpstr>A126004722L</vt:lpstr>
      <vt:lpstr>A126004722L_Data</vt:lpstr>
      <vt:lpstr>A126004722L_Latest</vt:lpstr>
      <vt:lpstr>A126004726W</vt:lpstr>
      <vt:lpstr>A126004726W_Data</vt:lpstr>
      <vt:lpstr>A126004726W_Latest</vt:lpstr>
      <vt:lpstr>A126004730L</vt:lpstr>
      <vt:lpstr>A126004730L_Data</vt:lpstr>
      <vt:lpstr>A126004730L_Latest</vt:lpstr>
      <vt:lpstr>A126004734W</vt:lpstr>
      <vt:lpstr>A126004734W_Data</vt:lpstr>
      <vt:lpstr>A126004734W_Latest</vt:lpstr>
      <vt:lpstr>A126004738F</vt:lpstr>
      <vt:lpstr>A126004738F_Data</vt:lpstr>
      <vt:lpstr>A126004738F_Latest</vt:lpstr>
      <vt:lpstr>A126004742W</vt:lpstr>
      <vt:lpstr>A126004742W_Data</vt:lpstr>
      <vt:lpstr>A126004742W_Latest</vt:lpstr>
      <vt:lpstr>A126004746F</vt:lpstr>
      <vt:lpstr>A126004746F_Data</vt:lpstr>
      <vt:lpstr>A126004746F_Latest</vt:lpstr>
      <vt:lpstr>A126004750W</vt:lpstr>
      <vt:lpstr>A126004750W_Data</vt:lpstr>
      <vt:lpstr>A126004750W_Latest</vt:lpstr>
      <vt:lpstr>A126004754F</vt:lpstr>
      <vt:lpstr>A126004754F_Data</vt:lpstr>
      <vt:lpstr>A126004754F_Latest</vt:lpstr>
      <vt:lpstr>A126004758R</vt:lpstr>
      <vt:lpstr>A126004758R_Data</vt:lpstr>
      <vt:lpstr>A126004758R_Latest</vt:lpstr>
      <vt:lpstr>A126004762F</vt:lpstr>
      <vt:lpstr>A126004762F_Data</vt:lpstr>
      <vt:lpstr>A126004762F_Latest</vt:lpstr>
      <vt:lpstr>A126004766R</vt:lpstr>
      <vt:lpstr>A126004766R_Data</vt:lpstr>
      <vt:lpstr>A126004766R_Latest</vt:lpstr>
      <vt:lpstr>A126004770F</vt:lpstr>
      <vt:lpstr>A126004770F_Data</vt:lpstr>
      <vt:lpstr>A126004770F_Latest</vt:lpstr>
      <vt:lpstr>A126004774R</vt:lpstr>
      <vt:lpstr>A126004774R_Data</vt:lpstr>
      <vt:lpstr>A126004774R_Latest</vt:lpstr>
      <vt:lpstr>A126004778X</vt:lpstr>
      <vt:lpstr>A126004778X_Data</vt:lpstr>
      <vt:lpstr>A126004778X_Latest</vt:lpstr>
      <vt:lpstr>A126004782R</vt:lpstr>
      <vt:lpstr>A126004782R_Data</vt:lpstr>
      <vt:lpstr>A126004782R_Latest</vt:lpstr>
      <vt:lpstr>A126004786X</vt:lpstr>
      <vt:lpstr>A126004786X_Data</vt:lpstr>
      <vt:lpstr>A126004786X_Latest</vt:lpstr>
      <vt:lpstr>A126004790R</vt:lpstr>
      <vt:lpstr>A126004790R_Data</vt:lpstr>
      <vt:lpstr>A126004790R_Latest</vt:lpstr>
      <vt:lpstr>A126004794X</vt:lpstr>
      <vt:lpstr>A126004794X_Data</vt:lpstr>
      <vt:lpstr>A126004794X_Latest</vt:lpstr>
      <vt:lpstr>A126004798J</vt:lpstr>
      <vt:lpstr>A126004798J_Data</vt:lpstr>
      <vt:lpstr>A126004798J_Latest</vt:lpstr>
      <vt:lpstr>A126004802L</vt:lpstr>
      <vt:lpstr>A126004802L_Data</vt:lpstr>
      <vt:lpstr>A126004802L_Latest</vt:lpstr>
      <vt:lpstr>A126004806W</vt:lpstr>
      <vt:lpstr>A126004806W_Data</vt:lpstr>
      <vt:lpstr>A126004806W_Latest</vt:lpstr>
      <vt:lpstr>A126004810L</vt:lpstr>
      <vt:lpstr>A126004810L_Data</vt:lpstr>
      <vt:lpstr>A126004810L_Latest</vt:lpstr>
      <vt:lpstr>A126004814W</vt:lpstr>
      <vt:lpstr>A126004814W_Data</vt:lpstr>
      <vt:lpstr>A126004814W_Latest</vt:lpstr>
      <vt:lpstr>A126004818F</vt:lpstr>
      <vt:lpstr>A126004818F_Data</vt:lpstr>
      <vt:lpstr>A126004818F_Latest</vt:lpstr>
      <vt:lpstr>A126004822W</vt:lpstr>
      <vt:lpstr>A126004822W_Data</vt:lpstr>
      <vt:lpstr>A126004822W_Latest</vt:lpstr>
      <vt:lpstr>A126004826F</vt:lpstr>
      <vt:lpstr>A126004826F_Data</vt:lpstr>
      <vt:lpstr>A126004826F_Latest</vt:lpstr>
      <vt:lpstr>A126004830W</vt:lpstr>
      <vt:lpstr>A126004830W_Data</vt:lpstr>
      <vt:lpstr>A126004830W_Latest</vt:lpstr>
      <vt:lpstr>A126004834F</vt:lpstr>
      <vt:lpstr>A126004834F_Data</vt:lpstr>
      <vt:lpstr>A126004834F_Latest</vt:lpstr>
      <vt:lpstr>A126004838R</vt:lpstr>
      <vt:lpstr>A126004838R_Data</vt:lpstr>
      <vt:lpstr>A126004838R_Latest</vt:lpstr>
      <vt:lpstr>A126004842F</vt:lpstr>
      <vt:lpstr>A126004842F_Data</vt:lpstr>
      <vt:lpstr>A126004842F_Latest</vt:lpstr>
      <vt:lpstr>A126004846R</vt:lpstr>
      <vt:lpstr>A126004846R_Data</vt:lpstr>
      <vt:lpstr>A126004846R_Latest</vt:lpstr>
      <vt:lpstr>A126004850F</vt:lpstr>
      <vt:lpstr>A126004850F_Data</vt:lpstr>
      <vt:lpstr>A126004850F_Latest</vt:lpstr>
      <vt:lpstr>A126004854R</vt:lpstr>
      <vt:lpstr>A126004854R_Data</vt:lpstr>
      <vt:lpstr>A126004854R_Latest</vt:lpstr>
      <vt:lpstr>A126004858X</vt:lpstr>
      <vt:lpstr>A126004858X_Data</vt:lpstr>
      <vt:lpstr>A126004858X_Latest</vt:lpstr>
      <vt:lpstr>A126004862R</vt:lpstr>
      <vt:lpstr>A126004862R_Data</vt:lpstr>
      <vt:lpstr>A126004862R_Latest</vt:lpstr>
      <vt:lpstr>A126004866X</vt:lpstr>
      <vt:lpstr>A126004866X_Data</vt:lpstr>
      <vt:lpstr>A126004866X_Latest</vt:lpstr>
      <vt:lpstr>A126004870R</vt:lpstr>
      <vt:lpstr>A126004870R_Data</vt:lpstr>
      <vt:lpstr>A126004870R_Latest</vt:lpstr>
      <vt:lpstr>A126004874X</vt:lpstr>
      <vt:lpstr>A126004874X_Data</vt:lpstr>
      <vt:lpstr>A126004874X_Latest</vt:lpstr>
      <vt:lpstr>A126004878J</vt:lpstr>
      <vt:lpstr>A126004878J_Data</vt:lpstr>
      <vt:lpstr>A126004878J_Latest</vt:lpstr>
      <vt:lpstr>A126004882X</vt:lpstr>
      <vt:lpstr>A126004882X_Data</vt:lpstr>
      <vt:lpstr>A126004882X_Latest</vt:lpstr>
      <vt:lpstr>A126004886J</vt:lpstr>
      <vt:lpstr>A126004886J_Data</vt:lpstr>
      <vt:lpstr>A126004886J_Latest</vt:lpstr>
      <vt:lpstr>A126004890X</vt:lpstr>
      <vt:lpstr>A126004890X_Data</vt:lpstr>
      <vt:lpstr>A126004890X_Latest</vt:lpstr>
      <vt:lpstr>A126004894J</vt:lpstr>
      <vt:lpstr>A126004894J_Data</vt:lpstr>
      <vt:lpstr>A126004894J_Latest</vt:lpstr>
      <vt:lpstr>A126004898T</vt:lpstr>
      <vt:lpstr>A126004898T_Data</vt:lpstr>
      <vt:lpstr>A126004898T_Latest</vt:lpstr>
      <vt:lpstr>A126004902W</vt:lpstr>
      <vt:lpstr>A126004902W_Data</vt:lpstr>
      <vt:lpstr>A126004902W_Latest</vt:lpstr>
      <vt:lpstr>A126004906F</vt:lpstr>
      <vt:lpstr>A126004906F_Data</vt:lpstr>
      <vt:lpstr>A126004906F_Latest</vt:lpstr>
      <vt:lpstr>A126004910W</vt:lpstr>
      <vt:lpstr>A126004910W_Data</vt:lpstr>
      <vt:lpstr>A126004910W_Latest</vt:lpstr>
      <vt:lpstr>A126004914F</vt:lpstr>
      <vt:lpstr>A126004914F_Data</vt:lpstr>
      <vt:lpstr>A126004914F_Latest</vt:lpstr>
      <vt:lpstr>A126004918R</vt:lpstr>
      <vt:lpstr>A126004918R_Data</vt:lpstr>
      <vt:lpstr>A126004918R_Latest</vt:lpstr>
      <vt:lpstr>A126004922F</vt:lpstr>
      <vt:lpstr>A126004922F_Data</vt:lpstr>
      <vt:lpstr>A126004922F_Latest</vt:lpstr>
      <vt:lpstr>A126004926R</vt:lpstr>
      <vt:lpstr>A126004926R_Data</vt:lpstr>
      <vt:lpstr>A126004926R_Latest</vt:lpstr>
      <vt:lpstr>A126004930F</vt:lpstr>
      <vt:lpstr>A126004930F_Data</vt:lpstr>
      <vt:lpstr>A126004930F_Latest</vt:lpstr>
      <vt:lpstr>A126004934R</vt:lpstr>
      <vt:lpstr>A126004934R_Data</vt:lpstr>
      <vt:lpstr>A126004934R_Latest</vt:lpstr>
      <vt:lpstr>A126004938X</vt:lpstr>
      <vt:lpstr>A126004938X_Data</vt:lpstr>
      <vt:lpstr>A126004938X_Latest</vt:lpstr>
      <vt:lpstr>A126004942R</vt:lpstr>
      <vt:lpstr>A126004942R_Data</vt:lpstr>
      <vt:lpstr>A126004942R_Latest</vt:lpstr>
      <vt:lpstr>A126004946X</vt:lpstr>
      <vt:lpstr>A126004946X_Data</vt:lpstr>
      <vt:lpstr>A126004946X_Latest</vt:lpstr>
      <vt:lpstr>A126004950R</vt:lpstr>
      <vt:lpstr>A126004950R_Data</vt:lpstr>
      <vt:lpstr>A126004950R_Latest</vt:lpstr>
      <vt:lpstr>A126004954X</vt:lpstr>
      <vt:lpstr>A126004954X_Data</vt:lpstr>
      <vt:lpstr>A126004954X_Latest</vt:lpstr>
      <vt:lpstr>A126004958J</vt:lpstr>
      <vt:lpstr>A126004958J_Data</vt:lpstr>
      <vt:lpstr>A126004958J_Latest</vt:lpstr>
      <vt:lpstr>A126004962X</vt:lpstr>
      <vt:lpstr>A126004962X_Data</vt:lpstr>
      <vt:lpstr>A126004962X_Latest</vt:lpstr>
      <vt:lpstr>A126004966J</vt:lpstr>
      <vt:lpstr>A126004966J_Data</vt:lpstr>
      <vt:lpstr>A126004966J_Latest</vt:lpstr>
      <vt:lpstr>A126004970X</vt:lpstr>
      <vt:lpstr>A126004970X_Data</vt:lpstr>
      <vt:lpstr>A126004970X_Latest</vt:lpstr>
      <vt:lpstr>A126004974J</vt:lpstr>
      <vt:lpstr>A126004974J_Data</vt:lpstr>
      <vt:lpstr>A126004974J_Latest</vt:lpstr>
      <vt:lpstr>A126004978T</vt:lpstr>
      <vt:lpstr>A126004978T_Data</vt:lpstr>
      <vt:lpstr>A126004978T_Latest</vt:lpstr>
      <vt:lpstr>A126004982J</vt:lpstr>
      <vt:lpstr>A126004982J_Data</vt:lpstr>
      <vt:lpstr>A126004982J_Latest</vt:lpstr>
      <vt:lpstr>A126004986T</vt:lpstr>
      <vt:lpstr>A126004986T_Data</vt:lpstr>
      <vt:lpstr>A126004986T_Latest</vt:lpstr>
      <vt:lpstr>A126004990J</vt:lpstr>
      <vt:lpstr>A126004990J_Data</vt:lpstr>
      <vt:lpstr>A126004990J_Latest</vt:lpstr>
      <vt:lpstr>A126004994T</vt:lpstr>
      <vt:lpstr>A126004994T_Data</vt:lpstr>
      <vt:lpstr>A126004994T_Latest</vt:lpstr>
      <vt:lpstr>A126004998A</vt:lpstr>
      <vt:lpstr>A126004998A_Data</vt:lpstr>
      <vt:lpstr>A126004998A_Latest</vt:lpstr>
      <vt:lpstr>A126005002J</vt:lpstr>
      <vt:lpstr>A126005002J_Data</vt:lpstr>
      <vt:lpstr>A126005002J_Latest</vt:lpstr>
      <vt:lpstr>A126005006T</vt:lpstr>
      <vt:lpstr>A126005006T_Data</vt:lpstr>
      <vt:lpstr>A126005006T_Latest</vt:lpstr>
      <vt:lpstr>A126005010J</vt:lpstr>
      <vt:lpstr>A126005010J_Data</vt:lpstr>
      <vt:lpstr>A126005010J_Latest</vt:lpstr>
      <vt:lpstr>A126005014T</vt:lpstr>
      <vt:lpstr>A126005014T_Data</vt:lpstr>
      <vt:lpstr>A126005014T_Latest</vt:lpstr>
      <vt:lpstr>A126005018A</vt:lpstr>
      <vt:lpstr>A126005018A_Data</vt:lpstr>
      <vt:lpstr>A126005018A_Latest</vt:lpstr>
      <vt:lpstr>A126005022T</vt:lpstr>
      <vt:lpstr>A126005022T_Data</vt:lpstr>
      <vt:lpstr>A126005022T_Latest</vt:lpstr>
      <vt:lpstr>A126005026A</vt:lpstr>
      <vt:lpstr>A126005026A_Data</vt:lpstr>
      <vt:lpstr>A126005026A_Latest</vt:lpstr>
      <vt:lpstr>A126005030T</vt:lpstr>
      <vt:lpstr>A126005030T_Data</vt:lpstr>
      <vt:lpstr>A126005030T_Latest</vt:lpstr>
      <vt:lpstr>A126005034A</vt:lpstr>
      <vt:lpstr>A126005034A_Data</vt:lpstr>
      <vt:lpstr>A126005034A_Latest</vt:lpstr>
      <vt:lpstr>A126005038K</vt:lpstr>
      <vt:lpstr>A126005038K_Data</vt:lpstr>
      <vt:lpstr>A126005038K_Latest</vt:lpstr>
      <vt:lpstr>A126005042A</vt:lpstr>
      <vt:lpstr>A126005042A_Data</vt:lpstr>
      <vt:lpstr>A126005042A_Latest</vt:lpstr>
      <vt:lpstr>A126005046K</vt:lpstr>
      <vt:lpstr>A126005046K_Data</vt:lpstr>
      <vt:lpstr>A126005046K_Latest</vt:lpstr>
      <vt:lpstr>A126005050A</vt:lpstr>
      <vt:lpstr>A126005050A_Data</vt:lpstr>
      <vt:lpstr>A126005050A_Latest</vt:lpstr>
      <vt:lpstr>A126005054K</vt:lpstr>
      <vt:lpstr>A126005054K_Data</vt:lpstr>
      <vt:lpstr>A126005054K_Latest</vt:lpstr>
      <vt:lpstr>A126005058V</vt:lpstr>
      <vt:lpstr>A126005058V_Data</vt:lpstr>
      <vt:lpstr>A126005058V_Latest</vt:lpstr>
      <vt:lpstr>A126005062K</vt:lpstr>
      <vt:lpstr>A126005062K_Data</vt:lpstr>
      <vt:lpstr>A126005062K_Latest</vt:lpstr>
      <vt:lpstr>A126005066V</vt:lpstr>
      <vt:lpstr>A126005066V_Data</vt:lpstr>
      <vt:lpstr>A126005066V_Latest</vt:lpstr>
      <vt:lpstr>A126005070K</vt:lpstr>
      <vt:lpstr>A126005070K_Data</vt:lpstr>
      <vt:lpstr>A126005070K_Latest</vt:lpstr>
      <vt:lpstr>A126005074V</vt:lpstr>
      <vt:lpstr>A126005074V_Data</vt:lpstr>
      <vt:lpstr>A126005074V_Latest</vt:lpstr>
      <vt:lpstr>A126005078C</vt:lpstr>
      <vt:lpstr>A126005078C_Data</vt:lpstr>
      <vt:lpstr>A126005078C_Latest</vt:lpstr>
      <vt:lpstr>A126005082V</vt:lpstr>
      <vt:lpstr>A126005082V_Data</vt:lpstr>
      <vt:lpstr>A126005082V_Latest</vt:lpstr>
      <vt:lpstr>A126005086C</vt:lpstr>
      <vt:lpstr>A126005086C_Data</vt:lpstr>
      <vt:lpstr>A126005086C_Latest</vt:lpstr>
      <vt:lpstr>A126005090V</vt:lpstr>
      <vt:lpstr>A126005090V_Data</vt:lpstr>
      <vt:lpstr>A126005090V_Latest</vt:lpstr>
      <vt:lpstr>A126005094C</vt:lpstr>
      <vt:lpstr>A126005094C_Data</vt:lpstr>
      <vt:lpstr>A126005094C_Latest</vt:lpstr>
      <vt:lpstr>A126005098L</vt:lpstr>
      <vt:lpstr>A126005098L_Data</vt:lpstr>
      <vt:lpstr>A126005098L_Latest</vt:lpstr>
      <vt:lpstr>A126005102T</vt:lpstr>
      <vt:lpstr>A126005102T_Data</vt:lpstr>
      <vt:lpstr>A126005102T_Latest</vt:lpstr>
      <vt:lpstr>A126005106A</vt:lpstr>
      <vt:lpstr>A126005106A_Data</vt:lpstr>
      <vt:lpstr>A126005106A_Latest</vt:lpstr>
      <vt:lpstr>A126005110T</vt:lpstr>
      <vt:lpstr>A126005110T_Data</vt:lpstr>
      <vt:lpstr>A126005110T_Latest</vt:lpstr>
      <vt:lpstr>A126005114A</vt:lpstr>
      <vt:lpstr>A126005114A_Data</vt:lpstr>
      <vt:lpstr>A126005114A_Latest</vt:lpstr>
      <vt:lpstr>A126005118K</vt:lpstr>
      <vt:lpstr>A126005118K_Data</vt:lpstr>
      <vt:lpstr>A126005118K_Latest</vt:lpstr>
      <vt:lpstr>A126005122A</vt:lpstr>
      <vt:lpstr>A126005122A_Data</vt:lpstr>
      <vt:lpstr>A126005122A_Latest</vt:lpstr>
      <vt:lpstr>A126005126K</vt:lpstr>
      <vt:lpstr>A126005126K_Data</vt:lpstr>
      <vt:lpstr>A126005126K_Latest</vt:lpstr>
      <vt:lpstr>A126005130A</vt:lpstr>
      <vt:lpstr>A126005130A_Data</vt:lpstr>
      <vt:lpstr>A126005130A_Latest</vt:lpstr>
      <vt:lpstr>A126005134K</vt:lpstr>
      <vt:lpstr>A126005134K_Data</vt:lpstr>
      <vt:lpstr>A126005134K_Latest</vt:lpstr>
      <vt:lpstr>A126005138V</vt:lpstr>
      <vt:lpstr>A126005138V_Data</vt:lpstr>
      <vt:lpstr>A126005138V_Latest</vt:lpstr>
      <vt:lpstr>A126005142K</vt:lpstr>
      <vt:lpstr>A126005142K_Data</vt:lpstr>
      <vt:lpstr>A126005142K_Latest</vt:lpstr>
      <vt:lpstr>A126005146V</vt:lpstr>
      <vt:lpstr>A126005146V_Data</vt:lpstr>
      <vt:lpstr>A126005146V_Latest</vt:lpstr>
      <vt:lpstr>A126005150K</vt:lpstr>
      <vt:lpstr>A126005150K_Data</vt:lpstr>
      <vt:lpstr>A126005150K_Latest</vt:lpstr>
      <vt:lpstr>A126005154V</vt:lpstr>
      <vt:lpstr>A126005154V_Data</vt:lpstr>
      <vt:lpstr>A126005154V_Latest</vt:lpstr>
      <vt:lpstr>A126005158C</vt:lpstr>
      <vt:lpstr>A126005158C_Data</vt:lpstr>
      <vt:lpstr>A126005158C_Latest</vt:lpstr>
      <vt:lpstr>A126005162V</vt:lpstr>
      <vt:lpstr>A126005162V_Data</vt:lpstr>
      <vt:lpstr>A126005162V_Latest</vt:lpstr>
      <vt:lpstr>A126005166C</vt:lpstr>
      <vt:lpstr>A126005166C_Data</vt:lpstr>
      <vt:lpstr>A126005166C_Latest</vt:lpstr>
      <vt:lpstr>A126005170V</vt:lpstr>
      <vt:lpstr>A126005170V_Data</vt:lpstr>
      <vt:lpstr>A126005170V_Latest</vt:lpstr>
      <vt:lpstr>A126005174C</vt:lpstr>
      <vt:lpstr>A126005174C_Data</vt:lpstr>
      <vt:lpstr>A126005174C_Latest</vt:lpstr>
      <vt:lpstr>A126005178L</vt:lpstr>
      <vt:lpstr>A126005178L_Data</vt:lpstr>
      <vt:lpstr>A126005178L_Latest</vt:lpstr>
      <vt:lpstr>A126005182C</vt:lpstr>
      <vt:lpstr>A126005182C_Data</vt:lpstr>
      <vt:lpstr>A126005182C_Latest</vt:lpstr>
      <vt:lpstr>A126005186L</vt:lpstr>
      <vt:lpstr>A126005186L_Data</vt:lpstr>
      <vt:lpstr>A126005186L_Latest</vt:lpstr>
      <vt:lpstr>A126005190C</vt:lpstr>
      <vt:lpstr>A126005190C_Data</vt:lpstr>
      <vt:lpstr>A126005190C_Latest</vt:lpstr>
      <vt:lpstr>A126005194L</vt:lpstr>
      <vt:lpstr>A126005194L_Data</vt:lpstr>
      <vt:lpstr>A126005194L_Latest</vt:lpstr>
      <vt:lpstr>A126005198W</vt:lpstr>
      <vt:lpstr>A126005198W_Data</vt:lpstr>
      <vt:lpstr>A126005198W_Latest</vt:lpstr>
      <vt:lpstr>A126005202A</vt:lpstr>
      <vt:lpstr>A126005202A_Data</vt:lpstr>
      <vt:lpstr>A126005202A_Latest</vt:lpstr>
      <vt:lpstr>A126005206K</vt:lpstr>
      <vt:lpstr>A126005206K_Data</vt:lpstr>
      <vt:lpstr>A126005206K_Latest</vt:lpstr>
      <vt:lpstr>A126005210A</vt:lpstr>
      <vt:lpstr>A126005210A_Data</vt:lpstr>
      <vt:lpstr>A126005210A_Latest</vt:lpstr>
      <vt:lpstr>A126005214K</vt:lpstr>
      <vt:lpstr>A126005214K_Data</vt:lpstr>
      <vt:lpstr>A126005214K_Latest</vt:lpstr>
      <vt:lpstr>A126005218V</vt:lpstr>
      <vt:lpstr>A126005218V_Data</vt:lpstr>
      <vt:lpstr>A126005218V_Latest</vt:lpstr>
      <vt:lpstr>A126005222K</vt:lpstr>
      <vt:lpstr>A126005222K_Data</vt:lpstr>
      <vt:lpstr>A126005222K_Latest</vt:lpstr>
      <vt:lpstr>A126005226V</vt:lpstr>
      <vt:lpstr>A126005226V_Data</vt:lpstr>
      <vt:lpstr>A126005226V_Latest</vt:lpstr>
      <vt:lpstr>A126005230K</vt:lpstr>
      <vt:lpstr>A126005230K_Data</vt:lpstr>
      <vt:lpstr>A126005230K_Latest</vt:lpstr>
      <vt:lpstr>A126005234V</vt:lpstr>
      <vt:lpstr>A126005234V_Data</vt:lpstr>
      <vt:lpstr>A126005234V_Latest</vt:lpstr>
      <vt:lpstr>A126005238C</vt:lpstr>
      <vt:lpstr>A126005238C_Data</vt:lpstr>
      <vt:lpstr>A126005238C_Latest</vt:lpstr>
      <vt:lpstr>A126005242V</vt:lpstr>
      <vt:lpstr>A126005242V_Data</vt:lpstr>
      <vt:lpstr>A126005242V_Latest</vt:lpstr>
      <vt:lpstr>A126005246C</vt:lpstr>
      <vt:lpstr>A126005246C_Data</vt:lpstr>
      <vt:lpstr>A126005246C_Latest</vt:lpstr>
      <vt:lpstr>A126005250V</vt:lpstr>
      <vt:lpstr>A126005250V_Data</vt:lpstr>
      <vt:lpstr>A126005250V_Latest</vt:lpstr>
      <vt:lpstr>A126005254C</vt:lpstr>
      <vt:lpstr>A126005254C_Data</vt:lpstr>
      <vt:lpstr>A126005254C_Latest</vt:lpstr>
      <vt:lpstr>A126005258L</vt:lpstr>
      <vt:lpstr>A126005258L_Data</vt:lpstr>
      <vt:lpstr>A126005258L_Latest</vt:lpstr>
      <vt:lpstr>A126005262C</vt:lpstr>
      <vt:lpstr>A126005262C_Data</vt:lpstr>
      <vt:lpstr>A126005262C_Latest</vt:lpstr>
      <vt:lpstr>A126005266L</vt:lpstr>
      <vt:lpstr>A126005266L_Data</vt:lpstr>
      <vt:lpstr>A126005266L_Latest</vt:lpstr>
      <vt:lpstr>A126005270C</vt:lpstr>
      <vt:lpstr>A126005270C_Data</vt:lpstr>
      <vt:lpstr>A126005270C_Latest</vt:lpstr>
      <vt:lpstr>A126005274L</vt:lpstr>
      <vt:lpstr>A126005274L_Data</vt:lpstr>
      <vt:lpstr>A126005274L_Latest</vt:lpstr>
      <vt:lpstr>A126005278W</vt:lpstr>
      <vt:lpstr>A126005278W_Data</vt:lpstr>
      <vt:lpstr>A126005278W_Latest</vt:lpstr>
      <vt:lpstr>A126005282L</vt:lpstr>
      <vt:lpstr>A126005282L_Data</vt:lpstr>
      <vt:lpstr>A126005282L_Latest</vt:lpstr>
      <vt:lpstr>A126005286W</vt:lpstr>
      <vt:lpstr>A126005286W_Data</vt:lpstr>
      <vt:lpstr>A126005286W_Latest</vt:lpstr>
      <vt:lpstr>A126005290L</vt:lpstr>
      <vt:lpstr>A126005290L_Data</vt:lpstr>
      <vt:lpstr>A126005290L_Latest</vt:lpstr>
      <vt:lpstr>A126005294W</vt:lpstr>
      <vt:lpstr>A126005294W_Data</vt:lpstr>
      <vt:lpstr>A126005294W_Latest</vt:lpstr>
      <vt:lpstr>A126005298F</vt:lpstr>
      <vt:lpstr>A126005298F_Data</vt:lpstr>
      <vt:lpstr>A126005298F_Latest</vt:lpstr>
      <vt:lpstr>A126005302K</vt:lpstr>
      <vt:lpstr>A126005302K_Data</vt:lpstr>
      <vt:lpstr>A126005302K_Latest</vt:lpstr>
      <vt:lpstr>A126005306V</vt:lpstr>
      <vt:lpstr>A126005306V_Data</vt:lpstr>
      <vt:lpstr>A126005306V_Latest</vt:lpstr>
      <vt:lpstr>A126005310K</vt:lpstr>
      <vt:lpstr>A126005310K_Data</vt:lpstr>
      <vt:lpstr>A126005310K_Latest</vt:lpstr>
      <vt:lpstr>A126005314V</vt:lpstr>
      <vt:lpstr>A126005314V_Data</vt:lpstr>
      <vt:lpstr>A126005314V_Latest</vt:lpstr>
      <vt:lpstr>A126005318C</vt:lpstr>
      <vt:lpstr>A126005318C_Data</vt:lpstr>
      <vt:lpstr>A126005318C_Latest</vt:lpstr>
      <vt:lpstr>A126005322V</vt:lpstr>
      <vt:lpstr>A126005322V_Data</vt:lpstr>
      <vt:lpstr>A126005322V_Latest</vt:lpstr>
      <vt:lpstr>A126005326C</vt:lpstr>
      <vt:lpstr>A126005326C_Data</vt:lpstr>
      <vt:lpstr>A126005326C_Latest</vt:lpstr>
      <vt:lpstr>A126005330V</vt:lpstr>
      <vt:lpstr>A126005330V_Data</vt:lpstr>
      <vt:lpstr>A126005330V_Latest</vt:lpstr>
      <vt:lpstr>A126005334C</vt:lpstr>
      <vt:lpstr>A126005334C_Data</vt:lpstr>
      <vt:lpstr>A126005334C_Latest</vt:lpstr>
      <vt:lpstr>A126005338L</vt:lpstr>
      <vt:lpstr>A126005338L_Data</vt:lpstr>
      <vt:lpstr>A126005338L_Latest</vt:lpstr>
      <vt:lpstr>A126005342C</vt:lpstr>
      <vt:lpstr>A126005342C_Data</vt:lpstr>
      <vt:lpstr>A126005342C_Latest</vt:lpstr>
      <vt:lpstr>A126005346L</vt:lpstr>
      <vt:lpstr>A126005346L_Data</vt:lpstr>
      <vt:lpstr>A126005346L_Latest</vt:lpstr>
      <vt:lpstr>A126005350C</vt:lpstr>
      <vt:lpstr>A126005350C_Data</vt:lpstr>
      <vt:lpstr>A126005350C_Latest</vt:lpstr>
      <vt:lpstr>A126005354L</vt:lpstr>
      <vt:lpstr>A126005354L_Data</vt:lpstr>
      <vt:lpstr>A126005354L_Latest</vt:lpstr>
      <vt:lpstr>A126005358W</vt:lpstr>
      <vt:lpstr>A126005358W_Data</vt:lpstr>
      <vt:lpstr>A126005358W_Latest</vt:lpstr>
      <vt:lpstr>A126005362L</vt:lpstr>
      <vt:lpstr>A126005362L_Data</vt:lpstr>
      <vt:lpstr>A126005362L_Latest</vt:lpstr>
      <vt:lpstr>A126005366W</vt:lpstr>
      <vt:lpstr>A126005366W_Data</vt:lpstr>
      <vt:lpstr>A126005366W_Latest</vt:lpstr>
      <vt:lpstr>A126005370L</vt:lpstr>
      <vt:lpstr>A126005370L_Data</vt:lpstr>
      <vt:lpstr>A126005370L_Latest</vt:lpstr>
      <vt:lpstr>A126005378F</vt:lpstr>
      <vt:lpstr>A126005378F_Data</vt:lpstr>
      <vt:lpstr>A126005378F_Latest</vt:lpstr>
      <vt:lpstr>A126005382W</vt:lpstr>
      <vt:lpstr>A126005382W_Data</vt:lpstr>
      <vt:lpstr>A126005382W_Latest</vt:lpstr>
      <vt:lpstr>A126005386F</vt:lpstr>
      <vt:lpstr>A126005386F_Data</vt:lpstr>
      <vt:lpstr>A126005386F_Latest</vt:lpstr>
      <vt:lpstr>A126005398R</vt:lpstr>
      <vt:lpstr>A126005398R_Data</vt:lpstr>
      <vt:lpstr>A126005398R_Latest</vt:lpstr>
      <vt:lpstr>A126005402V</vt:lpstr>
      <vt:lpstr>A126005402V_Data</vt:lpstr>
      <vt:lpstr>A126005402V_Latest</vt:lpstr>
      <vt:lpstr>A126005406C</vt:lpstr>
      <vt:lpstr>A126005406C_Data</vt:lpstr>
      <vt:lpstr>A126005406C_Latest</vt:lpstr>
      <vt:lpstr>A126005410V</vt:lpstr>
      <vt:lpstr>A126005410V_Data</vt:lpstr>
      <vt:lpstr>A126005410V_Latest</vt:lpstr>
      <vt:lpstr>A126005414C</vt:lpstr>
      <vt:lpstr>A126005414C_Data</vt:lpstr>
      <vt:lpstr>A126005414C_Latest</vt:lpstr>
      <vt:lpstr>A126005418L</vt:lpstr>
      <vt:lpstr>A126005418L_Data</vt:lpstr>
      <vt:lpstr>A126005418L_Latest</vt:lpstr>
      <vt:lpstr>A126005422C</vt:lpstr>
      <vt:lpstr>A126005422C_Data</vt:lpstr>
      <vt:lpstr>A126005422C_Latest</vt:lpstr>
      <vt:lpstr>A126005426L</vt:lpstr>
      <vt:lpstr>A126005426L_Data</vt:lpstr>
      <vt:lpstr>A126005426L_Latest</vt:lpstr>
      <vt:lpstr>A126005430C</vt:lpstr>
      <vt:lpstr>A126005430C_Data</vt:lpstr>
      <vt:lpstr>A126005430C_Latest</vt:lpstr>
      <vt:lpstr>A126005434L</vt:lpstr>
      <vt:lpstr>A126005434L_Data</vt:lpstr>
      <vt:lpstr>A126005434L_Latest</vt:lpstr>
      <vt:lpstr>A126005438W</vt:lpstr>
      <vt:lpstr>A126005438W_Data</vt:lpstr>
      <vt:lpstr>A126005438W_Latest</vt:lpstr>
      <vt:lpstr>A126005442L</vt:lpstr>
      <vt:lpstr>A126005442L_Data</vt:lpstr>
      <vt:lpstr>A126005442L_Latest</vt:lpstr>
      <vt:lpstr>A126005450L</vt:lpstr>
      <vt:lpstr>A126005450L_Data</vt:lpstr>
      <vt:lpstr>A126005450L_Latest</vt:lpstr>
      <vt:lpstr>A126005454W</vt:lpstr>
      <vt:lpstr>A126005454W_Data</vt:lpstr>
      <vt:lpstr>A126005454W_Latest</vt:lpstr>
      <vt:lpstr>A126005458F</vt:lpstr>
      <vt:lpstr>A126005458F_Data</vt:lpstr>
      <vt:lpstr>A126005458F_Latest</vt:lpstr>
      <vt:lpstr>A126005470W</vt:lpstr>
      <vt:lpstr>A126005470W_Data</vt:lpstr>
      <vt:lpstr>A126005470W_Latest</vt:lpstr>
      <vt:lpstr>A126005474F</vt:lpstr>
      <vt:lpstr>A126005474F_Data</vt:lpstr>
      <vt:lpstr>A126005474F_Latest</vt:lpstr>
      <vt:lpstr>A126005478R</vt:lpstr>
      <vt:lpstr>A126005478R_Data</vt:lpstr>
      <vt:lpstr>A126005478R_Latest</vt:lpstr>
      <vt:lpstr>A126005482F</vt:lpstr>
      <vt:lpstr>A126005482F_Data</vt:lpstr>
      <vt:lpstr>A126005482F_Latest</vt:lpstr>
      <vt:lpstr>A126005486R</vt:lpstr>
      <vt:lpstr>A126005486R_Data</vt:lpstr>
      <vt:lpstr>A126005486R_Latest</vt:lpstr>
      <vt:lpstr>A126005490F</vt:lpstr>
      <vt:lpstr>A126005490F_Data</vt:lpstr>
      <vt:lpstr>A126005490F_Latest</vt:lpstr>
      <vt:lpstr>A126005494R</vt:lpstr>
      <vt:lpstr>A126005494R_Data</vt:lpstr>
      <vt:lpstr>A126005494R_Latest</vt:lpstr>
      <vt:lpstr>A126005498X</vt:lpstr>
      <vt:lpstr>A126005498X_Data</vt:lpstr>
      <vt:lpstr>A126005498X_Latest</vt:lpstr>
      <vt:lpstr>A126005502C</vt:lpstr>
      <vt:lpstr>A126005502C_Data</vt:lpstr>
      <vt:lpstr>A126005502C_Latest</vt:lpstr>
      <vt:lpstr>A126005506L</vt:lpstr>
      <vt:lpstr>A126005506L_Data</vt:lpstr>
      <vt:lpstr>A126005506L_Latest</vt:lpstr>
      <vt:lpstr>A126005510C</vt:lpstr>
      <vt:lpstr>A126005510C_Data</vt:lpstr>
      <vt:lpstr>A126005510C_Latest</vt:lpstr>
      <vt:lpstr>A126005514L</vt:lpstr>
      <vt:lpstr>A126005514L_Data</vt:lpstr>
      <vt:lpstr>A126005514L_Latest</vt:lpstr>
      <vt:lpstr>A126005522L</vt:lpstr>
      <vt:lpstr>A126005522L_Data</vt:lpstr>
      <vt:lpstr>A126005522L_Latest</vt:lpstr>
      <vt:lpstr>A126005526W</vt:lpstr>
      <vt:lpstr>A126005526W_Data</vt:lpstr>
      <vt:lpstr>A126005526W_Latest</vt:lpstr>
      <vt:lpstr>A126005530L</vt:lpstr>
      <vt:lpstr>A126005530L_Data</vt:lpstr>
      <vt:lpstr>A126005530L_Latest</vt:lpstr>
      <vt:lpstr>A126005542W</vt:lpstr>
      <vt:lpstr>A126005542W_Data</vt:lpstr>
      <vt:lpstr>A126005542W_Latest</vt:lpstr>
      <vt:lpstr>A126005546F</vt:lpstr>
      <vt:lpstr>A126005546F_Data</vt:lpstr>
      <vt:lpstr>A126005546F_Latest</vt:lpstr>
      <vt:lpstr>A126005550W</vt:lpstr>
      <vt:lpstr>A126005550W_Data</vt:lpstr>
      <vt:lpstr>A126005550W_Latest</vt:lpstr>
      <vt:lpstr>A126005554F</vt:lpstr>
      <vt:lpstr>A126005554F_Data</vt:lpstr>
      <vt:lpstr>A126005554F_Latest</vt:lpstr>
      <vt:lpstr>A126005558R</vt:lpstr>
      <vt:lpstr>A126005558R_Data</vt:lpstr>
      <vt:lpstr>A126005558R_Latest</vt:lpstr>
      <vt:lpstr>A126005562F</vt:lpstr>
      <vt:lpstr>A126005562F_Data</vt:lpstr>
      <vt:lpstr>A126005562F_Latest</vt:lpstr>
      <vt:lpstr>A126005566R</vt:lpstr>
      <vt:lpstr>A126005566R_Data</vt:lpstr>
      <vt:lpstr>A126005566R_Latest</vt:lpstr>
      <vt:lpstr>A126005570F</vt:lpstr>
      <vt:lpstr>A126005570F_Data</vt:lpstr>
      <vt:lpstr>A126005570F_Latest</vt:lpstr>
      <vt:lpstr>A126005574R</vt:lpstr>
      <vt:lpstr>A126005574R_Data</vt:lpstr>
      <vt:lpstr>A126005574R_Latest</vt:lpstr>
      <vt:lpstr>A126005578X</vt:lpstr>
      <vt:lpstr>A126005578X_Data</vt:lpstr>
      <vt:lpstr>A126005578X_Latest</vt:lpstr>
      <vt:lpstr>A126005582R</vt:lpstr>
      <vt:lpstr>A126005582R_Data</vt:lpstr>
      <vt:lpstr>A126005582R_Latest</vt:lpstr>
      <vt:lpstr>A126005586X</vt:lpstr>
      <vt:lpstr>A126005586X_Data</vt:lpstr>
      <vt:lpstr>A126005586X_Latest</vt:lpstr>
      <vt:lpstr>A126005594X</vt:lpstr>
      <vt:lpstr>A126005594X_Data</vt:lpstr>
      <vt:lpstr>A126005594X_Latest</vt:lpstr>
      <vt:lpstr>A126005598J</vt:lpstr>
      <vt:lpstr>A126005598J_Data</vt:lpstr>
      <vt:lpstr>A126005598J_Latest</vt:lpstr>
      <vt:lpstr>A126005602L</vt:lpstr>
      <vt:lpstr>A126005602L_Data</vt:lpstr>
      <vt:lpstr>A126005602L_Latest</vt:lpstr>
      <vt:lpstr>A126005614W</vt:lpstr>
      <vt:lpstr>A126005614W_Data</vt:lpstr>
      <vt:lpstr>A126005614W_Latest</vt:lpstr>
      <vt:lpstr>A126005618F</vt:lpstr>
      <vt:lpstr>A126005618F_Data</vt:lpstr>
      <vt:lpstr>A126005618F_Latest</vt:lpstr>
      <vt:lpstr>A126005622W</vt:lpstr>
      <vt:lpstr>A126005622W_Data</vt:lpstr>
      <vt:lpstr>A126005622W_Latest</vt:lpstr>
      <vt:lpstr>A126005626F</vt:lpstr>
      <vt:lpstr>A126005626F_Data</vt:lpstr>
      <vt:lpstr>A126005626F_Latest</vt:lpstr>
      <vt:lpstr>A126005630W</vt:lpstr>
      <vt:lpstr>A126005630W_Data</vt:lpstr>
      <vt:lpstr>A126005630W_Latest</vt:lpstr>
      <vt:lpstr>A126005634F</vt:lpstr>
      <vt:lpstr>A126005634F_Data</vt:lpstr>
      <vt:lpstr>A126005634F_Latest</vt:lpstr>
      <vt:lpstr>A126005638R</vt:lpstr>
      <vt:lpstr>A126005638R_Data</vt:lpstr>
      <vt:lpstr>A126005638R_Latest</vt:lpstr>
      <vt:lpstr>A126005642F</vt:lpstr>
      <vt:lpstr>A126005642F_Data</vt:lpstr>
      <vt:lpstr>A126005642F_Latest</vt:lpstr>
      <vt:lpstr>A126005646R</vt:lpstr>
      <vt:lpstr>A126005646R_Data</vt:lpstr>
      <vt:lpstr>A126005646R_Latest</vt:lpstr>
      <vt:lpstr>A126005650F</vt:lpstr>
      <vt:lpstr>A126005650F_Data</vt:lpstr>
      <vt:lpstr>A126005650F_Latest</vt:lpstr>
      <vt:lpstr>A126005654R</vt:lpstr>
      <vt:lpstr>A126005654R_Data</vt:lpstr>
      <vt:lpstr>A126005654R_Latest</vt:lpstr>
      <vt:lpstr>A126005658X</vt:lpstr>
      <vt:lpstr>A126005658X_Data</vt:lpstr>
      <vt:lpstr>A126005658X_Latest</vt:lpstr>
      <vt:lpstr>A126005666X</vt:lpstr>
      <vt:lpstr>A126005666X_Data</vt:lpstr>
      <vt:lpstr>A126005666X_Latest</vt:lpstr>
      <vt:lpstr>A126005670R</vt:lpstr>
      <vt:lpstr>A126005670R_Data</vt:lpstr>
      <vt:lpstr>A126005670R_Latest</vt:lpstr>
      <vt:lpstr>A126005674X</vt:lpstr>
      <vt:lpstr>A126005674X_Data</vt:lpstr>
      <vt:lpstr>A126005674X_Latest</vt:lpstr>
      <vt:lpstr>A126005686J</vt:lpstr>
      <vt:lpstr>A126005686J_Data</vt:lpstr>
      <vt:lpstr>A126005686J_Latest</vt:lpstr>
      <vt:lpstr>A126005690X</vt:lpstr>
      <vt:lpstr>A126005690X_Data</vt:lpstr>
      <vt:lpstr>A126005690X_Latest</vt:lpstr>
      <vt:lpstr>A126005694J</vt:lpstr>
      <vt:lpstr>A126005694J_Data</vt:lpstr>
      <vt:lpstr>A126005694J_Latest</vt:lpstr>
      <vt:lpstr>A126005698T</vt:lpstr>
      <vt:lpstr>A126005698T_Data</vt:lpstr>
      <vt:lpstr>A126005698T_Latest</vt:lpstr>
      <vt:lpstr>A126005702W</vt:lpstr>
      <vt:lpstr>A126005702W_Data</vt:lpstr>
      <vt:lpstr>A126005702W_Latest</vt:lpstr>
      <vt:lpstr>A126005706F</vt:lpstr>
      <vt:lpstr>A126005706F_Data</vt:lpstr>
      <vt:lpstr>A126005706F_Latest</vt:lpstr>
      <vt:lpstr>A126005710W</vt:lpstr>
      <vt:lpstr>A126005710W_Data</vt:lpstr>
      <vt:lpstr>A126005710W_Latest</vt:lpstr>
      <vt:lpstr>A126005714F</vt:lpstr>
      <vt:lpstr>A126005714F_Data</vt:lpstr>
      <vt:lpstr>A126005714F_Latest</vt:lpstr>
      <vt:lpstr>A126005718R</vt:lpstr>
      <vt:lpstr>A126005718R_Data</vt:lpstr>
      <vt:lpstr>A126005718R_Latest</vt:lpstr>
      <vt:lpstr>A126005722F</vt:lpstr>
      <vt:lpstr>A126005722F_Data</vt:lpstr>
      <vt:lpstr>A126005722F_Latest</vt:lpstr>
      <vt:lpstr>A126005726R</vt:lpstr>
      <vt:lpstr>A126005726R_Data</vt:lpstr>
      <vt:lpstr>A126005726R_Latest</vt:lpstr>
      <vt:lpstr>A126005730F</vt:lpstr>
      <vt:lpstr>A126005730F_Data</vt:lpstr>
      <vt:lpstr>A126005730F_Latest</vt:lpstr>
      <vt:lpstr>A126005738X</vt:lpstr>
      <vt:lpstr>A126005738X_Data</vt:lpstr>
      <vt:lpstr>A126005738X_Latest</vt:lpstr>
      <vt:lpstr>A126005742R</vt:lpstr>
      <vt:lpstr>A126005742R_Data</vt:lpstr>
      <vt:lpstr>A126005742R_Latest</vt:lpstr>
      <vt:lpstr>A126005746X</vt:lpstr>
      <vt:lpstr>A126005746X_Data</vt:lpstr>
      <vt:lpstr>A126005746X_Latest</vt:lpstr>
      <vt:lpstr>A126005758J</vt:lpstr>
      <vt:lpstr>A126005758J_Data</vt:lpstr>
      <vt:lpstr>A126005758J_Latest</vt:lpstr>
      <vt:lpstr>A126005762X</vt:lpstr>
      <vt:lpstr>A126005762X_Data</vt:lpstr>
      <vt:lpstr>A126005762X_Latest</vt:lpstr>
      <vt:lpstr>A126005766J</vt:lpstr>
      <vt:lpstr>A126005766J_Data</vt:lpstr>
      <vt:lpstr>A126005766J_Latest</vt:lpstr>
      <vt:lpstr>A126005770X</vt:lpstr>
      <vt:lpstr>A126005770X_Data</vt:lpstr>
      <vt:lpstr>A126005770X_Latest</vt:lpstr>
      <vt:lpstr>A126005774J</vt:lpstr>
      <vt:lpstr>A126005774J_Data</vt:lpstr>
      <vt:lpstr>A126005774J_Latest</vt:lpstr>
      <vt:lpstr>A126005778T</vt:lpstr>
      <vt:lpstr>A126005778T_Data</vt:lpstr>
      <vt:lpstr>A126005778T_Latest</vt:lpstr>
      <vt:lpstr>A126005782J</vt:lpstr>
      <vt:lpstr>A126005782J_Data</vt:lpstr>
      <vt:lpstr>A126005782J_Latest</vt:lpstr>
      <vt:lpstr>A126005786T</vt:lpstr>
      <vt:lpstr>A126005786T_Data</vt:lpstr>
      <vt:lpstr>A126005786T_Latest</vt:lpstr>
      <vt:lpstr>A126005790J</vt:lpstr>
      <vt:lpstr>A126005790J_Data</vt:lpstr>
      <vt:lpstr>A126005790J_Latest</vt:lpstr>
      <vt:lpstr>A126005794T</vt:lpstr>
      <vt:lpstr>A126005794T_Data</vt:lpstr>
      <vt:lpstr>A126005794T_Latest</vt:lpstr>
      <vt:lpstr>A126005798A</vt:lpstr>
      <vt:lpstr>A126005798A_Data</vt:lpstr>
      <vt:lpstr>A126005798A_Latest</vt:lpstr>
      <vt:lpstr>A126005802F</vt:lpstr>
      <vt:lpstr>A126005802F_Data</vt:lpstr>
      <vt:lpstr>A126005802F_Latest</vt:lpstr>
      <vt:lpstr>A126005810F</vt:lpstr>
      <vt:lpstr>A126005810F_Data</vt:lpstr>
      <vt:lpstr>A126005810F_Latest</vt:lpstr>
      <vt:lpstr>A126005814R</vt:lpstr>
      <vt:lpstr>A126005814R_Data</vt:lpstr>
      <vt:lpstr>A126005814R_Latest</vt:lpstr>
      <vt:lpstr>A126005818X</vt:lpstr>
      <vt:lpstr>A126005818X_Data</vt:lpstr>
      <vt:lpstr>A126005818X_Latest</vt:lpstr>
      <vt:lpstr>A126005830R</vt:lpstr>
      <vt:lpstr>A126005830R_Data</vt:lpstr>
      <vt:lpstr>A126005830R_Latest</vt:lpstr>
      <vt:lpstr>A126005834X</vt:lpstr>
      <vt:lpstr>A126005834X_Data</vt:lpstr>
      <vt:lpstr>A126005834X_Latest</vt:lpstr>
      <vt:lpstr>A126005838J</vt:lpstr>
      <vt:lpstr>A126005838J_Data</vt:lpstr>
      <vt:lpstr>A126005838J_Latest</vt:lpstr>
      <vt:lpstr>A126005842X</vt:lpstr>
      <vt:lpstr>A126005842X_Data</vt:lpstr>
      <vt:lpstr>A126005842X_Latest</vt:lpstr>
      <vt:lpstr>A126005846J</vt:lpstr>
      <vt:lpstr>A126005846J_Data</vt:lpstr>
      <vt:lpstr>A126005846J_Latest</vt:lpstr>
      <vt:lpstr>A126005850X</vt:lpstr>
      <vt:lpstr>A126005850X_Data</vt:lpstr>
      <vt:lpstr>A126005850X_Latest</vt:lpstr>
      <vt:lpstr>A126005854J</vt:lpstr>
      <vt:lpstr>A126005854J_Data</vt:lpstr>
      <vt:lpstr>A126005854J_Latest</vt:lpstr>
      <vt:lpstr>A126005858T</vt:lpstr>
      <vt:lpstr>A126005858T_Data</vt:lpstr>
      <vt:lpstr>A126005858T_Latest</vt:lpstr>
      <vt:lpstr>A126005862J</vt:lpstr>
      <vt:lpstr>A126005862J_Data</vt:lpstr>
      <vt:lpstr>A126005862J_Latest</vt:lpstr>
      <vt:lpstr>A126005866T</vt:lpstr>
      <vt:lpstr>A126005866T_Data</vt:lpstr>
      <vt:lpstr>A126005866T_Latest</vt:lpstr>
      <vt:lpstr>A126005870J</vt:lpstr>
      <vt:lpstr>A126005870J_Data</vt:lpstr>
      <vt:lpstr>A126005870J_Latest</vt:lpstr>
      <vt:lpstr>A126005874T</vt:lpstr>
      <vt:lpstr>A126005874T_Data</vt:lpstr>
      <vt:lpstr>A126005874T_Latest</vt:lpstr>
      <vt:lpstr>A126005882T</vt:lpstr>
      <vt:lpstr>A126005882T_Data</vt:lpstr>
      <vt:lpstr>A126005882T_Latest</vt:lpstr>
      <vt:lpstr>A126005886A</vt:lpstr>
      <vt:lpstr>A126005886A_Data</vt:lpstr>
      <vt:lpstr>A126005886A_Latest</vt:lpstr>
      <vt:lpstr>A126005890T</vt:lpstr>
      <vt:lpstr>A126005890T_Data</vt:lpstr>
      <vt:lpstr>A126005890T_Latest</vt:lpstr>
      <vt:lpstr>A126005902R</vt:lpstr>
      <vt:lpstr>A126005902R_Data</vt:lpstr>
      <vt:lpstr>A126005902R_Latest</vt:lpstr>
      <vt:lpstr>A126005906X</vt:lpstr>
      <vt:lpstr>A126005906X_Data</vt:lpstr>
      <vt:lpstr>A126005906X_Latest</vt:lpstr>
      <vt:lpstr>A126005910R</vt:lpstr>
      <vt:lpstr>A126005910R_Data</vt:lpstr>
      <vt:lpstr>A126005910R_Latest</vt:lpstr>
      <vt:lpstr>A126005914X</vt:lpstr>
      <vt:lpstr>A126005914X_Data</vt:lpstr>
      <vt:lpstr>A126005914X_Latest</vt:lpstr>
      <vt:lpstr>A126005918J</vt:lpstr>
      <vt:lpstr>A126005918J_Data</vt:lpstr>
      <vt:lpstr>A126005918J_Latest</vt:lpstr>
      <vt:lpstr>A126005922X</vt:lpstr>
      <vt:lpstr>A126005922X_Data</vt:lpstr>
      <vt:lpstr>A126005922X_Latest</vt:lpstr>
      <vt:lpstr>A126005926J</vt:lpstr>
      <vt:lpstr>A126005926J_Data</vt:lpstr>
      <vt:lpstr>A126005926J_Latest</vt:lpstr>
      <vt:lpstr>A126005930X</vt:lpstr>
      <vt:lpstr>A126005930X_Data</vt:lpstr>
      <vt:lpstr>A126005930X_Latest</vt:lpstr>
      <vt:lpstr>A126005934J</vt:lpstr>
      <vt:lpstr>A126005934J_Data</vt:lpstr>
      <vt:lpstr>A126005934J_Latest</vt:lpstr>
      <vt:lpstr>A126005938T</vt:lpstr>
      <vt:lpstr>A126005938T_Data</vt:lpstr>
      <vt:lpstr>A126005938T_Latest</vt:lpstr>
      <vt:lpstr>A126005942J</vt:lpstr>
      <vt:lpstr>A126005942J_Data</vt:lpstr>
      <vt:lpstr>A126005942J_Latest</vt:lpstr>
      <vt:lpstr>A126005946T</vt:lpstr>
      <vt:lpstr>A126005946T_Data</vt:lpstr>
      <vt:lpstr>A126005946T_Latest</vt:lpstr>
      <vt:lpstr>A126005954T</vt:lpstr>
      <vt:lpstr>A126005954T_Data</vt:lpstr>
      <vt:lpstr>A126005954T_Latest</vt:lpstr>
      <vt:lpstr>A126005958A</vt:lpstr>
      <vt:lpstr>A126005958A_Data</vt:lpstr>
      <vt:lpstr>A126005958A_Latest</vt:lpstr>
      <vt:lpstr>A126005962T</vt:lpstr>
      <vt:lpstr>A126005962T_Data</vt:lpstr>
      <vt:lpstr>A126005962T_Latest</vt:lpstr>
      <vt:lpstr>A126005974A</vt:lpstr>
      <vt:lpstr>A126005974A_Data</vt:lpstr>
      <vt:lpstr>A126005974A_Latest</vt:lpstr>
      <vt:lpstr>A126005978K</vt:lpstr>
      <vt:lpstr>A126005978K_Data</vt:lpstr>
      <vt:lpstr>A126005978K_Latest</vt:lpstr>
      <vt:lpstr>A126005982A</vt:lpstr>
      <vt:lpstr>A126005982A_Data</vt:lpstr>
      <vt:lpstr>A126005982A_Latest</vt:lpstr>
      <vt:lpstr>A126005986K</vt:lpstr>
      <vt:lpstr>A126005986K_Data</vt:lpstr>
      <vt:lpstr>A126005986K_Latest</vt:lpstr>
      <vt:lpstr>A126005990A</vt:lpstr>
      <vt:lpstr>A126005990A_Data</vt:lpstr>
      <vt:lpstr>A126005990A_Latest</vt:lpstr>
      <vt:lpstr>A126005994K</vt:lpstr>
      <vt:lpstr>A126005994K_Data</vt:lpstr>
      <vt:lpstr>A126005994K_Latest</vt:lpstr>
      <vt:lpstr>A126005998V</vt:lpstr>
      <vt:lpstr>A126005998V_Data</vt:lpstr>
      <vt:lpstr>A126005998V_Latest</vt:lpstr>
      <vt:lpstr>A126006002A</vt:lpstr>
      <vt:lpstr>A126006002A_Data</vt:lpstr>
      <vt:lpstr>A126006002A_Latest</vt:lpstr>
      <vt:lpstr>A126006006K</vt:lpstr>
      <vt:lpstr>A126006006K_Data</vt:lpstr>
      <vt:lpstr>A126006006K_Latest</vt:lpstr>
      <vt:lpstr>A126006010A</vt:lpstr>
      <vt:lpstr>A126006010A_Data</vt:lpstr>
      <vt:lpstr>A126006010A_Latest</vt:lpstr>
      <vt:lpstr>A126006014K</vt:lpstr>
      <vt:lpstr>A126006014K_Data</vt:lpstr>
      <vt:lpstr>A126006014K_Latest</vt:lpstr>
      <vt:lpstr>A126006018V</vt:lpstr>
      <vt:lpstr>A126006018V_Data</vt:lpstr>
      <vt:lpstr>A126006018V_Latest</vt:lpstr>
      <vt:lpstr>A126006022K</vt:lpstr>
      <vt:lpstr>A126006022K_Data</vt:lpstr>
      <vt:lpstr>A126006022K_Latest</vt:lpstr>
      <vt:lpstr>A126006026V</vt:lpstr>
      <vt:lpstr>A126006026V_Data</vt:lpstr>
      <vt:lpstr>A126006026V_Latest</vt:lpstr>
      <vt:lpstr>A126006030K</vt:lpstr>
      <vt:lpstr>A126006030K_Data</vt:lpstr>
      <vt:lpstr>A126006030K_Latest</vt:lpstr>
      <vt:lpstr>A126006034V</vt:lpstr>
      <vt:lpstr>A126006034V_Data</vt:lpstr>
      <vt:lpstr>A126006034V_Latest</vt:lpstr>
      <vt:lpstr>A126006038C</vt:lpstr>
      <vt:lpstr>A126006038C_Data</vt:lpstr>
      <vt:lpstr>A126006038C_Latest</vt:lpstr>
      <vt:lpstr>A126006042V</vt:lpstr>
      <vt:lpstr>A126006042V_Data</vt:lpstr>
      <vt:lpstr>A126006042V_Latest</vt:lpstr>
      <vt:lpstr>A126006046C</vt:lpstr>
      <vt:lpstr>A126006046C_Data</vt:lpstr>
      <vt:lpstr>A126006046C_Latest</vt:lpstr>
      <vt:lpstr>A126006050V</vt:lpstr>
      <vt:lpstr>A126006050V_Data</vt:lpstr>
      <vt:lpstr>A126006050V_Latest</vt:lpstr>
      <vt:lpstr>A126006054C</vt:lpstr>
      <vt:lpstr>A126006054C_Data</vt:lpstr>
      <vt:lpstr>A126006054C_Latest</vt:lpstr>
      <vt:lpstr>A126006058L</vt:lpstr>
      <vt:lpstr>A126006058L_Data</vt:lpstr>
      <vt:lpstr>A126006058L_Latest</vt:lpstr>
      <vt:lpstr>A126006062C</vt:lpstr>
      <vt:lpstr>A126006062C_Data</vt:lpstr>
      <vt:lpstr>A126006062C_Latest</vt:lpstr>
      <vt:lpstr>A126006066L</vt:lpstr>
      <vt:lpstr>A126006066L_Data</vt:lpstr>
      <vt:lpstr>A126006066L_Latest</vt:lpstr>
      <vt:lpstr>A126006070C</vt:lpstr>
      <vt:lpstr>A126006070C_Data</vt:lpstr>
      <vt:lpstr>A126006070C_Latest</vt:lpstr>
      <vt:lpstr>A126006074L</vt:lpstr>
      <vt:lpstr>A126006074L_Data</vt:lpstr>
      <vt:lpstr>A126006074L_Latest</vt:lpstr>
      <vt:lpstr>A126006078W</vt:lpstr>
      <vt:lpstr>A126006078W_Data</vt:lpstr>
      <vt:lpstr>A126006078W_Latest</vt:lpstr>
      <vt:lpstr>A126006082L</vt:lpstr>
      <vt:lpstr>A126006082L_Data</vt:lpstr>
      <vt:lpstr>A126006082L_Latest</vt:lpstr>
      <vt:lpstr>A126006086W</vt:lpstr>
      <vt:lpstr>A126006086W_Data</vt:lpstr>
      <vt:lpstr>A126006086W_Latest</vt:lpstr>
      <vt:lpstr>A126006090L</vt:lpstr>
      <vt:lpstr>A126006090L_Data</vt:lpstr>
      <vt:lpstr>A126006090L_Latest</vt:lpstr>
      <vt:lpstr>A126006094W</vt:lpstr>
      <vt:lpstr>A126006094W_Data</vt:lpstr>
      <vt:lpstr>A126006094W_Latest</vt:lpstr>
      <vt:lpstr>A126006098F</vt:lpstr>
      <vt:lpstr>A126006098F_Data</vt:lpstr>
      <vt:lpstr>A126006098F_Latest</vt:lpstr>
      <vt:lpstr>A126006102K</vt:lpstr>
      <vt:lpstr>A126006102K_Data</vt:lpstr>
      <vt:lpstr>A126006102K_Latest</vt:lpstr>
      <vt:lpstr>A126006106V</vt:lpstr>
      <vt:lpstr>A126006106V_Data</vt:lpstr>
      <vt:lpstr>A126006106V_Latest</vt:lpstr>
      <vt:lpstr>A126006110K</vt:lpstr>
      <vt:lpstr>A126006110K_Data</vt:lpstr>
      <vt:lpstr>A126006110K_Latest</vt:lpstr>
      <vt:lpstr>A126006114V</vt:lpstr>
      <vt:lpstr>A126006114V_Data</vt:lpstr>
      <vt:lpstr>A126006114V_Latest</vt:lpstr>
      <vt:lpstr>A126006118C</vt:lpstr>
      <vt:lpstr>A126006118C_Data</vt:lpstr>
      <vt:lpstr>A126006118C_Latest</vt:lpstr>
      <vt:lpstr>A126006122V</vt:lpstr>
      <vt:lpstr>A126006122V_Data</vt:lpstr>
      <vt:lpstr>A126006122V_Latest</vt:lpstr>
      <vt:lpstr>A126006126C</vt:lpstr>
      <vt:lpstr>A126006126C_Data</vt:lpstr>
      <vt:lpstr>A126006126C_Latest</vt:lpstr>
      <vt:lpstr>A126006130V</vt:lpstr>
      <vt:lpstr>A126006130V_Data</vt:lpstr>
      <vt:lpstr>A126006130V_Latest</vt:lpstr>
      <vt:lpstr>A126006134C</vt:lpstr>
      <vt:lpstr>A126006134C_Data</vt:lpstr>
      <vt:lpstr>A126006134C_Latest</vt:lpstr>
      <vt:lpstr>A126006138L</vt:lpstr>
      <vt:lpstr>A126006138L_Data</vt:lpstr>
      <vt:lpstr>A126006138L_Latest</vt:lpstr>
      <vt:lpstr>A126006142C</vt:lpstr>
      <vt:lpstr>A126006142C_Data</vt:lpstr>
      <vt:lpstr>A126006142C_Latest</vt:lpstr>
      <vt:lpstr>A126006146L</vt:lpstr>
      <vt:lpstr>A126006146L_Data</vt:lpstr>
      <vt:lpstr>A126006146L_Latest</vt:lpstr>
      <vt:lpstr>A126006150C</vt:lpstr>
      <vt:lpstr>A126006150C_Data</vt:lpstr>
      <vt:lpstr>A126006150C_Latest</vt:lpstr>
      <vt:lpstr>A126006154L</vt:lpstr>
      <vt:lpstr>A126006154L_Data</vt:lpstr>
      <vt:lpstr>A126006154L_Latest</vt:lpstr>
      <vt:lpstr>A126006158W</vt:lpstr>
      <vt:lpstr>A126006158W_Data</vt:lpstr>
      <vt:lpstr>A126006158W_Latest</vt:lpstr>
      <vt:lpstr>A126006162L</vt:lpstr>
      <vt:lpstr>A126006162L_Data</vt:lpstr>
      <vt:lpstr>A126006162L_Latest</vt:lpstr>
      <vt:lpstr>A126006166W</vt:lpstr>
      <vt:lpstr>A126006166W_Data</vt:lpstr>
      <vt:lpstr>A126006166W_Latest</vt:lpstr>
      <vt:lpstr>A126006170L</vt:lpstr>
      <vt:lpstr>A126006170L_Data</vt:lpstr>
      <vt:lpstr>A126006170L_Latest</vt:lpstr>
      <vt:lpstr>A126006174W</vt:lpstr>
      <vt:lpstr>A126006174W_Data</vt:lpstr>
      <vt:lpstr>A126006174W_Latest</vt:lpstr>
      <vt:lpstr>A126006178F</vt:lpstr>
      <vt:lpstr>A126006178F_Data</vt:lpstr>
      <vt:lpstr>A126006178F_Latest</vt:lpstr>
      <vt:lpstr>A126006182W</vt:lpstr>
      <vt:lpstr>A126006182W_Data</vt:lpstr>
      <vt:lpstr>A126006182W_Latest</vt:lpstr>
      <vt:lpstr>A126006186F</vt:lpstr>
      <vt:lpstr>A126006186F_Data</vt:lpstr>
      <vt:lpstr>A126006186F_Latest</vt:lpstr>
      <vt:lpstr>A126006190W</vt:lpstr>
      <vt:lpstr>A126006190W_Data</vt:lpstr>
      <vt:lpstr>A126006190W_Latest</vt:lpstr>
      <vt:lpstr>A126006194F</vt:lpstr>
      <vt:lpstr>A126006194F_Data</vt:lpstr>
      <vt:lpstr>A126006194F_Latest</vt:lpstr>
      <vt:lpstr>A126006198R</vt:lpstr>
      <vt:lpstr>A126006198R_Data</vt:lpstr>
      <vt:lpstr>A126006198R_Latest</vt:lpstr>
      <vt:lpstr>A126006202V</vt:lpstr>
      <vt:lpstr>A126006202V_Data</vt:lpstr>
      <vt:lpstr>A126006202V_Latest</vt:lpstr>
      <vt:lpstr>A126006206C</vt:lpstr>
      <vt:lpstr>A126006206C_Data</vt:lpstr>
      <vt:lpstr>A126006206C_Latest</vt:lpstr>
      <vt:lpstr>A126006210V</vt:lpstr>
      <vt:lpstr>A126006210V_Data</vt:lpstr>
      <vt:lpstr>A126006210V_Latest</vt:lpstr>
      <vt:lpstr>A126006214C</vt:lpstr>
      <vt:lpstr>A126006214C_Data</vt:lpstr>
      <vt:lpstr>A126006214C_Latest</vt:lpstr>
      <vt:lpstr>A126006218L</vt:lpstr>
      <vt:lpstr>A126006218L_Data</vt:lpstr>
      <vt:lpstr>A126006218L_Latest</vt:lpstr>
      <vt:lpstr>A126006222C</vt:lpstr>
      <vt:lpstr>A126006222C_Data</vt:lpstr>
      <vt:lpstr>A126006222C_Latest</vt:lpstr>
      <vt:lpstr>A126006226L</vt:lpstr>
      <vt:lpstr>A126006226L_Data</vt:lpstr>
      <vt:lpstr>A126006226L_Latest</vt:lpstr>
      <vt:lpstr>A126006230C</vt:lpstr>
      <vt:lpstr>A126006230C_Data</vt:lpstr>
      <vt:lpstr>A126006230C_Latest</vt:lpstr>
      <vt:lpstr>A126006234L</vt:lpstr>
      <vt:lpstr>A126006234L_Data</vt:lpstr>
      <vt:lpstr>A126006234L_Latest</vt:lpstr>
      <vt:lpstr>A126006238W</vt:lpstr>
      <vt:lpstr>A126006238W_Data</vt:lpstr>
      <vt:lpstr>A126006238W_Latest</vt:lpstr>
      <vt:lpstr>A126006242L</vt:lpstr>
      <vt:lpstr>A126006242L_Data</vt:lpstr>
      <vt:lpstr>A126006242L_Latest</vt:lpstr>
      <vt:lpstr>A126006246W</vt:lpstr>
      <vt:lpstr>A126006246W_Data</vt:lpstr>
      <vt:lpstr>A126006246W_Latest</vt:lpstr>
      <vt:lpstr>A126006250L</vt:lpstr>
      <vt:lpstr>A126006250L_Data</vt:lpstr>
      <vt:lpstr>A126006250L_Latest</vt:lpstr>
      <vt:lpstr>A126006254W</vt:lpstr>
      <vt:lpstr>A126006254W_Data</vt:lpstr>
      <vt:lpstr>A126006254W_Latest</vt:lpstr>
      <vt:lpstr>A126006258F</vt:lpstr>
      <vt:lpstr>A126006258F_Data</vt:lpstr>
      <vt:lpstr>A126006258F_Latest</vt:lpstr>
      <vt:lpstr>A126006262W</vt:lpstr>
      <vt:lpstr>A126006262W_Data</vt:lpstr>
      <vt:lpstr>A126006262W_Latest</vt:lpstr>
      <vt:lpstr>A126006266F</vt:lpstr>
      <vt:lpstr>A126006266F_Data</vt:lpstr>
      <vt:lpstr>A126006266F_Latest</vt:lpstr>
      <vt:lpstr>A126006270W</vt:lpstr>
      <vt:lpstr>A126006270W_Data</vt:lpstr>
      <vt:lpstr>A126006270W_Latest</vt:lpstr>
      <vt:lpstr>A126006274F</vt:lpstr>
      <vt:lpstr>A126006274F_Data</vt:lpstr>
      <vt:lpstr>A126006274F_Latest</vt:lpstr>
      <vt:lpstr>A126006278R</vt:lpstr>
      <vt:lpstr>A126006278R_Data</vt:lpstr>
      <vt:lpstr>A126006278R_Latest</vt:lpstr>
      <vt:lpstr>A126006282F</vt:lpstr>
      <vt:lpstr>A126006282F_Data</vt:lpstr>
      <vt:lpstr>A126006282F_Latest</vt:lpstr>
      <vt:lpstr>A126006286R</vt:lpstr>
      <vt:lpstr>A126006286R_Data</vt:lpstr>
      <vt:lpstr>A126006286R_Latest</vt:lpstr>
      <vt:lpstr>A126006290F</vt:lpstr>
      <vt:lpstr>A126006290F_Data</vt:lpstr>
      <vt:lpstr>A126006290F_Latest</vt:lpstr>
      <vt:lpstr>A126006294R</vt:lpstr>
      <vt:lpstr>A126006294R_Data</vt:lpstr>
      <vt:lpstr>A126006294R_Latest</vt:lpstr>
      <vt:lpstr>A126006298X</vt:lpstr>
      <vt:lpstr>A126006298X_Data</vt:lpstr>
      <vt:lpstr>A126006298X_Latest</vt:lpstr>
      <vt:lpstr>A126006302C</vt:lpstr>
      <vt:lpstr>A126006302C_Data</vt:lpstr>
      <vt:lpstr>A126006302C_Latest</vt:lpstr>
      <vt:lpstr>A126006306L</vt:lpstr>
      <vt:lpstr>A126006306L_Data</vt:lpstr>
      <vt:lpstr>A126006306L_Latest</vt:lpstr>
      <vt:lpstr>A126006310C</vt:lpstr>
      <vt:lpstr>A126006310C_Data</vt:lpstr>
      <vt:lpstr>A126006310C_Latest</vt:lpstr>
      <vt:lpstr>A126006314L</vt:lpstr>
      <vt:lpstr>A126006314L_Data</vt:lpstr>
      <vt:lpstr>A126006314L_Latest</vt:lpstr>
      <vt:lpstr>A126006318W</vt:lpstr>
      <vt:lpstr>A126006318W_Data</vt:lpstr>
      <vt:lpstr>A126006318W_Latest</vt:lpstr>
      <vt:lpstr>A126006322L</vt:lpstr>
      <vt:lpstr>A126006322L_Data</vt:lpstr>
      <vt:lpstr>A126006322L_Latest</vt:lpstr>
      <vt:lpstr>A126006326W</vt:lpstr>
      <vt:lpstr>A126006326W_Data</vt:lpstr>
      <vt:lpstr>A126006326W_Latest</vt:lpstr>
      <vt:lpstr>A126006330L</vt:lpstr>
      <vt:lpstr>A126006330L_Data</vt:lpstr>
      <vt:lpstr>A126006330L_Latest</vt:lpstr>
      <vt:lpstr>A126006334W</vt:lpstr>
      <vt:lpstr>A126006334W_Data</vt:lpstr>
      <vt:lpstr>A126006334W_Latest</vt:lpstr>
      <vt:lpstr>A126006338F</vt:lpstr>
      <vt:lpstr>A126006338F_Data</vt:lpstr>
      <vt:lpstr>A126006338F_Latest</vt:lpstr>
      <vt:lpstr>A126006342W</vt:lpstr>
      <vt:lpstr>A126006342W_Data</vt:lpstr>
      <vt:lpstr>A126006342W_Latest</vt:lpstr>
      <vt:lpstr>A126006346F</vt:lpstr>
      <vt:lpstr>A126006346F_Data</vt:lpstr>
      <vt:lpstr>A126006346F_Latest</vt:lpstr>
      <vt:lpstr>A126006350W</vt:lpstr>
      <vt:lpstr>A126006350W_Data</vt:lpstr>
      <vt:lpstr>A126006350W_Latest</vt:lpstr>
      <vt:lpstr>A126006354F</vt:lpstr>
      <vt:lpstr>A126006354F_Data</vt:lpstr>
      <vt:lpstr>A126006354F_Latest</vt:lpstr>
      <vt:lpstr>A126006358R</vt:lpstr>
      <vt:lpstr>A126006358R_Data</vt:lpstr>
      <vt:lpstr>A126006358R_Latest</vt:lpstr>
      <vt:lpstr>A126006362F</vt:lpstr>
      <vt:lpstr>A126006362F_Data</vt:lpstr>
      <vt:lpstr>A126006362F_Latest</vt:lpstr>
      <vt:lpstr>A126006366R</vt:lpstr>
      <vt:lpstr>A126006366R_Data</vt:lpstr>
      <vt:lpstr>A126006366R_Latest</vt:lpstr>
      <vt:lpstr>A126006370F</vt:lpstr>
      <vt:lpstr>A126006370F_Data</vt:lpstr>
      <vt:lpstr>A126006370F_Latest</vt:lpstr>
      <vt:lpstr>A126006374R</vt:lpstr>
      <vt:lpstr>A126006374R_Data</vt:lpstr>
      <vt:lpstr>A126006374R_Latest</vt:lpstr>
      <vt:lpstr>A126006378X</vt:lpstr>
      <vt:lpstr>A126006378X_Data</vt:lpstr>
      <vt:lpstr>A126006378X_Latest</vt:lpstr>
      <vt:lpstr>A126006382R</vt:lpstr>
      <vt:lpstr>A126006382R_Data</vt:lpstr>
      <vt:lpstr>A126006382R_Latest</vt:lpstr>
      <vt:lpstr>A126006386X</vt:lpstr>
      <vt:lpstr>A126006386X_Data</vt:lpstr>
      <vt:lpstr>A126006386X_Latest</vt:lpstr>
      <vt:lpstr>A126006390R</vt:lpstr>
      <vt:lpstr>A126006390R_Data</vt:lpstr>
      <vt:lpstr>A126006390R_Latest</vt:lpstr>
      <vt:lpstr>A126006394X</vt:lpstr>
      <vt:lpstr>A126006394X_Data</vt:lpstr>
      <vt:lpstr>A126006394X_Latest</vt:lpstr>
      <vt:lpstr>A126006398J</vt:lpstr>
      <vt:lpstr>A126006398J_Data</vt:lpstr>
      <vt:lpstr>A126006398J_Latest</vt:lpstr>
      <vt:lpstr>A126006402L</vt:lpstr>
      <vt:lpstr>A126006402L_Data</vt:lpstr>
      <vt:lpstr>A126006402L_Latest</vt:lpstr>
      <vt:lpstr>A126006406W</vt:lpstr>
      <vt:lpstr>A126006406W_Data</vt:lpstr>
      <vt:lpstr>A126006406W_Latest</vt:lpstr>
      <vt:lpstr>A126006410L</vt:lpstr>
      <vt:lpstr>A126006410L_Data</vt:lpstr>
      <vt:lpstr>A126006410L_Latest</vt:lpstr>
      <vt:lpstr>A126006414W</vt:lpstr>
      <vt:lpstr>A126006414W_Data</vt:lpstr>
      <vt:lpstr>A126006414W_Latest</vt:lpstr>
      <vt:lpstr>A126006418F</vt:lpstr>
      <vt:lpstr>A126006418F_Data</vt:lpstr>
      <vt:lpstr>A126006418F_Latest</vt:lpstr>
      <vt:lpstr>A126006422W</vt:lpstr>
      <vt:lpstr>A126006422W_Data</vt:lpstr>
      <vt:lpstr>A126006422W_Latest</vt:lpstr>
      <vt:lpstr>A126006426F</vt:lpstr>
      <vt:lpstr>A126006426F_Data</vt:lpstr>
      <vt:lpstr>A126006426F_Latest</vt:lpstr>
      <vt:lpstr>A126006430W</vt:lpstr>
      <vt:lpstr>A126006430W_Data</vt:lpstr>
      <vt:lpstr>A126006430W_Latest</vt:lpstr>
      <vt:lpstr>A126006434F</vt:lpstr>
      <vt:lpstr>A126006434F_Data</vt:lpstr>
      <vt:lpstr>A126006434F_Latest</vt:lpstr>
      <vt:lpstr>A126006438R</vt:lpstr>
      <vt:lpstr>A126006438R_Data</vt:lpstr>
      <vt:lpstr>A126006438R_Latest</vt:lpstr>
      <vt:lpstr>A126006442F</vt:lpstr>
      <vt:lpstr>A126006442F_Data</vt:lpstr>
      <vt:lpstr>A126006442F_Latest</vt:lpstr>
      <vt:lpstr>A126006446R</vt:lpstr>
      <vt:lpstr>A126006446R_Data</vt:lpstr>
      <vt:lpstr>A126006446R_Latest</vt:lpstr>
      <vt:lpstr>A126006450F</vt:lpstr>
      <vt:lpstr>A126006450F_Data</vt:lpstr>
      <vt:lpstr>A126006450F_Latest</vt:lpstr>
      <vt:lpstr>A126006454R</vt:lpstr>
      <vt:lpstr>A126006454R_Data</vt:lpstr>
      <vt:lpstr>A126006454R_Latest</vt:lpstr>
      <vt:lpstr>A126006458X</vt:lpstr>
      <vt:lpstr>A126006458X_Data</vt:lpstr>
      <vt:lpstr>A126006458X_Latest</vt:lpstr>
      <vt:lpstr>A126006462R</vt:lpstr>
      <vt:lpstr>A126006462R_Data</vt:lpstr>
      <vt:lpstr>A126006462R_Latest</vt:lpstr>
      <vt:lpstr>A126006466X</vt:lpstr>
      <vt:lpstr>A126006466X_Data</vt:lpstr>
      <vt:lpstr>A126006466X_Latest</vt:lpstr>
      <vt:lpstr>A126006470R</vt:lpstr>
      <vt:lpstr>A126006470R_Data</vt:lpstr>
      <vt:lpstr>A126006470R_Latest</vt:lpstr>
      <vt:lpstr>A126006474X</vt:lpstr>
      <vt:lpstr>A126006474X_Data</vt:lpstr>
      <vt:lpstr>A126006474X_Latest</vt:lpstr>
      <vt:lpstr>A126006478J</vt:lpstr>
      <vt:lpstr>A126006478J_Data</vt:lpstr>
      <vt:lpstr>A126006478J_Latest</vt:lpstr>
      <vt:lpstr>A126006482X</vt:lpstr>
      <vt:lpstr>A126006482X_Data</vt:lpstr>
      <vt:lpstr>A126006482X_Latest</vt:lpstr>
      <vt:lpstr>A126006486J</vt:lpstr>
      <vt:lpstr>A126006486J_Data</vt:lpstr>
      <vt:lpstr>A126006486J_Latest</vt:lpstr>
      <vt:lpstr>A126006490X</vt:lpstr>
      <vt:lpstr>A126006490X_Data</vt:lpstr>
      <vt:lpstr>A126006490X_Latest</vt:lpstr>
      <vt:lpstr>A126006494J</vt:lpstr>
      <vt:lpstr>A126006494J_Data</vt:lpstr>
      <vt:lpstr>A126006494J_Latest</vt:lpstr>
      <vt:lpstr>A126006498T</vt:lpstr>
      <vt:lpstr>A126006498T_Data</vt:lpstr>
      <vt:lpstr>A126006498T_Latest</vt:lpstr>
      <vt:lpstr>A126006502W</vt:lpstr>
      <vt:lpstr>A126006502W_Data</vt:lpstr>
      <vt:lpstr>A126006502W_Latest</vt:lpstr>
      <vt:lpstr>A126006506F</vt:lpstr>
      <vt:lpstr>A126006506F_Data</vt:lpstr>
      <vt:lpstr>A126006506F_Latest</vt:lpstr>
      <vt:lpstr>A126006510W</vt:lpstr>
      <vt:lpstr>A126006510W_Data</vt:lpstr>
      <vt:lpstr>A126006510W_Latest</vt:lpstr>
      <vt:lpstr>A126006514F</vt:lpstr>
      <vt:lpstr>A126006514F_Data</vt:lpstr>
      <vt:lpstr>A126006514F_Latest</vt:lpstr>
      <vt:lpstr>A126006518R</vt:lpstr>
      <vt:lpstr>A126006518R_Data</vt:lpstr>
      <vt:lpstr>A126006518R_Latest</vt:lpstr>
      <vt:lpstr>A126006522F</vt:lpstr>
      <vt:lpstr>A126006522F_Data</vt:lpstr>
      <vt:lpstr>A126006522F_Latest</vt:lpstr>
      <vt:lpstr>A126006526R</vt:lpstr>
      <vt:lpstr>A126006526R_Data</vt:lpstr>
      <vt:lpstr>A126006526R_Latest</vt:lpstr>
      <vt:lpstr>A126006530F</vt:lpstr>
      <vt:lpstr>A126006530F_Data</vt:lpstr>
      <vt:lpstr>A126006530F_Latest</vt:lpstr>
      <vt:lpstr>A126006534R</vt:lpstr>
      <vt:lpstr>A126006534R_Data</vt:lpstr>
      <vt:lpstr>A126006534R_Latest</vt:lpstr>
      <vt:lpstr>A126006538X</vt:lpstr>
      <vt:lpstr>A126006538X_Data</vt:lpstr>
      <vt:lpstr>A126006538X_Latest</vt:lpstr>
      <vt:lpstr>A126006542R</vt:lpstr>
      <vt:lpstr>A126006542R_Data</vt:lpstr>
      <vt:lpstr>A126006542R_Latest</vt:lpstr>
      <vt:lpstr>A126006546X</vt:lpstr>
      <vt:lpstr>A126006546X_Data</vt:lpstr>
      <vt:lpstr>A126006546X_Latest</vt:lpstr>
      <vt:lpstr>A126006550R</vt:lpstr>
      <vt:lpstr>A126006550R_Data</vt:lpstr>
      <vt:lpstr>A126006550R_Latest</vt:lpstr>
      <vt:lpstr>A126006554X</vt:lpstr>
      <vt:lpstr>A126006554X_Data</vt:lpstr>
      <vt:lpstr>A126006554X_Latest</vt:lpstr>
      <vt:lpstr>A126006558J</vt:lpstr>
      <vt:lpstr>A126006558J_Data</vt:lpstr>
      <vt:lpstr>A126006558J_Latest</vt:lpstr>
      <vt:lpstr>A126006562X</vt:lpstr>
      <vt:lpstr>A126006562X_Data</vt:lpstr>
      <vt:lpstr>A126006562X_Latest</vt:lpstr>
      <vt:lpstr>A126006566J</vt:lpstr>
      <vt:lpstr>A126006566J_Data</vt:lpstr>
      <vt:lpstr>A126006566J_Latest</vt:lpstr>
      <vt:lpstr>A126006570X</vt:lpstr>
      <vt:lpstr>A126006570X_Data</vt:lpstr>
      <vt:lpstr>A126006570X_Latest</vt:lpstr>
      <vt:lpstr>A126006574J</vt:lpstr>
      <vt:lpstr>A126006574J_Data</vt:lpstr>
      <vt:lpstr>A126006574J_Latest</vt:lpstr>
      <vt:lpstr>A126006578T</vt:lpstr>
      <vt:lpstr>A126006578T_Data</vt:lpstr>
      <vt:lpstr>A126006578T_Latest</vt:lpstr>
      <vt:lpstr>A126006582J</vt:lpstr>
      <vt:lpstr>A126006582J_Data</vt:lpstr>
      <vt:lpstr>A126006582J_Latest</vt:lpstr>
      <vt:lpstr>A126006586T</vt:lpstr>
      <vt:lpstr>A126006586T_Data</vt:lpstr>
      <vt:lpstr>A126006586T_Latest</vt:lpstr>
      <vt:lpstr>A126006590J</vt:lpstr>
      <vt:lpstr>A126006590J_Data</vt:lpstr>
      <vt:lpstr>A126006590J_Latest</vt:lpstr>
      <vt:lpstr>A126006594T</vt:lpstr>
      <vt:lpstr>A126006594T_Data</vt:lpstr>
      <vt:lpstr>A126006594T_Latest</vt:lpstr>
      <vt:lpstr>A126006598A</vt:lpstr>
      <vt:lpstr>A126006598A_Data</vt:lpstr>
      <vt:lpstr>A126006598A_Latest</vt:lpstr>
      <vt:lpstr>A126006602F</vt:lpstr>
      <vt:lpstr>A126006602F_Data</vt:lpstr>
      <vt:lpstr>A126006602F_Latest</vt:lpstr>
      <vt:lpstr>A126006606R</vt:lpstr>
      <vt:lpstr>A126006606R_Data</vt:lpstr>
      <vt:lpstr>A126006606R_Latest</vt:lpstr>
      <vt:lpstr>A126006610F</vt:lpstr>
      <vt:lpstr>A126006610F_Data</vt:lpstr>
      <vt:lpstr>A126006610F_Latest</vt:lpstr>
      <vt:lpstr>A126006614R</vt:lpstr>
      <vt:lpstr>A126006614R_Data</vt:lpstr>
      <vt:lpstr>A126006614R_Latest</vt:lpstr>
      <vt:lpstr>A126006618X</vt:lpstr>
      <vt:lpstr>A126006618X_Data</vt:lpstr>
      <vt:lpstr>A126006618X_Latest</vt:lpstr>
      <vt:lpstr>A126006622R</vt:lpstr>
      <vt:lpstr>A126006622R_Data</vt:lpstr>
      <vt:lpstr>A126006622R_Latest</vt:lpstr>
      <vt:lpstr>A126006626X</vt:lpstr>
      <vt:lpstr>A126006626X_Data</vt:lpstr>
      <vt:lpstr>A126006626X_Latest</vt:lpstr>
      <vt:lpstr>A126006630R</vt:lpstr>
      <vt:lpstr>A126006630R_Data</vt:lpstr>
      <vt:lpstr>A126006630R_Latest</vt:lpstr>
      <vt:lpstr>A126006634X</vt:lpstr>
      <vt:lpstr>A126006634X_Data</vt:lpstr>
      <vt:lpstr>A126006634X_Latest</vt:lpstr>
      <vt:lpstr>A126006638J</vt:lpstr>
      <vt:lpstr>A126006638J_Data</vt:lpstr>
      <vt:lpstr>A126006638J_Latest</vt:lpstr>
      <vt:lpstr>A126006642X</vt:lpstr>
      <vt:lpstr>A126006642X_Data</vt:lpstr>
      <vt:lpstr>A126006642X_Latest</vt:lpstr>
      <vt:lpstr>A126006646J</vt:lpstr>
      <vt:lpstr>A126006646J_Data</vt:lpstr>
      <vt:lpstr>A126006646J_Latest</vt:lpstr>
      <vt:lpstr>A126006650X</vt:lpstr>
      <vt:lpstr>A126006650X_Data</vt:lpstr>
      <vt:lpstr>A126006650X_Latest</vt:lpstr>
      <vt:lpstr>A126006654J</vt:lpstr>
      <vt:lpstr>A126006654J_Data</vt:lpstr>
      <vt:lpstr>A126006654J_Latest</vt:lpstr>
      <vt:lpstr>A126006658T</vt:lpstr>
      <vt:lpstr>A126006658T_Data</vt:lpstr>
      <vt:lpstr>A126006658T_Latest</vt:lpstr>
      <vt:lpstr>A126006662J</vt:lpstr>
      <vt:lpstr>A126006662J_Data</vt:lpstr>
      <vt:lpstr>A126006662J_Latest</vt:lpstr>
      <vt:lpstr>A126006666T</vt:lpstr>
      <vt:lpstr>A126006666T_Data</vt:lpstr>
      <vt:lpstr>A126006666T_Latest</vt:lpstr>
      <vt:lpstr>A126006670J</vt:lpstr>
      <vt:lpstr>A126006670J_Data</vt:lpstr>
      <vt:lpstr>A126006670J_Latest</vt:lpstr>
      <vt:lpstr>A126006674T</vt:lpstr>
      <vt:lpstr>A126006674T_Data</vt:lpstr>
      <vt:lpstr>A126006674T_Latest</vt:lpstr>
      <vt:lpstr>A126006678A</vt:lpstr>
      <vt:lpstr>A126006678A_Data</vt:lpstr>
      <vt:lpstr>A126006678A_Latest</vt:lpstr>
      <vt:lpstr>A126006682T</vt:lpstr>
      <vt:lpstr>A126006682T_Data</vt:lpstr>
      <vt:lpstr>A126006682T_Latest</vt:lpstr>
      <vt:lpstr>A126006686A</vt:lpstr>
      <vt:lpstr>A126006686A_Data</vt:lpstr>
      <vt:lpstr>A126006686A_Latest</vt:lpstr>
      <vt:lpstr>A126006690T</vt:lpstr>
      <vt:lpstr>A126006690T_Data</vt:lpstr>
      <vt:lpstr>A126006690T_Latest</vt:lpstr>
      <vt:lpstr>A126006694A</vt:lpstr>
      <vt:lpstr>A126006694A_Data</vt:lpstr>
      <vt:lpstr>A126006694A_Latest</vt:lpstr>
      <vt:lpstr>A126006698K</vt:lpstr>
      <vt:lpstr>A126006698K_Data</vt:lpstr>
      <vt:lpstr>A126006698K_Latest</vt:lpstr>
      <vt:lpstr>A126006702R</vt:lpstr>
      <vt:lpstr>A126006702R_Data</vt:lpstr>
      <vt:lpstr>A126006702R_Latest</vt:lpstr>
      <vt:lpstr>A126006706X</vt:lpstr>
      <vt:lpstr>A126006706X_Data</vt:lpstr>
      <vt:lpstr>A126006706X_Latest</vt:lpstr>
      <vt:lpstr>A126006710R</vt:lpstr>
      <vt:lpstr>A126006710R_Data</vt:lpstr>
      <vt:lpstr>A126006710R_Latest</vt:lpstr>
      <vt:lpstr>A126007290X</vt:lpstr>
      <vt:lpstr>A126007290X_Data</vt:lpstr>
      <vt:lpstr>A126007290X_Latest</vt:lpstr>
      <vt:lpstr>A126007294J</vt:lpstr>
      <vt:lpstr>A126007294J_Data</vt:lpstr>
      <vt:lpstr>A126007294J_Latest</vt:lpstr>
      <vt:lpstr>A126007298T</vt:lpstr>
      <vt:lpstr>A126007298T_Data</vt:lpstr>
      <vt:lpstr>A126007298T_Latest</vt:lpstr>
      <vt:lpstr>A126007302W</vt:lpstr>
      <vt:lpstr>A126007302W_Data</vt:lpstr>
      <vt:lpstr>A126007302W_Latest</vt:lpstr>
      <vt:lpstr>A126007306F</vt:lpstr>
      <vt:lpstr>A126007306F_Data</vt:lpstr>
      <vt:lpstr>A126007306F_Latest</vt:lpstr>
      <vt:lpstr>A126007310W</vt:lpstr>
      <vt:lpstr>A126007310W_Data</vt:lpstr>
      <vt:lpstr>A126007310W_Latest</vt:lpstr>
      <vt:lpstr>A126007314F</vt:lpstr>
      <vt:lpstr>A126007314F_Data</vt:lpstr>
      <vt:lpstr>A126007314F_Latest</vt:lpstr>
      <vt:lpstr>A126007322F</vt:lpstr>
      <vt:lpstr>A126007322F_Data</vt:lpstr>
      <vt:lpstr>A126007322F_Latest</vt:lpstr>
      <vt:lpstr>A126007326R</vt:lpstr>
      <vt:lpstr>A126007326R_Data</vt:lpstr>
      <vt:lpstr>A126007326R_Latest</vt:lpstr>
      <vt:lpstr>A126007330F</vt:lpstr>
      <vt:lpstr>A126007330F_Data</vt:lpstr>
      <vt:lpstr>A126007330F_Latest</vt:lpstr>
      <vt:lpstr>A126007342R</vt:lpstr>
      <vt:lpstr>A126007342R_Data</vt:lpstr>
      <vt:lpstr>A126007342R_Latest</vt:lpstr>
      <vt:lpstr>A126007346X</vt:lpstr>
      <vt:lpstr>A126007346X_Data</vt:lpstr>
      <vt:lpstr>A126007346X_Latest</vt:lpstr>
      <vt:lpstr>A126007350R</vt:lpstr>
      <vt:lpstr>A126007350R_Data</vt:lpstr>
      <vt:lpstr>A126007350R_Latest</vt:lpstr>
      <vt:lpstr>A126007354X</vt:lpstr>
      <vt:lpstr>A126007354X_Data</vt:lpstr>
      <vt:lpstr>A126007354X_Latest</vt:lpstr>
      <vt:lpstr>A126007358J</vt:lpstr>
      <vt:lpstr>A126007358J_Data</vt:lpstr>
      <vt:lpstr>A126007358J_Latest</vt:lpstr>
      <vt:lpstr>A126007938C</vt:lpstr>
      <vt:lpstr>A126007938C_Data</vt:lpstr>
      <vt:lpstr>A126007938C_Latest</vt:lpstr>
      <vt:lpstr>A126007942V</vt:lpstr>
      <vt:lpstr>A126007942V_Data</vt:lpstr>
      <vt:lpstr>A126007942V_Latest</vt:lpstr>
      <vt:lpstr>A126007946C</vt:lpstr>
      <vt:lpstr>A126007946C_Data</vt:lpstr>
      <vt:lpstr>A126007946C_Latest</vt:lpstr>
      <vt:lpstr>A126007950V</vt:lpstr>
      <vt:lpstr>A126007950V_Data</vt:lpstr>
      <vt:lpstr>A126007950V_Latest</vt:lpstr>
      <vt:lpstr>A126007954C</vt:lpstr>
      <vt:lpstr>A126007954C_Data</vt:lpstr>
      <vt:lpstr>A126007954C_Latest</vt:lpstr>
      <vt:lpstr>A126007958L</vt:lpstr>
      <vt:lpstr>A126007958L_Data</vt:lpstr>
      <vt:lpstr>A126007958L_Latest</vt:lpstr>
      <vt:lpstr>A126007962C</vt:lpstr>
      <vt:lpstr>A126007962C_Data</vt:lpstr>
      <vt:lpstr>A126007962C_Latest</vt:lpstr>
      <vt:lpstr>A126007966L</vt:lpstr>
      <vt:lpstr>A126007966L_Data</vt:lpstr>
      <vt:lpstr>A126007966L_Latest</vt:lpstr>
      <vt:lpstr>A126007970C</vt:lpstr>
      <vt:lpstr>A126007970C_Data</vt:lpstr>
      <vt:lpstr>A126007970C_Latest</vt:lpstr>
      <vt:lpstr>A126007974L</vt:lpstr>
      <vt:lpstr>A126007974L_Data</vt:lpstr>
      <vt:lpstr>A126007974L_Latest</vt:lpstr>
      <vt:lpstr>A126007978W</vt:lpstr>
      <vt:lpstr>A126007978W_Data</vt:lpstr>
      <vt:lpstr>A126007978W_Latest</vt:lpstr>
      <vt:lpstr>A126007982L</vt:lpstr>
      <vt:lpstr>A126007982L_Data</vt:lpstr>
      <vt:lpstr>A126007982L_Latest</vt:lpstr>
      <vt:lpstr>A126007986W</vt:lpstr>
      <vt:lpstr>A126007986W_Data</vt:lpstr>
      <vt:lpstr>A126007986W_Latest</vt:lpstr>
      <vt:lpstr>A126007990L</vt:lpstr>
      <vt:lpstr>A126007990L_Data</vt:lpstr>
      <vt:lpstr>A126007990L_Latest</vt:lpstr>
      <vt:lpstr>A126007994W</vt:lpstr>
      <vt:lpstr>A126007994W_Data</vt:lpstr>
      <vt:lpstr>A126007994W_Latest</vt:lpstr>
      <vt:lpstr>A126007998F</vt:lpstr>
      <vt:lpstr>A126007998F_Data</vt:lpstr>
      <vt:lpstr>A126007998F_Latest</vt:lpstr>
      <vt:lpstr>A126008002L</vt:lpstr>
      <vt:lpstr>A126008002L_Data</vt:lpstr>
      <vt:lpstr>A126008002L_Latest</vt:lpstr>
      <vt:lpstr>A126008006W</vt:lpstr>
      <vt:lpstr>A126008006W_Data</vt:lpstr>
      <vt:lpstr>A126008006W_Latest</vt:lpstr>
      <vt:lpstr>A126008586C</vt:lpstr>
      <vt:lpstr>A126008586C_Data</vt:lpstr>
      <vt:lpstr>A126008586C_Latest</vt:lpstr>
      <vt:lpstr>A126008590V</vt:lpstr>
      <vt:lpstr>A126008590V_Data</vt:lpstr>
      <vt:lpstr>A126008590V_Latest</vt:lpstr>
      <vt:lpstr>A126008594C</vt:lpstr>
      <vt:lpstr>A126008594C_Data</vt:lpstr>
      <vt:lpstr>A126008594C_Latest</vt:lpstr>
      <vt:lpstr>A126008598L</vt:lpstr>
      <vt:lpstr>A126008598L_Data</vt:lpstr>
      <vt:lpstr>A126008598L_Latest</vt:lpstr>
      <vt:lpstr>A126008602T</vt:lpstr>
      <vt:lpstr>A126008602T_Data</vt:lpstr>
      <vt:lpstr>A126008602T_Latest</vt:lpstr>
      <vt:lpstr>A126008606A</vt:lpstr>
      <vt:lpstr>A126008606A_Data</vt:lpstr>
      <vt:lpstr>A126008606A_Latest</vt:lpstr>
      <vt:lpstr>A126008610T</vt:lpstr>
      <vt:lpstr>A126008610T_Data</vt:lpstr>
      <vt:lpstr>A126008610T_Latest</vt:lpstr>
      <vt:lpstr>A126008614A</vt:lpstr>
      <vt:lpstr>A126008614A_Data</vt:lpstr>
      <vt:lpstr>A126008614A_Latest</vt:lpstr>
      <vt:lpstr>A126008618K</vt:lpstr>
      <vt:lpstr>A126008618K_Data</vt:lpstr>
      <vt:lpstr>A126008618K_Latest</vt:lpstr>
      <vt:lpstr>A126008622A</vt:lpstr>
      <vt:lpstr>A126008622A_Data</vt:lpstr>
      <vt:lpstr>A126008622A_Latest</vt:lpstr>
      <vt:lpstr>A126008626K</vt:lpstr>
      <vt:lpstr>A126008626K_Data</vt:lpstr>
      <vt:lpstr>A126008626K_Latest</vt:lpstr>
      <vt:lpstr>A126008630A</vt:lpstr>
      <vt:lpstr>A126008630A_Data</vt:lpstr>
      <vt:lpstr>A126008630A_Latest</vt:lpstr>
      <vt:lpstr>A126008634K</vt:lpstr>
      <vt:lpstr>A126008634K_Data</vt:lpstr>
      <vt:lpstr>A126008634K_Latest</vt:lpstr>
      <vt:lpstr>A126008638V</vt:lpstr>
      <vt:lpstr>A126008638V_Data</vt:lpstr>
      <vt:lpstr>A126008638V_Latest</vt:lpstr>
      <vt:lpstr>A126008642K</vt:lpstr>
      <vt:lpstr>A126008642K_Data</vt:lpstr>
      <vt:lpstr>A126008642K_Latest</vt:lpstr>
      <vt:lpstr>A126008646V</vt:lpstr>
      <vt:lpstr>A126008646V_Data</vt:lpstr>
      <vt:lpstr>A126008646V_Latest</vt:lpstr>
      <vt:lpstr>A126008650K</vt:lpstr>
      <vt:lpstr>A126008650K_Data</vt:lpstr>
      <vt:lpstr>A126008650K_Latest</vt:lpstr>
      <vt:lpstr>A126008654V</vt:lpstr>
      <vt:lpstr>A126008654V_Data</vt:lpstr>
      <vt:lpstr>A126008654V_Latest</vt:lpstr>
      <vt:lpstr>A126009234T</vt:lpstr>
      <vt:lpstr>A126009234T_Data</vt:lpstr>
      <vt:lpstr>A126009234T_Latest</vt:lpstr>
      <vt:lpstr>A126009238A</vt:lpstr>
      <vt:lpstr>A126009238A_Data</vt:lpstr>
      <vt:lpstr>A126009238A_Latest</vt:lpstr>
      <vt:lpstr>A126009242T</vt:lpstr>
      <vt:lpstr>A126009242T_Data</vt:lpstr>
      <vt:lpstr>A126009242T_Latest</vt:lpstr>
      <vt:lpstr>A126009246A</vt:lpstr>
      <vt:lpstr>A126009246A_Data</vt:lpstr>
      <vt:lpstr>A126009246A_Latest</vt:lpstr>
      <vt:lpstr>A126009250T</vt:lpstr>
      <vt:lpstr>A126009250T_Data</vt:lpstr>
      <vt:lpstr>A126009250T_Latest</vt:lpstr>
      <vt:lpstr>A126009254A</vt:lpstr>
      <vt:lpstr>A126009254A_Data</vt:lpstr>
      <vt:lpstr>A126009254A_Latest</vt:lpstr>
      <vt:lpstr>A126009258K</vt:lpstr>
      <vt:lpstr>A126009258K_Data</vt:lpstr>
      <vt:lpstr>A126009258K_Latest</vt:lpstr>
      <vt:lpstr>A126009262A</vt:lpstr>
      <vt:lpstr>A126009262A_Data</vt:lpstr>
      <vt:lpstr>A126009262A_Latest</vt:lpstr>
      <vt:lpstr>A126009266K</vt:lpstr>
      <vt:lpstr>A126009266K_Data</vt:lpstr>
      <vt:lpstr>A126009266K_Latest</vt:lpstr>
      <vt:lpstr>A126009270A</vt:lpstr>
      <vt:lpstr>A126009270A_Data</vt:lpstr>
      <vt:lpstr>A126009270A_Latest</vt:lpstr>
      <vt:lpstr>A126009274K</vt:lpstr>
      <vt:lpstr>A126009274K_Data</vt:lpstr>
      <vt:lpstr>A126009274K_Latest</vt:lpstr>
      <vt:lpstr>A126009278V</vt:lpstr>
      <vt:lpstr>A126009278V_Data</vt:lpstr>
      <vt:lpstr>A126009278V_Latest</vt:lpstr>
      <vt:lpstr>A126009282K</vt:lpstr>
      <vt:lpstr>A126009282K_Data</vt:lpstr>
      <vt:lpstr>A126009282K_Latest</vt:lpstr>
      <vt:lpstr>A126009286V</vt:lpstr>
      <vt:lpstr>A126009286V_Data</vt:lpstr>
      <vt:lpstr>A126009286V_Latest</vt:lpstr>
      <vt:lpstr>A126009290K</vt:lpstr>
      <vt:lpstr>A126009290K_Data</vt:lpstr>
      <vt:lpstr>A126009290K_Latest</vt:lpstr>
      <vt:lpstr>A126009294V</vt:lpstr>
      <vt:lpstr>A126009294V_Data</vt:lpstr>
      <vt:lpstr>A126009294V_Latest</vt:lpstr>
      <vt:lpstr>A126009298C</vt:lpstr>
      <vt:lpstr>A126009298C_Data</vt:lpstr>
      <vt:lpstr>A126009298C_Latest</vt:lpstr>
      <vt:lpstr>A126009302J</vt:lpstr>
      <vt:lpstr>A126009302J_Data</vt:lpstr>
      <vt:lpstr>A126009302J_Latest</vt:lpstr>
      <vt:lpstr>A126009882R</vt:lpstr>
      <vt:lpstr>A126009882R_Data</vt:lpstr>
      <vt:lpstr>A126009882R_Latest</vt:lpstr>
      <vt:lpstr>A126009886X</vt:lpstr>
      <vt:lpstr>A126009886X_Data</vt:lpstr>
      <vt:lpstr>A126009886X_Latest</vt:lpstr>
      <vt:lpstr>A126009890R</vt:lpstr>
      <vt:lpstr>A126009890R_Data</vt:lpstr>
      <vt:lpstr>A126009890R_Latest</vt:lpstr>
      <vt:lpstr>A126009894X</vt:lpstr>
      <vt:lpstr>A126009894X_Data</vt:lpstr>
      <vt:lpstr>A126009894X_Latest</vt:lpstr>
      <vt:lpstr>A126009898J</vt:lpstr>
      <vt:lpstr>A126009898J_Data</vt:lpstr>
      <vt:lpstr>A126009898J_Latest</vt:lpstr>
      <vt:lpstr>A126009902L</vt:lpstr>
      <vt:lpstr>A126009902L_Data</vt:lpstr>
      <vt:lpstr>A126009902L_Latest</vt:lpstr>
      <vt:lpstr>A126009906W</vt:lpstr>
      <vt:lpstr>A126009906W_Data</vt:lpstr>
      <vt:lpstr>A126009906W_Latest</vt:lpstr>
      <vt:lpstr>A126009910L</vt:lpstr>
      <vt:lpstr>A126009910L_Data</vt:lpstr>
      <vt:lpstr>A126009910L_Latest</vt:lpstr>
      <vt:lpstr>A126009914W</vt:lpstr>
      <vt:lpstr>A126009914W_Data</vt:lpstr>
      <vt:lpstr>A126009914W_Latest</vt:lpstr>
      <vt:lpstr>A126009918F</vt:lpstr>
      <vt:lpstr>A126009918F_Data</vt:lpstr>
      <vt:lpstr>A126009918F_Latest</vt:lpstr>
      <vt:lpstr>A126009922W</vt:lpstr>
      <vt:lpstr>A126009922W_Data</vt:lpstr>
      <vt:lpstr>A126009922W_Latest</vt:lpstr>
      <vt:lpstr>A126009926F</vt:lpstr>
      <vt:lpstr>A126009926F_Data</vt:lpstr>
      <vt:lpstr>A126009926F_Latest</vt:lpstr>
      <vt:lpstr>A126009930W</vt:lpstr>
      <vt:lpstr>A126009930W_Data</vt:lpstr>
      <vt:lpstr>A126009930W_Latest</vt:lpstr>
      <vt:lpstr>A126009934F</vt:lpstr>
      <vt:lpstr>A126009934F_Data</vt:lpstr>
      <vt:lpstr>A126009934F_Latest</vt:lpstr>
      <vt:lpstr>A126009938R</vt:lpstr>
      <vt:lpstr>A126009938R_Data</vt:lpstr>
      <vt:lpstr>A126009938R_Latest</vt:lpstr>
      <vt:lpstr>A126009942F</vt:lpstr>
      <vt:lpstr>A126009942F_Data</vt:lpstr>
      <vt:lpstr>A126009942F_Latest</vt:lpstr>
      <vt:lpstr>A126009946R</vt:lpstr>
      <vt:lpstr>A126009946R_Data</vt:lpstr>
      <vt:lpstr>A126009946R_Latest</vt:lpstr>
      <vt:lpstr>A126009950F</vt:lpstr>
      <vt:lpstr>A126009950F_Data</vt:lpstr>
      <vt:lpstr>A126009950F_Latest</vt:lpstr>
      <vt:lpstr>A126010530J</vt:lpstr>
      <vt:lpstr>A126010530J_Data</vt:lpstr>
      <vt:lpstr>A126010530J_Latest</vt:lpstr>
      <vt:lpstr>A126010534T</vt:lpstr>
      <vt:lpstr>A126010534T_Data</vt:lpstr>
      <vt:lpstr>A126010534T_Latest</vt:lpstr>
      <vt:lpstr>A126010538A</vt:lpstr>
      <vt:lpstr>A126010538A_Data</vt:lpstr>
      <vt:lpstr>A126010538A_Latest</vt:lpstr>
      <vt:lpstr>A126010542T</vt:lpstr>
      <vt:lpstr>A126010542T_Data</vt:lpstr>
      <vt:lpstr>A126010542T_Latest</vt:lpstr>
      <vt:lpstr>A126010546A</vt:lpstr>
      <vt:lpstr>A126010546A_Data</vt:lpstr>
      <vt:lpstr>A126010546A_Latest</vt:lpstr>
      <vt:lpstr>A126010550T</vt:lpstr>
      <vt:lpstr>A126010550T_Data</vt:lpstr>
      <vt:lpstr>A126010550T_Latest</vt:lpstr>
      <vt:lpstr>A126010554A</vt:lpstr>
      <vt:lpstr>A126010554A_Data</vt:lpstr>
      <vt:lpstr>A126010554A_Latest</vt:lpstr>
      <vt:lpstr>A126010562A</vt:lpstr>
      <vt:lpstr>A126010562A_Data</vt:lpstr>
      <vt:lpstr>A126010562A_Latest</vt:lpstr>
      <vt:lpstr>A126010566K</vt:lpstr>
      <vt:lpstr>A126010566K_Data</vt:lpstr>
      <vt:lpstr>A126010566K_Latest</vt:lpstr>
      <vt:lpstr>A126010570A</vt:lpstr>
      <vt:lpstr>A126010570A_Data</vt:lpstr>
      <vt:lpstr>A126010570A_Latest</vt:lpstr>
      <vt:lpstr>A126010582K</vt:lpstr>
      <vt:lpstr>A126010582K_Data</vt:lpstr>
      <vt:lpstr>A126010582K_Latest</vt:lpstr>
      <vt:lpstr>A126010586V</vt:lpstr>
      <vt:lpstr>A126010586V_Data</vt:lpstr>
      <vt:lpstr>A126010586V_Latest</vt:lpstr>
      <vt:lpstr>A126010590K</vt:lpstr>
      <vt:lpstr>A126010590K_Data</vt:lpstr>
      <vt:lpstr>A126010590K_Latest</vt:lpstr>
      <vt:lpstr>A126010594V</vt:lpstr>
      <vt:lpstr>A126010594V_Data</vt:lpstr>
      <vt:lpstr>A126010594V_Latest</vt:lpstr>
      <vt:lpstr>A126010598C</vt:lpstr>
      <vt:lpstr>A126010598C_Data</vt:lpstr>
      <vt:lpstr>A126010598C_Latest</vt:lpstr>
      <vt:lpstr>A126011178A</vt:lpstr>
      <vt:lpstr>A126011178A_Data</vt:lpstr>
      <vt:lpstr>A126011178A_Latest</vt:lpstr>
      <vt:lpstr>A126011182T</vt:lpstr>
      <vt:lpstr>A126011182T_Data</vt:lpstr>
      <vt:lpstr>A126011182T_Latest</vt:lpstr>
      <vt:lpstr>A126011186A</vt:lpstr>
      <vt:lpstr>A126011186A_Data</vt:lpstr>
      <vt:lpstr>A126011186A_Latest</vt:lpstr>
      <vt:lpstr>A126011190T</vt:lpstr>
      <vt:lpstr>A126011190T_Data</vt:lpstr>
      <vt:lpstr>A126011190T_Latest</vt:lpstr>
      <vt:lpstr>A126011194A</vt:lpstr>
      <vt:lpstr>A126011194A_Data</vt:lpstr>
      <vt:lpstr>A126011194A_Latest</vt:lpstr>
      <vt:lpstr>A126011198K</vt:lpstr>
      <vt:lpstr>A126011198K_Data</vt:lpstr>
      <vt:lpstr>A126011198K_Latest</vt:lpstr>
      <vt:lpstr>A126011202R</vt:lpstr>
      <vt:lpstr>A126011202R_Data</vt:lpstr>
      <vt:lpstr>A126011202R_Latest</vt:lpstr>
      <vt:lpstr>A126011206X</vt:lpstr>
      <vt:lpstr>A126011206X_Data</vt:lpstr>
      <vt:lpstr>A126011206X_Latest</vt:lpstr>
      <vt:lpstr>A126011210R</vt:lpstr>
      <vt:lpstr>A126011210R_Data</vt:lpstr>
      <vt:lpstr>A126011210R_Latest</vt:lpstr>
      <vt:lpstr>A126011214X</vt:lpstr>
      <vt:lpstr>A126011214X_Data</vt:lpstr>
      <vt:lpstr>A126011214X_Latest</vt:lpstr>
      <vt:lpstr>A126011218J</vt:lpstr>
      <vt:lpstr>A126011218J_Data</vt:lpstr>
      <vt:lpstr>A126011218J_Latest</vt:lpstr>
      <vt:lpstr>A126011222X</vt:lpstr>
      <vt:lpstr>A126011222X_Data</vt:lpstr>
      <vt:lpstr>A126011222X_Latest</vt:lpstr>
      <vt:lpstr>A126011226J</vt:lpstr>
      <vt:lpstr>A126011226J_Data</vt:lpstr>
      <vt:lpstr>A126011226J_Latest</vt:lpstr>
      <vt:lpstr>A126011230X</vt:lpstr>
      <vt:lpstr>A126011230X_Data</vt:lpstr>
      <vt:lpstr>A126011230X_Latest</vt:lpstr>
      <vt:lpstr>A126011234J</vt:lpstr>
      <vt:lpstr>A126011234J_Data</vt:lpstr>
      <vt:lpstr>A126011234J_Latest</vt:lpstr>
      <vt:lpstr>A126011238T</vt:lpstr>
      <vt:lpstr>A126011238T_Data</vt:lpstr>
      <vt:lpstr>A126011238T_Latest</vt:lpstr>
      <vt:lpstr>A126011242J</vt:lpstr>
      <vt:lpstr>A126011242J_Data</vt:lpstr>
      <vt:lpstr>A126011242J_Latest</vt:lpstr>
      <vt:lpstr>A126011246T</vt:lpstr>
      <vt:lpstr>A126011246T_Data</vt:lpstr>
      <vt:lpstr>A126011246T_Latest</vt:lpstr>
      <vt:lpstr>A126011826L</vt:lpstr>
      <vt:lpstr>A126011826L_Data</vt:lpstr>
      <vt:lpstr>A126011826L_Latest</vt:lpstr>
      <vt:lpstr>A126011830C</vt:lpstr>
      <vt:lpstr>A126011830C_Data</vt:lpstr>
      <vt:lpstr>A126011830C_Latest</vt:lpstr>
      <vt:lpstr>A126011834L</vt:lpstr>
      <vt:lpstr>A126011834L_Data</vt:lpstr>
      <vt:lpstr>A126011834L_Latest</vt:lpstr>
      <vt:lpstr>A126011838W</vt:lpstr>
      <vt:lpstr>A126011838W_Data</vt:lpstr>
      <vt:lpstr>A126011838W_Latest</vt:lpstr>
      <vt:lpstr>A126011842L</vt:lpstr>
      <vt:lpstr>A126011842L_Data</vt:lpstr>
      <vt:lpstr>A126011842L_Latest</vt:lpstr>
      <vt:lpstr>A126011846W</vt:lpstr>
      <vt:lpstr>A126011846W_Data</vt:lpstr>
      <vt:lpstr>A126011846W_Latest</vt:lpstr>
      <vt:lpstr>A126011850L</vt:lpstr>
      <vt:lpstr>A126011850L_Data</vt:lpstr>
      <vt:lpstr>A126011850L_Latest</vt:lpstr>
      <vt:lpstr>A126011854W</vt:lpstr>
      <vt:lpstr>A126011854W_Data</vt:lpstr>
      <vt:lpstr>A126011854W_Latest</vt:lpstr>
      <vt:lpstr>A126011858F</vt:lpstr>
      <vt:lpstr>A126011858F_Data</vt:lpstr>
      <vt:lpstr>A126011858F_Latest</vt:lpstr>
      <vt:lpstr>A126011862W</vt:lpstr>
      <vt:lpstr>A126011862W_Data</vt:lpstr>
      <vt:lpstr>A126011862W_Latest</vt:lpstr>
      <vt:lpstr>A126011866F</vt:lpstr>
      <vt:lpstr>A126011866F_Data</vt:lpstr>
      <vt:lpstr>A126011866F_Latest</vt:lpstr>
      <vt:lpstr>A126011870W</vt:lpstr>
      <vt:lpstr>A126011870W_Data</vt:lpstr>
      <vt:lpstr>A126011870W_Latest</vt:lpstr>
      <vt:lpstr>A126011874F</vt:lpstr>
      <vt:lpstr>A126011874F_Data</vt:lpstr>
      <vt:lpstr>A126011874F_Latest</vt:lpstr>
      <vt:lpstr>A126011878R</vt:lpstr>
      <vt:lpstr>A126011878R_Data</vt:lpstr>
      <vt:lpstr>A126011878R_Latest</vt:lpstr>
      <vt:lpstr>A126011882F</vt:lpstr>
      <vt:lpstr>A126011882F_Data</vt:lpstr>
      <vt:lpstr>A126011882F_Latest</vt:lpstr>
      <vt:lpstr>A126011886R</vt:lpstr>
      <vt:lpstr>A126011886R_Data</vt:lpstr>
      <vt:lpstr>A126011886R_Latest</vt:lpstr>
      <vt:lpstr>A126011890F</vt:lpstr>
      <vt:lpstr>A126011890F_Data</vt:lpstr>
      <vt:lpstr>A126011890F_Latest</vt:lpstr>
      <vt:lpstr>A126011894R</vt:lpstr>
      <vt:lpstr>A126011894R_Data</vt:lpstr>
      <vt:lpstr>A126011894R_Latest</vt:lpstr>
      <vt:lpstr>A126012474L</vt:lpstr>
      <vt:lpstr>A126012474L_Data</vt:lpstr>
      <vt:lpstr>A126012474L_Latest</vt:lpstr>
      <vt:lpstr>A126012478W</vt:lpstr>
      <vt:lpstr>A126012478W_Data</vt:lpstr>
      <vt:lpstr>A126012478W_Latest</vt:lpstr>
      <vt:lpstr>A126012482L</vt:lpstr>
      <vt:lpstr>A126012482L_Data</vt:lpstr>
      <vt:lpstr>A126012482L_Latest</vt:lpstr>
      <vt:lpstr>A126012486W</vt:lpstr>
      <vt:lpstr>A126012486W_Data</vt:lpstr>
      <vt:lpstr>A126012486W_Latest</vt:lpstr>
      <vt:lpstr>A126012490L</vt:lpstr>
      <vt:lpstr>A126012490L_Data</vt:lpstr>
      <vt:lpstr>A126012490L_Latest</vt:lpstr>
      <vt:lpstr>A126012494W</vt:lpstr>
      <vt:lpstr>A126012494W_Data</vt:lpstr>
      <vt:lpstr>A126012494W_Latest</vt:lpstr>
      <vt:lpstr>A126012498F</vt:lpstr>
      <vt:lpstr>A126012498F_Data</vt:lpstr>
      <vt:lpstr>A126012498F_Latest</vt:lpstr>
      <vt:lpstr>A126012506V</vt:lpstr>
      <vt:lpstr>A126012506V_Data</vt:lpstr>
      <vt:lpstr>A126012506V_Latest</vt:lpstr>
      <vt:lpstr>A126012510K</vt:lpstr>
      <vt:lpstr>A126012510K_Data</vt:lpstr>
      <vt:lpstr>A126012510K_Latest</vt:lpstr>
      <vt:lpstr>A126012514V</vt:lpstr>
      <vt:lpstr>A126012514V_Data</vt:lpstr>
      <vt:lpstr>A126012514V_Latest</vt:lpstr>
      <vt:lpstr>A126012526C</vt:lpstr>
      <vt:lpstr>A126012526C_Data</vt:lpstr>
      <vt:lpstr>A126012526C_Latest</vt:lpstr>
      <vt:lpstr>A126012530V</vt:lpstr>
      <vt:lpstr>A126012530V_Data</vt:lpstr>
      <vt:lpstr>A126012530V_Latest</vt:lpstr>
      <vt:lpstr>A126012534C</vt:lpstr>
      <vt:lpstr>A126012534C_Data</vt:lpstr>
      <vt:lpstr>A126012534C_Latest</vt:lpstr>
      <vt:lpstr>A126012538L</vt:lpstr>
      <vt:lpstr>A126012538L_Data</vt:lpstr>
      <vt:lpstr>A126012538L_Latest</vt:lpstr>
      <vt:lpstr>A126012542C</vt:lpstr>
      <vt:lpstr>A126012542C_Data</vt:lpstr>
      <vt:lpstr>A126012542C_Latest</vt:lpstr>
      <vt:lpstr>A126013122A</vt:lpstr>
      <vt:lpstr>A126013122A_Data</vt:lpstr>
      <vt:lpstr>A126013122A_Latest</vt:lpstr>
      <vt:lpstr>A126013126K</vt:lpstr>
      <vt:lpstr>A126013126K_Data</vt:lpstr>
      <vt:lpstr>A126013126K_Latest</vt:lpstr>
      <vt:lpstr>A126013130A</vt:lpstr>
      <vt:lpstr>A126013130A_Data</vt:lpstr>
      <vt:lpstr>A126013130A_Latest</vt:lpstr>
      <vt:lpstr>A126013134K</vt:lpstr>
      <vt:lpstr>A126013134K_Data</vt:lpstr>
      <vt:lpstr>A126013134K_Latest</vt:lpstr>
      <vt:lpstr>A126013138V</vt:lpstr>
      <vt:lpstr>A126013138V_Data</vt:lpstr>
      <vt:lpstr>A126013138V_Latest</vt:lpstr>
      <vt:lpstr>A126013142K</vt:lpstr>
      <vt:lpstr>A126013142K_Data</vt:lpstr>
      <vt:lpstr>A126013142K_Latest</vt:lpstr>
      <vt:lpstr>A126013146V</vt:lpstr>
      <vt:lpstr>A126013146V_Data</vt:lpstr>
      <vt:lpstr>A126013146V_Latest</vt:lpstr>
      <vt:lpstr>A126013150K</vt:lpstr>
      <vt:lpstr>A126013150K_Data</vt:lpstr>
      <vt:lpstr>A126013150K_Latest</vt:lpstr>
      <vt:lpstr>A126013154V</vt:lpstr>
      <vt:lpstr>A126013154V_Data</vt:lpstr>
      <vt:lpstr>A126013154V_Latest</vt:lpstr>
      <vt:lpstr>A126013158C</vt:lpstr>
      <vt:lpstr>A126013158C_Data</vt:lpstr>
      <vt:lpstr>A126013158C_Latest</vt:lpstr>
      <vt:lpstr>A126013162V</vt:lpstr>
      <vt:lpstr>A126013162V_Data</vt:lpstr>
      <vt:lpstr>A126013162V_Latest</vt:lpstr>
      <vt:lpstr>A126013166C</vt:lpstr>
      <vt:lpstr>A126013166C_Data</vt:lpstr>
      <vt:lpstr>A126013166C_Latest</vt:lpstr>
      <vt:lpstr>A126013170V</vt:lpstr>
      <vt:lpstr>A126013170V_Data</vt:lpstr>
      <vt:lpstr>A126013170V_Latest</vt:lpstr>
      <vt:lpstr>A126013174C</vt:lpstr>
      <vt:lpstr>A126013174C_Data</vt:lpstr>
      <vt:lpstr>A126013174C_Latest</vt:lpstr>
      <vt:lpstr>A126013178L</vt:lpstr>
      <vt:lpstr>A126013178L_Data</vt:lpstr>
      <vt:lpstr>A126013178L_Latest</vt:lpstr>
      <vt:lpstr>A126013182C</vt:lpstr>
      <vt:lpstr>A126013182C_Data</vt:lpstr>
      <vt:lpstr>A126013182C_Latest</vt:lpstr>
      <vt:lpstr>A126013186L</vt:lpstr>
      <vt:lpstr>A126013186L_Data</vt:lpstr>
      <vt:lpstr>A126013186L_Latest</vt:lpstr>
      <vt:lpstr>A126013190C</vt:lpstr>
      <vt:lpstr>A126013190C_Data</vt:lpstr>
      <vt:lpstr>A126013190C_Latest</vt:lpstr>
      <vt:lpstr>A126013770X</vt:lpstr>
      <vt:lpstr>A126013770X_Data</vt:lpstr>
      <vt:lpstr>A126013770X_Latest</vt:lpstr>
      <vt:lpstr>A126013774J</vt:lpstr>
      <vt:lpstr>A126013774J_Data</vt:lpstr>
      <vt:lpstr>A126013774J_Latest</vt:lpstr>
      <vt:lpstr>A126013778T</vt:lpstr>
      <vt:lpstr>A126013778T_Data</vt:lpstr>
      <vt:lpstr>A126013778T_Latest</vt:lpstr>
      <vt:lpstr>A126013782J</vt:lpstr>
      <vt:lpstr>A126013782J_Data</vt:lpstr>
      <vt:lpstr>A126013782J_Latest</vt:lpstr>
      <vt:lpstr>A126013786T</vt:lpstr>
      <vt:lpstr>A126013786T_Data</vt:lpstr>
      <vt:lpstr>A126013786T_Latest</vt:lpstr>
      <vt:lpstr>A126013790J</vt:lpstr>
      <vt:lpstr>A126013790J_Data</vt:lpstr>
      <vt:lpstr>A126013790J_Latest</vt:lpstr>
      <vt:lpstr>A126013794T</vt:lpstr>
      <vt:lpstr>A126013794T_Data</vt:lpstr>
      <vt:lpstr>A126013794T_Latest</vt:lpstr>
      <vt:lpstr>A126013798A</vt:lpstr>
      <vt:lpstr>A126013798A_Data</vt:lpstr>
      <vt:lpstr>A126013798A_Latest</vt:lpstr>
      <vt:lpstr>A126013802F</vt:lpstr>
      <vt:lpstr>A126013802F_Data</vt:lpstr>
      <vt:lpstr>A126013802F_Latest</vt:lpstr>
      <vt:lpstr>A126013806R</vt:lpstr>
      <vt:lpstr>A126013806R_Data</vt:lpstr>
      <vt:lpstr>A126013806R_Latest</vt:lpstr>
      <vt:lpstr>A126013810F</vt:lpstr>
      <vt:lpstr>A126013810F_Data</vt:lpstr>
      <vt:lpstr>A126013810F_Latest</vt:lpstr>
      <vt:lpstr>A126013814R</vt:lpstr>
      <vt:lpstr>A126013814R_Data</vt:lpstr>
      <vt:lpstr>A126013814R_Latest</vt:lpstr>
      <vt:lpstr>A126013818X</vt:lpstr>
      <vt:lpstr>A126013818X_Data</vt:lpstr>
      <vt:lpstr>A126013818X_Latest</vt:lpstr>
      <vt:lpstr>A126013822R</vt:lpstr>
      <vt:lpstr>A126013822R_Data</vt:lpstr>
      <vt:lpstr>A126013822R_Latest</vt:lpstr>
      <vt:lpstr>A126013826X</vt:lpstr>
      <vt:lpstr>A126013826X_Data</vt:lpstr>
      <vt:lpstr>A126013826X_Latest</vt:lpstr>
      <vt:lpstr>A126013830R</vt:lpstr>
      <vt:lpstr>A126013830R_Data</vt:lpstr>
      <vt:lpstr>A126013830R_Latest</vt:lpstr>
      <vt:lpstr>A126013834X</vt:lpstr>
      <vt:lpstr>A126013834X_Data</vt:lpstr>
      <vt:lpstr>A126013834X_Latest</vt:lpstr>
      <vt:lpstr>A126013838J</vt:lpstr>
      <vt:lpstr>A126013838J_Data</vt:lpstr>
      <vt:lpstr>A126013838J_Latest</vt:lpstr>
      <vt:lpstr>A126014418F</vt:lpstr>
      <vt:lpstr>A126014418F_Data</vt:lpstr>
      <vt:lpstr>A126014418F_Latest</vt:lpstr>
      <vt:lpstr>A126014422W</vt:lpstr>
      <vt:lpstr>A126014422W_Data</vt:lpstr>
      <vt:lpstr>A126014422W_Latest</vt:lpstr>
      <vt:lpstr>A126014426F</vt:lpstr>
      <vt:lpstr>A126014426F_Data</vt:lpstr>
      <vt:lpstr>A126014426F_Latest</vt:lpstr>
      <vt:lpstr>A126014430W</vt:lpstr>
      <vt:lpstr>A126014430W_Data</vt:lpstr>
      <vt:lpstr>A126014430W_Latest</vt:lpstr>
      <vt:lpstr>A126014434F</vt:lpstr>
      <vt:lpstr>A126014434F_Data</vt:lpstr>
      <vt:lpstr>A126014434F_Latest</vt:lpstr>
      <vt:lpstr>A126014438R</vt:lpstr>
      <vt:lpstr>A126014438R_Data</vt:lpstr>
      <vt:lpstr>A126014438R_Latest</vt:lpstr>
      <vt:lpstr>A126014442F</vt:lpstr>
      <vt:lpstr>A126014442F_Data</vt:lpstr>
      <vt:lpstr>A126014442F_Latest</vt:lpstr>
      <vt:lpstr>A126014446R</vt:lpstr>
      <vt:lpstr>A126014446R_Data</vt:lpstr>
      <vt:lpstr>A126014446R_Latest</vt:lpstr>
      <vt:lpstr>A126014450F</vt:lpstr>
      <vt:lpstr>A126014450F_Data</vt:lpstr>
      <vt:lpstr>A126014450F_Latest</vt:lpstr>
      <vt:lpstr>A126014454R</vt:lpstr>
      <vt:lpstr>A126014454R_Data</vt:lpstr>
      <vt:lpstr>A126014454R_Latest</vt:lpstr>
      <vt:lpstr>A126014458X</vt:lpstr>
      <vt:lpstr>A126014458X_Data</vt:lpstr>
      <vt:lpstr>A126014458X_Latest</vt:lpstr>
      <vt:lpstr>A126014462R</vt:lpstr>
      <vt:lpstr>A126014462R_Data</vt:lpstr>
      <vt:lpstr>A126014462R_Latest</vt:lpstr>
      <vt:lpstr>A126014466X</vt:lpstr>
      <vt:lpstr>A126014466X_Data</vt:lpstr>
      <vt:lpstr>A126014466X_Latest</vt:lpstr>
      <vt:lpstr>A126014470R</vt:lpstr>
      <vt:lpstr>A126014470R_Data</vt:lpstr>
      <vt:lpstr>A126014470R_Latest</vt:lpstr>
      <vt:lpstr>A126014474X</vt:lpstr>
      <vt:lpstr>A126014474X_Data</vt:lpstr>
      <vt:lpstr>A126014474X_Latest</vt:lpstr>
      <vt:lpstr>A126014478J</vt:lpstr>
      <vt:lpstr>A126014478J_Data</vt:lpstr>
      <vt:lpstr>A126014478J_Latest</vt:lpstr>
      <vt:lpstr>A126014482X</vt:lpstr>
      <vt:lpstr>A126014482X_Data</vt:lpstr>
      <vt:lpstr>A126014482X_Latest</vt:lpstr>
      <vt:lpstr>A126014486J</vt:lpstr>
      <vt:lpstr>A126014486J_Data</vt:lpstr>
      <vt:lpstr>A126014486J_Latest</vt:lpstr>
      <vt:lpstr>A126015066F</vt:lpstr>
      <vt:lpstr>A126015066F_Data</vt:lpstr>
      <vt:lpstr>A126015066F_Latest</vt:lpstr>
      <vt:lpstr>A126015070W</vt:lpstr>
      <vt:lpstr>A126015070W_Data</vt:lpstr>
      <vt:lpstr>A126015070W_Latest</vt:lpstr>
      <vt:lpstr>A126015074F</vt:lpstr>
      <vt:lpstr>A126015074F_Data</vt:lpstr>
      <vt:lpstr>A126015074F_Latest</vt:lpstr>
      <vt:lpstr>A126015078R</vt:lpstr>
      <vt:lpstr>A126015078R_Data</vt:lpstr>
      <vt:lpstr>A126015078R_Latest</vt:lpstr>
      <vt:lpstr>A126015082F</vt:lpstr>
      <vt:lpstr>A126015082F_Data</vt:lpstr>
      <vt:lpstr>A126015082F_Latest</vt:lpstr>
      <vt:lpstr>A126015086R</vt:lpstr>
      <vt:lpstr>A126015086R_Data</vt:lpstr>
      <vt:lpstr>A126015086R_Latest</vt:lpstr>
      <vt:lpstr>A126015090F</vt:lpstr>
      <vt:lpstr>A126015090F_Data</vt:lpstr>
      <vt:lpstr>A126015090F_Latest</vt:lpstr>
      <vt:lpstr>A126015094R</vt:lpstr>
      <vt:lpstr>A126015094R_Data</vt:lpstr>
      <vt:lpstr>A126015094R_Latest</vt:lpstr>
      <vt:lpstr>A126015098X</vt:lpstr>
      <vt:lpstr>A126015098X_Data</vt:lpstr>
      <vt:lpstr>A126015098X_Latest</vt:lpstr>
      <vt:lpstr>A126015102C</vt:lpstr>
      <vt:lpstr>A126015102C_Data</vt:lpstr>
      <vt:lpstr>A126015102C_Latest</vt:lpstr>
      <vt:lpstr>A126015106L</vt:lpstr>
      <vt:lpstr>A126015106L_Data</vt:lpstr>
      <vt:lpstr>A126015106L_Latest</vt:lpstr>
      <vt:lpstr>A126015110C</vt:lpstr>
      <vt:lpstr>A126015110C_Data</vt:lpstr>
      <vt:lpstr>A126015110C_Latest</vt:lpstr>
      <vt:lpstr>A126015114L</vt:lpstr>
      <vt:lpstr>A126015114L_Data</vt:lpstr>
      <vt:lpstr>A126015114L_Latest</vt:lpstr>
      <vt:lpstr>A126015118W</vt:lpstr>
      <vt:lpstr>A126015118W_Data</vt:lpstr>
      <vt:lpstr>A126015118W_Latest</vt:lpstr>
      <vt:lpstr>A126015122L</vt:lpstr>
      <vt:lpstr>A126015122L_Data</vt:lpstr>
      <vt:lpstr>A126015122L_Latest</vt:lpstr>
      <vt:lpstr>A126015126W</vt:lpstr>
      <vt:lpstr>A126015126W_Data</vt:lpstr>
      <vt:lpstr>A126015126W_Latest</vt:lpstr>
      <vt:lpstr>A126015130L</vt:lpstr>
      <vt:lpstr>A126015130L_Data</vt:lpstr>
      <vt:lpstr>A126015130L_Latest</vt:lpstr>
      <vt:lpstr>A126015134W</vt:lpstr>
      <vt:lpstr>A126015134W_Data</vt:lpstr>
      <vt:lpstr>A126015134W_Latest</vt:lpstr>
      <vt:lpstr>A126015714T</vt:lpstr>
      <vt:lpstr>A126015714T_Data</vt:lpstr>
      <vt:lpstr>A126015714T_Latest</vt:lpstr>
      <vt:lpstr>A126015718A</vt:lpstr>
      <vt:lpstr>A126015718A_Data</vt:lpstr>
      <vt:lpstr>A126015718A_Latest</vt:lpstr>
      <vt:lpstr>A126015722T</vt:lpstr>
      <vt:lpstr>A126015722T_Data</vt:lpstr>
      <vt:lpstr>A126015722T_Latest</vt:lpstr>
      <vt:lpstr>A126015726A</vt:lpstr>
      <vt:lpstr>A126015726A_Data</vt:lpstr>
      <vt:lpstr>A126015726A_Latest</vt:lpstr>
      <vt:lpstr>A126015730T</vt:lpstr>
      <vt:lpstr>A126015730T_Data</vt:lpstr>
      <vt:lpstr>A126015730T_Latest</vt:lpstr>
      <vt:lpstr>A126015734A</vt:lpstr>
      <vt:lpstr>A126015734A_Data</vt:lpstr>
      <vt:lpstr>A126015734A_Latest</vt:lpstr>
      <vt:lpstr>A126015738K</vt:lpstr>
      <vt:lpstr>A126015738K_Data</vt:lpstr>
      <vt:lpstr>A126015738K_Latest</vt:lpstr>
      <vt:lpstr>A126015746K</vt:lpstr>
      <vt:lpstr>A126015746K_Data</vt:lpstr>
      <vt:lpstr>A126015746K_Latest</vt:lpstr>
      <vt:lpstr>A126015750A</vt:lpstr>
      <vt:lpstr>A126015750A_Data</vt:lpstr>
      <vt:lpstr>A126015750A_Latest</vt:lpstr>
      <vt:lpstr>A126015754K</vt:lpstr>
      <vt:lpstr>A126015754K_Data</vt:lpstr>
      <vt:lpstr>A126015754K_Latest</vt:lpstr>
      <vt:lpstr>A126015766V</vt:lpstr>
      <vt:lpstr>A126015766V_Data</vt:lpstr>
      <vt:lpstr>A126015766V_Latest</vt:lpstr>
      <vt:lpstr>A126015770K</vt:lpstr>
      <vt:lpstr>A126015770K_Data</vt:lpstr>
      <vt:lpstr>A126015770K_Latest</vt:lpstr>
      <vt:lpstr>A126015774V</vt:lpstr>
      <vt:lpstr>A126015774V_Data</vt:lpstr>
      <vt:lpstr>A126015774V_Latest</vt:lpstr>
      <vt:lpstr>A126015778C</vt:lpstr>
      <vt:lpstr>A126015778C_Data</vt:lpstr>
      <vt:lpstr>A126015778C_Latest</vt:lpstr>
      <vt:lpstr>A126015782V</vt:lpstr>
      <vt:lpstr>A126015782V_Data</vt:lpstr>
      <vt:lpstr>A126015782V_Latest</vt:lpstr>
      <vt:lpstr>A126016362T</vt:lpstr>
      <vt:lpstr>A126016362T_Data</vt:lpstr>
      <vt:lpstr>A126016362T_Latest</vt:lpstr>
      <vt:lpstr>A126016366A</vt:lpstr>
      <vt:lpstr>A126016366A_Data</vt:lpstr>
      <vt:lpstr>A126016366A_Latest</vt:lpstr>
      <vt:lpstr>A126016370T</vt:lpstr>
      <vt:lpstr>A126016370T_Data</vt:lpstr>
      <vt:lpstr>A126016370T_Latest</vt:lpstr>
      <vt:lpstr>A126016374A</vt:lpstr>
      <vt:lpstr>A126016374A_Data</vt:lpstr>
      <vt:lpstr>A126016374A_Latest</vt:lpstr>
      <vt:lpstr>A126016378K</vt:lpstr>
      <vt:lpstr>A126016378K_Data</vt:lpstr>
      <vt:lpstr>A126016378K_Latest</vt:lpstr>
      <vt:lpstr>A126016382A</vt:lpstr>
      <vt:lpstr>A126016382A_Data</vt:lpstr>
      <vt:lpstr>A126016382A_Latest</vt:lpstr>
      <vt:lpstr>A126016386K</vt:lpstr>
      <vt:lpstr>A126016386K_Data</vt:lpstr>
      <vt:lpstr>A126016386K_Latest</vt:lpstr>
      <vt:lpstr>A126016390A</vt:lpstr>
      <vt:lpstr>A126016390A_Data</vt:lpstr>
      <vt:lpstr>A126016390A_Latest</vt:lpstr>
      <vt:lpstr>A126016394K</vt:lpstr>
      <vt:lpstr>A126016394K_Data</vt:lpstr>
      <vt:lpstr>A126016394K_Latest</vt:lpstr>
      <vt:lpstr>A126016398V</vt:lpstr>
      <vt:lpstr>A126016398V_Data</vt:lpstr>
      <vt:lpstr>A126016398V_Latest</vt:lpstr>
      <vt:lpstr>A126016402X</vt:lpstr>
      <vt:lpstr>A126016402X_Data</vt:lpstr>
      <vt:lpstr>A126016402X_Latest</vt:lpstr>
      <vt:lpstr>A126016406J</vt:lpstr>
      <vt:lpstr>A126016406J_Data</vt:lpstr>
      <vt:lpstr>A126016406J_Latest</vt:lpstr>
      <vt:lpstr>A126016410X</vt:lpstr>
      <vt:lpstr>A126016410X_Data</vt:lpstr>
      <vt:lpstr>A126016410X_Latest</vt:lpstr>
      <vt:lpstr>A126016414J</vt:lpstr>
      <vt:lpstr>A126016414J_Data</vt:lpstr>
      <vt:lpstr>A126016414J_Latest</vt:lpstr>
      <vt:lpstr>A126016418T</vt:lpstr>
      <vt:lpstr>A126016418T_Data</vt:lpstr>
      <vt:lpstr>A126016418T_Latest</vt:lpstr>
      <vt:lpstr>A126016422J</vt:lpstr>
      <vt:lpstr>A126016422J_Data</vt:lpstr>
      <vt:lpstr>A126016422J_Latest</vt:lpstr>
      <vt:lpstr>A126016426T</vt:lpstr>
      <vt:lpstr>A126016426T_Data</vt:lpstr>
      <vt:lpstr>A126016426T_Latest</vt:lpstr>
      <vt:lpstr>A126016430J</vt:lpstr>
      <vt:lpstr>A126016430J_Data</vt:lpstr>
      <vt:lpstr>A126016430J_Latest</vt:lpstr>
      <vt:lpstr>A126017010F</vt:lpstr>
      <vt:lpstr>A126017010F_Data</vt:lpstr>
      <vt:lpstr>A126017010F_Latest</vt:lpstr>
      <vt:lpstr>A126017014R</vt:lpstr>
      <vt:lpstr>A126017014R_Data</vt:lpstr>
      <vt:lpstr>A126017014R_Latest</vt:lpstr>
      <vt:lpstr>A126017018X</vt:lpstr>
      <vt:lpstr>A126017018X_Data</vt:lpstr>
      <vt:lpstr>A126017018X_Latest</vt:lpstr>
      <vt:lpstr>A126017022R</vt:lpstr>
      <vt:lpstr>A126017022R_Data</vt:lpstr>
      <vt:lpstr>A126017022R_Latest</vt:lpstr>
      <vt:lpstr>A126017026X</vt:lpstr>
      <vt:lpstr>A126017026X_Data</vt:lpstr>
      <vt:lpstr>A126017026X_Latest</vt:lpstr>
      <vt:lpstr>A126017030R</vt:lpstr>
      <vt:lpstr>A126017030R_Data</vt:lpstr>
      <vt:lpstr>A126017030R_Latest</vt:lpstr>
      <vt:lpstr>A126017034X</vt:lpstr>
      <vt:lpstr>A126017034X_Data</vt:lpstr>
      <vt:lpstr>A126017034X_Latest</vt:lpstr>
      <vt:lpstr>A126017038J</vt:lpstr>
      <vt:lpstr>A126017038J_Data</vt:lpstr>
      <vt:lpstr>A126017038J_Latest</vt:lpstr>
      <vt:lpstr>A126017042X</vt:lpstr>
      <vt:lpstr>A126017042X_Data</vt:lpstr>
      <vt:lpstr>A126017042X_Latest</vt:lpstr>
      <vt:lpstr>A126017046J</vt:lpstr>
      <vt:lpstr>A126017046J_Data</vt:lpstr>
      <vt:lpstr>A126017046J_Latest</vt:lpstr>
      <vt:lpstr>A126017050X</vt:lpstr>
      <vt:lpstr>A126017050X_Data</vt:lpstr>
      <vt:lpstr>A126017050X_Latest</vt:lpstr>
      <vt:lpstr>A126017054J</vt:lpstr>
      <vt:lpstr>A126017054J_Data</vt:lpstr>
      <vt:lpstr>A126017054J_Latest</vt:lpstr>
      <vt:lpstr>A126017058T</vt:lpstr>
      <vt:lpstr>A126017058T_Data</vt:lpstr>
      <vt:lpstr>A126017058T_Latest</vt:lpstr>
      <vt:lpstr>A126017062J</vt:lpstr>
      <vt:lpstr>A126017062J_Data</vt:lpstr>
      <vt:lpstr>A126017062J_Latest</vt:lpstr>
      <vt:lpstr>A126017066T</vt:lpstr>
      <vt:lpstr>A126017066T_Data</vt:lpstr>
      <vt:lpstr>A126017066T_Latest</vt:lpstr>
      <vt:lpstr>A126017070J</vt:lpstr>
      <vt:lpstr>A126017070J_Data</vt:lpstr>
      <vt:lpstr>A126017070J_Latest</vt:lpstr>
      <vt:lpstr>A126017074T</vt:lpstr>
      <vt:lpstr>A126017074T_Data</vt:lpstr>
      <vt:lpstr>A126017074T_Latest</vt:lpstr>
      <vt:lpstr>A126017078A</vt:lpstr>
      <vt:lpstr>A126017078A_Data</vt:lpstr>
      <vt:lpstr>A126017078A_Latest</vt:lpstr>
      <vt:lpstr>A126017658W</vt:lpstr>
      <vt:lpstr>A126017658W_Data</vt:lpstr>
      <vt:lpstr>A126017658W_Latest</vt:lpstr>
      <vt:lpstr>A126017662L</vt:lpstr>
      <vt:lpstr>A126017662L_Data</vt:lpstr>
      <vt:lpstr>A126017662L_Latest</vt:lpstr>
      <vt:lpstr>A126017666W</vt:lpstr>
      <vt:lpstr>A126017666W_Data</vt:lpstr>
      <vt:lpstr>A126017666W_Latest</vt:lpstr>
      <vt:lpstr>A126017670L</vt:lpstr>
      <vt:lpstr>A126017670L_Data</vt:lpstr>
      <vt:lpstr>A126017670L_Latest</vt:lpstr>
      <vt:lpstr>A126017674W</vt:lpstr>
      <vt:lpstr>A126017674W_Data</vt:lpstr>
      <vt:lpstr>A126017674W_Latest</vt:lpstr>
      <vt:lpstr>A126017678F</vt:lpstr>
      <vt:lpstr>A126017678F_Data</vt:lpstr>
      <vt:lpstr>A126017678F_Latest</vt:lpstr>
      <vt:lpstr>A126017682W</vt:lpstr>
      <vt:lpstr>A126017682W_Data</vt:lpstr>
      <vt:lpstr>A126017682W_Latest</vt:lpstr>
      <vt:lpstr>A126017690W</vt:lpstr>
      <vt:lpstr>A126017690W_Data</vt:lpstr>
      <vt:lpstr>A126017690W_Latest</vt:lpstr>
      <vt:lpstr>A126017694F</vt:lpstr>
      <vt:lpstr>A126017694F_Data</vt:lpstr>
      <vt:lpstr>A126017694F_Latest</vt:lpstr>
      <vt:lpstr>A126017698R</vt:lpstr>
      <vt:lpstr>A126017698R_Data</vt:lpstr>
      <vt:lpstr>A126017698R_Latest</vt:lpstr>
      <vt:lpstr>A126017710V</vt:lpstr>
      <vt:lpstr>A126017710V_Data</vt:lpstr>
      <vt:lpstr>A126017710V_Latest</vt:lpstr>
      <vt:lpstr>A126017714C</vt:lpstr>
      <vt:lpstr>A126017714C_Data</vt:lpstr>
      <vt:lpstr>A126017714C_Latest</vt:lpstr>
      <vt:lpstr>A126017718L</vt:lpstr>
      <vt:lpstr>A126017718L_Data</vt:lpstr>
      <vt:lpstr>A126017718L_Latest</vt:lpstr>
      <vt:lpstr>A126017722C</vt:lpstr>
      <vt:lpstr>A126017722C_Data</vt:lpstr>
      <vt:lpstr>A126017722C_Latest</vt:lpstr>
      <vt:lpstr>A126017726L</vt:lpstr>
      <vt:lpstr>A126017726L_Data</vt:lpstr>
      <vt:lpstr>A126017726L_Latest</vt:lpstr>
      <vt:lpstr>A126018306K</vt:lpstr>
      <vt:lpstr>A126018306K_Data</vt:lpstr>
      <vt:lpstr>A126018306K_Latest</vt:lpstr>
      <vt:lpstr>A126018310A</vt:lpstr>
      <vt:lpstr>A126018310A_Data</vt:lpstr>
      <vt:lpstr>A126018310A_Latest</vt:lpstr>
      <vt:lpstr>A126018314K</vt:lpstr>
      <vt:lpstr>A126018314K_Data</vt:lpstr>
      <vt:lpstr>A126018314K_Latest</vt:lpstr>
      <vt:lpstr>A126018318V</vt:lpstr>
      <vt:lpstr>A126018318V_Data</vt:lpstr>
      <vt:lpstr>A126018318V_Latest</vt:lpstr>
      <vt:lpstr>A126018322K</vt:lpstr>
      <vt:lpstr>A126018322K_Data</vt:lpstr>
      <vt:lpstr>A126018322K_Latest</vt:lpstr>
      <vt:lpstr>A126018326V</vt:lpstr>
      <vt:lpstr>A126018326V_Data</vt:lpstr>
      <vt:lpstr>A126018326V_Latest</vt:lpstr>
      <vt:lpstr>A126018330K</vt:lpstr>
      <vt:lpstr>A126018330K_Data</vt:lpstr>
      <vt:lpstr>A126018330K_Latest</vt:lpstr>
      <vt:lpstr>A126018334V</vt:lpstr>
      <vt:lpstr>A126018334V_Data</vt:lpstr>
      <vt:lpstr>A126018334V_Latest</vt:lpstr>
      <vt:lpstr>A126018338C</vt:lpstr>
      <vt:lpstr>A126018338C_Data</vt:lpstr>
      <vt:lpstr>A126018338C_Latest</vt:lpstr>
      <vt:lpstr>A126018342V</vt:lpstr>
      <vt:lpstr>A126018342V_Data</vt:lpstr>
      <vt:lpstr>A126018342V_Latest</vt:lpstr>
      <vt:lpstr>A126018346C</vt:lpstr>
      <vt:lpstr>A126018346C_Data</vt:lpstr>
      <vt:lpstr>A126018346C_Latest</vt:lpstr>
      <vt:lpstr>A126018350V</vt:lpstr>
      <vt:lpstr>A126018350V_Data</vt:lpstr>
      <vt:lpstr>A126018350V_Latest</vt:lpstr>
      <vt:lpstr>A126018354C</vt:lpstr>
      <vt:lpstr>A126018354C_Data</vt:lpstr>
      <vt:lpstr>A126018354C_Latest</vt:lpstr>
      <vt:lpstr>A126018358L</vt:lpstr>
      <vt:lpstr>A126018358L_Data</vt:lpstr>
      <vt:lpstr>A126018358L_Latest</vt:lpstr>
      <vt:lpstr>A126018362C</vt:lpstr>
      <vt:lpstr>A126018362C_Data</vt:lpstr>
      <vt:lpstr>A126018362C_Latest</vt:lpstr>
      <vt:lpstr>A126018366L</vt:lpstr>
      <vt:lpstr>A126018366L_Data</vt:lpstr>
      <vt:lpstr>A126018366L_Latest</vt:lpstr>
      <vt:lpstr>A126018370C</vt:lpstr>
      <vt:lpstr>A126018370C_Data</vt:lpstr>
      <vt:lpstr>A126018370C_Latest</vt:lpstr>
      <vt:lpstr>A126018374L</vt:lpstr>
      <vt:lpstr>A126018374L_Data</vt:lpstr>
      <vt:lpstr>A126018374L_Latest</vt:lpstr>
      <vt:lpstr>A126018954J</vt:lpstr>
      <vt:lpstr>A126018954J_Data</vt:lpstr>
      <vt:lpstr>A126018954J_Latest</vt:lpstr>
      <vt:lpstr>A126018958T</vt:lpstr>
      <vt:lpstr>A126018958T_Data</vt:lpstr>
      <vt:lpstr>A126018958T_Latest</vt:lpstr>
      <vt:lpstr>A126018962J</vt:lpstr>
      <vt:lpstr>A126018962J_Data</vt:lpstr>
      <vt:lpstr>A126018962J_Latest</vt:lpstr>
      <vt:lpstr>A126018966T</vt:lpstr>
      <vt:lpstr>A126018966T_Data</vt:lpstr>
      <vt:lpstr>A126018966T_Latest</vt:lpstr>
      <vt:lpstr>A126018970J</vt:lpstr>
      <vt:lpstr>A126018970J_Data</vt:lpstr>
      <vt:lpstr>A126018970J_Latest</vt:lpstr>
      <vt:lpstr>A126018974T</vt:lpstr>
      <vt:lpstr>A126018974T_Data</vt:lpstr>
      <vt:lpstr>A126018974T_Latest</vt:lpstr>
      <vt:lpstr>A126018978A</vt:lpstr>
      <vt:lpstr>A126018978A_Data</vt:lpstr>
      <vt:lpstr>A126018978A_Latest</vt:lpstr>
      <vt:lpstr>A126018982T</vt:lpstr>
      <vt:lpstr>A126018982T_Data</vt:lpstr>
      <vt:lpstr>A126018982T_Latest</vt:lpstr>
      <vt:lpstr>A126018986A</vt:lpstr>
      <vt:lpstr>A126018986A_Data</vt:lpstr>
      <vt:lpstr>A126018986A_Latest</vt:lpstr>
      <vt:lpstr>A126018990T</vt:lpstr>
      <vt:lpstr>A126018990T_Data</vt:lpstr>
      <vt:lpstr>A126018990T_Latest</vt:lpstr>
      <vt:lpstr>A126018994A</vt:lpstr>
      <vt:lpstr>A126018994A_Data</vt:lpstr>
      <vt:lpstr>A126018994A_Latest</vt:lpstr>
      <vt:lpstr>A126018998K</vt:lpstr>
      <vt:lpstr>A126018998K_Data</vt:lpstr>
      <vt:lpstr>A126018998K_Latest</vt:lpstr>
      <vt:lpstr>A126019002T</vt:lpstr>
      <vt:lpstr>A126019002T_Data</vt:lpstr>
      <vt:lpstr>A126019002T_Latest</vt:lpstr>
      <vt:lpstr>A126019006A</vt:lpstr>
      <vt:lpstr>A126019006A_Data</vt:lpstr>
      <vt:lpstr>A126019006A_Latest</vt:lpstr>
      <vt:lpstr>A126019010T</vt:lpstr>
      <vt:lpstr>A126019010T_Data</vt:lpstr>
      <vt:lpstr>A126019010T_Latest</vt:lpstr>
      <vt:lpstr>A126019014A</vt:lpstr>
      <vt:lpstr>A126019014A_Data</vt:lpstr>
      <vt:lpstr>A126019014A_Latest</vt:lpstr>
      <vt:lpstr>A126019018K</vt:lpstr>
      <vt:lpstr>A126019018K_Data</vt:lpstr>
      <vt:lpstr>A126019018K_Latest</vt:lpstr>
      <vt:lpstr>A126019022A</vt:lpstr>
      <vt:lpstr>A126019022A_Data</vt:lpstr>
      <vt:lpstr>A126019022A_Latest</vt:lpstr>
      <vt:lpstr>A126019602W</vt:lpstr>
      <vt:lpstr>A126019602W_Data</vt:lpstr>
      <vt:lpstr>A126019602W_Latest</vt:lpstr>
      <vt:lpstr>A126019606F</vt:lpstr>
      <vt:lpstr>A126019606F_Data</vt:lpstr>
      <vt:lpstr>A126019606F_Latest</vt:lpstr>
      <vt:lpstr>A126019610W</vt:lpstr>
      <vt:lpstr>A126019610W_Data</vt:lpstr>
      <vt:lpstr>A126019610W_Latest</vt:lpstr>
      <vt:lpstr>A126019614F</vt:lpstr>
      <vt:lpstr>A126019614F_Data</vt:lpstr>
      <vt:lpstr>A126019614F_Latest</vt:lpstr>
      <vt:lpstr>A126019618R</vt:lpstr>
      <vt:lpstr>A126019618R_Data</vt:lpstr>
      <vt:lpstr>A126019618R_Latest</vt:lpstr>
      <vt:lpstr>A126019622F</vt:lpstr>
      <vt:lpstr>A126019622F_Data</vt:lpstr>
      <vt:lpstr>A126019622F_Latest</vt:lpstr>
      <vt:lpstr>A126019626R</vt:lpstr>
      <vt:lpstr>A126019626R_Data</vt:lpstr>
      <vt:lpstr>A126019626R_Latest</vt:lpstr>
      <vt:lpstr>A126019630F</vt:lpstr>
      <vt:lpstr>A126019630F_Data</vt:lpstr>
      <vt:lpstr>A126019630F_Latest</vt:lpstr>
      <vt:lpstr>A126019634R</vt:lpstr>
      <vt:lpstr>A126019634R_Data</vt:lpstr>
      <vt:lpstr>A126019634R_Latest</vt:lpstr>
      <vt:lpstr>A126019638X</vt:lpstr>
      <vt:lpstr>A126019638X_Data</vt:lpstr>
      <vt:lpstr>A126019638X_Latest</vt:lpstr>
      <vt:lpstr>A126019642R</vt:lpstr>
      <vt:lpstr>A126019642R_Data</vt:lpstr>
      <vt:lpstr>A126019642R_Latest</vt:lpstr>
      <vt:lpstr>A126019646X</vt:lpstr>
      <vt:lpstr>A126019646X_Data</vt:lpstr>
      <vt:lpstr>A126019646X_Latest</vt:lpstr>
      <vt:lpstr>A126019650R</vt:lpstr>
      <vt:lpstr>A126019650R_Data</vt:lpstr>
      <vt:lpstr>A126019650R_Latest</vt:lpstr>
      <vt:lpstr>A126019654X</vt:lpstr>
      <vt:lpstr>A126019654X_Data</vt:lpstr>
      <vt:lpstr>A126019654X_Latest</vt:lpstr>
      <vt:lpstr>A126019658J</vt:lpstr>
      <vt:lpstr>A126019658J_Data</vt:lpstr>
      <vt:lpstr>A126019658J_Latest</vt:lpstr>
      <vt:lpstr>A126019662X</vt:lpstr>
      <vt:lpstr>A126019662X_Data</vt:lpstr>
      <vt:lpstr>A126019662X_Latest</vt:lpstr>
      <vt:lpstr>A126019666J</vt:lpstr>
      <vt:lpstr>A126019666J_Data</vt:lpstr>
      <vt:lpstr>A126019666J_Latest</vt:lpstr>
      <vt:lpstr>A126019670X</vt:lpstr>
      <vt:lpstr>A126019670X_Data</vt:lpstr>
      <vt:lpstr>A126019670X_Latest</vt:lpstr>
      <vt:lpstr>A126020250A</vt:lpstr>
      <vt:lpstr>A126020250A_Data</vt:lpstr>
      <vt:lpstr>A126020250A_Latest</vt:lpstr>
      <vt:lpstr>A126020254K</vt:lpstr>
      <vt:lpstr>A126020254K_Data</vt:lpstr>
      <vt:lpstr>A126020254K_Latest</vt:lpstr>
      <vt:lpstr>A126020258V</vt:lpstr>
      <vt:lpstr>A126020258V_Data</vt:lpstr>
      <vt:lpstr>A126020258V_Latest</vt:lpstr>
      <vt:lpstr>A126020262K</vt:lpstr>
      <vt:lpstr>A126020262K_Data</vt:lpstr>
      <vt:lpstr>A126020262K_Latest</vt:lpstr>
      <vt:lpstr>A126020266V</vt:lpstr>
      <vt:lpstr>A126020266V_Data</vt:lpstr>
      <vt:lpstr>A126020266V_Latest</vt:lpstr>
      <vt:lpstr>A126020270K</vt:lpstr>
      <vt:lpstr>A126020270K_Data</vt:lpstr>
      <vt:lpstr>A126020270K_Latest</vt:lpstr>
      <vt:lpstr>A126020274V</vt:lpstr>
      <vt:lpstr>A126020274V_Data</vt:lpstr>
      <vt:lpstr>A126020274V_Latest</vt:lpstr>
      <vt:lpstr>A126020278C</vt:lpstr>
      <vt:lpstr>A126020278C_Data</vt:lpstr>
      <vt:lpstr>A126020278C_Latest</vt:lpstr>
      <vt:lpstr>A126020282V</vt:lpstr>
      <vt:lpstr>A126020282V_Data</vt:lpstr>
      <vt:lpstr>A126020282V_Latest</vt:lpstr>
      <vt:lpstr>A126020286C</vt:lpstr>
      <vt:lpstr>A126020286C_Data</vt:lpstr>
      <vt:lpstr>A126020286C_Latest</vt:lpstr>
      <vt:lpstr>A126020290V</vt:lpstr>
      <vt:lpstr>A126020290V_Data</vt:lpstr>
      <vt:lpstr>A126020290V_Latest</vt:lpstr>
      <vt:lpstr>A126020294C</vt:lpstr>
      <vt:lpstr>A126020294C_Data</vt:lpstr>
      <vt:lpstr>A126020294C_Latest</vt:lpstr>
      <vt:lpstr>A126020298L</vt:lpstr>
      <vt:lpstr>A126020298L_Data</vt:lpstr>
      <vt:lpstr>A126020298L_Latest</vt:lpstr>
      <vt:lpstr>A126020302T</vt:lpstr>
      <vt:lpstr>A126020302T_Data</vt:lpstr>
      <vt:lpstr>A126020302T_Latest</vt:lpstr>
      <vt:lpstr>A126020306A</vt:lpstr>
      <vt:lpstr>A126020306A_Data</vt:lpstr>
      <vt:lpstr>A126020306A_Latest</vt:lpstr>
      <vt:lpstr>A126020310T</vt:lpstr>
      <vt:lpstr>A126020310T_Data</vt:lpstr>
      <vt:lpstr>A126020310T_Latest</vt:lpstr>
      <vt:lpstr>A126020314A</vt:lpstr>
      <vt:lpstr>A126020314A_Data</vt:lpstr>
      <vt:lpstr>A126020314A_Latest</vt:lpstr>
      <vt:lpstr>A126020318K</vt:lpstr>
      <vt:lpstr>A126020318K_Data</vt:lpstr>
      <vt:lpstr>A126020318K_Latest</vt:lpstr>
      <vt:lpstr>A126020898T</vt:lpstr>
      <vt:lpstr>A126020898T_Data</vt:lpstr>
      <vt:lpstr>A126020898T_Latest</vt:lpstr>
      <vt:lpstr>A126020902W</vt:lpstr>
      <vt:lpstr>A126020902W_Data</vt:lpstr>
      <vt:lpstr>A126020902W_Latest</vt:lpstr>
      <vt:lpstr>A126020906F</vt:lpstr>
      <vt:lpstr>A126020906F_Data</vt:lpstr>
      <vt:lpstr>A126020906F_Latest</vt:lpstr>
      <vt:lpstr>A126020910W</vt:lpstr>
      <vt:lpstr>A126020910W_Data</vt:lpstr>
      <vt:lpstr>A126020910W_Latest</vt:lpstr>
      <vt:lpstr>A126020914F</vt:lpstr>
      <vt:lpstr>A126020914F_Data</vt:lpstr>
      <vt:lpstr>A126020914F_Latest</vt:lpstr>
      <vt:lpstr>A126020918R</vt:lpstr>
      <vt:lpstr>A126020918R_Data</vt:lpstr>
      <vt:lpstr>A126020918R_Latest</vt:lpstr>
      <vt:lpstr>A126020922F</vt:lpstr>
      <vt:lpstr>A126020922F_Data</vt:lpstr>
      <vt:lpstr>A126020922F_Latest</vt:lpstr>
      <vt:lpstr>A126020930F</vt:lpstr>
      <vt:lpstr>A126020930F_Data</vt:lpstr>
      <vt:lpstr>A126020930F_Latest</vt:lpstr>
      <vt:lpstr>A126020934R</vt:lpstr>
      <vt:lpstr>A126020934R_Data</vt:lpstr>
      <vt:lpstr>A126020934R_Latest</vt:lpstr>
      <vt:lpstr>A126020938X</vt:lpstr>
      <vt:lpstr>A126020938X_Data</vt:lpstr>
      <vt:lpstr>A126020938X_Latest</vt:lpstr>
      <vt:lpstr>A126020950R</vt:lpstr>
      <vt:lpstr>A126020950R_Data</vt:lpstr>
      <vt:lpstr>A126020950R_Latest</vt:lpstr>
      <vt:lpstr>A126020954X</vt:lpstr>
      <vt:lpstr>A126020954X_Data</vt:lpstr>
      <vt:lpstr>A126020954X_Latest</vt:lpstr>
      <vt:lpstr>A126020958J</vt:lpstr>
      <vt:lpstr>A126020958J_Data</vt:lpstr>
      <vt:lpstr>A126020958J_Latest</vt:lpstr>
      <vt:lpstr>A126020962X</vt:lpstr>
      <vt:lpstr>A126020962X_Data</vt:lpstr>
      <vt:lpstr>A126020962X_Latest</vt:lpstr>
      <vt:lpstr>A126020966J</vt:lpstr>
      <vt:lpstr>A126020966J_Data</vt:lpstr>
      <vt:lpstr>A126020966J_Latest</vt:lpstr>
      <vt:lpstr>A126021546F</vt:lpstr>
      <vt:lpstr>A126021546F_Data</vt:lpstr>
      <vt:lpstr>A126021546F_Latest</vt:lpstr>
      <vt:lpstr>A126021550W</vt:lpstr>
      <vt:lpstr>A126021550W_Data</vt:lpstr>
      <vt:lpstr>A126021550W_Latest</vt:lpstr>
      <vt:lpstr>A126021554F</vt:lpstr>
      <vt:lpstr>A126021554F_Data</vt:lpstr>
      <vt:lpstr>A126021554F_Latest</vt:lpstr>
      <vt:lpstr>A126021558R</vt:lpstr>
      <vt:lpstr>A126021558R_Data</vt:lpstr>
      <vt:lpstr>A126021558R_Latest</vt:lpstr>
      <vt:lpstr>A126021562F</vt:lpstr>
      <vt:lpstr>A126021562F_Data</vt:lpstr>
      <vt:lpstr>A126021562F_Latest</vt:lpstr>
      <vt:lpstr>A126021566R</vt:lpstr>
      <vt:lpstr>A126021566R_Data</vt:lpstr>
      <vt:lpstr>A126021566R_Latest</vt:lpstr>
      <vt:lpstr>A126021570F</vt:lpstr>
      <vt:lpstr>A126021570F_Data</vt:lpstr>
      <vt:lpstr>A126021570F_Latest</vt:lpstr>
      <vt:lpstr>A126021574R</vt:lpstr>
      <vt:lpstr>A126021574R_Data</vt:lpstr>
      <vt:lpstr>A126021574R_Latest</vt:lpstr>
      <vt:lpstr>A126021578X</vt:lpstr>
      <vt:lpstr>A126021578X_Data</vt:lpstr>
      <vt:lpstr>A126021578X_Latest</vt:lpstr>
      <vt:lpstr>A126021582R</vt:lpstr>
      <vt:lpstr>A126021582R_Data</vt:lpstr>
      <vt:lpstr>A126021582R_Latest</vt:lpstr>
      <vt:lpstr>A126021586X</vt:lpstr>
      <vt:lpstr>A126021586X_Data</vt:lpstr>
      <vt:lpstr>A126021586X_Latest</vt:lpstr>
      <vt:lpstr>A126021590R</vt:lpstr>
      <vt:lpstr>A126021590R_Data</vt:lpstr>
      <vt:lpstr>A126021590R_Latest</vt:lpstr>
      <vt:lpstr>A126021594X</vt:lpstr>
      <vt:lpstr>A126021594X_Data</vt:lpstr>
      <vt:lpstr>A126021594X_Latest</vt:lpstr>
      <vt:lpstr>A126021598J</vt:lpstr>
      <vt:lpstr>A126021598J_Data</vt:lpstr>
      <vt:lpstr>A126021598J_Latest</vt:lpstr>
      <vt:lpstr>A126021602L</vt:lpstr>
      <vt:lpstr>A126021602L_Data</vt:lpstr>
      <vt:lpstr>A126021602L_Latest</vt:lpstr>
      <vt:lpstr>A126021606W</vt:lpstr>
      <vt:lpstr>A126021606W_Data</vt:lpstr>
      <vt:lpstr>A126021606W_Latest</vt:lpstr>
      <vt:lpstr>A126021610L</vt:lpstr>
      <vt:lpstr>A126021610L_Data</vt:lpstr>
      <vt:lpstr>A126021610L_Latest</vt:lpstr>
      <vt:lpstr>A126021614W</vt:lpstr>
      <vt:lpstr>A126021614W_Data</vt:lpstr>
      <vt:lpstr>A126021614W_Latest</vt:lpstr>
      <vt:lpstr>A126022194F</vt:lpstr>
      <vt:lpstr>A126022194F_Data</vt:lpstr>
      <vt:lpstr>A126022194F_Latest</vt:lpstr>
      <vt:lpstr>A126022198R</vt:lpstr>
      <vt:lpstr>A126022198R_Data</vt:lpstr>
      <vt:lpstr>A126022198R_Latest</vt:lpstr>
      <vt:lpstr>A126022202V</vt:lpstr>
      <vt:lpstr>A126022202V_Data</vt:lpstr>
      <vt:lpstr>A126022202V_Latest</vt:lpstr>
      <vt:lpstr>A126022206C</vt:lpstr>
      <vt:lpstr>A126022206C_Data</vt:lpstr>
      <vt:lpstr>A126022206C_Latest</vt:lpstr>
      <vt:lpstr>A126022210V</vt:lpstr>
      <vt:lpstr>A126022210V_Data</vt:lpstr>
      <vt:lpstr>A126022210V_Latest</vt:lpstr>
      <vt:lpstr>A126022214C</vt:lpstr>
      <vt:lpstr>A126022214C_Data</vt:lpstr>
      <vt:lpstr>A126022214C_Latest</vt:lpstr>
      <vt:lpstr>A126022218L</vt:lpstr>
      <vt:lpstr>A126022218L_Data</vt:lpstr>
      <vt:lpstr>A126022218L_Latest</vt:lpstr>
      <vt:lpstr>A126022222C</vt:lpstr>
      <vt:lpstr>A126022222C_Data</vt:lpstr>
      <vt:lpstr>A126022222C_Latest</vt:lpstr>
      <vt:lpstr>A126022226L</vt:lpstr>
      <vt:lpstr>A126022226L_Data</vt:lpstr>
      <vt:lpstr>A126022226L_Latest</vt:lpstr>
      <vt:lpstr>A126022230C</vt:lpstr>
      <vt:lpstr>A126022230C_Data</vt:lpstr>
      <vt:lpstr>A126022230C_Latest</vt:lpstr>
      <vt:lpstr>A126022234L</vt:lpstr>
      <vt:lpstr>A126022234L_Data</vt:lpstr>
      <vt:lpstr>A126022234L_Latest</vt:lpstr>
      <vt:lpstr>A126022238W</vt:lpstr>
      <vt:lpstr>A126022238W_Data</vt:lpstr>
      <vt:lpstr>A126022238W_Latest</vt:lpstr>
      <vt:lpstr>A126022242L</vt:lpstr>
      <vt:lpstr>A126022242L_Data</vt:lpstr>
      <vt:lpstr>A126022242L_Latest</vt:lpstr>
      <vt:lpstr>A126022246W</vt:lpstr>
      <vt:lpstr>A126022246W_Data</vt:lpstr>
      <vt:lpstr>A126022246W_Latest</vt:lpstr>
      <vt:lpstr>A126022250L</vt:lpstr>
      <vt:lpstr>A126022250L_Data</vt:lpstr>
      <vt:lpstr>A126022250L_Latest</vt:lpstr>
      <vt:lpstr>A126022254W</vt:lpstr>
      <vt:lpstr>A126022254W_Data</vt:lpstr>
      <vt:lpstr>A126022254W_Latest</vt:lpstr>
      <vt:lpstr>A126022258F</vt:lpstr>
      <vt:lpstr>A126022258F_Data</vt:lpstr>
      <vt:lpstr>A126022258F_Latest</vt:lpstr>
      <vt:lpstr>A126022262W</vt:lpstr>
      <vt:lpstr>A126022262W_Data</vt:lpstr>
      <vt:lpstr>A126022262W_Latest</vt:lpstr>
      <vt:lpstr>A126022842T</vt:lpstr>
      <vt:lpstr>A126022842T_Data</vt:lpstr>
      <vt:lpstr>A126022842T_Latest</vt:lpstr>
      <vt:lpstr>A126022846A</vt:lpstr>
      <vt:lpstr>A126022846A_Data</vt:lpstr>
      <vt:lpstr>A126022846A_Latest</vt:lpstr>
      <vt:lpstr>A126022850T</vt:lpstr>
      <vt:lpstr>A126022850T_Data</vt:lpstr>
      <vt:lpstr>A126022850T_Latest</vt:lpstr>
      <vt:lpstr>A126022854A</vt:lpstr>
      <vt:lpstr>A126022854A_Data</vt:lpstr>
      <vt:lpstr>A126022854A_Latest</vt:lpstr>
      <vt:lpstr>A126022858K</vt:lpstr>
      <vt:lpstr>A126022858K_Data</vt:lpstr>
      <vt:lpstr>A126022858K_Latest</vt:lpstr>
      <vt:lpstr>A126022862A</vt:lpstr>
      <vt:lpstr>A126022862A_Data</vt:lpstr>
      <vt:lpstr>A126022862A_Latest</vt:lpstr>
      <vt:lpstr>A126022866K</vt:lpstr>
      <vt:lpstr>A126022866K_Data</vt:lpstr>
      <vt:lpstr>A126022866K_Latest</vt:lpstr>
      <vt:lpstr>A126022874K</vt:lpstr>
      <vt:lpstr>A126022874K_Data</vt:lpstr>
      <vt:lpstr>A126022874K_Latest</vt:lpstr>
      <vt:lpstr>A126022878V</vt:lpstr>
      <vt:lpstr>A126022878V_Data</vt:lpstr>
      <vt:lpstr>A126022878V_Latest</vt:lpstr>
      <vt:lpstr>A126022882K</vt:lpstr>
      <vt:lpstr>A126022882K_Data</vt:lpstr>
      <vt:lpstr>A126022882K_Latest</vt:lpstr>
      <vt:lpstr>A126022894V</vt:lpstr>
      <vt:lpstr>A126022894V_Data</vt:lpstr>
      <vt:lpstr>A126022894V_Latest</vt:lpstr>
      <vt:lpstr>A126022898C</vt:lpstr>
      <vt:lpstr>A126022898C_Data</vt:lpstr>
      <vt:lpstr>A126022898C_Latest</vt:lpstr>
      <vt:lpstr>A126022902J</vt:lpstr>
      <vt:lpstr>A126022902J_Data</vt:lpstr>
      <vt:lpstr>A126022902J_Latest</vt:lpstr>
      <vt:lpstr>A126022906T</vt:lpstr>
      <vt:lpstr>A126022906T_Data</vt:lpstr>
      <vt:lpstr>A126022906T_Latest</vt:lpstr>
      <vt:lpstr>A126022910J</vt:lpstr>
      <vt:lpstr>A126022910J_Data</vt:lpstr>
      <vt:lpstr>A126022910J_Latest</vt:lpstr>
      <vt:lpstr>A126023490T</vt:lpstr>
      <vt:lpstr>A126023490T_Data</vt:lpstr>
      <vt:lpstr>A126023490T_Latest</vt:lpstr>
      <vt:lpstr>A126023494A</vt:lpstr>
      <vt:lpstr>A126023494A_Data</vt:lpstr>
      <vt:lpstr>A126023494A_Latest</vt:lpstr>
      <vt:lpstr>A126023498K</vt:lpstr>
      <vt:lpstr>A126023498K_Data</vt:lpstr>
      <vt:lpstr>A126023498K_Latest</vt:lpstr>
      <vt:lpstr>A126023502R</vt:lpstr>
      <vt:lpstr>A126023502R_Data</vt:lpstr>
      <vt:lpstr>A126023502R_Latest</vt:lpstr>
      <vt:lpstr>A126023506X</vt:lpstr>
      <vt:lpstr>A126023506X_Data</vt:lpstr>
      <vt:lpstr>A126023506X_Latest</vt:lpstr>
      <vt:lpstr>A126023510R</vt:lpstr>
      <vt:lpstr>A126023510R_Data</vt:lpstr>
      <vt:lpstr>A126023510R_Latest</vt:lpstr>
      <vt:lpstr>A126023514X</vt:lpstr>
      <vt:lpstr>A126023514X_Data</vt:lpstr>
      <vt:lpstr>A126023514X_Latest</vt:lpstr>
      <vt:lpstr>A126023518J</vt:lpstr>
      <vt:lpstr>A126023518J_Data</vt:lpstr>
      <vt:lpstr>A126023518J_Latest</vt:lpstr>
      <vt:lpstr>A126023522X</vt:lpstr>
      <vt:lpstr>A126023522X_Data</vt:lpstr>
      <vt:lpstr>A126023522X_Latest</vt:lpstr>
      <vt:lpstr>A126023526J</vt:lpstr>
      <vt:lpstr>A126023526J_Data</vt:lpstr>
      <vt:lpstr>A126023526J_Latest</vt:lpstr>
      <vt:lpstr>A126023530X</vt:lpstr>
      <vt:lpstr>A126023530X_Data</vt:lpstr>
      <vt:lpstr>A126023530X_Latest</vt:lpstr>
      <vt:lpstr>A126023534J</vt:lpstr>
      <vt:lpstr>A126023534J_Data</vt:lpstr>
      <vt:lpstr>A126023534J_Latest</vt:lpstr>
      <vt:lpstr>A126023538T</vt:lpstr>
      <vt:lpstr>A126023538T_Data</vt:lpstr>
      <vt:lpstr>A126023538T_Latest</vt:lpstr>
      <vt:lpstr>A126023542J</vt:lpstr>
      <vt:lpstr>A126023542J_Data</vt:lpstr>
      <vt:lpstr>A126023542J_Latest</vt:lpstr>
      <vt:lpstr>A126023546T</vt:lpstr>
      <vt:lpstr>A126023546T_Data</vt:lpstr>
      <vt:lpstr>A126023546T_Latest</vt:lpstr>
      <vt:lpstr>A126023550J</vt:lpstr>
      <vt:lpstr>A126023550J_Data</vt:lpstr>
      <vt:lpstr>A126023550J_Latest</vt:lpstr>
      <vt:lpstr>A126023554T</vt:lpstr>
      <vt:lpstr>A126023554T_Data</vt:lpstr>
      <vt:lpstr>A126023554T_Latest</vt:lpstr>
      <vt:lpstr>A126023558A</vt:lpstr>
      <vt:lpstr>A126023558A_Data</vt:lpstr>
      <vt:lpstr>A126023558A_Latest</vt:lpstr>
      <vt:lpstr>A126024138X</vt:lpstr>
      <vt:lpstr>A126024138X_Data</vt:lpstr>
      <vt:lpstr>A126024138X_Latest</vt:lpstr>
      <vt:lpstr>A126024142R</vt:lpstr>
      <vt:lpstr>A126024142R_Data</vt:lpstr>
      <vt:lpstr>A126024142R_Latest</vt:lpstr>
      <vt:lpstr>A126024146X</vt:lpstr>
      <vt:lpstr>A126024146X_Data</vt:lpstr>
      <vt:lpstr>A126024146X_Latest</vt:lpstr>
      <vt:lpstr>A126024150R</vt:lpstr>
      <vt:lpstr>A126024150R_Data</vt:lpstr>
      <vt:lpstr>A126024150R_Latest</vt:lpstr>
      <vt:lpstr>A126024154X</vt:lpstr>
      <vt:lpstr>A126024154X_Data</vt:lpstr>
      <vt:lpstr>A126024154X_Latest</vt:lpstr>
      <vt:lpstr>A126024158J</vt:lpstr>
      <vt:lpstr>A126024158J_Data</vt:lpstr>
      <vt:lpstr>A126024158J_Latest</vt:lpstr>
      <vt:lpstr>A126024162X</vt:lpstr>
      <vt:lpstr>A126024162X_Data</vt:lpstr>
      <vt:lpstr>A126024162X_Latest</vt:lpstr>
      <vt:lpstr>A126024166J</vt:lpstr>
      <vt:lpstr>A126024166J_Data</vt:lpstr>
      <vt:lpstr>A126024166J_Latest</vt:lpstr>
      <vt:lpstr>A126024170X</vt:lpstr>
      <vt:lpstr>A126024170X_Data</vt:lpstr>
      <vt:lpstr>A126024170X_Latest</vt:lpstr>
      <vt:lpstr>A126024174J</vt:lpstr>
      <vt:lpstr>A126024174J_Data</vt:lpstr>
      <vt:lpstr>A126024174J_Latest</vt:lpstr>
      <vt:lpstr>A126024178T</vt:lpstr>
      <vt:lpstr>A126024178T_Data</vt:lpstr>
      <vt:lpstr>A126024178T_Latest</vt:lpstr>
      <vt:lpstr>A126024182J</vt:lpstr>
      <vt:lpstr>A126024182J_Data</vt:lpstr>
      <vt:lpstr>A126024182J_Latest</vt:lpstr>
      <vt:lpstr>A126024186T</vt:lpstr>
      <vt:lpstr>A126024186T_Data</vt:lpstr>
      <vt:lpstr>A126024186T_Latest</vt:lpstr>
      <vt:lpstr>A126024190J</vt:lpstr>
      <vt:lpstr>A126024190J_Data</vt:lpstr>
      <vt:lpstr>A126024190J_Latest</vt:lpstr>
      <vt:lpstr>A126024194T</vt:lpstr>
      <vt:lpstr>A126024194T_Data</vt:lpstr>
      <vt:lpstr>A126024194T_Latest</vt:lpstr>
      <vt:lpstr>A126024198A</vt:lpstr>
      <vt:lpstr>A126024198A_Data</vt:lpstr>
      <vt:lpstr>A126024198A_Latest</vt:lpstr>
      <vt:lpstr>A126024202F</vt:lpstr>
      <vt:lpstr>A126024202F_Data</vt:lpstr>
      <vt:lpstr>A126024202F_Latest</vt:lpstr>
      <vt:lpstr>A126024206R</vt:lpstr>
      <vt:lpstr>A126024206R_Data</vt:lpstr>
      <vt:lpstr>A126024206R_Latest</vt:lpstr>
      <vt:lpstr>A126024786W</vt:lpstr>
      <vt:lpstr>A126024786W_Data</vt:lpstr>
      <vt:lpstr>A126024786W_Latest</vt:lpstr>
      <vt:lpstr>A126024790L</vt:lpstr>
      <vt:lpstr>A126024790L_Data</vt:lpstr>
      <vt:lpstr>A126024790L_Latest</vt:lpstr>
      <vt:lpstr>A126024794W</vt:lpstr>
      <vt:lpstr>A126024794W_Data</vt:lpstr>
      <vt:lpstr>A126024794W_Latest</vt:lpstr>
      <vt:lpstr>A126024798F</vt:lpstr>
      <vt:lpstr>A126024798F_Data</vt:lpstr>
      <vt:lpstr>A126024798F_Latest</vt:lpstr>
      <vt:lpstr>A126024802K</vt:lpstr>
      <vt:lpstr>A126024802K_Data</vt:lpstr>
      <vt:lpstr>A126024802K_Latest</vt:lpstr>
      <vt:lpstr>A126024806V</vt:lpstr>
      <vt:lpstr>A126024806V_Data</vt:lpstr>
      <vt:lpstr>A126024806V_Latest</vt:lpstr>
      <vt:lpstr>A126024810K</vt:lpstr>
      <vt:lpstr>A126024810K_Data</vt:lpstr>
      <vt:lpstr>A126024810K_Latest</vt:lpstr>
      <vt:lpstr>A126024814V</vt:lpstr>
      <vt:lpstr>A126024814V_Data</vt:lpstr>
      <vt:lpstr>A126024814V_Latest</vt:lpstr>
      <vt:lpstr>A126024818C</vt:lpstr>
      <vt:lpstr>A126024818C_Data</vt:lpstr>
      <vt:lpstr>A126024818C_Latest</vt:lpstr>
      <vt:lpstr>A126024822V</vt:lpstr>
      <vt:lpstr>A126024822V_Data</vt:lpstr>
      <vt:lpstr>A126024822V_Latest</vt:lpstr>
      <vt:lpstr>A126024826C</vt:lpstr>
      <vt:lpstr>A126024826C_Data</vt:lpstr>
      <vt:lpstr>A126024826C_Latest</vt:lpstr>
      <vt:lpstr>A126024830V</vt:lpstr>
      <vt:lpstr>A126024830V_Data</vt:lpstr>
      <vt:lpstr>A126024830V_Latest</vt:lpstr>
      <vt:lpstr>A126024834C</vt:lpstr>
      <vt:lpstr>A126024834C_Data</vt:lpstr>
      <vt:lpstr>A126024834C_Latest</vt:lpstr>
      <vt:lpstr>A126024838L</vt:lpstr>
      <vt:lpstr>A126024838L_Data</vt:lpstr>
      <vt:lpstr>A126024838L_Latest</vt:lpstr>
      <vt:lpstr>A126024842C</vt:lpstr>
      <vt:lpstr>A126024842C_Data</vt:lpstr>
      <vt:lpstr>A126024842C_Latest</vt:lpstr>
      <vt:lpstr>A126024846L</vt:lpstr>
      <vt:lpstr>A126024846L_Data</vt:lpstr>
      <vt:lpstr>A126024846L_Latest</vt:lpstr>
      <vt:lpstr>A126024850C</vt:lpstr>
      <vt:lpstr>A126024850C_Data</vt:lpstr>
      <vt:lpstr>A126024850C_Latest</vt:lpstr>
      <vt:lpstr>A126024854L</vt:lpstr>
      <vt:lpstr>A126024854L_Data</vt:lpstr>
      <vt:lpstr>A126024854L_Latest</vt:lpstr>
      <vt:lpstr>A126025434K</vt:lpstr>
      <vt:lpstr>A126025434K_Data</vt:lpstr>
      <vt:lpstr>A126025434K_Latest</vt:lpstr>
      <vt:lpstr>A126025438V</vt:lpstr>
      <vt:lpstr>A126025438V_Data</vt:lpstr>
      <vt:lpstr>A126025438V_Latest</vt:lpstr>
      <vt:lpstr>A126025442K</vt:lpstr>
      <vt:lpstr>A126025442K_Data</vt:lpstr>
      <vt:lpstr>A126025442K_Latest</vt:lpstr>
      <vt:lpstr>A126025446V</vt:lpstr>
      <vt:lpstr>A126025446V_Data</vt:lpstr>
      <vt:lpstr>A126025446V_Latest</vt:lpstr>
      <vt:lpstr>A126025450K</vt:lpstr>
      <vt:lpstr>A126025450K_Data</vt:lpstr>
      <vt:lpstr>A126025450K_Latest</vt:lpstr>
      <vt:lpstr>A126025454V</vt:lpstr>
      <vt:lpstr>A126025454V_Data</vt:lpstr>
      <vt:lpstr>A126025454V_Latest</vt:lpstr>
      <vt:lpstr>A126025458C</vt:lpstr>
      <vt:lpstr>A126025458C_Data</vt:lpstr>
      <vt:lpstr>A126025458C_Latest</vt:lpstr>
      <vt:lpstr>A126025462V</vt:lpstr>
      <vt:lpstr>A126025462V_Data</vt:lpstr>
      <vt:lpstr>A126025462V_Latest</vt:lpstr>
      <vt:lpstr>A126025466C</vt:lpstr>
      <vt:lpstr>A126025466C_Data</vt:lpstr>
      <vt:lpstr>A126025466C_Latest</vt:lpstr>
      <vt:lpstr>A126025470V</vt:lpstr>
      <vt:lpstr>A126025470V_Data</vt:lpstr>
      <vt:lpstr>A126025470V_Latest</vt:lpstr>
      <vt:lpstr>A126025474C</vt:lpstr>
      <vt:lpstr>A126025474C_Data</vt:lpstr>
      <vt:lpstr>A126025474C_Latest</vt:lpstr>
      <vt:lpstr>A126025478L</vt:lpstr>
      <vt:lpstr>A126025478L_Data</vt:lpstr>
      <vt:lpstr>A126025478L_Latest</vt:lpstr>
      <vt:lpstr>A126025482C</vt:lpstr>
      <vt:lpstr>A126025482C_Data</vt:lpstr>
      <vt:lpstr>A126025482C_Latest</vt:lpstr>
      <vt:lpstr>A126025486L</vt:lpstr>
      <vt:lpstr>A126025486L_Data</vt:lpstr>
      <vt:lpstr>A126025486L_Latest</vt:lpstr>
      <vt:lpstr>A126025490C</vt:lpstr>
      <vt:lpstr>A126025490C_Data</vt:lpstr>
      <vt:lpstr>A126025490C_Latest</vt:lpstr>
      <vt:lpstr>A126025494L</vt:lpstr>
      <vt:lpstr>A126025494L_Data</vt:lpstr>
      <vt:lpstr>A126025494L_Latest</vt:lpstr>
      <vt:lpstr>A126025498W</vt:lpstr>
      <vt:lpstr>A126025498W_Data</vt:lpstr>
      <vt:lpstr>A126025498W_Latest</vt:lpstr>
      <vt:lpstr>A126025502A</vt:lpstr>
      <vt:lpstr>A126025502A_Data</vt:lpstr>
      <vt:lpstr>A126025502A_Latest</vt:lpstr>
      <vt:lpstr>A126026082K</vt:lpstr>
      <vt:lpstr>A126026082K_Data</vt:lpstr>
      <vt:lpstr>A126026082K_Latest</vt:lpstr>
      <vt:lpstr>A126026086V</vt:lpstr>
      <vt:lpstr>A126026086V_Data</vt:lpstr>
      <vt:lpstr>A126026086V_Latest</vt:lpstr>
      <vt:lpstr>A126026090K</vt:lpstr>
      <vt:lpstr>A126026090K_Data</vt:lpstr>
      <vt:lpstr>A126026090K_Latest</vt:lpstr>
      <vt:lpstr>A126026094V</vt:lpstr>
      <vt:lpstr>A126026094V_Data</vt:lpstr>
      <vt:lpstr>A126026094V_Latest</vt:lpstr>
      <vt:lpstr>A126026098C</vt:lpstr>
      <vt:lpstr>A126026098C_Data</vt:lpstr>
      <vt:lpstr>A126026098C_Latest</vt:lpstr>
      <vt:lpstr>A126026102J</vt:lpstr>
      <vt:lpstr>A126026102J_Data</vt:lpstr>
      <vt:lpstr>A126026102J_Latest</vt:lpstr>
      <vt:lpstr>A126026106T</vt:lpstr>
      <vt:lpstr>A126026106T_Data</vt:lpstr>
      <vt:lpstr>A126026106T_Latest</vt:lpstr>
      <vt:lpstr>A126026114T</vt:lpstr>
      <vt:lpstr>A126026114T_Data</vt:lpstr>
      <vt:lpstr>A126026114T_Latest</vt:lpstr>
      <vt:lpstr>A126026118A</vt:lpstr>
      <vt:lpstr>A126026118A_Data</vt:lpstr>
      <vt:lpstr>A126026118A_Latest</vt:lpstr>
      <vt:lpstr>A126026122T</vt:lpstr>
      <vt:lpstr>A126026122T_Data</vt:lpstr>
      <vt:lpstr>A126026122T_Latest</vt:lpstr>
      <vt:lpstr>A126026134A</vt:lpstr>
      <vt:lpstr>A126026134A_Data</vt:lpstr>
      <vt:lpstr>A126026134A_Latest</vt:lpstr>
      <vt:lpstr>A126026138K</vt:lpstr>
      <vt:lpstr>A126026138K_Data</vt:lpstr>
      <vt:lpstr>A126026138K_Latest</vt:lpstr>
      <vt:lpstr>A126026142A</vt:lpstr>
      <vt:lpstr>A126026142A_Data</vt:lpstr>
      <vt:lpstr>A126026142A_Latest</vt:lpstr>
      <vt:lpstr>A126026146K</vt:lpstr>
      <vt:lpstr>A126026146K_Data</vt:lpstr>
      <vt:lpstr>A126026146K_Latest</vt:lpstr>
      <vt:lpstr>A126026150A</vt:lpstr>
      <vt:lpstr>A126026150A_Data</vt:lpstr>
      <vt:lpstr>A126026150A_Latest</vt:lpstr>
      <vt:lpstr>A126026730W</vt:lpstr>
      <vt:lpstr>A126026730W_Data</vt:lpstr>
      <vt:lpstr>A126026730W_Latest</vt:lpstr>
      <vt:lpstr>A126026734F</vt:lpstr>
      <vt:lpstr>A126026734F_Data</vt:lpstr>
      <vt:lpstr>A126026734F_Latest</vt:lpstr>
      <vt:lpstr>A126026738R</vt:lpstr>
      <vt:lpstr>A126026738R_Data</vt:lpstr>
      <vt:lpstr>A126026738R_Latest</vt:lpstr>
      <vt:lpstr>A126026742F</vt:lpstr>
      <vt:lpstr>A126026742F_Data</vt:lpstr>
      <vt:lpstr>A126026742F_Latest</vt:lpstr>
      <vt:lpstr>A126026746R</vt:lpstr>
      <vt:lpstr>A126026746R_Data</vt:lpstr>
      <vt:lpstr>A126026746R_Latest</vt:lpstr>
      <vt:lpstr>A126026750F</vt:lpstr>
      <vt:lpstr>A126026750F_Data</vt:lpstr>
      <vt:lpstr>A126026750F_Latest</vt:lpstr>
      <vt:lpstr>A126026754R</vt:lpstr>
      <vt:lpstr>A126026754R_Data</vt:lpstr>
      <vt:lpstr>A126026754R_Latest</vt:lpstr>
      <vt:lpstr>A126026758X</vt:lpstr>
      <vt:lpstr>A126026758X_Data</vt:lpstr>
      <vt:lpstr>A126026758X_Latest</vt:lpstr>
      <vt:lpstr>A126026762R</vt:lpstr>
      <vt:lpstr>A126026762R_Data</vt:lpstr>
      <vt:lpstr>A126026762R_Latest</vt:lpstr>
      <vt:lpstr>A126026766X</vt:lpstr>
      <vt:lpstr>A126026766X_Data</vt:lpstr>
      <vt:lpstr>A126026766X_Latest</vt:lpstr>
      <vt:lpstr>A126026770R</vt:lpstr>
      <vt:lpstr>A126026770R_Data</vt:lpstr>
      <vt:lpstr>A126026770R_Latest</vt:lpstr>
      <vt:lpstr>A126026774X</vt:lpstr>
      <vt:lpstr>A126026774X_Data</vt:lpstr>
      <vt:lpstr>A126026774X_Latest</vt:lpstr>
      <vt:lpstr>A126026778J</vt:lpstr>
      <vt:lpstr>A126026778J_Data</vt:lpstr>
      <vt:lpstr>A126026778J_Latest</vt:lpstr>
      <vt:lpstr>A126026782X</vt:lpstr>
      <vt:lpstr>A126026782X_Data</vt:lpstr>
      <vt:lpstr>A126026782X_Latest</vt:lpstr>
      <vt:lpstr>A126026786J</vt:lpstr>
      <vt:lpstr>A126026786J_Data</vt:lpstr>
      <vt:lpstr>A126026786J_Latest</vt:lpstr>
      <vt:lpstr>A126026790X</vt:lpstr>
      <vt:lpstr>A126026790X_Data</vt:lpstr>
      <vt:lpstr>A126026790X_Latest</vt:lpstr>
      <vt:lpstr>A126026794J</vt:lpstr>
      <vt:lpstr>A126026794J_Data</vt:lpstr>
      <vt:lpstr>A126026794J_Latest</vt:lpstr>
      <vt:lpstr>A126026798T</vt:lpstr>
      <vt:lpstr>A126026798T_Data</vt:lpstr>
      <vt:lpstr>A126026798T_Latest</vt:lpstr>
      <vt:lpstr>A126027378R</vt:lpstr>
      <vt:lpstr>A126027378R_Data</vt:lpstr>
      <vt:lpstr>A126027378R_Latest</vt:lpstr>
      <vt:lpstr>A126027382F</vt:lpstr>
      <vt:lpstr>A126027382F_Data</vt:lpstr>
      <vt:lpstr>A126027382F_Latest</vt:lpstr>
      <vt:lpstr>A126027386R</vt:lpstr>
      <vt:lpstr>A126027386R_Data</vt:lpstr>
      <vt:lpstr>A126027386R_Latest</vt:lpstr>
      <vt:lpstr>A126027390F</vt:lpstr>
      <vt:lpstr>A126027390F_Data</vt:lpstr>
      <vt:lpstr>A126027390F_Latest</vt:lpstr>
      <vt:lpstr>A126027394R</vt:lpstr>
      <vt:lpstr>A126027394R_Data</vt:lpstr>
      <vt:lpstr>A126027394R_Latest</vt:lpstr>
      <vt:lpstr>A126027398X</vt:lpstr>
      <vt:lpstr>A126027398X_Data</vt:lpstr>
      <vt:lpstr>A126027398X_Latest</vt:lpstr>
      <vt:lpstr>A126027402C</vt:lpstr>
      <vt:lpstr>A126027402C_Data</vt:lpstr>
      <vt:lpstr>A126027402C_Latest</vt:lpstr>
      <vt:lpstr>A126027406L</vt:lpstr>
      <vt:lpstr>A126027406L_Data</vt:lpstr>
      <vt:lpstr>A126027406L_Latest</vt:lpstr>
      <vt:lpstr>A126027410C</vt:lpstr>
      <vt:lpstr>A126027410C_Data</vt:lpstr>
      <vt:lpstr>A126027410C_Latest</vt:lpstr>
      <vt:lpstr>A126027414L</vt:lpstr>
      <vt:lpstr>A126027414L_Data</vt:lpstr>
      <vt:lpstr>A126027414L_Latest</vt:lpstr>
      <vt:lpstr>A126027418W</vt:lpstr>
      <vt:lpstr>A126027418W_Data</vt:lpstr>
      <vt:lpstr>A126027418W_Latest</vt:lpstr>
      <vt:lpstr>A126027422L</vt:lpstr>
      <vt:lpstr>A126027422L_Data</vt:lpstr>
      <vt:lpstr>A126027422L_Latest</vt:lpstr>
      <vt:lpstr>A126027426W</vt:lpstr>
      <vt:lpstr>A126027426W_Data</vt:lpstr>
      <vt:lpstr>A126027426W_Latest</vt:lpstr>
      <vt:lpstr>A126027430L</vt:lpstr>
      <vt:lpstr>A126027430L_Data</vt:lpstr>
      <vt:lpstr>A126027430L_Latest</vt:lpstr>
      <vt:lpstr>A126027434W</vt:lpstr>
      <vt:lpstr>A126027434W_Data</vt:lpstr>
      <vt:lpstr>A126027434W_Latest</vt:lpstr>
      <vt:lpstr>A126027438F</vt:lpstr>
      <vt:lpstr>A126027438F_Data</vt:lpstr>
      <vt:lpstr>A126027438F_Latest</vt:lpstr>
      <vt:lpstr>A126027442W</vt:lpstr>
      <vt:lpstr>A126027442W_Data</vt:lpstr>
      <vt:lpstr>A126027442W_Latest</vt:lpstr>
      <vt:lpstr>A126027446F</vt:lpstr>
      <vt:lpstr>A126027446F_Data</vt:lpstr>
      <vt:lpstr>A126027446F_Latest</vt:lpstr>
      <vt:lpstr>A126028026C</vt:lpstr>
      <vt:lpstr>A126028026C_Data</vt:lpstr>
      <vt:lpstr>A126028026C_Latest</vt:lpstr>
      <vt:lpstr>A126028030V</vt:lpstr>
      <vt:lpstr>A126028030V_Data</vt:lpstr>
      <vt:lpstr>A126028030V_Latest</vt:lpstr>
      <vt:lpstr>A126028034C</vt:lpstr>
      <vt:lpstr>A126028034C_Data</vt:lpstr>
      <vt:lpstr>A126028034C_Latest</vt:lpstr>
      <vt:lpstr>A126028038L</vt:lpstr>
      <vt:lpstr>A126028038L_Data</vt:lpstr>
      <vt:lpstr>A126028038L_Latest</vt:lpstr>
      <vt:lpstr>A126028042C</vt:lpstr>
      <vt:lpstr>A126028042C_Data</vt:lpstr>
      <vt:lpstr>A126028042C_Latest</vt:lpstr>
      <vt:lpstr>A126028046L</vt:lpstr>
      <vt:lpstr>A126028046L_Data</vt:lpstr>
      <vt:lpstr>A126028046L_Latest</vt:lpstr>
      <vt:lpstr>A126028050C</vt:lpstr>
      <vt:lpstr>A126028050C_Data</vt:lpstr>
      <vt:lpstr>A126028050C_Latest</vt:lpstr>
      <vt:lpstr>A126028058W</vt:lpstr>
      <vt:lpstr>A126028058W_Data</vt:lpstr>
      <vt:lpstr>A126028058W_Latest</vt:lpstr>
      <vt:lpstr>A126028062L</vt:lpstr>
      <vt:lpstr>A126028062L_Data</vt:lpstr>
      <vt:lpstr>A126028062L_Latest</vt:lpstr>
      <vt:lpstr>A126028066W</vt:lpstr>
      <vt:lpstr>A126028066W_Data</vt:lpstr>
      <vt:lpstr>A126028066W_Latest</vt:lpstr>
      <vt:lpstr>A126028078F</vt:lpstr>
      <vt:lpstr>A126028078F_Data</vt:lpstr>
      <vt:lpstr>A126028078F_Latest</vt:lpstr>
      <vt:lpstr>A126028082W</vt:lpstr>
      <vt:lpstr>A126028082W_Data</vt:lpstr>
      <vt:lpstr>A126028082W_Latest</vt:lpstr>
      <vt:lpstr>A126028086F</vt:lpstr>
      <vt:lpstr>A126028086F_Data</vt:lpstr>
      <vt:lpstr>A126028086F_Latest</vt:lpstr>
      <vt:lpstr>A126028090W</vt:lpstr>
      <vt:lpstr>A126028090W_Data</vt:lpstr>
      <vt:lpstr>A126028090W_Latest</vt:lpstr>
      <vt:lpstr>A126028094F</vt:lpstr>
      <vt:lpstr>A126028094F_Data</vt:lpstr>
      <vt:lpstr>A126028094F_Latest</vt:lpstr>
      <vt:lpstr>A126028674A</vt:lpstr>
      <vt:lpstr>A126028674A_Data</vt:lpstr>
      <vt:lpstr>A126028674A_Latest</vt:lpstr>
      <vt:lpstr>A126028678K</vt:lpstr>
      <vt:lpstr>A126028678K_Data</vt:lpstr>
      <vt:lpstr>A126028678K_Latest</vt:lpstr>
      <vt:lpstr>A126028682A</vt:lpstr>
      <vt:lpstr>A126028682A_Data</vt:lpstr>
      <vt:lpstr>A126028682A_Latest</vt:lpstr>
      <vt:lpstr>A126028686K</vt:lpstr>
      <vt:lpstr>A126028686K_Data</vt:lpstr>
      <vt:lpstr>A126028686K_Latest</vt:lpstr>
      <vt:lpstr>A126028690A</vt:lpstr>
      <vt:lpstr>A126028690A_Data</vt:lpstr>
      <vt:lpstr>A126028690A_Latest</vt:lpstr>
      <vt:lpstr>A126028694K</vt:lpstr>
      <vt:lpstr>A126028694K_Data</vt:lpstr>
      <vt:lpstr>A126028694K_Latest</vt:lpstr>
      <vt:lpstr>A126028698V</vt:lpstr>
      <vt:lpstr>A126028698V_Data</vt:lpstr>
      <vt:lpstr>A126028698V_Latest</vt:lpstr>
      <vt:lpstr>A126028702X</vt:lpstr>
      <vt:lpstr>A126028702X_Data</vt:lpstr>
      <vt:lpstr>A126028702X_Latest</vt:lpstr>
      <vt:lpstr>A126028706J</vt:lpstr>
      <vt:lpstr>A126028706J_Data</vt:lpstr>
      <vt:lpstr>A126028706J_Latest</vt:lpstr>
      <vt:lpstr>A126028710X</vt:lpstr>
      <vt:lpstr>A126028710X_Data</vt:lpstr>
      <vt:lpstr>A126028710X_Latest</vt:lpstr>
      <vt:lpstr>A126028714J</vt:lpstr>
      <vt:lpstr>A126028714J_Data</vt:lpstr>
      <vt:lpstr>A126028714J_Latest</vt:lpstr>
      <vt:lpstr>A126028718T</vt:lpstr>
      <vt:lpstr>A126028718T_Data</vt:lpstr>
      <vt:lpstr>A126028718T_Latest</vt:lpstr>
      <vt:lpstr>A126028722J</vt:lpstr>
      <vt:lpstr>A126028722J_Data</vt:lpstr>
      <vt:lpstr>A126028722J_Latest</vt:lpstr>
      <vt:lpstr>A126028726T</vt:lpstr>
      <vt:lpstr>A126028726T_Data</vt:lpstr>
      <vt:lpstr>A126028726T_Latest</vt:lpstr>
      <vt:lpstr>A126028730J</vt:lpstr>
      <vt:lpstr>A126028730J_Data</vt:lpstr>
      <vt:lpstr>A126028730J_Latest</vt:lpstr>
      <vt:lpstr>A126028734T</vt:lpstr>
      <vt:lpstr>A126028734T_Data</vt:lpstr>
      <vt:lpstr>A126028734T_Latest</vt:lpstr>
      <vt:lpstr>A126028738A</vt:lpstr>
      <vt:lpstr>A126028738A_Data</vt:lpstr>
      <vt:lpstr>A126028738A_Latest</vt:lpstr>
      <vt:lpstr>A126028742T</vt:lpstr>
      <vt:lpstr>A126028742T_Data</vt:lpstr>
      <vt:lpstr>A126028742T_Latest</vt:lpstr>
      <vt:lpstr>A126029322R</vt:lpstr>
      <vt:lpstr>A126029322R_Data</vt:lpstr>
      <vt:lpstr>A126029322R_Latest</vt:lpstr>
      <vt:lpstr>A126029326X</vt:lpstr>
      <vt:lpstr>A126029326X_Data</vt:lpstr>
      <vt:lpstr>A126029326X_Latest</vt:lpstr>
      <vt:lpstr>A126029330R</vt:lpstr>
      <vt:lpstr>A126029330R_Data</vt:lpstr>
      <vt:lpstr>A126029330R_Latest</vt:lpstr>
      <vt:lpstr>A126029334X</vt:lpstr>
      <vt:lpstr>A126029334X_Data</vt:lpstr>
      <vt:lpstr>A126029334X_Latest</vt:lpstr>
      <vt:lpstr>A126029338J</vt:lpstr>
      <vt:lpstr>A126029338J_Data</vt:lpstr>
      <vt:lpstr>A126029338J_Latest</vt:lpstr>
      <vt:lpstr>A126029342X</vt:lpstr>
      <vt:lpstr>A126029342X_Data</vt:lpstr>
      <vt:lpstr>A126029342X_Latest</vt:lpstr>
      <vt:lpstr>A126029346J</vt:lpstr>
      <vt:lpstr>A126029346J_Data</vt:lpstr>
      <vt:lpstr>A126029346J_Latest</vt:lpstr>
      <vt:lpstr>A126029350X</vt:lpstr>
      <vt:lpstr>A126029350X_Data</vt:lpstr>
      <vt:lpstr>A126029350X_Latest</vt:lpstr>
      <vt:lpstr>A126029354J</vt:lpstr>
      <vt:lpstr>A126029354J_Data</vt:lpstr>
      <vt:lpstr>A126029354J_Latest</vt:lpstr>
      <vt:lpstr>A126029358T</vt:lpstr>
      <vt:lpstr>A126029358T_Data</vt:lpstr>
      <vt:lpstr>A126029358T_Latest</vt:lpstr>
      <vt:lpstr>A126029362J</vt:lpstr>
      <vt:lpstr>A126029362J_Data</vt:lpstr>
      <vt:lpstr>A126029362J_Latest</vt:lpstr>
      <vt:lpstr>A126029366T</vt:lpstr>
      <vt:lpstr>A126029366T_Data</vt:lpstr>
      <vt:lpstr>A126029366T_Latest</vt:lpstr>
      <vt:lpstr>A126029370J</vt:lpstr>
      <vt:lpstr>A126029370J_Data</vt:lpstr>
      <vt:lpstr>A126029370J_Latest</vt:lpstr>
      <vt:lpstr>A126029374T</vt:lpstr>
      <vt:lpstr>A126029374T_Data</vt:lpstr>
      <vt:lpstr>A126029374T_Latest</vt:lpstr>
      <vt:lpstr>A126029378A</vt:lpstr>
      <vt:lpstr>A126029378A_Data</vt:lpstr>
      <vt:lpstr>A126029378A_Latest</vt:lpstr>
      <vt:lpstr>A126029382T</vt:lpstr>
      <vt:lpstr>A126029382T_Data</vt:lpstr>
      <vt:lpstr>A126029382T_Latest</vt:lpstr>
      <vt:lpstr>A126029386A</vt:lpstr>
      <vt:lpstr>A126029386A_Data</vt:lpstr>
      <vt:lpstr>A126029386A_Latest</vt:lpstr>
      <vt:lpstr>A126029390T</vt:lpstr>
      <vt:lpstr>A126029390T_Data</vt:lpstr>
      <vt:lpstr>A126029390T_Latest</vt:lpstr>
      <vt:lpstr>A126029970L</vt:lpstr>
      <vt:lpstr>A126029970L_Data</vt:lpstr>
      <vt:lpstr>A126029970L_Latest</vt:lpstr>
      <vt:lpstr>A126029974W</vt:lpstr>
      <vt:lpstr>A126029974W_Data</vt:lpstr>
      <vt:lpstr>A126029974W_Latest</vt:lpstr>
      <vt:lpstr>A126029978F</vt:lpstr>
      <vt:lpstr>A126029978F_Data</vt:lpstr>
      <vt:lpstr>A126029978F_Latest</vt:lpstr>
      <vt:lpstr>A126029982W</vt:lpstr>
      <vt:lpstr>A126029982W_Data</vt:lpstr>
      <vt:lpstr>A126029982W_Latest</vt:lpstr>
      <vt:lpstr>A126029986F</vt:lpstr>
      <vt:lpstr>A126029986F_Data</vt:lpstr>
      <vt:lpstr>A126029986F_Latest</vt:lpstr>
      <vt:lpstr>A126029990W</vt:lpstr>
      <vt:lpstr>A126029990W_Data</vt:lpstr>
      <vt:lpstr>A126029990W_Latest</vt:lpstr>
      <vt:lpstr>A126029994F</vt:lpstr>
      <vt:lpstr>A126029994F_Data</vt:lpstr>
      <vt:lpstr>A126029994F_Latest</vt:lpstr>
      <vt:lpstr>A126029998R</vt:lpstr>
      <vt:lpstr>A126029998R_Data</vt:lpstr>
      <vt:lpstr>A126029998R_Latest</vt:lpstr>
      <vt:lpstr>A126030002A</vt:lpstr>
      <vt:lpstr>A126030002A_Data</vt:lpstr>
      <vt:lpstr>A126030002A_Latest</vt:lpstr>
      <vt:lpstr>A126030006K</vt:lpstr>
      <vt:lpstr>A126030006K_Data</vt:lpstr>
      <vt:lpstr>A126030006K_Latest</vt:lpstr>
      <vt:lpstr>A126030010A</vt:lpstr>
      <vt:lpstr>A126030010A_Data</vt:lpstr>
      <vt:lpstr>A126030010A_Latest</vt:lpstr>
      <vt:lpstr>A126030014K</vt:lpstr>
      <vt:lpstr>A126030014K_Data</vt:lpstr>
      <vt:lpstr>A126030014K_Latest</vt:lpstr>
      <vt:lpstr>A126030018V</vt:lpstr>
      <vt:lpstr>A126030018V_Data</vt:lpstr>
      <vt:lpstr>A126030018V_Latest</vt:lpstr>
      <vt:lpstr>A126030022K</vt:lpstr>
      <vt:lpstr>A126030022K_Data</vt:lpstr>
      <vt:lpstr>A126030022K_Latest</vt:lpstr>
      <vt:lpstr>A126030026V</vt:lpstr>
      <vt:lpstr>A126030026V_Data</vt:lpstr>
      <vt:lpstr>A126030026V_Latest</vt:lpstr>
      <vt:lpstr>A126030030K</vt:lpstr>
      <vt:lpstr>A126030030K_Data</vt:lpstr>
      <vt:lpstr>A126030030K_Latest</vt:lpstr>
      <vt:lpstr>A126030034V</vt:lpstr>
      <vt:lpstr>A126030034V_Data</vt:lpstr>
      <vt:lpstr>A126030034V_Latest</vt:lpstr>
      <vt:lpstr>A126030038C</vt:lpstr>
      <vt:lpstr>A126030038C_Data</vt:lpstr>
      <vt:lpstr>A126030038C_Latest</vt:lpstr>
      <vt:lpstr>A126030618X</vt:lpstr>
      <vt:lpstr>A126030618X_Data</vt:lpstr>
      <vt:lpstr>A126030618X_Latest</vt:lpstr>
      <vt:lpstr>A126030622R</vt:lpstr>
      <vt:lpstr>A126030622R_Data</vt:lpstr>
      <vt:lpstr>A126030622R_Latest</vt:lpstr>
      <vt:lpstr>A126030626X</vt:lpstr>
      <vt:lpstr>A126030626X_Data</vt:lpstr>
      <vt:lpstr>A126030626X_Latest</vt:lpstr>
      <vt:lpstr>A126030630R</vt:lpstr>
      <vt:lpstr>A126030630R_Data</vt:lpstr>
      <vt:lpstr>A126030630R_Latest</vt:lpstr>
      <vt:lpstr>A126030634X</vt:lpstr>
      <vt:lpstr>A126030634X_Data</vt:lpstr>
      <vt:lpstr>A126030634X_Latest</vt:lpstr>
      <vt:lpstr>A126030638J</vt:lpstr>
      <vt:lpstr>A126030638J_Data</vt:lpstr>
      <vt:lpstr>A126030638J_Latest</vt:lpstr>
      <vt:lpstr>A126030642X</vt:lpstr>
      <vt:lpstr>A126030642X_Data</vt:lpstr>
      <vt:lpstr>A126030642X_Latest</vt:lpstr>
      <vt:lpstr>A126030646J</vt:lpstr>
      <vt:lpstr>A126030646J_Data</vt:lpstr>
      <vt:lpstr>A126030646J_Latest</vt:lpstr>
      <vt:lpstr>A126030650X</vt:lpstr>
      <vt:lpstr>A126030650X_Data</vt:lpstr>
      <vt:lpstr>A126030650X_Latest</vt:lpstr>
      <vt:lpstr>A126030654J</vt:lpstr>
      <vt:lpstr>A126030654J_Data</vt:lpstr>
      <vt:lpstr>A126030654J_Latest</vt:lpstr>
      <vt:lpstr>A126030658T</vt:lpstr>
      <vt:lpstr>A126030658T_Data</vt:lpstr>
      <vt:lpstr>A126030658T_Latest</vt:lpstr>
      <vt:lpstr>A126030662J</vt:lpstr>
      <vt:lpstr>A126030662J_Data</vt:lpstr>
      <vt:lpstr>A126030662J_Latest</vt:lpstr>
      <vt:lpstr>A126030666T</vt:lpstr>
      <vt:lpstr>A126030666T_Data</vt:lpstr>
      <vt:lpstr>A126030666T_Latest</vt:lpstr>
      <vt:lpstr>A126030670J</vt:lpstr>
      <vt:lpstr>A126030670J_Data</vt:lpstr>
      <vt:lpstr>A126030670J_Latest</vt:lpstr>
      <vt:lpstr>A126030674T</vt:lpstr>
      <vt:lpstr>A126030674T_Data</vt:lpstr>
      <vt:lpstr>A126030674T_Latest</vt:lpstr>
      <vt:lpstr>A126030678A</vt:lpstr>
      <vt:lpstr>A126030678A_Data</vt:lpstr>
      <vt:lpstr>A126030678A_Latest</vt:lpstr>
      <vt:lpstr>A126030682T</vt:lpstr>
      <vt:lpstr>A126030682T_Data</vt:lpstr>
      <vt:lpstr>A126030682T_Latest</vt:lpstr>
      <vt:lpstr>A126030686A</vt:lpstr>
      <vt:lpstr>A126030686A_Data</vt:lpstr>
      <vt:lpstr>A126030686A_Latest</vt:lpstr>
      <vt:lpstr>A126031266X</vt:lpstr>
      <vt:lpstr>A126031266X_Data</vt:lpstr>
      <vt:lpstr>A126031266X_Latest</vt:lpstr>
      <vt:lpstr>A126031270R</vt:lpstr>
      <vt:lpstr>A126031270R_Data</vt:lpstr>
      <vt:lpstr>A126031270R_Latest</vt:lpstr>
      <vt:lpstr>A126031274X</vt:lpstr>
      <vt:lpstr>A126031274X_Data</vt:lpstr>
      <vt:lpstr>A126031274X_Latest</vt:lpstr>
      <vt:lpstr>A126031278J</vt:lpstr>
      <vt:lpstr>A126031278J_Data</vt:lpstr>
      <vt:lpstr>A126031278J_Latest</vt:lpstr>
      <vt:lpstr>A126031282X</vt:lpstr>
      <vt:lpstr>A126031282X_Data</vt:lpstr>
      <vt:lpstr>A126031282X_Latest</vt:lpstr>
      <vt:lpstr>A126031286J</vt:lpstr>
      <vt:lpstr>A126031286J_Data</vt:lpstr>
      <vt:lpstr>A126031286J_Latest</vt:lpstr>
      <vt:lpstr>A126031290X</vt:lpstr>
      <vt:lpstr>A126031290X_Data</vt:lpstr>
      <vt:lpstr>A126031290X_Latest</vt:lpstr>
      <vt:lpstr>A126031298T</vt:lpstr>
      <vt:lpstr>A126031298T_Data</vt:lpstr>
      <vt:lpstr>A126031298T_Latest</vt:lpstr>
      <vt:lpstr>A126031302W</vt:lpstr>
      <vt:lpstr>A126031302W_Data</vt:lpstr>
      <vt:lpstr>A126031302W_Latest</vt:lpstr>
      <vt:lpstr>A126031306F</vt:lpstr>
      <vt:lpstr>A126031306F_Data</vt:lpstr>
      <vt:lpstr>A126031306F_Latest</vt:lpstr>
      <vt:lpstr>A126031318R</vt:lpstr>
      <vt:lpstr>A126031318R_Data</vt:lpstr>
      <vt:lpstr>A126031318R_Latest</vt:lpstr>
      <vt:lpstr>A126031322F</vt:lpstr>
      <vt:lpstr>A126031322F_Data</vt:lpstr>
      <vt:lpstr>A126031322F_Latest</vt:lpstr>
      <vt:lpstr>A126031326R</vt:lpstr>
      <vt:lpstr>A126031326R_Data</vt:lpstr>
      <vt:lpstr>A126031326R_Latest</vt:lpstr>
      <vt:lpstr>A126031330F</vt:lpstr>
      <vt:lpstr>A126031330F_Data</vt:lpstr>
      <vt:lpstr>A126031330F_Latest</vt:lpstr>
      <vt:lpstr>A126031334R</vt:lpstr>
      <vt:lpstr>A126031334R_Data</vt:lpstr>
      <vt:lpstr>A126031334R_Latest</vt:lpstr>
      <vt:lpstr>A126031914K</vt:lpstr>
      <vt:lpstr>A126031914K_Data</vt:lpstr>
      <vt:lpstr>A126031914K_Latest</vt:lpstr>
      <vt:lpstr>A126031918V</vt:lpstr>
      <vt:lpstr>A126031918V_Data</vt:lpstr>
      <vt:lpstr>A126031918V_Latest</vt:lpstr>
      <vt:lpstr>A126031922K</vt:lpstr>
      <vt:lpstr>A126031922K_Data</vt:lpstr>
      <vt:lpstr>A126031922K_Latest</vt:lpstr>
      <vt:lpstr>A126031926V</vt:lpstr>
      <vt:lpstr>A126031926V_Data</vt:lpstr>
      <vt:lpstr>A126031926V_Latest</vt:lpstr>
      <vt:lpstr>A126031930K</vt:lpstr>
      <vt:lpstr>A126031930K_Data</vt:lpstr>
      <vt:lpstr>A126031930K_Latest</vt:lpstr>
      <vt:lpstr>A126031934V</vt:lpstr>
      <vt:lpstr>A126031934V_Data</vt:lpstr>
      <vt:lpstr>A126031934V_Latest</vt:lpstr>
      <vt:lpstr>A126031938C</vt:lpstr>
      <vt:lpstr>A126031938C_Data</vt:lpstr>
      <vt:lpstr>A126031938C_Latest</vt:lpstr>
      <vt:lpstr>A126031942V</vt:lpstr>
      <vt:lpstr>A126031942V_Data</vt:lpstr>
      <vt:lpstr>A126031942V_Latest</vt:lpstr>
      <vt:lpstr>A126031946C</vt:lpstr>
      <vt:lpstr>A126031946C_Data</vt:lpstr>
      <vt:lpstr>A126031946C_Latest</vt:lpstr>
      <vt:lpstr>A126031950V</vt:lpstr>
      <vt:lpstr>A126031950V_Data</vt:lpstr>
      <vt:lpstr>A126031950V_Latest</vt:lpstr>
      <vt:lpstr>A126031954C</vt:lpstr>
      <vt:lpstr>A126031954C_Data</vt:lpstr>
      <vt:lpstr>A126031954C_Latest</vt:lpstr>
      <vt:lpstr>A126031958L</vt:lpstr>
      <vt:lpstr>A126031958L_Data</vt:lpstr>
      <vt:lpstr>A126031958L_Latest</vt:lpstr>
      <vt:lpstr>A126031962C</vt:lpstr>
      <vt:lpstr>A126031962C_Data</vt:lpstr>
      <vt:lpstr>A126031962C_Latest</vt:lpstr>
      <vt:lpstr>A126031966L</vt:lpstr>
      <vt:lpstr>A126031966L_Data</vt:lpstr>
      <vt:lpstr>A126031966L_Latest</vt:lpstr>
      <vt:lpstr>A126031970C</vt:lpstr>
      <vt:lpstr>A126031970C_Data</vt:lpstr>
      <vt:lpstr>A126031970C_Latest</vt:lpstr>
      <vt:lpstr>A126031974L</vt:lpstr>
      <vt:lpstr>A126031974L_Data</vt:lpstr>
      <vt:lpstr>A126031974L_Latest</vt:lpstr>
      <vt:lpstr>A126031978W</vt:lpstr>
      <vt:lpstr>A126031978W_Data</vt:lpstr>
      <vt:lpstr>A126031978W_Latest</vt:lpstr>
      <vt:lpstr>A126031982L</vt:lpstr>
      <vt:lpstr>A126031982L_Data</vt:lpstr>
      <vt:lpstr>A126031982L_Latest</vt:lpstr>
      <vt:lpstr>A126032562K</vt:lpstr>
      <vt:lpstr>A126032562K_Data</vt:lpstr>
      <vt:lpstr>A126032562K_Latest</vt:lpstr>
      <vt:lpstr>A126032566V</vt:lpstr>
      <vt:lpstr>A126032566V_Data</vt:lpstr>
      <vt:lpstr>A126032566V_Latest</vt:lpstr>
      <vt:lpstr>A126032570K</vt:lpstr>
      <vt:lpstr>A126032570K_Data</vt:lpstr>
      <vt:lpstr>A126032570K_Latest</vt:lpstr>
      <vt:lpstr>A126032574V</vt:lpstr>
      <vt:lpstr>A126032574V_Data</vt:lpstr>
      <vt:lpstr>A126032574V_Latest</vt:lpstr>
      <vt:lpstr>A126032578C</vt:lpstr>
      <vt:lpstr>A126032578C_Data</vt:lpstr>
      <vt:lpstr>A126032578C_Latest</vt:lpstr>
      <vt:lpstr>A126032582V</vt:lpstr>
      <vt:lpstr>A126032582V_Data</vt:lpstr>
      <vt:lpstr>A126032582V_Latest</vt:lpstr>
      <vt:lpstr>A126032586C</vt:lpstr>
      <vt:lpstr>A126032586C_Data</vt:lpstr>
      <vt:lpstr>A126032586C_Latest</vt:lpstr>
      <vt:lpstr>A126032590V</vt:lpstr>
      <vt:lpstr>A126032590V_Data</vt:lpstr>
      <vt:lpstr>A126032590V_Latest</vt:lpstr>
      <vt:lpstr>A126032594C</vt:lpstr>
      <vt:lpstr>A126032594C_Data</vt:lpstr>
      <vt:lpstr>A126032594C_Latest</vt:lpstr>
      <vt:lpstr>A126032598L</vt:lpstr>
      <vt:lpstr>A126032598L_Data</vt:lpstr>
      <vt:lpstr>A126032598L_Latest</vt:lpstr>
      <vt:lpstr>A126032602T</vt:lpstr>
      <vt:lpstr>A126032602T_Data</vt:lpstr>
      <vt:lpstr>A126032602T_Latest</vt:lpstr>
      <vt:lpstr>A126032606A</vt:lpstr>
      <vt:lpstr>A126032606A_Data</vt:lpstr>
      <vt:lpstr>A126032606A_Latest</vt:lpstr>
      <vt:lpstr>A126032610T</vt:lpstr>
      <vt:lpstr>A126032610T_Data</vt:lpstr>
      <vt:lpstr>A126032610T_Latest</vt:lpstr>
      <vt:lpstr>A126032614A</vt:lpstr>
      <vt:lpstr>A126032614A_Data</vt:lpstr>
      <vt:lpstr>A126032614A_Latest</vt:lpstr>
      <vt:lpstr>A126032618K</vt:lpstr>
      <vt:lpstr>A126032618K_Data</vt:lpstr>
      <vt:lpstr>A126032618K_Latest</vt:lpstr>
      <vt:lpstr>A126032622A</vt:lpstr>
      <vt:lpstr>A126032622A_Data</vt:lpstr>
      <vt:lpstr>A126032622A_Latest</vt:lpstr>
      <vt:lpstr>A126032626K</vt:lpstr>
      <vt:lpstr>A126032626K_Data</vt:lpstr>
      <vt:lpstr>A126032626K_Latest</vt:lpstr>
      <vt:lpstr>A126032630A</vt:lpstr>
      <vt:lpstr>A126032630A_Data</vt:lpstr>
      <vt:lpstr>A126032630A_Latest</vt:lpstr>
      <vt:lpstr>A126032634K</vt:lpstr>
      <vt:lpstr>A126032634K_Data</vt:lpstr>
      <vt:lpstr>A126032634K_Latest</vt:lpstr>
      <vt:lpstr>A126032638V</vt:lpstr>
      <vt:lpstr>A126032638V_Data</vt:lpstr>
      <vt:lpstr>A126032638V_Latest</vt:lpstr>
      <vt:lpstr>A126032642K</vt:lpstr>
      <vt:lpstr>A126032642K_Data</vt:lpstr>
      <vt:lpstr>A126032642K_Latest</vt:lpstr>
      <vt:lpstr>A126032646V</vt:lpstr>
      <vt:lpstr>A126032646V_Data</vt:lpstr>
      <vt:lpstr>A126032646V_Latest</vt:lpstr>
      <vt:lpstr>A126032650K</vt:lpstr>
      <vt:lpstr>A126032650K_Data</vt:lpstr>
      <vt:lpstr>A126032650K_Latest</vt:lpstr>
      <vt:lpstr>A126032654V</vt:lpstr>
      <vt:lpstr>A126032654V_Data</vt:lpstr>
      <vt:lpstr>A126032654V_Latest</vt:lpstr>
      <vt:lpstr>A126032658C</vt:lpstr>
      <vt:lpstr>A126032658C_Data</vt:lpstr>
      <vt:lpstr>A126032658C_Latest</vt:lpstr>
      <vt:lpstr>A126032662V</vt:lpstr>
      <vt:lpstr>A126032662V_Data</vt:lpstr>
      <vt:lpstr>A126032662V_Latest</vt:lpstr>
      <vt:lpstr>A126032666C</vt:lpstr>
      <vt:lpstr>A126032666C_Data</vt:lpstr>
      <vt:lpstr>A126032666C_Latest</vt:lpstr>
      <vt:lpstr>A126032670V</vt:lpstr>
      <vt:lpstr>A126032670V_Data</vt:lpstr>
      <vt:lpstr>A126032670V_Latest</vt:lpstr>
      <vt:lpstr>A126032674C</vt:lpstr>
      <vt:lpstr>A126032674C_Data</vt:lpstr>
      <vt:lpstr>A126032674C_Latest</vt:lpstr>
      <vt:lpstr>A126032678L</vt:lpstr>
      <vt:lpstr>A126032678L_Data</vt:lpstr>
      <vt:lpstr>A126032678L_Latest</vt:lpstr>
      <vt:lpstr>A126032682C</vt:lpstr>
      <vt:lpstr>A126032682C_Data</vt:lpstr>
      <vt:lpstr>A126032682C_Latest</vt:lpstr>
      <vt:lpstr>A126032686L</vt:lpstr>
      <vt:lpstr>A126032686L_Data</vt:lpstr>
      <vt:lpstr>A126032686L_Latest</vt:lpstr>
      <vt:lpstr>A126032690C</vt:lpstr>
      <vt:lpstr>A126032690C_Data</vt:lpstr>
      <vt:lpstr>A126032690C_Latest</vt:lpstr>
      <vt:lpstr>A126032694L</vt:lpstr>
      <vt:lpstr>A126032694L_Data</vt:lpstr>
      <vt:lpstr>A126032694L_Latest</vt:lpstr>
      <vt:lpstr>A126032698W</vt:lpstr>
      <vt:lpstr>A126032698W_Data</vt:lpstr>
      <vt:lpstr>A126032698W_Latest</vt:lpstr>
      <vt:lpstr>A126032702A</vt:lpstr>
      <vt:lpstr>A126032702A_Data</vt:lpstr>
      <vt:lpstr>A126032702A_Latest</vt:lpstr>
      <vt:lpstr>A126032706K</vt:lpstr>
      <vt:lpstr>A126032706K_Data</vt:lpstr>
      <vt:lpstr>A126032706K_Latest</vt:lpstr>
      <vt:lpstr>A126032710A</vt:lpstr>
      <vt:lpstr>A126032710A_Data</vt:lpstr>
      <vt:lpstr>A126032710A_Latest</vt:lpstr>
      <vt:lpstr>A126032714K</vt:lpstr>
      <vt:lpstr>A126032714K_Data</vt:lpstr>
      <vt:lpstr>A126032714K_Latest</vt:lpstr>
      <vt:lpstr>A126032718V</vt:lpstr>
      <vt:lpstr>A126032718V_Data</vt:lpstr>
      <vt:lpstr>A126032718V_Latest</vt:lpstr>
      <vt:lpstr>A126032722K</vt:lpstr>
      <vt:lpstr>A126032722K_Data</vt:lpstr>
      <vt:lpstr>A126032722K_Latest</vt:lpstr>
      <vt:lpstr>A126032726V</vt:lpstr>
      <vt:lpstr>A126032726V_Data</vt:lpstr>
      <vt:lpstr>A126032726V_Latest</vt:lpstr>
      <vt:lpstr>A126032730K</vt:lpstr>
      <vt:lpstr>A126032730K_Data</vt:lpstr>
      <vt:lpstr>A126032730K_Latest</vt:lpstr>
      <vt:lpstr>A126032734V</vt:lpstr>
      <vt:lpstr>A126032734V_Data</vt:lpstr>
      <vt:lpstr>A126032734V_Latest</vt:lpstr>
      <vt:lpstr>A126032738C</vt:lpstr>
      <vt:lpstr>A126032738C_Data</vt:lpstr>
      <vt:lpstr>A126032738C_Latest</vt:lpstr>
      <vt:lpstr>A126032742V</vt:lpstr>
      <vt:lpstr>A126032742V_Data</vt:lpstr>
      <vt:lpstr>A126032742V_Latest</vt:lpstr>
      <vt:lpstr>A126032746C</vt:lpstr>
      <vt:lpstr>A126032746C_Data</vt:lpstr>
      <vt:lpstr>A126032746C_Latest</vt:lpstr>
      <vt:lpstr>A126032750V</vt:lpstr>
      <vt:lpstr>A126032750V_Data</vt:lpstr>
      <vt:lpstr>A126032750V_Latest</vt:lpstr>
      <vt:lpstr>A126032754C</vt:lpstr>
      <vt:lpstr>A126032754C_Data</vt:lpstr>
      <vt:lpstr>A126032754C_Latest</vt:lpstr>
      <vt:lpstr>A126032758L</vt:lpstr>
      <vt:lpstr>A126032758L_Data</vt:lpstr>
      <vt:lpstr>A126032758L_Latest</vt:lpstr>
      <vt:lpstr>A126032762C</vt:lpstr>
      <vt:lpstr>A126032762C_Data</vt:lpstr>
      <vt:lpstr>A126032762C_Latest</vt:lpstr>
      <vt:lpstr>A126032766L</vt:lpstr>
      <vt:lpstr>A126032766L_Data</vt:lpstr>
      <vt:lpstr>A126032766L_Latest</vt:lpstr>
      <vt:lpstr>A126032770C</vt:lpstr>
      <vt:lpstr>A126032770C_Data</vt:lpstr>
      <vt:lpstr>A126032770C_Latest</vt:lpstr>
      <vt:lpstr>A126032774L</vt:lpstr>
      <vt:lpstr>A126032774L_Data</vt:lpstr>
      <vt:lpstr>A126032774L_Latest</vt:lpstr>
      <vt:lpstr>A126032778W</vt:lpstr>
      <vt:lpstr>A126032778W_Data</vt:lpstr>
      <vt:lpstr>A126032778W_Latest</vt:lpstr>
      <vt:lpstr>A126032782L</vt:lpstr>
      <vt:lpstr>A126032782L_Data</vt:lpstr>
      <vt:lpstr>A126032782L_Latest</vt:lpstr>
      <vt:lpstr>A126032786W</vt:lpstr>
      <vt:lpstr>A126032786W_Data</vt:lpstr>
      <vt:lpstr>A126032786W_Latest</vt:lpstr>
      <vt:lpstr>A126032790L</vt:lpstr>
      <vt:lpstr>A126032790L_Data</vt:lpstr>
      <vt:lpstr>A126032790L_Latest</vt:lpstr>
      <vt:lpstr>A126032794W</vt:lpstr>
      <vt:lpstr>A126032794W_Data</vt:lpstr>
      <vt:lpstr>A126032794W_Latest</vt:lpstr>
      <vt:lpstr>A126032798F</vt:lpstr>
      <vt:lpstr>A126032798F_Data</vt:lpstr>
      <vt:lpstr>A126032798F_Latest</vt:lpstr>
      <vt:lpstr>A126032802K</vt:lpstr>
      <vt:lpstr>A126032802K_Data</vt:lpstr>
      <vt:lpstr>A126032802K_Latest</vt:lpstr>
      <vt:lpstr>A126032806V</vt:lpstr>
      <vt:lpstr>A126032806V_Data</vt:lpstr>
      <vt:lpstr>A126032806V_Latest</vt:lpstr>
      <vt:lpstr>A126032810K</vt:lpstr>
      <vt:lpstr>A126032810K_Data</vt:lpstr>
      <vt:lpstr>A126032810K_Latest</vt:lpstr>
      <vt:lpstr>A126032814V</vt:lpstr>
      <vt:lpstr>A126032814V_Data</vt:lpstr>
      <vt:lpstr>A126032814V_Latest</vt:lpstr>
      <vt:lpstr>A126032818C</vt:lpstr>
      <vt:lpstr>A126032818C_Data</vt:lpstr>
      <vt:lpstr>A126032818C_Latest</vt:lpstr>
      <vt:lpstr>A126032822V</vt:lpstr>
      <vt:lpstr>A126032822V_Data</vt:lpstr>
      <vt:lpstr>A126032822V_Latest</vt:lpstr>
      <vt:lpstr>A126032826C</vt:lpstr>
      <vt:lpstr>A126032826C_Data</vt:lpstr>
      <vt:lpstr>A126032826C_Latest</vt:lpstr>
      <vt:lpstr>A126032830V</vt:lpstr>
      <vt:lpstr>A126032830V_Data</vt:lpstr>
      <vt:lpstr>A126032830V_Latest</vt:lpstr>
      <vt:lpstr>A126032834C</vt:lpstr>
      <vt:lpstr>A126032834C_Data</vt:lpstr>
      <vt:lpstr>A126032834C_Latest</vt:lpstr>
      <vt:lpstr>A126032838L</vt:lpstr>
      <vt:lpstr>A126032838L_Data</vt:lpstr>
      <vt:lpstr>A126032838L_Latest</vt:lpstr>
      <vt:lpstr>A126032842C</vt:lpstr>
      <vt:lpstr>A126032842C_Data</vt:lpstr>
      <vt:lpstr>A126032842C_Latest</vt:lpstr>
      <vt:lpstr>A126032846L</vt:lpstr>
      <vt:lpstr>A126032846L_Data</vt:lpstr>
      <vt:lpstr>A126032846L_Latest</vt:lpstr>
      <vt:lpstr>A126032850C</vt:lpstr>
      <vt:lpstr>A126032850C_Data</vt:lpstr>
      <vt:lpstr>A126032850C_Latest</vt:lpstr>
      <vt:lpstr>A126032854L</vt:lpstr>
      <vt:lpstr>A126032854L_Data</vt:lpstr>
      <vt:lpstr>A126032854L_Latest</vt:lpstr>
      <vt:lpstr>A126032858W</vt:lpstr>
      <vt:lpstr>A126032858W_Data</vt:lpstr>
      <vt:lpstr>A126032858W_Latest</vt:lpstr>
      <vt:lpstr>A126032862L</vt:lpstr>
      <vt:lpstr>A126032862L_Data</vt:lpstr>
      <vt:lpstr>A126032862L_Latest</vt:lpstr>
      <vt:lpstr>A126032866W</vt:lpstr>
      <vt:lpstr>A126032866W_Data</vt:lpstr>
      <vt:lpstr>A126032866W_Latest</vt:lpstr>
      <vt:lpstr>A126032870L</vt:lpstr>
      <vt:lpstr>A126032870L_Data</vt:lpstr>
      <vt:lpstr>A126032870L_Latest</vt:lpstr>
      <vt:lpstr>A126032874W</vt:lpstr>
      <vt:lpstr>A126032874W_Data</vt:lpstr>
      <vt:lpstr>A126032874W_Latest</vt:lpstr>
      <vt:lpstr>A126032878F</vt:lpstr>
      <vt:lpstr>A126032878F_Data</vt:lpstr>
      <vt:lpstr>A126032878F_Latest</vt:lpstr>
      <vt:lpstr>A126032882W</vt:lpstr>
      <vt:lpstr>A126032882W_Data</vt:lpstr>
      <vt:lpstr>A126032882W_Latest</vt:lpstr>
      <vt:lpstr>A126032886F</vt:lpstr>
      <vt:lpstr>A126032886F_Data</vt:lpstr>
      <vt:lpstr>A126032886F_Latest</vt:lpstr>
      <vt:lpstr>A126032890W</vt:lpstr>
      <vt:lpstr>A126032890W_Data</vt:lpstr>
      <vt:lpstr>A126032890W_Latest</vt:lpstr>
      <vt:lpstr>A126032894F</vt:lpstr>
      <vt:lpstr>A126032894F_Data</vt:lpstr>
      <vt:lpstr>A126032894F_Latest</vt:lpstr>
      <vt:lpstr>A126032898R</vt:lpstr>
      <vt:lpstr>A126032898R_Data</vt:lpstr>
      <vt:lpstr>A126032898R_Latest</vt:lpstr>
      <vt:lpstr>A126032902V</vt:lpstr>
      <vt:lpstr>A126032902V_Data</vt:lpstr>
      <vt:lpstr>A126032902V_Latest</vt:lpstr>
      <vt:lpstr>A126032906C</vt:lpstr>
      <vt:lpstr>A126032906C_Data</vt:lpstr>
      <vt:lpstr>A126032906C_Latest</vt:lpstr>
      <vt:lpstr>A126032910V</vt:lpstr>
      <vt:lpstr>A126032910V_Data</vt:lpstr>
      <vt:lpstr>A126032910V_Latest</vt:lpstr>
      <vt:lpstr>A126032914C</vt:lpstr>
      <vt:lpstr>A126032914C_Data</vt:lpstr>
      <vt:lpstr>A126032914C_Latest</vt:lpstr>
      <vt:lpstr>A126032918L</vt:lpstr>
      <vt:lpstr>A126032918L_Data</vt:lpstr>
      <vt:lpstr>A126032918L_Latest</vt:lpstr>
      <vt:lpstr>A126032922C</vt:lpstr>
      <vt:lpstr>A126032922C_Data</vt:lpstr>
      <vt:lpstr>A126032922C_Latest</vt:lpstr>
      <vt:lpstr>A126032926L</vt:lpstr>
      <vt:lpstr>A126032926L_Data</vt:lpstr>
      <vt:lpstr>A126032926L_Latest</vt:lpstr>
      <vt:lpstr>A126032930C</vt:lpstr>
      <vt:lpstr>A126032930C_Data</vt:lpstr>
      <vt:lpstr>A126032930C_Latest</vt:lpstr>
      <vt:lpstr>A126032934L</vt:lpstr>
      <vt:lpstr>A126032934L_Data</vt:lpstr>
      <vt:lpstr>A126032934L_Latest</vt:lpstr>
      <vt:lpstr>A126032938W</vt:lpstr>
      <vt:lpstr>A126032938W_Data</vt:lpstr>
      <vt:lpstr>A126032938W_Latest</vt:lpstr>
      <vt:lpstr>A126032942L</vt:lpstr>
      <vt:lpstr>A126032942L_Data</vt:lpstr>
      <vt:lpstr>A126032942L_Latest</vt:lpstr>
      <vt:lpstr>A126032946W</vt:lpstr>
      <vt:lpstr>A126032946W_Data</vt:lpstr>
      <vt:lpstr>A126032946W_Latest</vt:lpstr>
      <vt:lpstr>A126032950L</vt:lpstr>
      <vt:lpstr>A126032950L_Data</vt:lpstr>
      <vt:lpstr>A126032950L_Latest</vt:lpstr>
      <vt:lpstr>A126032954W</vt:lpstr>
      <vt:lpstr>A126032954W_Data</vt:lpstr>
      <vt:lpstr>A126032954W_Latest</vt:lpstr>
      <vt:lpstr>A126032958F</vt:lpstr>
      <vt:lpstr>A126032958F_Data</vt:lpstr>
      <vt:lpstr>A126032958F_Latest</vt:lpstr>
      <vt:lpstr>A126032962W</vt:lpstr>
      <vt:lpstr>A126032962W_Data</vt:lpstr>
      <vt:lpstr>A126032962W_Latest</vt:lpstr>
      <vt:lpstr>A126032966F</vt:lpstr>
      <vt:lpstr>A126032966F_Data</vt:lpstr>
      <vt:lpstr>A126032966F_Latest</vt:lpstr>
      <vt:lpstr>A126032970W</vt:lpstr>
      <vt:lpstr>A126032970W_Data</vt:lpstr>
      <vt:lpstr>A126032970W_Latest</vt:lpstr>
      <vt:lpstr>A126032974F</vt:lpstr>
      <vt:lpstr>A126032974F_Data</vt:lpstr>
      <vt:lpstr>A126032974F_Latest</vt:lpstr>
      <vt:lpstr>A126032978R</vt:lpstr>
      <vt:lpstr>A126032978R_Data</vt:lpstr>
      <vt:lpstr>A126032978R_Latest</vt:lpstr>
      <vt:lpstr>A126032982F</vt:lpstr>
      <vt:lpstr>A126032982F_Data</vt:lpstr>
      <vt:lpstr>A126032982F_Latest</vt:lpstr>
      <vt:lpstr>A126032986R</vt:lpstr>
      <vt:lpstr>A126032986R_Data</vt:lpstr>
      <vt:lpstr>A126032986R_Latest</vt:lpstr>
      <vt:lpstr>A126032990F</vt:lpstr>
      <vt:lpstr>A126032990F_Data</vt:lpstr>
      <vt:lpstr>A126032990F_Latest</vt:lpstr>
      <vt:lpstr>A126032994R</vt:lpstr>
      <vt:lpstr>A126032994R_Data</vt:lpstr>
      <vt:lpstr>A126032994R_Latest</vt:lpstr>
      <vt:lpstr>A126032998X</vt:lpstr>
      <vt:lpstr>A126032998X_Data</vt:lpstr>
      <vt:lpstr>A126032998X_Latest</vt:lpstr>
      <vt:lpstr>A126033002F</vt:lpstr>
      <vt:lpstr>A126033002F_Data</vt:lpstr>
      <vt:lpstr>A126033002F_Latest</vt:lpstr>
      <vt:lpstr>A126033006R</vt:lpstr>
      <vt:lpstr>A126033006R_Data</vt:lpstr>
      <vt:lpstr>A126033006R_Latest</vt:lpstr>
      <vt:lpstr>A126033010F</vt:lpstr>
      <vt:lpstr>A126033010F_Data</vt:lpstr>
      <vt:lpstr>A126033010F_Latest</vt:lpstr>
      <vt:lpstr>A126033014R</vt:lpstr>
      <vt:lpstr>A126033014R_Data</vt:lpstr>
      <vt:lpstr>A126033014R_Latest</vt:lpstr>
      <vt:lpstr>A126033018X</vt:lpstr>
      <vt:lpstr>A126033018X_Data</vt:lpstr>
      <vt:lpstr>A126033018X_Latest</vt:lpstr>
      <vt:lpstr>A126033022R</vt:lpstr>
      <vt:lpstr>A126033022R_Data</vt:lpstr>
      <vt:lpstr>A126033022R_Latest</vt:lpstr>
      <vt:lpstr>A126033026X</vt:lpstr>
      <vt:lpstr>A126033026X_Data</vt:lpstr>
      <vt:lpstr>A126033026X_Latest</vt:lpstr>
      <vt:lpstr>A126033030R</vt:lpstr>
      <vt:lpstr>A126033030R_Data</vt:lpstr>
      <vt:lpstr>A126033030R_Latest</vt:lpstr>
      <vt:lpstr>A126033034X</vt:lpstr>
      <vt:lpstr>A126033034X_Data</vt:lpstr>
      <vt:lpstr>A126033034X_Latest</vt:lpstr>
      <vt:lpstr>A126033038J</vt:lpstr>
      <vt:lpstr>A126033038J_Data</vt:lpstr>
      <vt:lpstr>A126033038J_Latest</vt:lpstr>
      <vt:lpstr>A126033042X</vt:lpstr>
      <vt:lpstr>A126033042X_Data</vt:lpstr>
      <vt:lpstr>A126033042X_Latest</vt:lpstr>
      <vt:lpstr>A126033046J</vt:lpstr>
      <vt:lpstr>A126033046J_Data</vt:lpstr>
      <vt:lpstr>A126033046J_Latest</vt:lpstr>
      <vt:lpstr>A126033050X</vt:lpstr>
      <vt:lpstr>A126033050X_Data</vt:lpstr>
      <vt:lpstr>A126033050X_Latest</vt:lpstr>
      <vt:lpstr>A126033054J</vt:lpstr>
      <vt:lpstr>A126033054J_Data</vt:lpstr>
      <vt:lpstr>A126033054J_Latest</vt:lpstr>
      <vt:lpstr>A126033058T</vt:lpstr>
      <vt:lpstr>A126033058T_Data</vt:lpstr>
      <vt:lpstr>A126033058T_Latest</vt:lpstr>
      <vt:lpstr>A126033062J</vt:lpstr>
      <vt:lpstr>A126033062J_Data</vt:lpstr>
      <vt:lpstr>A126033062J_Latest</vt:lpstr>
      <vt:lpstr>A126033066T</vt:lpstr>
      <vt:lpstr>A126033066T_Data</vt:lpstr>
      <vt:lpstr>A126033066T_Latest</vt:lpstr>
      <vt:lpstr>A126033070J</vt:lpstr>
      <vt:lpstr>A126033070J_Data</vt:lpstr>
      <vt:lpstr>A126033070J_Latest</vt:lpstr>
      <vt:lpstr>A126033074T</vt:lpstr>
      <vt:lpstr>A126033074T_Data</vt:lpstr>
      <vt:lpstr>A126033074T_Latest</vt:lpstr>
      <vt:lpstr>A126033078A</vt:lpstr>
      <vt:lpstr>A126033078A_Data</vt:lpstr>
      <vt:lpstr>A126033078A_Latest</vt:lpstr>
      <vt:lpstr>A126033082T</vt:lpstr>
      <vt:lpstr>A126033082T_Data</vt:lpstr>
      <vt:lpstr>A126033082T_Latest</vt:lpstr>
      <vt:lpstr>A126033086A</vt:lpstr>
      <vt:lpstr>A126033086A_Data</vt:lpstr>
      <vt:lpstr>A126033086A_Latest</vt:lpstr>
      <vt:lpstr>A126033090T</vt:lpstr>
      <vt:lpstr>A126033090T_Data</vt:lpstr>
      <vt:lpstr>A126033090T_Latest</vt:lpstr>
      <vt:lpstr>A126033094A</vt:lpstr>
      <vt:lpstr>A126033094A_Data</vt:lpstr>
      <vt:lpstr>A126033094A_Latest</vt:lpstr>
      <vt:lpstr>A126033098K</vt:lpstr>
      <vt:lpstr>A126033098K_Data</vt:lpstr>
      <vt:lpstr>A126033098K_Latest</vt:lpstr>
      <vt:lpstr>A126033102R</vt:lpstr>
      <vt:lpstr>A126033102R_Data</vt:lpstr>
      <vt:lpstr>A126033102R_Latest</vt:lpstr>
      <vt:lpstr>A126033106X</vt:lpstr>
      <vt:lpstr>A126033106X_Data</vt:lpstr>
      <vt:lpstr>A126033106X_Latest</vt:lpstr>
      <vt:lpstr>A126033110R</vt:lpstr>
      <vt:lpstr>A126033110R_Data</vt:lpstr>
      <vt:lpstr>A126033110R_Latest</vt:lpstr>
      <vt:lpstr>A126033114X</vt:lpstr>
      <vt:lpstr>A126033114X_Data</vt:lpstr>
      <vt:lpstr>A126033114X_Latest</vt:lpstr>
      <vt:lpstr>A126033118J</vt:lpstr>
      <vt:lpstr>A126033118J_Data</vt:lpstr>
      <vt:lpstr>A126033118J_Latest</vt:lpstr>
      <vt:lpstr>A126033122X</vt:lpstr>
      <vt:lpstr>A126033122X_Data</vt:lpstr>
      <vt:lpstr>A126033122X_Latest</vt:lpstr>
      <vt:lpstr>A126033126J</vt:lpstr>
      <vt:lpstr>A126033126J_Data</vt:lpstr>
      <vt:lpstr>A126033126J_Latest</vt:lpstr>
      <vt:lpstr>A126033130X</vt:lpstr>
      <vt:lpstr>A126033130X_Data</vt:lpstr>
      <vt:lpstr>A126033130X_Latest</vt:lpstr>
      <vt:lpstr>A126033134J</vt:lpstr>
      <vt:lpstr>A126033134J_Data</vt:lpstr>
      <vt:lpstr>A126033134J_Latest</vt:lpstr>
      <vt:lpstr>A126033138T</vt:lpstr>
      <vt:lpstr>A126033138T_Data</vt:lpstr>
      <vt:lpstr>A126033138T_Latest</vt:lpstr>
      <vt:lpstr>A126033142J</vt:lpstr>
      <vt:lpstr>A126033142J_Data</vt:lpstr>
      <vt:lpstr>A126033142J_Latest</vt:lpstr>
      <vt:lpstr>A126033146T</vt:lpstr>
      <vt:lpstr>A126033146T_Data</vt:lpstr>
      <vt:lpstr>A126033146T_Latest</vt:lpstr>
      <vt:lpstr>A126033150J</vt:lpstr>
      <vt:lpstr>A126033150J_Data</vt:lpstr>
      <vt:lpstr>A126033150J_Latest</vt:lpstr>
      <vt:lpstr>A126033154T</vt:lpstr>
      <vt:lpstr>A126033154T_Data</vt:lpstr>
      <vt:lpstr>A126033154T_Latest</vt:lpstr>
      <vt:lpstr>A126033158A</vt:lpstr>
      <vt:lpstr>A126033158A_Data</vt:lpstr>
      <vt:lpstr>A126033158A_Latest</vt:lpstr>
      <vt:lpstr>A126033162T</vt:lpstr>
      <vt:lpstr>A126033162T_Data</vt:lpstr>
      <vt:lpstr>A126033162T_Latest</vt:lpstr>
      <vt:lpstr>A126033166A</vt:lpstr>
      <vt:lpstr>A126033166A_Data</vt:lpstr>
      <vt:lpstr>A126033166A_Latest</vt:lpstr>
      <vt:lpstr>A126033170T</vt:lpstr>
      <vt:lpstr>A126033170T_Data</vt:lpstr>
      <vt:lpstr>A126033170T_Latest</vt:lpstr>
      <vt:lpstr>A126033174A</vt:lpstr>
      <vt:lpstr>A126033174A_Data</vt:lpstr>
      <vt:lpstr>A126033174A_Latest</vt:lpstr>
      <vt:lpstr>A126033178K</vt:lpstr>
      <vt:lpstr>A126033178K_Data</vt:lpstr>
      <vt:lpstr>A126033178K_Latest</vt:lpstr>
      <vt:lpstr>A126033182A</vt:lpstr>
      <vt:lpstr>A126033182A_Data</vt:lpstr>
      <vt:lpstr>A126033182A_Latest</vt:lpstr>
      <vt:lpstr>A126033186K</vt:lpstr>
      <vt:lpstr>A126033186K_Data</vt:lpstr>
      <vt:lpstr>A126033186K_Latest</vt:lpstr>
      <vt:lpstr>A126033190A</vt:lpstr>
      <vt:lpstr>A126033190A_Data</vt:lpstr>
      <vt:lpstr>A126033190A_Latest</vt:lpstr>
      <vt:lpstr>A126033194K</vt:lpstr>
      <vt:lpstr>A126033194K_Data</vt:lpstr>
      <vt:lpstr>A126033194K_Latest</vt:lpstr>
      <vt:lpstr>A126033198V</vt:lpstr>
      <vt:lpstr>A126033198V_Data</vt:lpstr>
      <vt:lpstr>A126033198V_Latest</vt:lpstr>
      <vt:lpstr>A126033202X</vt:lpstr>
      <vt:lpstr>A126033202X_Data</vt:lpstr>
      <vt:lpstr>A126033202X_Latest</vt:lpstr>
      <vt:lpstr>A126033206J</vt:lpstr>
      <vt:lpstr>A126033206J_Data</vt:lpstr>
      <vt:lpstr>A126033206J_Latest</vt:lpstr>
      <vt:lpstr>A126033210X</vt:lpstr>
      <vt:lpstr>A126033210X_Data</vt:lpstr>
      <vt:lpstr>A126033210X_Latest</vt:lpstr>
      <vt:lpstr>A126033214J</vt:lpstr>
      <vt:lpstr>A126033214J_Data</vt:lpstr>
      <vt:lpstr>A126033214J_Latest</vt:lpstr>
      <vt:lpstr>A126033218T</vt:lpstr>
      <vt:lpstr>A126033218T_Data</vt:lpstr>
      <vt:lpstr>A126033218T_Latest</vt:lpstr>
      <vt:lpstr>A126033222J</vt:lpstr>
      <vt:lpstr>A126033222J_Data</vt:lpstr>
      <vt:lpstr>A126033222J_Latest</vt:lpstr>
      <vt:lpstr>A126033226T</vt:lpstr>
      <vt:lpstr>A126033226T_Data</vt:lpstr>
      <vt:lpstr>A126033226T_Latest</vt:lpstr>
      <vt:lpstr>A126033230J</vt:lpstr>
      <vt:lpstr>A126033230J_Data</vt:lpstr>
      <vt:lpstr>A126033230J_Latest</vt:lpstr>
      <vt:lpstr>A126033234T</vt:lpstr>
      <vt:lpstr>A126033234T_Data</vt:lpstr>
      <vt:lpstr>A126033234T_Latest</vt:lpstr>
      <vt:lpstr>A126033242T</vt:lpstr>
      <vt:lpstr>A126033242T_Data</vt:lpstr>
      <vt:lpstr>A126033242T_Latest</vt:lpstr>
      <vt:lpstr>A126033246A</vt:lpstr>
      <vt:lpstr>A126033246A_Data</vt:lpstr>
      <vt:lpstr>A126033246A_Latest</vt:lpstr>
      <vt:lpstr>A126033250T</vt:lpstr>
      <vt:lpstr>A126033250T_Data</vt:lpstr>
      <vt:lpstr>A126033250T_Latest</vt:lpstr>
      <vt:lpstr>A126033262A</vt:lpstr>
      <vt:lpstr>A126033262A_Data</vt:lpstr>
      <vt:lpstr>A126033262A_Latest</vt:lpstr>
      <vt:lpstr>A126033266K</vt:lpstr>
      <vt:lpstr>A126033266K_Data</vt:lpstr>
      <vt:lpstr>A126033266K_Latest</vt:lpstr>
      <vt:lpstr>A126033270A</vt:lpstr>
      <vt:lpstr>A126033270A_Data</vt:lpstr>
      <vt:lpstr>A126033270A_Latest</vt:lpstr>
      <vt:lpstr>A126033274K</vt:lpstr>
      <vt:lpstr>A126033274K_Data</vt:lpstr>
      <vt:lpstr>A126033274K_Latest</vt:lpstr>
      <vt:lpstr>A126033278V</vt:lpstr>
      <vt:lpstr>A126033278V_Data</vt:lpstr>
      <vt:lpstr>A126033278V_Latest</vt:lpstr>
      <vt:lpstr>A126033282K</vt:lpstr>
      <vt:lpstr>A126033282K_Data</vt:lpstr>
      <vt:lpstr>A126033282K_Latest</vt:lpstr>
      <vt:lpstr>A126033286V</vt:lpstr>
      <vt:lpstr>A126033286V_Data</vt:lpstr>
      <vt:lpstr>A126033286V_Latest</vt:lpstr>
      <vt:lpstr>A126033290K</vt:lpstr>
      <vt:lpstr>A126033290K_Data</vt:lpstr>
      <vt:lpstr>A126033290K_Latest</vt:lpstr>
      <vt:lpstr>A126033294V</vt:lpstr>
      <vt:lpstr>A126033294V_Data</vt:lpstr>
      <vt:lpstr>A126033294V_Latest</vt:lpstr>
      <vt:lpstr>A126033298C</vt:lpstr>
      <vt:lpstr>A126033298C_Data</vt:lpstr>
      <vt:lpstr>A126033298C_Latest</vt:lpstr>
      <vt:lpstr>A126033302J</vt:lpstr>
      <vt:lpstr>A126033302J_Data</vt:lpstr>
      <vt:lpstr>A126033302J_Latest</vt:lpstr>
      <vt:lpstr>A126033306T</vt:lpstr>
      <vt:lpstr>A126033306T_Data</vt:lpstr>
      <vt:lpstr>A126033306T_Latest</vt:lpstr>
      <vt:lpstr>A126033314T</vt:lpstr>
      <vt:lpstr>A126033314T_Data</vt:lpstr>
      <vt:lpstr>A126033314T_Latest</vt:lpstr>
      <vt:lpstr>A126033318A</vt:lpstr>
      <vt:lpstr>A126033318A_Data</vt:lpstr>
      <vt:lpstr>A126033318A_Latest</vt:lpstr>
      <vt:lpstr>A126033322T</vt:lpstr>
      <vt:lpstr>A126033322T_Data</vt:lpstr>
      <vt:lpstr>A126033322T_Latest</vt:lpstr>
      <vt:lpstr>A126033334A</vt:lpstr>
      <vt:lpstr>A126033334A_Data</vt:lpstr>
      <vt:lpstr>A126033334A_Latest</vt:lpstr>
      <vt:lpstr>A126033338K</vt:lpstr>
      <vt:lpstr>A126033338K_Data</vt:lpstr>
      <vt:lpstr>A126033338K_Latest</vt:lpstr>
      <vt:lpstr>A126033342A</vt:lpstr>
      <vt:lpstr>A126033342A_Data</vt:lpstr>
      <vt:lpstr>A126033342A_Latest</vt:lpstr>
      <vt:lpstr>A126033346K</vt:lpstr>
      <vt:lpstr>A126033346K_Data</vt:lpstr>
      <vt:lpstr>A126033346K_Latest</vt:lpstr>
      <vt:lpstr>A126033350A</vt:lpstr>
      <vt:lpstr>A126033350A_Data</vt:lpstr>
      <vt:lpstr>A126033350A_Latest</vt:lpstr>
      <vt:lpstr>A126033354K</vt:lpstr>
      <vt:lpstr>A126033354K_Data</vt:lpstr>
      <vt:lpstr>A126033354K_Latest</vt:lpstr>
      <vt:lpstr>A126033358V</vt:lpstr>
      <vt:lpstr>A126033358V_Data</vt:lpstr>
      <vt:lpstr>A126033358V_Latest</vt:lpstr>
      <vt:lpstr>A126033362K</vt:lpstr>
      <vt:lpstr>A126033362K_Data</vt:lpstr>
      <vt:lpstr>A126033362K_Latest</vt:lpstr>
      <vt:lpstr>A126033366V</vt:lpstr>
      <vt:lpstr>A126033366V_Data</vt:lpstr>
      <vt:lpstr>A126033366V_Latest</vt:lpstr>
      <vt:lpstr>A126033370K</vt:lpstr>
      <vt:lpstr>A126033370K_Data</vt:lpstr>
      <vt:lpstr>A126033370K_Latest</vt:lpstr>
      <vt:lpstr>A126033374V</vt:lpstr>
      <vt:lpstr>A126033374V_Data</vt:lpstr>
      <vt:lpstr>A126033374V_Latest</vt:lpstr>
      <vt:lpstr>A126033378C</vt:lpstr>
      <vt:lpstr>A126033378C_Data</vt:lpstr>
      <vt:lpstr>A126033378C_Latest</vt:lpstr>
      <vt:lpstr>A126033386C</vt:lpstr>
      <vt:lpstr>A126033386C_Data</vt:lpstr>
      <vt:lpstr>A126033386C_Latest</vt:lpstr>
      <vt:lpstr>A126033390V</vt:lpstr>
      <vt:lpstr>A126033390V_Data</vt:lpstr>
      <vt:lpstr>A126033390V_Latest</vt:lpstr>
      <vt:lpstr>A126033394C</vt:lpstr>
      <vt:lpstr>A126033394C_Data</vt:lpstr>
      <vt:lpstr>A126033394C_Latest</vt:lpstr>
      <vt:lpstr>A126033406A</vt:lpstr>
      <vt:lpstr>A126033406A_Data</vt:lpstr>
      <vt:lpstr>A126033406A_Latest</vt:lpstr>
      <vt:lpstr>A126033410T</vt:lpstr>
      <vt:lpstr>A126033410T_Data</vt:lpstr>
      <vt:lpstr>A126033410T_Latest</vt:lpstr>
      <vt:lpstr>A126033414A</vt:lpstr>
      <vt:lpstr>A126033414A_Data</vt:lpstr>
      <vt:lpstr>A126033414A_Latest</vt:lpstr>
      <vt:lpstr>A126033418K</vt:lpstr>
      <vt:lpstr>A126033418K_Data</vt:lpstr>
      <vt:lpstr>A126033418K_Latest</vt:lpstr>
      <vt:lpstr>A126033422A</vt:lpstr>
      <vt:lpstr>A126033422A_Data</vt:lpstr>
      <vt:lpstr>A126033422A_Latest</vt:lpstr>
      <vt:lpstr>A126033426K</vt:lpstr>
      <vt:lpstr>A126033426K_Data</vt:lpstr>
      <vt:lpstr>A126033426K_Latest</vt:lpstr>
      <vt:lpstr>A126033430A</vt:lpstr>
      <vt:lpstr>A126033430A_Data</vt:lpstr>
      <vt:lpstr>A126033430A_Latest</vt:lpstr>
      <vt:lpstr>A126033434K</vt:lpstr>
      <vt:lpstr>A126033434K_Data</vt:lpstr>
      <vt:lpstr>A126033434K_Latest</vt:lpstr>
      <vt:lpstr>A126033438V</vt:lpstr>
      <vt:lpstr>A126033438V_Data</vt:lpstr>
      <vt:lpstr>A126033438V_Latest</vt:lpstr>
      <vt:lpstr>A126033442K</vt:lpstr>
      <vt:lpstr>A126033442K_Data</vt:lpstr>
      <vt:lpstr>A126033442K_Latest</vt:lpstr>
      <vt:lpstr>A126033446V</vt:lpstr>
      <vt:lpstr>A126033446V_Data</vt:lpstr>
      <vt:lpstr>A126033446V_Latest</vt:lpstr>
      <vt:lpstr>A126033450K</vt:lpstr>
      <vt:lpstr>A126033450K_Data</vt:lpstr>
      <vt:lpstr>A126033450K_Latest</vt:lpstr>
      <vt:lpstr>A126033458C</vt:lpstr>
      <vt:lpstr>A126033458C_Data</vt:lpstr>
      <vt:lpstr>A126033458C_Latest</vt:lpstr>
      <vt:lpstr>A126033462V</vt:lpstr>
      <vt:lpstr>A126033462V_Data</vt:lpstr>
      <vt:lpstr>A126033462V_Latest</vt:lpstr>
      <vt:lpstr>A126033466C</vt:lpstr>
      <vt:lpstr>A126033466C_Data</vt:lpstr>
      <vt:lpstr>A126033466C_Latest</vt:lpstr>
      <vt:lpstr>A126033478L</vt:lpstr>
      <vt:lpstr>A126033478L_Data</vt:lpstr>
      <vt:lpstr>A126033478L_Latest</vt:lpstr>
      <vt:lpstr>A126033482C</vt:lpstr>
      <vt:lpstr>A126033482C_Data</vt:lpstr>
      <vt:lpstr>A126033482C_Latest</vt:lpstr>
      <vt:lpstr>A126033486L</vt:lpstr>
      <vt:lpstr>A126033486L_Data</vt:lpstr>
      <vt:lpstr>A126033486L_Latest</vt:lpstr>
      <vt:lpstr>A126033490C</vt:lpstr>
      <vt:lpstr>A126033490C_Data</vt:lpstr>
      <vt:lpstr>A126033490C_Latest</vt:lpstr>
      <vt:lpstr>A126033494L</vt:lpstr>
      <vt:lpstr>A126033494L_Data</vt:lpstr>
      <vt:lpstr>A126033494L_Latest</vt:lpstr>
      <vt:lpstr>A126033498W</vt:lpstr>
      <vt:lpstr>A126033498W_Data</vt:lpstr>
      <vt:lpstr>A126033498W_Latest</vt:lpstr>
      <vt:lpstr>A126033502A</vt:lpstr>
      <vt:lpstr>A126033502A_Data</vt:lpstr>
      <vt:lpstr>A126033502A_Latest</vt:lpstr>
      <vt:lpstr>A126033506K</vt:lpstr>
      <vt:lpstr>A126033506K_Data</vt:lpstr>
      <vt:lpstr>A126033506K_Latest</vt:lpstr>
      <vt:lpstr>A126033510A</vt:lpstr>
      <vt:lpstr>A126033510A_Data</vt:lpstr>
      <vt:lpstr>A126033510A_Latest</vt:lpstr>
      <vt:lpstr>A126033514K</vt:lpstr>
      <vt:lpstr>A126033514K_Data</vt:lpstr>
      <vt:lpstr>A126033514K_Latest</vt:lpstr>
      <vt:lpstr>A126033518V</vt:lpstr>
      <vt:lpstr>A126033518V_Data</vt:lpstr>
      <vt:lpstr>A126033518V_Latest</vt:lpstr>
      <vt:lpstr>A126033522K</vt:lpstr>
      <vt:lpstr>A126033522K_Data</vt:lpstr>
      <vt:lpstr>A126033522K_Latest</vt:lpstr>
      <vt:lpstr>A126033530K</vt:lpstr>
      <vt:lpstr>A126033530K_Data</vt:lpstr>
      <vt:lpstr>A126033530K_Latest</vt:lpstr>
      <vt:lpstr>A126033534V</vt:lpstr>
      <vt:lpstr>A126033534V_Data</vt:lpstr>
      <vt:lpstr>A126033534V_Latest</vt:lpstr>
      <vt:lpstr>A126033538C</vt:lpstr>
      <vt:lpstr>A126033538C_Data</vt:lpstr>
      <vt:lpstr>A126033538C_Latest</vt:lpstr>
      <vt:lpstr>A126033550V</vt:lpstr>
      <vt:lpstr>A126033550V_Data</vt:lpstr>
      <vt:lpstr>A126033550V_Latest</vt:lpstr>
      <vt:lpstr>A126033554C</vt:lpstr>
      <vt:lpstr>A126033554C_Data</vt:lpstr>
      <vt:lpstr>A126033554C_Latest</vt:lpstr>
      <vt:lpstr>A126033558L</vt:lpstr>
      <vt:lpstr>A126033558L_Data</vt:lpstr>
      <vt:lpstr>A126033558L_Latest</vt:lpstr>
      <vt:lpstr>A126033562C</vt:lpstr>
      <vt:lpstr>A126033562C_Data</vt:lpstr>
      <vt:lpstr>A126033562C_Latest</vt:lpstr>
      <vt:lpstr>A126033566L</vt:lpstr>
      <vt:lpstr>A126033566L_Data</vt:lpstr>
      <vt:lpstr>A126033566L_Latest</vt:lpstr>
      <vt:lpstr>A126033570C</vt:lpstr>
      <vt:lpstr>A126033570C_Data</vt:lpstr>
      <vt:lpstr>A126033570C_Latest</vt:lpstr>
      <vt:lpstr>A126033574L</vt:lpstr>
      <vt:lpstr>A126033574L_Data</vt:lpstr>
      <vt:lpstr>A126033574L_Latest</vt:lpstr>
      <vt:lpstr>A126033578W</vt:lpstr>
      <vt:lpstr>A126033578W_Data</vt:lpstr>
      <vt:lpstr>A126033578W_Latest</vt:lpstr>
      <vt:lpstr>A126033582L</vt:lpstr>
      <vt:lpstr>A126033582L_Data</vt:lpstr>
      <vt:lpstr>A126033582L_Latest</vt:lpstr>
      <vt:lpstr>A126033586W</vt:lpstr>
      <vt:lpstr>A126033586W_Data</vt:lpstr>
      <vt:lpstr>A126033586W_Latest</vt:lpstr>
      <vt:lpstr>A126033590L</vt:lpstr>
      <vt:lpstr>A126033590L_Data</vt:lpstr>
      <vt:lpstr>A126033590L_Latest</vt:lpstr>
      <vt:lpstr>A126033594W</vt:lpstr>
      <vt:lpstr>A126033594W_Data</vt:lpstr>
      <vt:lpstr>A126033594W_Latest</vt:lpstr>
      <vt:lpstr>A126033602K</vt:lpstr>
      <vt:lpstr>A126033602K_Data</vt:lpstr>
      <vt:lpstr>A126033602K_Latest</vt:lpstr>
      <vt:lpstr>A126033606V</vt:lpstr>
      <vt:lpstr>A126033606V_Data</vt:lpstr>
      <vt:lpstr>A126033606V_Latest</vt:lpstr>
      <vt:lpstr>A126033610K</vt:lpstr>
      <vt:lpstr>A126033610K_Data</vt:lpstr>
      <vt:lpstr>A126033610K_Latest</vt:lpstr>
      <vt:lpstr>A126033622V</vt:lpstr>
      <vt:lpstr>A126033622V_Data</vt:lpstr>
      <vt:lpstr>A126033622V_Latest</vt:lpstr>
      <vt:lpstr>A126033626C</vt:lpstr>
      <vt:lpstr>A126033626C_Data</vt:lpstr>
      <vt:lpstr>A126033626C_Latest</vt:lpstr>
      <vt:lpstr>A126033630V</vt:lpstr>
      <vt:lpstr>A126033630V_Data</vt:lpstr>
      <vt:lpstr>A126033630V_Latest</vt:lpstr>
      <vt:lpstr>A126033634C</vt:lpstr>
      <vt:lpstr>A126033634C_Data</vt:lpstr>
      <vt:lpstr>A126033634C_Latest</vt:lpstr>
      <vt:lpstr>A126033638L</vt:lpstr>
      <vt:lpstr>A126033638L_Data</vt:lpstr>
      <vt:lpstr>A126033638L_Latest</vt:lpstr>
      <vt:lpstr>A126033642C</vt:lpstr>
      <vt:lpstr>A126033642C_Data</vt:lpstr>
      <vt:lpstr>A126033642C_Latest</vt:lpstr>
      <vt:lpstr>A126033646L</vt:lpstr>
      <vt:lpstr>A126033646L_Data</vt:lpstr>
      <vt:lpstr>A126033646L_Latest</vt:lpstr>
      <vt:lpstr>A126033650C</vt:lpstr>
      <vt:lpstr>A126033650C_Data</vt:lpstr>
      <vt:lpstr>A126033650C_Latest</vt:lpstr>
      <vt:lpstr>A126033654L</vt:lpstr>
      <vt:lpstr>A126033654L_Data</vt:lpstr>
      <vt:lpstr>A126033654L_Latest</vt:lpstr>
      <vt:lpstr>A126033658W</vt:lpstr>
      <vt:lpstr>A126033658W_Data</vt:lpstr>
      <vt:lpstr>A126033658W_Latest</vt:lpstr>
      <vt:lpstr>A126033662L</vt:lpstr>
      <vt:lpstr>A126033662L_Data</vt:lpstr>
      <vt:lpstr>A126033662L_Latest</vt:lpstr>
      <vt:lpstr>A126033666W</vt:lpstr>
      <vt:lpstr>A126033666W_Data</vt:lpstr>
      <vt:lpstr>A126033666W_Latest</vt:lpstr>
      <vt:lpstr>A126033674W</vt:lpstr>
      <vt:lpstr>A126033674W_Data</vt:lpstr>
      <vt:lpstr>A126033674W_Latest</vt:lpstr>
      <vt:lpstr>A126033678F</vt:lpstr>
      <vt:lpstr>A126033678F_Data</vt:lpstr>
      <vt:lpstr>A126033678F_Latest</vt:lpstr>
      <vt:lpstr>A126033682W</vt:lpstr>
      <vt:lpstr>A126033682W_Data</vt:lpstr>
      <vt:lpstr>A126033682W_Latest</vt:lpstr>
      <vt:lpstr>A126033694F</vt:lpstr>
      <vt:lpstr>A126033694F_Data</vt:lpstr>
      <vt:lpstr>A126033694F_Latest</vt:lpstr>
      <vt:lpstr>A126033698R</vt:lpstr>
      <vt:lpstr>A126033698R_Data</vt:lpstr>
      <vt:lpstr>A126033698R_Latest</vt:lpstr>
      <vt:lpstr>A126033702V</vt:lpstr>
      <vt:lpstr>A126033702V_Data</vt:lpstr>
      <vt:lpstr>A126033702V_Latest</vt:lpstr>
      <vt:lpstr>A126033706C</vt:lpstr>
      <vt:lpstr>A126033706C_Data</vt:lpstr>
      <vt:lpstr>A126033706C_Latest</vt:lpstr>
      <vt:lpstr>A126033710V</vt:lpstr>
      <vt:lpstr>A126033710V_Data</vt:lpstr>
      <vt:lpstr>A126033710V_Latest</vt:lpstr>
      <vt:lpstr>A126033714C</vt:lpstr>
      <vt:lpstr>A126033714C_Data</vt:lpstr>
      <vt:lpstr>A126033714C_Latest</vt:lpstr>
      <vt:lpstr>A126033718L</vt:lpstr>
      <vt:lpstr>A126033718L_Data</vt:lpstr>
      <vt:lpstr>A126033718L_Latest</vt:lpstr>
      <vt:lpstr>A126033722C</vt:lpstr>
      <vt:lpstr>A126033722C_Data</vt:lpstr>
      <vt:lpstr>A126033722C_Latest</vt:lpstr>
      <vt:lpstr>A126033726L</vt:lpstr>
      <vt:lpstr>A126033726L_Data</vt:lpstr>
      <vt:lpstr>A126033726L_Latest</vt:lpstr>
      <vt:lpstr>A126033730C</vt:lpstr>
      <vt:lpstr>A126033730C_Data</vt:lpstr>
      <vt:lpstr>A126033730C_Latest</vt:lpstr>
      <vt:lpstr>A126033734L</vt:lpstr>
      <vt:lpstr>A126033734L_Data</vt:lpstr>
      <vt:lpstr>A126033734L_Latest</vt:lpstr>
      <vt:lpstr>A126033738W</vt:lpstr>
      <vt:lpstr>A126033738W_Data</vt:lpstr>
      <vt:lpstr>A126033738W_Latest</vt:lpstr>
      <vt:lpstr>A126033746W</vt:lpstr>
      <vt:lpstr>A126033746W_Data</vt:lpstr>
      <vt:lpstr>A126033746W_Latest</vt:lpstr>
      <vt:lpstr>A126033750L</vt:lpstr>
      <vt:lpstr>A126033750L_Data</vt:lpstr>
      <vt:lpstr>A126033750L_Latest</vt:lpstr>
      <vt:lpstr>A126033754W</vt:lpstr>
      <vt:lpstr>A126033754W_Data</vt:lpstr>
      <vt:lpstr>A126033754W_Latest</vt:lpstr>
      <vt:lpstr>A126033766F</vt:lpstr>
      <vt:lpstr>A126033766F_Data</vt:lpstr>
      <vt:lpstr>A126033766F_Latest</vt:lpstr>
      <vt:lpstr>A126033770W</vt:lpstr>
      <vt:lpstr>A126033770W_Data</vt:lpstr>
      <vt:lpstr>A126033770W_Latest</vt:lpstr>
      <vt:lpstr>A126033774F</vt:lpstr>
      <vt:lpstr>A126033774F_Data</vt:lpstr>
      <vt:lpstr>A126033774F_Latest</vt:lpstr>
      <vt:lpstr>A126033778R</vt:lpstr>
      <vt:lpstr>A126033778R_Data</vt:lpstr>
      <vt:lpstr>A126033778R_Latest</vt:lpstr>
      <vt:lpstr>A126033782F</vt:lpstr>
      <vt:lpstr>A126033782F_Data</vt:lpstr>
      <vt:lpstr>A126033782F_Latest</vt:lpstr>
      <vt:lpstr>A126033786R</vt:lpstr>
      <vt:lpstr>A126033786R_Data</vt:lpstr>
      <vt:lpstr>A126033786R_Latest</vt:lpstr>
      <vt:lpstr>A126033790F</vt:lpstr>
      <vt:lpstr>A126033790F_Data</vt:lpstr>
      <vt:lpstr>A126033790F_Latest</vt:lpstr>
      <vt:lpstr>A126033794R</vt:lpstr>
      <vt:lpstr>A126033794R_Data</vt:lpstr>
      <vt:lpstr>A126033794R_Latest</vt:lpstr>
      <vt:lpstr>A126033798X</vt:lpstr>
      <vt:lpstr>A126033798X_Data</vt:lpstr>
      <vt:lpstr>A126033798X_Latest</vt:lpstr>
      <vt:lpstr>A126033802C</vt:lpstr>
      <vt:lpstr>A126033802C_Data</vt:lpstr>
      <vt:lpstr>A126033802C_Latest</vt:lpstr>
      <vt:lpstr>A126033806L</vt:lpstr>
      <vt:lpstr>A126033806L_Data</vt:lpstr>
      <vt:lpstr>A126033806L_Latest</vt:lpstr>
      <vt:lpstr>A126033810C</vt:lpstr>
      <vt:lpstr>A126033810C_Data</vt:lpstr>
      <vt:lpstr>A126033810C_Latest</vt:lpstr>
      <vt:lpstr>A126033818W</vt:lpstr>
      <vt:lpstr>A126033818W_Data</vt:lpstr>
      <vt:lpstr>A126033818W_Latest</vt:lpstr>
      <vt:lpstr>A126033822L</vt:lpstr>
      <vt:lpstr>A126033822L_Data</vt:lpstr>
      <vt:lpstr>A126033822L_Latest</vt:lpstr>
      <vt:lpstr>A126033826W</vt:lpstr>
      <vt:lpstr>A126033826W_Data</vt:lpstr>
      <vt:lpstr>A126033826W_Latest</vt:lpstr>
      <vt:lpstr>A126033838F</vt:lpstr>
      <vt:lpstr>A126033838F_Data</vt:lpstr>
      <vt:lpstr>A126033838F_Latest</vt:lpstr>
      <vt:lpstr>A126033842W</vt:lpstr>
      <vt:lpstr>A126033842W_Data</vt:lpstr>
      <vt:lpstr>A126033842W_Latest</vt:lpstr>
      <vt:lpstr>A126033846F</vt:lpstr>
      <vt:lpstr>A126033846F_Data</vt:lpstr>
      <vt:lpstr>A126033846F_Latest</vt:lpstr>
      <vt:lpstr>A126033850W</vt:lpstr>
      <vt:lpstr>A126033850W_Data</vt:lpstr>
      <vt:lpstr>A126033850W_Latest</vt:lpstr>
      <vt:lpstr>A126033854F</vt:lpstr>
      <vt:lpstr>A126033854F_Data</vt:lpstr>
      <vt:lpstr>A126033854F_Latest</vt:lpstr>
      <vt:lpstr>A126033858R</vt:lpstr>
      <vt:lpstr>A126033858R_Data</vt:lpstr>
      <vt:lpstr>A126033858R_Latest</vt:lpstr>
      <vt:lpstr>A126033862F</vt:lpstr>
      <vt:lpstr>A126033862F_Data</vt:lpstr>
      <vt:lpstr>A126033862F_Latest</vt:lpstr>
      <vt:lpstr>A126033866R</vt:lpstr>
      <vt:lpstr>A126033866R_Data</vt:lpstr>
      <vt:lpstr>A126033866R_Latest</vt:lpstr>
      <vt:lpstr>A126033870F</vt:lpstr>
      <vt:lpstr>A126033870F_Data</vt:lpstr>
      <vt:lpstr>A126033870F_Latest</vt:lpstr>
      <vt:lpstr>A126033874R</vt:lpstr>
      <vt:lpstr>A126033874R_Data</vt:lpstr>
      <vt:lpstr>A126033874R_Latest</vt:lpstr>
      <vt:lpstr>A126033878X</vt:lpstr>
      <vt:lpstr>A126033878X_Data</vt:lpstr>
      <vt:lpstr>A126033878X_Latest</vt:lpstr>
      <vt:lpstr>A126033882R</vt:lpstr>
      <vt:lpstr>A126033882R_Data</vt:lpstr>
      <vt:lpstr>A126033882R_Latest</vt:lpstr>
      <vt:lpstr>A126033886X</vt:lpstr>
      <vt:lpstr>A126033886X_Data</vt:lpstr>
      <vt:lpstr>A126033886X_Latest</vt:lpstr>
      <vt:lpstr>A126033890R</vt:lpstr>
      <vt:lpstr>A126033890R_Data</vt:lpstr>
      <vt:lpstr>A126033890R_Latest</vt:lpstr>
      <vt:lpstr>A126033894X</vt:lpstr>
      <vt:lpstr>A126033894X_Data</vt:lpstr>
      <vt:lpstr>A126033894X_Latest</vt:lpstr>
      <vt:lpstr>A126033898J</vt:lpstr>
      <vt:lpstr>A126033898J_Data</vt:lpstr>
      <vt:lpstr>A126033898J_Latest</vt:lpstr>
      <vt:lpstr>A126033902L</vt:lpstr>
      <vt:lpstr>A126033902L_Data</vt:lpstr>
      <vt:lpstr>A126033902L_Latest</vt:lpstr>
      <vt:lpstr>A126033906W</vt:lpstr>
      <vt:lpstr>A126033906W_Data</vt:lpstr>
      <vt:lpstr>A126033906W_Latest</vt:lpstr>
      <vt:lpstr>A126033910L</vt:lpstr>
      <vt:lpstr>A126033910L_Data</vt:lpstr>
      <vt:lpstr>A126033910L_Latest</vt:lpstr>
      <vt:lpstr>A126033914W</vt:lpstr>
      <vt:lpstr>A126033914W_Data</vt:lpstr>
      <vt:lpstr>A126033914W_Latest</vt:lpstr>
      <vt:lpstr>A126033918F</vt:lpstr>
      <vt:lpstr>A126033918F_Data</vt:lpstr>
      <vt:lpstr>A126033918F_Latest</vt:lpstr>
      <vt:lpstr>A126033922W</vt:lpstr>
      <vt:lpstr>A126033922W_Data</vt:lpstr>
      <vt:lpstr>A126033922W_Latest</vt:lpstr>
      <vt:lpstr>A126033926F</vt:lpstr>
      <vt:lpstr>A126033926F_Data</vt:lpstr>
      <vt:lpstr>A126033926F_Latest</vt:lpstr>
      <vt:lpstr>A126033930W</vt:lpstr>
      <vt:lpstr>A126033930W_Data</vt:lpstr>
      <vt:lpstr>A126033930W_Latest</vt:lpstr>
      <vt:lpstr>A126033934F</vt:lpstr>
      <vt:lpstr>A126033934F_Data</vt:lpstr>
      <vt:lpstr>A126033934F_Latest</vt:lpstr>
      <vt:lpstr>A126033938R</vt:lpstr>
      <vt:lpstr>A126033938R_Data</vt:lpstr>
      <vt:lpstr>A126033938R_Latest</vt:lpstr>
      <vt:lpstr>A126033942F</vt:lpstr>
      <vt:lpstr>A126033942F_Data</vt:lpstr>
      <vt:lpstr>A126033942F_Latest</vt:lpstr>
      <vt:lpstr>A126033946R</vt:lpstr>
      <vt:lpstr>A126033946R_Data</vt:lpstr>
      <vt:lpstr>A126033946R_Latest</vt:lpstr>
      <vt:lpstr>A126033950F</vt:lpstr>
      <vt:lpstr>A126033950F_Data</vt:lpstr>
      <vt:lpstr>A126033950F_Latest</vt:lpstr>
      <vt:lpstr>A126033954R</vt:lpstr>
      <vt:lpstr>A126033954R_Data</vt:lpstr>
      <vt:lpstr>A126033954R_Latest</vt:lpstr>
      <vt:lpstr>A126033958X</vt:lpstr>
      <vt:lpstr>A126033958X_Data</vt:lpstr>
      <vt:lpstr>A126033958X_Latest</vt:lpstr>
      <vt:lpstr>A126033962R</vt:lpstr>
      <vt:lpstr>A126033962R_Data</vt:lpstr>
      <vt:lpstr>A126033962R_Latest</vt:lpstr>
      <vt:lpstr>A126033966X</vt:lpstr>
      <vt:lpstr>A126033966X_Data</vt:lpstr>
      <vt:lpstr>A126033966X_Latest</vt:lpstr>
      <vt:lpstr>A126033970R</vt:lpstr>
      <vt:lpstr>A126033970R_Data</vt:lpstr>
      <vt:lpstr>A126033970R_Latest</vt:lpstr>
      <vt:lpstr>A126033974X</vt:lpstr>
      <vt:lpstr>A126033974X_Data</vt:lpstr>
      <vt:lpstr>A126033974X_Latest</vt:lpstr>
      <vt:lpstr>A126033978J</vt:lpstr>
      <vt:lpstr>A126033978J_Data</vt:lpstr>
      <vt:lpstr>A126033978J_Latest</vt:lpstr>
      <vt:lpstr>A126033982X</vt:lpstr>
      <vt:lpstr>A126033982X_Data</vt:lpstr>
      <vt:lpstr>A126033982X_Latest</vt:lpstr>
      <vt:lpstr>A126033986J</vt:lpstr>
      <vt:lpstr>A126033986J_Data</vt:lpstr>
      <vt:lpstr>A126033986J_Latest</vt:lpstr>
      <vt:lpstr>A126033990X</vt:lpstr>
      <vt:lpstr>A126033990X_Data</vt:lpstr>
      <vt:lpstr>A126033990X_Latest</vt:lpstr>
      <vt:lpstr>A126033994J</vt:lpstr>
      <vt:lpstr>A126033994J_Data</vt:lpstr>
      <vt:lpstr>A126033994J_Latest</vt:lpstr>
      <vt:lpstr>A126033998T</vt:lpstr>
      <vt:lpstr>A126033998T_Data</vt:lpstr>
      <vt:lpstr>A126033998T_Latest</vt:lpstr>
      <vt:lpstr>A126034002X</vt:lpstr>
      <vt:lpstr>A126034002X_Data</vt:lpstr>
      <vt:lpstr>A126034002X_Latest</vt:lpstr>
      <vt:lpstr>A126034006J</vt:lpstr>
      <vt:lpstr>A126034006J_Data</vt:lpstr>
      <vt:lpstr>A126034006J_Latest</vt:lpstr>
      <vt:lpstr>A126034010X</vt:lpstr>
      <vt:lpstr>A126034010X_Data</vt:lpstr>
      <vt:lpstr>A126034010X_Latest</vt:lpstr>
      <vt:lpstr>A126034014J</vt:lpstr>
      <vt:lpstr>A126034014J_Data</vt:lpstr>
      <vt:lpstr>A126034014J_Latest</vt:lpstr>
      <vt:lpstr>A126034018T</vt:lpstr>
      <vt:lpstr>A126034018T_Data</vt:lpstr>
      <vt:lpstr>A126034018T_Latest</vt:lpstr>
      <vt:lpstr>A126034022J</vt:lpstr>
      <vt:lpstr>A126034022J_Data</vt:lpstr>
      <vt:lpstr>A126034022J_Latest</vt:lpstr>
      <vt:lpstr>A126034026T</vt:lpstr>
      <vt:lpstr>A126034026T_Data</vt:lpstr>
      <vt:lpstr>A126034026T_Latest</vt:lpstr>
      <vt:lpstr>A126034030J</vt:lpstr>
      <vt:lpstr>A126034030J_Data</vt:lpstr>
      <vt:lpstr>A126034030J_Latest</vt:lpstr>
      <vt:lpstr>A126034034T</vt:lpstr>
      <vt:lpstr>A126034034T_Data</vt:lpstr>
      <vt:lpstr>A126034034T_Latest</vt:lpstr>
      <vt:lpstr>A126034038A</vt:lpstr>
      <vt:lpstr>A126034038A_Data</vt:lpstr>
      <vt:lpstr>A126034038A_Latest</vt:lpstr>
      <vt:lpstr>A126034042T</vt:lpstr>
      <vt:lpstr>A126034042T_Data</vt:lpstr>
      <vt:lpstr>A126034042T_Latest</vt:lpstr>
      <vt:lpstr>A126034046A</vt:lpstr>
      <vt:lpstr>A126034046A_Data</vt:lpstr>
      <vt:lpstr>A126034046A_Latest</vt:lpstr>
      <vt:lpstr>A126034050T</vt:lpstr>
      <vt:lpstr>A126034050T_Data</vt:lpstr>
      <vt:lpstr>A126034050T_Latest</vt:lpstr>
      <vt:lpstr>A126034054A</vt:lpstr>
      <vt:lpstr>A126034054A_Data</vt:lpstr>
      <vt:lpstr>A126034054A_Latest</vt:lpstr>
      <vt:lpstr>A126034058K</vt:lpstr>
      <vt:lpstr>A126034058K_Data</vt:lpstr>
      <vt:lpstr>A126034058K_Latest</vt:lpstr>
      <vt:lpstr>A126034062A</vt:lpstr>
      <vt:lpstr>A126034062A_Data</vt:lpstr>
      <vt:lpstr>A126034062A_Latest</vt:lpstr>
      <vt:lpstr>A126034066K</vt:lpstr>
      <vt:lpstr>A126034066K_Data</vt:lpstr>
      <vt:lpstr>A126034066K_Latest</vt:lpstr>
      <vt:lpstr>A126034070A</vt:lpstr>
      <vt:lpstr>A126034070A_Data</vt:lpstr>
      <vt:lpstr>A126034070A_Latest</vt:lpstr>
      <vt:lpstr>A126034074K</vt:lpstr>
      <vt:lpstr>A126034074K_Data</vt:lpstr>
      <vt:lpstr>A126034074K_Latest</vt:lpstr>
      <vt:lpstr>A126034078V</vt:lpstr>
      <vt:lpstr>A126034078V_Data</vt:lpstr>
      <vt:lpstr>A126034078V_Latest</vt:lpstr>
      <vt:lpstr>A126034082K</vt:lpstr>
      <vt:lpstr>A126034082K_Data</vt:lpstr>
      <vt:lpstr>A126034082K_Latest</vt:lpstr>
      <vt:lpstr>A126034086V</vt:lpstr>
      <vt:lpstr>A126034086V_Data</vt:lpstr>
      <vt:lpstr>A126034086V_Latest</vt:lpstr>
      <vt:lpstr>A126034090K</vt:lpstr>
      <vt:lpstr>A126034090K_Data</vt:lpstr>
      <vt:lpstr>A126034090K_Latest</vt:lpstr>
      <vt:lpstr>A126034094V</vt:lpstr>
      <vt:lpstr>A126034094V_Data</vt:lpstr>
      <vt:lpstr>A126034094V_Latest</vt:lpstr>
      <vt:lpstr>A126034098C</vt:lpstr>
      <vt:lpstr>A126034098C_Data</vt:lpstr>
      <vt:lpstr>A126034098C_Latest</vt:lpstr>
      <vt:lpstr>A126034102J</vt:lpstr>
      <vt:lpstr>A126034102J_Data</vt:lpstr>
      <vt:lpstr>A126034102J_Latest</vt:lpstr>
      <vt:lpstr>A126034106T</vt:lpstr>
      <vt:lpstr>A126034106T_Data</vt:lpstr>
      <vt:lpstr>A126034106T_Latest</vt:lpstr>
      <vt:lpstr>A126034110J</vt:lpstr>
      <vt:lpstr>A126034110J_Data</vt:lpstr>
      <vt:lpstr>A126034110J_Latest</vt:lpstr>
      <vt:lpstr>A126034114T</vt:lpstr>
      <vt:lpstr>A126034114T_Data</vt:lpstr>
      <vt:lpstr>A126034114T_Latest</vt:lpstr>
      <vt:lpstr>A126034118A</vt:lpstr>
      <vt:lpstr>A126034118A_Data</vt:lpstr>
      <vt:lpstr>A126034118A_Latest</vt:lpstr>
      <vt:lpstr>A126034122T</vt:lpstr>
      <vt:lpstr>A126034122T_Data</vt:lpstr>
      <vt:lpstr>A126034122T_Latest</vt:lpstr>
      <vt:lpstr>A126034126A</vt:lpstr>
      <vt:lpstr>A126034126A_Data</vt:lpstr>
      <vt:lpstr>A126034126A_Latest</vt:lpstr>
      <vt:lpstr>A126034130T</vt:lpstr>
      <vt:lpstr>A126034130T_Data</vt:lpstr>
      <vt:lpstr>A126034130T_Latest</vt:lpstr>
      <vt:lpstr>A126034134A</vt:lpstr>
      <vt:lpstr>A126034134A_Data</vt:lpstr>
      <vt:lpstr>A126034134A_Latest</vt:lpstr>
      <vt:lpstr>A126034138K</vt:lpstr>
      <vt:lpstr>A126034138K_Data</vt:lpstr>
      <vt:lpstr>A126034138K_Latest</vt:lpstr>
      <vt:lpstr>A126034142A</vt:lpstr>
      <vt:lpstr>A126034142A_Data</vt:lpstr>
      <vt:lpstr>A126034142A_Latest</vt:lpstr>
      <vt:lpstr>A126034146K</vt:lpstr>
      <vt:lpstr>A126034146K_Data</vt:lpstr>
      <vt:lpstr>A126034146K_Latest</vt:lpstr>
      <vt:lpstr>A126034150A</vt:lpstr>
      <vt:lpstr>A126034150A_Data</vt:lpstr>
      <vt:lpstr>A126034150A_Latest</vt:lpstr>
      <vt:lpstr>A126034154K</vt:lpstr>
      <vt:lpstr>A126034154K_Data</vt:lpstr>
      <vt:lpstr>A126034154K_Latest</vt:lpstr>
      <vt:lpstr>A126034158V</vt:lpstr>
      <vt:lpstr>A126034158V_Data</vt:lpstr>
      <vt:lpstr>A126034158V_Latest</vt:lpstr>
      <vt:lpstr>A126034162K</vt:lpstr>
      <vt:lpstr>A126034162K_Data</vt:lpstr>
      <vt:lpstr>A126034162K_Latest</vt:lpstr>
      <vt:lpstr>A126034166V</vt:lpstr>
      <vt:lpstr>A126034166V_Data</vt:lpstr>
      <vt:lpstr>A126034166V_Latest</vt:lpstr>
      <vt:lpstr>A126034170K</vt:lpstr>
      <vt:lpstr>A126034170K_Data</vt:lpstr>
      <vt:lpstr>A126034170K_Latest</vt:lpstr>
      <vt:lpstr>A126034174V</vt:lpstr>
      <vt:lpstr>A126034174V_Data</vt:lpstr>
      <vt:lpstr>A126034174V_Latest</vt:lpstr>
      <vt:lpstr>A126034178C</vt:lpstr>
      <vt:lpstr>A126034178C_Data</vt:lpstr>
      <vt:lpstr>A126034178C_Latest</vt:lpstr>
      <vt:lpstr>A126034182V</vt:lpstr>
      <vt:lpstr>A126034182V_Data</vt:lpstr>
      <vt:lpstr>A126034182V_Latest</vt:lpstr>
      <vt:lpstr>A126034186C</vt:lpstr>
      <vt:lpstr>A126034186C_Data</vt:lpstr>
      <vt:lpstr>A126034186C_Latest</vt:lpstr>
      <vt:lpstr>A126034190V</vt:lpstr>
      <vt:lpstr>A126034190V_Data</vt:lpstr>
      <vt:lpstr>A126034190V_Latest</vt:lpstr>
      <vt:lpstr>A126034194C</vt:lpstr>
      <vt:lpstr>A126034194C_Data</vt:lpstr>
      <vt:lpstr>A126034194C_Latest</vt:lpstr>
      <vt:lpstr>A126034198L</vt:lpstr>
      <vt:lpstr>A126034198L_Data</vt:lpstr>
      <vt:lpstr>A126034198L_Latest</vt:lpstr>
      <vt:lpstr>A126034202T</vt:lpstr>
      <vt:lpstr>A126034202T_Data</vt:lpstr>
      <vt:lpstr>A126034202T_Latest</vt:lpstr>
      <vt:lpstr>A126034206A</vt:lpstr>
      <vt:lpstr>A126034206A_Data</vt:lpstr>
      <vt:lpstr>A126034206A_Latest</vt:lpstr>
      <vt:lpstr>A126034210T</vt:lpstr>
      <vt:lpstr>A126034210T_Data</vt:lpstr>
      <vt:lpstr>A126034210T_Latest</vt:lpstr>
      <vt:lpstr>A126034214A</vt:lpstr>
      <vt:lpstr>A126034214A_Data</vt:lpstr>
      <vt:lpstr>A126034214A_Latest</vt:lpstr>
      <vt:lpstr>A126034218K</vt:lpstr>
      <vt:lpstr>A126034218K_Data</vt:lpstr>
      <vt:lpstr>A126034218K_Latest</vt:lpstr>
      <vt:lpstr>A126034222A</vt:lpstr>
      <vt:lpstr>A126034222A_Data</vt:lpstr>
      <vt:lpstr>A126034222A_Latest</vt:lpstr>
      <vt:lpstr>A126034226K</vt:lpstr>
      <vt:lpstr>A126034226K_Data</vt:lpstr>
      <vt:lpstr>A126034226K_Latest</vt:lpstr>
      <vt:lpstr>A126034230A</vt:lpstr>
      <vt:lpstr>A126034230A_Data</vt:lpstr>
      <vt:lpstr>A126034230A_Latest</vt:lpstr>
      <vt:lpstr>A126034234K</vt:lpstr>
      <vt:lpstr>A126034234K_Data</vt:lpstr>
      <vt:lpstr>A126034234K_Latest</vt:lpstr>
      <vt:lpstr>A126034238V</vt:lpstr>
      <vt:lpstr>A126034238V_Data</vt:lpstr>
      <vt:lpstr>A126034238V_Latest</vt:lpstr>
      <vt:lpstr>A126034242K</vt:lpstr>
      <vt:lpstr>A126034242K_Data</vt:lpstr>
      <vt:lpstr>A126034242K_Latest</vt:lpstr>
      <vt:lpstr>A126034246V</vt:lpstr>
      <vt:lpstr>A126034246V_Data</vt:lpstr>
      <vt:lpstr>A126034246V_Latest</vt:lpstr>
      <vt:lpstr>A126034250K</vt:lpstr>
      <vt:lpstr>A126034250K_Data</vt:lpstr>
      <vt:lpstr>A126034250K_Latest</vt:lpstr>
      <vt:lpstr>A126034254V</vt:lpstr>
      <vt:lpstr>A126034254V_Data</vt:lpstr>
      <vt:lpstr>A126034254V_Latest</vt:lpstr>
      <vt:lpstr>A126034258C</vt:lpstr>
      <vt:lpstr>A126034258C_Data</vt:lpstr>
      <vt:lpstr>A126034258C_Latest</vt:lpstr>
      <vt:lpstr>A126034262V</vt:lpstr>
      <vt:lpstr>A126034262V_Data</vt:lpstr>
      <vt:lpstr>A126034262V_Latest</vt:lpstr>
      <vt:lpstr>A126034266C</vt:lpstr>
      <vt:lpstr>A126034266C_Data</vt:lpstr>
      <vt:lpstr>A126034266C_Latest</vt:lpstr>
      <vt:lpstr>A126034270V</vt:lpstr>
      <vt:lpstr>A126034270V_Data</vt:lpstr>
      <vt:lpstr>A126034270V_Latest</vt:lpstr>
      <vt:lpstr>A126034274C</vt:lpstr>
      <vt:lpstr>A126034274C_Data</vt:lpstr>
      <vt:lpstr>A126034274C_Latest</vt:lpstr>
      <vt:lpstr>A126034278L</vt:lpstr>
      <vt:lpstr>A126034278L_Data</vt:lpstr>
      <vt:lpstr>A126034278L_Latest</vt:lpstr>
      <vt:lpstr>A126034282C</vt:lpstr>
      <vt:lpstr>A126034282C_Data</vt:lpstr>
      <vt:lpstr>A126034282C_Latest</vt:lpstr>
      <vt:lpstr>A126034286L</vt:lpstr>
      <vt:lpstr>A126034286L_Data</vt:lpstr>
      <vt:lpstr>A126034286L_Latest</vt:lpstr>
      <vt:lpstr>A126034290C</vt:lpstr>
      <vt:lpstr>A126034290C_Data</vt:lpstr>
      <vt:lpstr>A126034290C_Latest</vt:lpstr>
      <vt:lpstr>A126034294L</vt:lpstr>
      <vt:lpstr>A126034294L_Data</vt:lpstr>
      <vt:lpstr>A126034294L_Latest</vt:lpstr>
      <vt:lpstr>A126034298W</vt:lpstr>
      <vt:lpstr>A126034298W_Data</vt:lpstr>
      <vt:lpstr>A126034298W_Latest</vt:lpstr>
      <vt:lpstr>A126034302A</vt:lpstr>
      <vt:lpstr>A126034302A_Data</vt:lpstr>
      <vt:lpstr>A126034302A_Latest</vt:lpstr>
      <vt:lpstr>A126034306K</vt:lpstr>
      <vt:lpstr>A126034306K_Data</vt:lpstr>
      <vt:lpstr>A126034306K_Latest</vt:lpstr>
      <vt:lpstr>A126034310A</vt:lpstr>
      <vt:lpstr>A126034310A_Data</vt:lpstr>
      <vt:lpstr>A126034310A_Latest</vt:lpstr>
      <vt:lpstr>A126034314K</vt:lpstr>
      <vt:lpstr>A126034314K_Data</vt:lpstr>
      <vt:lpstr>A126034314K_Latest</vt:lpstr>
      <vt:lpstr>A126034318V</vt:lpstr>
      <vt:lpstr>A126034318V_Data</vt:lpstr>
      <vt:lpstr>A126034318V_Latest</vt:lpstr>
      <vt:lpstr>A126034322K</vt:lpstr>
      <vt:lpstr>A126034322K_Data</vt:lpstr>
      <vt:lpstr>A126034322K_Latest</vt:lpstr>
      <vt:lpstr>A126034326V</vt:lpstr>
      <vt:lpstr>A126034326V_Data</vt:lpstr>
      <vt:lpstr>A126034326V_Latest</vt:lpstr>
      <vt:lpstr>A126034330K</vt:lpstr>
      <vt:lpstr>A126034330K_Data</vt:lpstr>
      <vt:lpstr>A126034330K_Latest</vt:lpstr>
      <vt:lpstr>A126034334V</vt:lpstr>
      <vt:lpstr>A126034334V_Data</vt:lpstr>
      <vt:lpstr>A126034334V_Latest</vt:lpstr>
      <vt:lpstr>A126034338C</vt:lpstr>
      <vt:lpstr>A126034338C_Data</vt:lpstr>
      <vt:lpstr>A126034338C_Latest</vt:lpstr>
      <vt:lpstr>A126034342V</vt:lpstr>
      <vt:lpstr>A126034342V_Data</vt:lpstr>
      <vt:lpstr>A126034342V_Latest</vt:lpstr>
      <vt:lpstr>A126034346C</vt:lpstr>
      <vt:lpstr>A126034346C_Data</vt:lpstr>
      <vt:lpstr>A126034346C_Latest</vt:lpstr>
      <vt:lpstr>A126034350V</vt:lpstr>
      <vt:lpstr>A126034350V_Data</vt:lpstr>
      <vt:lpstr>A126034350V_Latest</vt:lpstr>
      <vt:lpstr>A126034354C</vt:lpstr>
      <vt:lpstr>A126034354C_Data</vt:lpstr>
      <vt:lpstr>A126034354C_Latest</vt:lpstr>
      <vt:lpstr>A126034358L</vt:lpstr>
      <vt:lpstr>A126034358L_Data</vt:lpstr>
      <vt:lpstr>A126034358L_Latest</vt:lpstr>
      <vt:lpstr>A126034362C</vt:lpstr>
      <vt:lpstr>A126034362C_Data</vt:lpstr>
      <vt:lpstr>A126034362C_Latest</vt:lpstr>
      <vt:lpstr>A126034366L</vt:lpstr>
      <vt:lpstr>A126034366L_Data</vt:lpstr>
      <vt:lpstr>A126034366L_Latest</vt:lpstr>
      <vt:lpstr>A126034370C</vt:lpstr>
      <vt:lpstr>A126034370C_Data</vt:lpstr>
      <vt:lpstr>A126034370C_Latest</vt:lpstr>
      <vt:lpstr>A126034374L</vt:lpstr>
      <vt:lpstr>A126034374L_Data</vt:lpstr>
      <vt:lpstr>A126034374L_Latest</vt:lpstr>
      <vt:lpstr>A126034378W</vt:lpstr>
      <vt:lpstr>A126034378W_Data</vt:lpstr>
      <vt:lpstr>A126034378W_Latest</vt:lpstr>
      <vt:lpstr>A126034382L</vt:lpstr>
      <vt:lpstr>A126034382L_Data</vt:lpstr>
      <vt:lpstr>A126034382L_Latest</vt:lpstr>
      <vt:lpstr>A126034386W</vt:lpstr>
      <vt:lpstr>A126034386W_Data</vt:lpstr>
      <vt:lpstr>A126034386W_Latest</vt:lpstr>
      <vt:lpstr>A126034390L</vt:lpstr>
      <vt:lpstr>A126034390L_Data</vt:lpstr>
      <vt:lpstr>A126034390L_Latest</vt:lpstr>
      <vt:lpstr>A126034394W</vt:lpstr>
      <vt:lpstr>A126034394W_Data</vt:lpstr>
      <vt:lpstr>A126034394W_Latest</vt:lpstr>
      <vt:lpstr>A126034398F</vt:lpstr>
      <vt:lpstr>A126034398F_Data</vt:lpstr>
      <vt:lpstr>A126034398F_Latest</vt:lpstr>
      <vt:lpstr>A126034402K</vt:lpstr>
      <vt:lpstr>A126034402K_Data</vt:lpstr>
      <vt:lpstr>A126034402K_Latest</vt:lpstr>
      <vt:lpstr>A126034406V</vt:lpstr>
      <vt:lpstr>A126034406V_Data</vt:lpstr>
      <vt:lpstr>A126034406V_Latest</vt:lpstr>
      <vt:lpstr>A126034410K</vt:lpstr>
      <vt:lpstr>A126034410K_Data</vt:lpstr>
      <vt:lpstr>A126034410K_Latest</vt:lpstr>
      <vt:lpstr>A126034414V</vt:lpstr>
      <vt:lpstr>A126034414V_Data</vt:lpstr>
      <vt:lpstr>A126034414V_Latest</vt:lpstr>
      <vt:lpstr>A126034418C</vt:lpstr>
      <vt:lpstr>A126034418C_Data</vt:lpstr>
      <vt:lpstr>A126034418C_Latest</vt:lpstr>
      <vt:lpstr>A126034422V</vt:lpstr>
      <vt:lpstr>A126034422V_Data</vt:lpstr>
      <vt:lpstr>A126034422V_Latest</vt:lpstr>
      <vt:lpstr>A126034426C</vt:lpstr>
      <vt:lpstr>A126034426C_Data</vt:lpstr>
      <vt:lpstr>A126034426C_Latest</vt:lpstr>
      <vt:lpstr>A126034430V</vt:lpstr>
      <vt:lpstr>A126034430V_Data</vt:lpstr>
      <vt:lpstr>A126034430V_Latest</vt:lpstr>
      <vt:lpstr>A126034434C</vt:lpstr>
      <vt:lpstr>A126034434C_Data</vt:lpstr>
      <vt:lpstr>A126034434C_Latest</vt:lpstr>
      <vt:lpstr>A126034438L</vt:lpstr>
      <vt:lpstr>A126034438L_Data</vt:lpstr>
      <vt:lpstr>A126034438L_Latest</vt:lpstr>
      <vt:lpstr>A126034442C</vt:lpstr>
      <vt:lpstr>A126034442C_Data</vt:lpstr>
      <vt:lpstr>A126034442C_Latest</vt:lpstr>
      <vt:lpstr>A126034446L</vt:lpstr>
      <vt:lpstr>A126034446L_Data</vt:lpstr>
      <vt:lpstr>A126034446L_Latest</vt:lpstr>
      <vt:lpstr>A126034450C</vt:lpstr>
      <vt:lpstr>A126034450C_Data</vt:lpstr>
      <vt:lpstr>A126034450C_Latest</vt:lpstr>
      <vt:lpstr>A126034454L</vt:lpstr>
      <vt:lpstr>A126034454L_Data</vt:lpstr>
      <vt:lpstr>A126034454L_Latest</vt:lpstr>
      <vt:lpstr>A126034458W</vt:lpstr>
      <vt:lpstr>A126034458W_Data</vt:lpstr>
      <vt:lpstr>A126034458W_Latest</vt:lpstr>
      <vt:lpstr>A126034462L</vt:lpstr>
      <vt:lpstr>A126034462L_Data</vt:lpstr>
      <vt:lpstr>A126034462L_Latest</vt:lpstr>
      <vt:lpstr>A126034466W</vt:lpstr>
      <vt:lpstr>A126034466W_Data</vt:lpstr>
      <vt:lpstr>A126034466W_Latest</vt:lpstr>
      <vt:lpstr>A126034470L</vt:lpstr>
      <vt:lpstr>A126034470L_Data</vt:lpstr>
      <vt:lpstr>A126034470L_Latest</vt:lpstr>
      <vt:lpstr>A126034474W</vt:lpstr>
      <vt:lpstr>A126034474W_Data</vt:lpstr>
      <vt:lpstr>A126034474W_Latest</vt:lpstr>
      <vt:lpstr>A126034478F</vt:lpstr>
      <vt:lpstr>A126034478F_Data</vt:lpstr>
      <vt:lpstr>A126034478F_Latest</vt:lpstr>
      <vt:lpstr>A126034482W</vt:lpstr>
      <vt:lpstr>A126034482W_Data</vt:lpstr>
      <vt:lpstr>A126034482W_Latest</vt:lpstr>
      <vt:lpstr>A126034486F</vt:lpstr>
      <vt:lpstr>A126034486F_Data</vt:lpstr>
      <vt:lpstr>A126034486F_Latest</vt:lpstr>
      <vt:lpstr>A126034490W</vt:lpstr>
      <vt:lpstr>A126034490W_Data</vt:lpstr>
      <vt:lpstr>A126034490W_Latest</vt:lpstr>
      <vt:lpstr>A126034494F</vt:lpstr>
      <vt:lpstr>A126034494F_Data</vt:lpstr>
      <vt:lpstr>A126034494F_Latest</vt:lpstr>
      <vt:lpstr>A126034498R</vt:lpstr>
      <vt:lpstr>A126034498R_Data</vt:lpstr>
      <vt:lpstr>A126034498R_Latest</vt:lpstr>
      <vt:lpstr>A126034502V</vt:lpstr>
      <vt:lpstr>A126034502V_Data</vt:lpstr>
      <vt:lpstr>A126034502V_Latest</vt:lpstr>
      <vt:lpstr>A126034506C</vt:lpstr>
      <vt:lpstr>A126034506C_Data</vt:lpstr>
      <vt:lpstr>A126034506C_Latest</vt:lpstr>
      <vt:lpstr>A126034510V</vt:lpstr>
      <vt:lpstr>A126034510V_Data</vt:lpstr>
      <vt:lpstr>A126034510V_Latest</vt:lpstr>
      <vt:lpstr>A126034514C</vt:lpstr>
      <vt:lpstr>A126034514C_Data</vt:lpstr>
      <vt:lpstr>A126034514C_Latest</vt:lpstr>
      <vt:lpstr>A126034518L</vt:lpstr>
      <vt:lpstr>A126034518L_Data</vt:lpstr>
      <vt:lpstr>A126034518L_Latest</vt:lpstr>
      <vt:lpstr>A126034522C</vt:lpstr>
      <vt:lpstr>A126034522C_Data</vt:lpstr>
      <vt:lpstr>A126034522C_Latest</vt:lpstr>
      <vt:lpstr>A126034526L</vt:lpstr>
      <vt:lpstr>A126034526L_Data</vt:lpstr>
      <vt:lpstr>A126034526L_Latest</vt:lpstr>
      <vt:lpstr>A126034530C</vt:lpstr>
      <vt:lpstr>A126034530C_Data</vt:lpstr>
      <vt:lpstr>A126034530C_Latest</vt:lpstr>
      <vt:lpstr>A126034534L</vt:lpstr>
      <vt:lpstr>A126034534L_Data</vt:lpstr>
      <vt:lpstr>A126034534L_Latest</vt:lpstr>
      <vt:lpstr>A126034538W</vt:lpstr>
      <vt:lpstr>A126034538W_Data</vt:lpstr>
      <vt:lpstr>A126034538W_Latest</vt:lpstr>
      <vt:lpstr>A126034542L</vt:lpstr>
      <vt:lpstr>A126034542L_Data</vt:lpstr>
      <vt:lpstr>A126034542L_Latest</vt:lpstr>
      <vt:lpstr>A126034546W</vt:lpstr>
      <vt:lpstr>A126034546W_Data</vt:lpstr>
      <vt:lpstr>A126034546W_Latest</vt:lpstr>
      <vt:lpstr>A126034550L</vt:lpstr>
      <vt:lpstr>A126034550L_Data</vt:lpstr>
      <vt:lpstr>A126034550L_Latest</vt:lpstr>
      <vt:lpstr>A126034554W</vt:lpstr>
      <vt:lpstr>A126034554W_Data</vt:lpstr>
      <vt:lpstr>A126034554W_Latest</vt:lpstr>
      <vt:lpstr>A126034558F</vt:lpstr>
      <vt:lpstr>A126034558F_Data</vt:lpstr>
      <vt:lpstr>A126034558F_Latest</vt:lpstr>
      <vt:lpstr>A126034562W</vt:lpstr>
      <vt:lpstr>A126034562W_Data</vt:lpstr>
      <vt:lpstr>A126034562W_Latest</vt:lpstr>
      <vt:lpstr>A126034566F</vt:lpstr>
      <vt:lpstr>A126034566F_Data</vt:lpstr>
      <vt:lpstr>A126034566F_Latest</vt:lpstr>
      <vt:lpstr>A126034570W</vt:lpstr>
      <vt:lpstr>A126034570W_Data</vt:lpstr>
      <vt:lpstr>A126034570W_Latest</vt:lpstr>
      <vt:lpstr>A126034574F</vt:lpstr>
      <vt:lpstr>A126034574F_Data</vt:lpstr>
      <vt:lpstr>A126034574F_Latest</vt:lpstr>
      <vt:lpstr>A126034578R</vt:lpstr>
      <vt:lpstr>A126034578R_Data</vt:lpstr>
      <vt:lpstr>A126034578R_Latest</vt:lpstr>
      <vt:lpstr>A126034582F</vt:lpstr>
      <vt:lpstr>A126034582F_Data</vt:lpstr>
      <vt:lpstr>A126034582F_Latest</vt:lpstr>
      <vt:lpstr>A126034586R</vt:lpstr>
      <vt:lpstr>A126034586R_Data</vt:lpstr>
      <vt:lpstr>A126034586R_Latest</vt:lpstr>
      <vt:lpstr>A126034590F</vt:lpstr>
      <vt:lpstr>A126034590F_Data</vt:lpstr>
      <vt:lpstr>A126034590F_Latest</vt:lpstr>
      <vt:lpstr>A126034594R</vt:lpstr>
      <vt:lpstr>A126034594R_Data</vt:lpstr>
      <vt:lpstr>A126034594R_Latest</vt:lpstr>
      <vt:lpstr>A126034598X</vt:lpstr>
      <vt:lpstr>A126034598X_Data</vt:lpstr>
      <vt:lpstr>A126034598X_Latest</vt:lpstr>
      <vt:lpstr>A126034602C</vt:lpstr>
      <vt:lpstr>A126034602C_Data</vt:lpstr>
      <vt:lpstr>A126034602C_Latest</vt:lpstr>
      <vt:lpstr>A126034606L</vt:lpstr>
      <vt:lpstr>A126034606L_Data</vt:lpstr>
      <vt:lpstr>A126034606L_Latest</vt:lpstr>
      <vt:lpstr>A126034610C</vt:lpstr>
      <vt:lpstr>A126034610C_Data</vt:lpstr>
      <vt:lpstr>A126034610C_Latest</vt:lpstr>
      <vt:lpstr>A126034614L</vt:lpstr>
      <vt:lpstr>A126034614L_Data</vt:lpstr>
      <vt:lpstr>A126034614L_Latest</vt:lpstr>
      <vt:lpstr>A126034618W</vt:lpstr>
      <vt:lpstr>A126034618W_Data</vt:lpstr>
      <vt:lpstr>A126034618W_Latest</vt:lpstr>
      <vt:lpstr>A126034622L</vt:lpstr>
      <vt:lpstr>A126034622L_Data</vt:lpstr>
      <vt:lpstr>A126034622L_Latest</vt:lpstr>
      <vt:lpstr>A126034626W</vt:lpstr>
      <vt:lpstr>A126034626W_Data</vt:lpstr>
      <vt:lpstr>A126034626W_Latest</vt:lpstr>
      <vt:lpstr>A126034630L</vt:lpstr>
      <vt:lpstr>A126034630L_Data</vt:lpstr>
      <vt:lpstr>A126034630L_Latest</vt:lpstr>
      <vt:lpstr>A126034634W</vt:lpstr>
      <vt:lpstr>A126034634W_Data</vt:lpstr>
      <vt:lpstr>A126034634W_Latest</vt:lpstr>
      <vt:lpstr>A126034638F</vt:lpstr>
      <vt:lpstr>A126034638F_Data</vt:lpstr>
      <vt:lpstr>A126034638F_Latest</vt:lpstr>
      <vt:lpstr>A126034642W</vt:lpstr>
      <vt:lpstr>A126034642W_Data</vt:lpstr>
      <vt:lpstr>A126034642W_Latest</vt:lpstr>
      <vt:lpstr>A126034646F</vt:lpstr>
      <vt:lpstr>A126034646F_Data</vt:lpstr>
      <vt:lpstr>A126034646F_Latest</vt:lpstr>
      <vt:lpstr>A126034650W</vt:lpstr>
      <vt:lpstr>A126034650W_Data</vt:lpstr>
      <vt:lpstr>A126034650W_Latest</vt:lpstr>
      <vt:lpstr>A126034654F</vt:lpstr>
      <vt:lpstr>A126034654F_Data</vt:lpstr>
      <vt:lpstr>A126034654F_Latest</vt:lpstr>
      <vt:lpstr>A126034658R</vt:lpstr>
      <vt:lpstr>A126034658R_Data</vt:lpstr>
      <vt:lpstr>A126034658R_Latest</vt:lpstr>
      <vt:lpstr>A126034662F</vt:lpstr>
      <vt:lpstr>A126034662F_Data</vt:lpstr>
      <vt:lpstr>A126034662F_Latest</vt:lpstr>
      <vt:lpstr>A126034666R</vt:lpstr>
      <vt:lpstr>A126034666R_Data</vt:lpstr>
      <vt:lpstr>A126034666R_Latest</vt:lpstr>
      <vt:lpstr>A126034670F</vt:lpstr>
      <vt:lpstr>A126034670F_Data</vt:lpstr>
      <vt:lpstr>A126034670F_Latest</vt:lpstr>
      <vt:lpstr>A126034674R</vt:lpstr>
      <vt:lpstr>A126034674R_Data</vt:lpstr>
      <vt:lpstr>A126034674R_Latest</vt:lpstr>
      <vt:lpstr>A126034678X</vt:lpstr>
      <vt:lpstr>A126034678X_Data</vt:lpstr>
      <vt:lpstr>A126034678X_Latest</vt:lpstr>
      <vt:lpstr>A126034682R</vt:lpstr>
      <vt:lpstr>A126034682R_Data</vt:lpstr>
      <vt:lpstr>A126034682R_Latest</vt:lpstr>
      <vt:lpstr>A126034686X</vt:lpstr>
      <vt:lpstr>A126034686X_Data</vt:lpstr>
      <vt:lpstr>A126034686X_Latest</vt:lpstr>
      <vt:lpstr>A126034690R</vt:lpstr>
      <vt:lpstr>A126034690R_Data</vt:lpstr>
      <vt:lpstr>A126034690R_Latest</vt:lpstr>
      <vt:lpstr>A126034694X</vt:lpstr>
      <vt:lpstr>A126034694X_Data</vt:lpstr>
      <vt:lpstr>A126034694X_Latest</vt:lpstr>
      <vt:lpstr>A126034698J</vt:lpstr>
      <vt:lpstr>A126034698J_Data</vt:lpstr>
      <vt:lpstr>A126034698J_Latest</vt:lpstr>
      <vt:lpstr>A126034702L</vt:lpstr>
      <vt:lpstr>A126034702L_Data</vt:lpstr>
      <vt:lpstr>A126034702L_Latest</vt:lpstr>
      <vt:lpstr>A126034706W</vt:lpstr>
      <vt:lpstr>A126034706W_Data</vt:lpstr>
      <vt:lpstr>A126034706W_Latest</vt:lpstr>
      <vt:lpstr>A126034710L</vt:lpstr>
      <vt:lpstr>A126034710L_Data</vt:lpstr>
      <vt:lpstr>A126034710L_Latest</vt:lpstr>
      <vt:lpstr>A126034714W</vt:lpstr>
      <vt:lpstr>A126034714W_Data</vt:lpstr>
      <vt:lpstr>A126034714W_Latest</vt:lpstr>
      <vt:lpstr>A126034718F</vt:lpstr>
      <vt:lpstr>A126034718F_Data</vt:lpstr>
      <vt:lpstr>A126034718F_Latest</vt:lpstr>
      <vt:lpstr>A126034722W</vt:lpstr>
      <vt:lpstr>A126034722W_Data</vt:lpstr>
      <vt:lpstr>A126034722W_Latest</vt:lpstr>
      <vt:lpstr>A126034726F</vt:lpstr>
      <vt:lpstr>A126034726F_Data</vt:lpstr>
      <vt:lpstr>A126034726F_Latest</vt:lpstr>
      <vt:lpstr>A126034730W</vt:lpstr>
      <vt:lpstr>A126034730W_Data</vt:lpstr>
      <vt:lpstr>A126034730W_Latest</vt:lpstr>
      <vt:lpstr>A126034734F</vt:lpstr>
      <vt:lpstr>A126034734F_Data</vt:lpstr>
      <vt:lpstr>A126034734F_Latest</vt:lpstr>
      <vt:lpstr>A126034738R</vt:lpstr>
      <vt:lpstr>A126034738R_Data</vt:lpstr>
      <vt:lpstr>A126034738R_Latest</vt:lpstr>
      <vt:lpstr>A126034742F</vt:lpstr>
      <vt:lpstr>A126034742F_Data</vt:lpstr>
      <vt:lpstr>A126034742F_Latest</vt:lpstr>
      <vt:lpstr>A126034746R</vt:lpstr>
      <vt:lpstr>A126034746R_Data</vt:lpstr>
      <vt:lpstr>A126034746R_Latest</vt:lpstr>
      <vt:lpstr>A126034750F</vt:lpstr>
      <vt:lpstr>A126034750F_Data</vt:lpstr>
      <vt:lpstr>A126034750F_Latest</vt:lpstr>
      <vt:lpstr>A126034754R</vt:lpstr>
      <vt:lpstr>A126034754R_Data</vt:lpstr>
      <vt:lpstr>A126034754R_Latest</vt:lpstr>
      <vt:lpstr>A126034758X</vt:lpstr>
      <vt:lpstr>A126034758X_Data</vt:lpstr>
      <vt:lpstr>A126034758X_Latest</vt:lpstr>
      <vt:lpstr>A126034762R</vt:lpstr>
      <vt:lpstr>A126034762R_Data</vt:lpstr>
      <vt:lpstr>A126034762R_Latest</vt:lpstr>
      <vt:lpstr>A126034766X</vt:lpstr>
      <vt:lpstr>A126034766X_Data</vt:lpstr>
      <vt:lpstr>A126034766X_Latest</vt:lpstr>
      <vt:lpstr>A126034770R</vt:lpstr>
      <vt:lpstr>A126034770R_Data</vt:lpstr>
      <vt:lpstr>A126034770R_Latest</vt:lpstr>
      <vt:lpstr>A126034774X</vt:lpstr>
      <vt:lpstr>A126034774X_Data</vt:lpstr>
      <vt:lpstr>A126034774X_Latest</vt:lpstr>
      <vt:lpstr>A126034778J</vt:lpstr>
      <vt:lpstr>A126034778J_Data</vt:lpstr>
      <vt:lpstr>A126034778J_Latest</vt:lpstr>
      <vt:lpstr>A126034782X</vt:lpstr>
      <vt:lpstr>A126034782X_Data</vt:lpstr>
      <vt:lpstr>A126034782X_Latest</vt:lpstr>
      <vt:lpstr>A126034786J</vt:lpstr>
      <vt:lpstr>A126034786J_Data</vt:lpstr>
      <vt:lpstr>A126034786J_Latest</vt:lpstr>
      <vt:lpstr>A126034790X</vt:lpstr>
      <vt:lpstr>A126034790X_Data</vt:lpstr>
      <vt:lpstr>A126034790X_Latest</vt:lpstr>
      <vt:lpstr>A126034794J</vt:lpstr>
      <vt:lpstr>A126034794J_Data</vt:lpstr>
      <vt:lpstr>A126034794J_Latest</vt:lpstr>
      <vt:lpstr>A126034798T</vt:lpstr>
      <vt:lpstr>A126034798T_Data</vt:lpstr>
      <vt:lpstr>A126034798T_Latest</vt:lpstr>
      <vt:lpstr>A126034802W</vt:lpstr>
      <vt:lpstr>A126034802W_Data</vt:lpstr>
      <vt:lpstr>A126034802W_Latest</vt:lpstr>
      <vt:lpstr>A126034806F</vt:lpstr>
      <vt:lpstr>A126034806F_Data</vt:lpstr>
      <vt:lpstr>A126034806F_Latest</vt:lpstr>
      <vt:lpstr>A126034810W</vt:lpstr>
      <vt:lpstr>A126034810W_Data</vt:lpstr>
      <vt:lpstr>A126034810W_Latest</vt:lpstr>
      <vt:lpstr>A126034814F</vt:lpstr>
      <vt:lpstr>A126034814F_Data</vt:lpstr>
      <vt:lpstr>A126034814F_Latest</vt:lpstr>
      <vt:lpstr>A126034818R</vt:lpstr>
      <vt:lpstr>A126034818R_Data</vt:lpstr>
      <vt:lpstr>A126034818R_Latest</vt:lpstr>
      <vt:lpstr>A126034822F</vt:lpstr>
      <vt:lpstr>A126034822F_Data</vt:lpstr>
      <vt:lpstr>A126034822F_Latest</vt:lpstr>
      <vt:lpstr>A126034826R</vt:lpstr>
      <vt:lpstr>A126034826R_Data</vt:lpstr>
      <vt:lpstr>A126034826R_Latest</vt:lpstr>
      <vt:lpstr>A126034830F</vt:lpstr>
      <vt:lpstr>A126034830F_Data</vt:lpstr>
      <vt:lpstr>A126034830F_Latest</vt:lpstr>
      <vt:lpstr>A126034834R</vt:lpstr>
      <vt:lpstr>A126034834R_Data</vt:lpstr>
      <vt:lpstr>A126034834R_Latest</vt:lpstr>
      <vt:lpstr>A126034838X</vt:lpstr>
      <vt:lpstr>A126034838X_Data</vt:lpstr>
      <vt:lpstr>A126034838X_Latest</vt:lpstr>
      <vt:lpstr>A126034842R</vt:lpstr>
      <vt:lpstr>A126034842R_Data</vt:lpstr>
      <vt:lpstr>A126034842R_Latest</vt:lpstr>
      <vt:lpstr>A126034846X</vt:lpstr>
      <vt:lpstr>A126034846X_Data</vt:lpstr>
      <vt:lpstr>A126034846X_Latest</vt:lpstr>
      <vt:lpstr>A126034850R</vt:lpstr>
      <vt:lpstr>A126034850R_Data</vt:lpstr>
      <vt:lpstr>A126034850R_Latest</vt:lpstr>
      <vt:lpstr>A126034854X</vt:lpstr>
      <vt:lpstr>A126034854X_Data</vt:lpstr>
      <vt:lpstr>A126034854X_Latest</vt:lpstr>
      <vt:lpstr>A126034858J</vt:lpstr>
      <vt:lpstr>A126034858J_Data</vt:lpstr>
      <vt:lpstr>A126034858J_Latest</vt:lpstr>
      <vt:lpstr>A126034862X</vt:lpstr>
      <vt:lpstr>A126034862X_Data</vt:lpstr>
      <vt:lpstr>A126034862X_Latest</vt:lpstr>
      <vt:lpstr>A126034866J</vt:lpstr>
      <vt:lpstr>A126034866J_Data</vt:lpstr>
      <vt:lpstr>A126034866J_Latest</vt:lpstr>
      <vt:lpstr>A126034870X</vt:lpstr>
      <vt:lpstr>A126034870X_Data</vt:lpstr>
      <vt:lpstr>A126034870X_Latest</vt:lpstr>
      <vt:lpstr>A126034874J</vt:lpstr>
      <vt:lpstr>A126034874J_Data</vt:lpstr>
      <vt:lpstr>A126034874J_Latest</vt:lpstr>
      <vt:lpstr>A126034878T</vt:lpstr>
      <vt:lpstr>A126034878T_Data</vt:lpstr>
      <vt:lpstr>A126034878T_Latest</vt:lpstr>
      <vt:lpstr>A126034882J</vt:lpstr>
      <vt:lpstr>A126034882J_Data</vt:lpstr>
      <vt:lpstr>A126034882J_Latest</vt:lpstr>
      <vt:lpstr>A126034886T</vt:lpstr>
      <vt:lpstr>A126034886T_Data</vt:lpstr>
      <vt:lpstr>A126034886T_Latest</vt:lpstr>
      <vt:lpstr>A126034890J</vt:lpstr>
      <vt:lpstr>A126034890J_Data</vt:lpstr>
      <vt:lpstr>A126034890J_Latest</vt:lpstr>
      <vt:lpstr>A126034894T</vt:lpstr>
      <vt:lpstr>A126034894T_Data</vt:lpstr>
      <vt:lpstr>A126034894T_Latest</vt:lpstr>
      <vt:lpstr>A126034898A</vt:lpstr>
      <vt:lpstr>A126034898A_Data</vt:lpstr>
      <vt:lpstr>A126034898A_Latest</vt:lpstr>
      <vt:lpstr>A126034902F</vt:lpstr>
      <vt:lpstr>A126034902F_Data</vt:lpstr>
      <vt:lpstr>A126034902F_Latest</vt:lpstr>
      <vt:lpstr>A126034906R</vt:lpstr>
      <vt:lpstr>A126034906R_Data</vt:lpstr>
      <vt:lpstr>A126034906R_Latest</vt:lpstr>
      <vt:lpstr>A126034910F</vt:lpstr>
      <vt:lpstr>A126034910F_Data</vt:lpstr>
      <vt:lpstr>A126034910F_Latest</vt:lpstr>
      <vt:lpstr>A126034914R</vt:lpstr>
      <vt:lpstr>A126034914R_Data</vt:lpstr>
      <vt:lpstr>A126034914R_Latest</vt:lpstr>
      <vt:lpstr>A126034918X</vt:lpstr>
      <vt:lpstr>A126034918X_Data</vt:lpstr>
      <vt:lpstr>A126034918X_Latest</vt:lpstr>
      <vt:lpstr>A126034922R</vt:lpstr>
      <vt:lpstr>A126034922R_Data</vt:lpstr>
      <vt:lpstr>A126034922R_Latest</vt:lpstr>
      <vt:lpstr>A126034926X</vt:lpstr>
      <vt:lpstr>A126034926X_Data</vt:lpstr>
      <vt:lpstr>A126034926X_Latest</vt:lpstr>
      <vt:lpstr>A126034930R</vt:lpstr>
      <vt:lpstr>A126034930R_Data</vt:lpstr>
      <vt:lpstr>A126034930R_Latest</vt:lpstr>
      <vt:lpstr>A126034934X</vt:lpstr>
      <vt:lpstr>A126034934X_Data</vt:lpstr>
      <vt:lpstr>A126034934X_Latest</vt:lpstr>
      <vt:lpstr>A126034938J</vt:lpstr>
      <vt:lpstr>A126034938J_Data</vt:lpstr>
      <vt:lpstr>A126034938J_Latest</vt:lpstr>
      <vt:lpstr>A126034942X</vt:lpstr>
      <vt:lpstr>A126034942X_Data</vt:lpstr>
      <vt:lpstr>A126034942X_Latest</vt:lpstr>
      <vt:lpstr>A126034946J</vt:lpstr>
      <vt:lpstr>A126034946J_Data</vt:lpstr>
      <vt:lpstr>A126034946J_Latest</vt:lpstr>
      <vt:lpstr>A126034950X</vt:lpstr>
      <vt:lpstr>A126034950X_Data</vt:lpstr>
      <vt:lpstr>A126034950X_Latest</vt:lpstr>
      <vt:lpstr>A126034954J</vt:lpstr>
      <vt:lpstr>A126034954J_Data</vt:lpstr>
      <vt:lpstr>A126034954J_Latest</vt:lpstr>
      <vt:lpstr>A126034958T</vt:lpstr>
      <vt:lpstr>A126034958T_Data</vt:lpstr>
      <vt:lpstr>A126034958T_Latest</vt:lpstr>
      <vt:lpstr>A126034962J</vt:lpstr>
      <vt:lpstr>A126034962J_Data</vt:lpstr>
      <vt:lpstr>A126034962J_Latest</vt:lpstr>
      <vt:lpstr>A126034966T</vt:lpstr>
      <vt:lpstr>A126034966T_Data</vt:lpstr>
      <vt:lpstr>A126034966T_Latest</vt:lpstr>
      <vt:lpstr>A126034970J</vt:lpstr>
      <vt:lpstr>A126034970J_Data</vt:lpstr>
      <vt:lpstr>A126034970J_Latest</vt:lpstr>
      <vt:lpstr>A126034974T</vt:lpstr>
      <vt:lpstr>A126034974T_Data</vt:lpstr>
      <vt:lpstr>A126034974T_Latest</vt:lpstr>
      <vt:lpstr>A126034978A</vt:lpstr>
      <vt:lpstr>A126034978A_Data</vt:lpstr>
      <vt:lpstr>A126034978A_Latest</vt:lpstr>
      <vt:lpstr>A126034982T</vt:lpstr>
      <vt:lpstr>A126034982T_Data</vt:lpstr>
      <vt:lpstr>A126034982T_Latest</vt:lpstr>
      <vt:lpstr>A126034986A</vt:lpstr>
      <vt:lpstr>A126034986A_Data</vt:lpstr>
      <vt:lpstr>A126034986A_Latest</vt:lpstr>
      <vt:lpstr>A126034990T</vt:lpstr>
      <vt:lpstr>A126034990T_Data</vt:lpstr>
      <vt:lpstr>A126034990T_Latest</vt:lpstr>
      <vt:lpstr>A126034994A</vt:lpstr>
      <vt:lpstr>A126034994A_Data</vt:lpstr>
      <vt:lpstr>A126034994A_Latest</vt:lpstr>
      <vt:lpstr>A126034998K</vt:lpstr>
      <vt:lpstr>A126034998K_Data</vt:lpstr>
      <vt:lpstr>A126034998K_Latest</vt:lpstr>
      <vt:lpstr>A126035002T</vt:lpstr>
      <vt:lpstr>A126035002T_Data</vt:lpstr>
      <vt:lpstr>A126035002T_Latest</vt:lpstr>
      <vt:lpstr>A126035006A</vt:lpstr>
      <vt:lpstr>A126035006A_Data</vt:lpstr>
      <vt:lpstr>A126035006A_Latest</vt:lpstr>
      <vt:lpstr>A126035010T</vt:lpstr>
      <vt:lpstr>A126035010T_Data</vt:lpstr>
      <vt:lpstr>A126035010T_Latest</vt:lpstr>
      <vt:lpstr>A126035014A</vt:lpstr>
      <vt:lpstr>A126035014A_Data</vt:lpstr>
      <vt:lpstr>A126035014A_Latest</vt:lpstr>
      <vt:lpstr>A126035018K</vt:lpstr>
      <vt:lpstr>A126035018K_Data</vt:lpstr>
      <vt:lpstr>A126035018K_Latest</vt:lpstr>
      <vt:lpstr>A126035022A</vt:lpstr>
      <vt:lpstr>A126035022A_Data</vt:lpstr>
      <vt:lpstr>A126035022A_Latest</vt:lpstr>
      <vt:lpstr>A126035026K</vt:lpstr>
      <vt:lpstr>A126035026K_Data</vt:lpstr>
      <vt:lpstr>A126035026K_Latest</vt:lpstr>
      <vt:lpstr>A126035030A</vt:lpstr>
      <vt:lpstr>A126035030A_Data</vt:lpstr>
      <vt:lpstr>A126035030A_Latest</vt:lpstr>
      <vt:lpstr>A126035034K</vt:lpstr>
      <vt:lpstr>A126035034K_Data</vt:lpstr>
      <vt:lpstr>A126035034K_Latest</vt:lpstr>
      <vt:lpstr>A126035038V</vt:lpstr>
      <vt:lpstr>A126035038V_Data</vt:lpstr>
      <vt:lpstr>A126035038V_Latest</vt:lpstr>
      <vt:lpstr>A126035042K</vt:lpstr>
      <vt:lpstr>A126035042K_Data</vt:lpstr>
      <vt:lpstr>A126035042K_Latest</vt:lpstr>
      <vt:lpstr>A126035046V</vt:lpstr>
      <vt:lpstr>A126035046V_Data</vt:lpstr>
      <vt:lpstr>A126035046V_Latest</vt:lpstr>
      <vt:lpstr>A126035050K</vt:lpstr>
      <vt:lpstr>A126035050K_Data</vt:lpstr>
      <vt:lpstr>A126035050K_Latest</vt:lpstr>
      <vt:lpstr>A126035054V</vt:lpstr>
      <vt:lpstr>A126035054V_Data</vt:lpstr>
      <vt:lpstr>A126035054V_Latest</vt:lpstr>
      <vt:lpstr>A126035058C</vt:lpstr>
      <vt:lpstr>A126035058C_Data</vt:lpstr>
      <vt:lpstr>A126035058C_Latest</vt:lpstr>
      <vt:lpstr>A126035062V</vt:lpstr>
      <vt:lpstr>A126035062V_Data</vt:lpstr>
      <vt:lpstr>A126035062V_Latest</vt:lpstr>
      <vt:lpstr>A126035066C</vt:lpstr>
      <vt:lpstr>A126035066C_Data</vt:lpstr>
      <vt:lpstr>A126035066C_Latest</vt:lpstr>
      <vt:lpstr>A126035070V</vt:lpstr>
      <vt:lpstr>A126035070V_Data</vt:lpstr>
      <vt:lpstr>A126035070V_Latest</vt:lpstr>
      <vt:lpstr>A126035074C</vt:lpstr>
      <vt:lpstr>A126035074C_Data</vt:lpstr>
      <vt:lpstr>A126035074C_Latest</vt:lpstr>
      <vt:lpstr>A126035078L</vt:lpstr>
      <vt:lpstr>A126035078L_Data</vt:lpstr>
      <vt:lpstr>A126035078L_Latest</vt:lpstr>
      <vt:lpstr>A126035082C</vt:lpstr>
      <vt:lpstr>A126035082C_Data</vt:lpstr>
      <vt:lpstr>A126035082C_Latest</vt:lpstr>
      <vt:lpstr>A126035086L</vt:lpstr>
      <vt:lpstr>A126035086L_Data</vt:lpstr>
      <vt:lpstr>A126035086L_Latest</vt:lpstr>
      <vt:lpstr>A126035090C</vt:lpstr>
      <vt:lpstr>A126035090C_Data</vt:lpstr>
      <vt:lpstr>A126035090C_Latest</vt:lpstr>
      <vt:lpstr>A126035094L</vt:lpstr>
      <vt:lpstr>A126035094L_Data</vt:lpstr>
      <vt:lpstr>A126035094L_Latest</vt:lpstr>
      <vt:lpstr>A126035098W</vt:lpstr>
      <vt:lpstr>A126035098W_Data</vt:lpstr>
      <vt:lpstr>A126035098W_Latest</vt:lpstr>
      <vt:lpstr>A126035102A</vt:lpstr>
      <vt:lpstr>A126035102A_Data</vt:lpstr>
      <vt:lpstr>A126035102A_Latest</vt:lpstr>
      <vt:lpstr>A126035106K</vt:lpstr>
      <vt:lpstr>A126035106K_Data</vt:lpstr>
      <vt:lpstr>A126035106K_Latest</vt:lpstr>
      <vt:lpstr>A126035110A</vt:lpstr>
      <vt:lpstr>A126035110A_Data</vt:lpstr>
      <vt:lpstr>A126035110A_Latest</vt:lpstr>
      <vt:lpstr>A126035114K</vt:lpstr>
      <vt:lpstr>A126035114K_Data</vt:lpstr>
      <vt:lpstr>A126035114K_Latest</vt:lpstr>
      <vt:lpstr>A126035118V</vt:lpstr>
      <vt:lpstr>A126035118V_Data</vt:lpstr>
      <vt:lpstr>A126035118V_Latest</vt:lpstr>
      <vt:lpstr>A126035122K</vt:lpstr>
      <vt:lpstr>A126035122K_Data</vt:lpstr>
      <vt:lpstr>A126035122K_Latest</vt:lpstr>
      <vt:lpstr>A126035126V</vt:lpstr>
      <vt:lpstr>A126035126V_Data</vt:lpstr>
      <vt:lpstr>A126035126V_Latest</vt:lpstr>
      <vt:lpstr>A126035130K</vt:lpstr>
      <vt:lpstr>A126035130K_Data</vt:lpstr>
      <vt:lpstr>A126035130K_Latest</vt:lpstr>
      <vt:lpstr>A126035134V</vt:lpstr>
      <vt:lpstr>A126035134V_Data</vt:lpstr>
      <vt:lpstr>A126035134V_Latest</vt:lpstr>
      <vt:lpstr>A126035138C</vt:lpstr>
      <vt:lpstr>A126035138C_Data</vt:lpstr>
      <vt:lpstr>A126035138C_Latest</vt:lpstr>
      <vt:lpstr>A126035142V</vt:lpstr>
      <vt:lpstr>A126035142V_Data</vt:lpstr>
      <vt:lpstr>A126035142V_Latest</vt:lpstr>
      <vt:lpstr>A126035146C</vt:lpstr>
      <vt:lpstr>A126035146C_Data</vt:lpstr>
      <vt:lpstr>A126035146C_Latest</vt:lpstr>
      <vt:lpstr>A126035150V</vt:lpstr>
      <vt:lpstr>A126035150V_Data</vt:lpstr>
      <vt:lpstr>A126035150V_Latest</vt:lpstr>
      <vt:lpstr>A126035154C</vt:lpstr>
      <vt:lpstr>A126035154C_Data</vt:lpstr>
      <vt:lpstr>A126035154C_Latest</vt:lpstr>
      <vt:lpstr>A126035158L</vt:lpstr>
      <vt:lpstr>A126035158L_Data</vt:lpstr>
      <vt:lpstr>A126035158L_Latest</vt:lpstr>
      <vt:lpstr>A126035162C</vt:lpstr>
      <vt:lpstr>A126035162C_Data</vt:lpstr>
      <vt:lpstr>A126035162C_Latest</vt:lpstr>
      <vt:lpstr>A126035166L</vt:lpstr>
      <vt:lpstr>A126035166L_Data</vt:lpstr>
      <vt:lpstr>A126035166L_Latest</vt:lpstr>
      <vt:lpstr>A126035170C</vt:lpstr>
      <vt:lpstr>A126035170C_Data</vt:lpstr>
      <vt:lpstr>A126035170C_Latest</vt:lpstr>
      <vt:lpstr>A126035174L</vt:lpstr>
      <vt:lpstr>A126035174L_Data</vt:lpstr>
      <vt:lpstr>A126035174L_Latest</vt:lpstr>
      <vt:lpstr>A126035178W</vt:lpstr>
      <vt:lpstr>A126035178W_Data</vt:lpstr>
      <vt:lpstr>A126035178W_Latest</vt:lpstr>
      <vt:lpstr>A126035182L</vt:lpstr>
      <vt:lpstr>A126035182L_Data</vt:lpstr>
      <vt:lpstr>A126035182L_Latest</vt:lpstr>
      <vt:lpstr>A126035186W</vt:lpstr>
      <vt:lpstr>A126035186W_Data</vt:lpstr>
      <vt:lpstr>A126035186W_Latest</vt:lpstr>
      <vt:lpstr>A126035190L</vt:lpstr>
      <vt:lpstr>A126035190L_Data</vt:lpstr>
      <vt:lpstr>A126035190L_Latest</vt:lpstr>
      <vt:lpstr>A126035194W</vt:lpstr>
      <vt:lpstr>A126035194W_Data</vt:lpstr>
      <vt:lpstr>A126035194W_Latest</vt:lpstr>
      <vt:lpstr>A126035198F</vt:lpstr>
      <vt:lpstr>A126035198F_Data</vt:lpstr>
      <vt:lpstr>A126035198F_Latest</vt:lpstr>
      <vt:lpstr>A126035202K</vt:lpstr>
      <vt:lpstr>A126035202K_Data</vt:lpstr>
      <vt:lpstr>A126035202K_Latest</vt:lpstr>
      <vt:lpstr>A126035206V</vt:lpstr>
      <vt:lpstr>A126035206V_Data</vt:lpstr>
      <vt:lpstr>A126035206V_Latest</vt:lpstr>
      <vt:lpstr>A126035210K</vt:lpstr>
      <vt:lpstr>A126035210K_Data</vt:lpstr>
      <vt:lpstr>A126035210K_Latest</vt:lpstr>
      <vt:lpstr>A126035214V</vt:lpstr>
      <vt:lpstr>A126035214V_Data</vt:lpstr>
      <vt:lpstr>A126035214V_Latest</vt:lpstr>
      <vt:lpstr>A126035218C</vt:lpstr>
      <vt:lpstr>A126035218C_Data</vt:lpstr>
      <vt:lpstr>A126035218C_Latest</vt:lpstr>
      <vt:lpstr>A126035222V</vt:lpstr>
      <vt:lpstr>A126035222V_Data</vt:lpstr>
      <vt:lpstr>A126035222V_Latest</vt:lpstr>
      <vt:lpstr>A126035226C</vt:lpstr>
      <vt:lpstr>A126035226C_Data</vt:lpstr>
      <vt:lpstr>A126035226C_Latest</vt:lpstr>
      <vt:lpstr>A126035230V</vt:lpstr>
      <vt:lpstr>A126035230V_Data</vt:lpstr>
      <vt:lpstr>A126035230V_Latest</vt:lpstr>
      <vt:lpstr>A126035234C</vt:lpstr>
      <vt:lpstr>A126035234C_Data</vt:lpstr>
      <vt:lpstr>A126035234C_Latest</vt:lpstr>
      <vt:lpstr>A126035238L</vt:lpstr>
      <vt:lpstr>A126035238L_Data</vt:lpstr>
      <vt:lpstr>A126035238L_Latest</vt:lpstr>
      <vt:lpstr>A126035242C</vt:lpstr>
      <vt:lpstr>A126035242C_Data</vt:lpstr>
      <vt:lpstr>A126035242C_Latest</vt:lpstr>
      <vt:lpstr>A126035246L</vt:lpstr>
      <vt:lpstr>A126035246L_Data</vt:lpstr>
      <vt:lpstr>A126035246L_Latest</vt:lpstr>
      <vt:lpstr>A126035250C</vt:lpstr>
      <vt:lpstr>A126035250C_Data</vt:lpstr>
      <vt:lpstr>A126035250C_Latest</vt:lpstr>
      <vt:lpstr>A126035254L</vt:lpstr>
      <vt:lpstr>A126035254L_Data</vt:lpstr>
      <vt:lpstr>A126035254L_Latest</vt:lpstr>
      <vt:lpstr>A126035258W</vt:lpstr>
      <vt:lpstr>A126035258W_Data</vt:lpstr>
      <vt:lpstr>A126035258W_Latest</vt:lpstr>
      <vt:lpstr>A126035262L</vt:lpstr>
      <vt:lpstr>A126035262L_Data</vt:lpstr>
      <vt:lpstr>A126035262L_Latest</vt:lpstr>
      <vt:lpstr>A126035266W</vt:lpstr>
      <vt:lpstr>A126035266W_Data</vt:lpstr>
      <vt:lpstr>A126035266W_Latest</vt:lpstr>
      <vt:lpstr>A126035270L</vt:lpstr>
      <vt:lpstr>A126035270L_Data</vt:lpstr>
      <vt:lpstr>A126035270L_Latest</vt:lpstr>
      <vt:lpstr>A126035274W</vt:lpstr>
      <vt:lpstr>A126035274W_Data</vt:lpstr>
      <vt:lpstr>A126035274W_Latest</vt:lpstr>
      <vt:lpstr>A126035278F</vt:lpstr>
      <vt:lpstr>A126035278F_Data</vt:lpstr>
      <vt:lpstr>A126035278F_Latest</vt:lpstr>
      <vt:lpstr>A126035282W</vt:lpstr>
      <vt:lpstr>A126035282W_Data</vt:lpstr>
      <vt:lpstr>A126035282W_Latest</vt:lpstr>
      <vt:lpstr>A126035286F</vt:lpstr>
      <vt:lpstr>A126035286F_Data</vt:lpstr>
      <vt:lpstr>A126035286F_Latest</vt:lpstr>
      <vt:lpstr>A126035290W</vt:lpstr>
      <vt:lpstr>A126035290W_Data</vt:lpstr>
      <vt:lpstr>A126035290W_Latest</vt:lpstr>
      <vt:lpstr>A126035294F</vt:lpstr>
      <vt:lpstr>A126035294F_Data</vt:lpstr>
      <vt:lpstr>A126035294F_Latest</vt:lpstr>
      <vt:lpstr>A126035298R</vt:lpstr>
      <vt:lpstr>A126035298R_Data</vt:lpstr>
      <vt:lpstr>A126035298R_Latest</vt:lpstr>
      <vt:lpstr>A126035302V</vt:lpstr>
      <vt:lpstr>A126035302V_Data</vt:lpstr>
      <vt:lpstr>A126035302V_Latest</vt:lpstr>
      <vt:lpstr>A126035306C</vt:lpstr>
      <vt:lpstr>A126035306C_Data</vt:lpstr>
      <vt:lpstr>A126035306C_Latest</vt:lpstr>
      <vt:lpstr>A126035310V</vt:lpstr>
      <vt:lpstr>A126035310V_Data</vt:lpstr>
      <vt:lpstr>A126035310V_Latest</vt:lpstr>
      <vt:lpstr>A126035314C</vt:lpstr>
      <vt:lpstr>A126035314C_Data</vt:lpstr>
      <vt:lpstr>A126035314C_Latest</vt:lpstr>
      <vt:lpstr>A126035318L</vt:lpstr>
      <vt:lpstr>A126035318L_Data</vt:lpstr>
      <vt:lpstr>A126035318L_Latest</vt:lpstr>
      <vt:lpstr>A126035322C</vt:lpstr>
      <vt:lpstr>A126035322C_Data</vt:lpstr>
      <vt:lpstr>A126035322C_Latest</vt:lpstr>
      <vt:lpstr>A126035326L</vt:lpstr>
      <vt:lpstr>A126035326L_Data</vt:lpstr>
      <vt:lpstr>A126035326L_Latest</vt:lpstr>
      <vt:lpstr>A126035330C</vt:lpstr>
      <vt:lpstr>A126035330C_Data</vt:lpstr>
      <vt:lpstr>A126035330C_Latest</vt:lpstr>
      <vt:lpstr>A126035334L</vt:lpstr>
      <vt:lpstr>A126035334L_Data</vt:lpstr>
      <vt:lpstr>A126035334L_Latest</vt:lpstr>
      <vt:lpstr>A126035338W</vt:lpstr>
      <vt:lpstr>A126035338W_Data</vt:lpstr>
      <vt:lpstr>A126035338W_Latest</vt:lpstr>
      <vt:lpstr>A126035342L</vt:lpstr>
      <vt:lpstr>A126035342L_Data</vt:lpstr>
      <vt:lpstr>A126035342L_Latest</vt:lpstr>
      <vt:lpstr>A126035346W</vt:lpstr>
      <vt:lpstr>A126035346W_Data</vt:lpstr>
      <vt:lpstr>A126035346W_Latest</vt:lpstr>
      <vt:lpstr>A126035350L</vt:lpstr>
      <vt:lpstr>A126035350L_Data</vt:lpstr>
      <vt:lpstr>A126035350L_Latest</vt:lpstr>
      <vt:lpstr>A126035354W</vt:lpstr>
      <vt:lpstr>A126035354W_Data</vt:lpstr>
      <vt:lpstr>A126035354W_Latest</vt:lpstr>
      <vt:lpstr>A126035358F</vt:lpstr>
      <vt:lpstr>A126035358F_Data</vt:lpstr>
      <vt:lpstr>A126035358F_Latest</vt:lpstr>
      <vt:lpstr>A126035362W</vt:lpstr>
      <vt:lpstr>A126035362W_Data</vt:lpstr>
      <vt:lpstr>A126035362W_Latest</vt:lpstr>
      <vt:lpstr>A126035366F</vt:lpstr>
      <vt:lpstr>A126035366F_Data</vt:lpstr>
      <vt:lpstr>A126035366F_Latest</vt:lpstr>
      <vt:lpstr>A126035370W</vt:lpstr>
      <vt:lpstr>A126035370W_Data</vt:lpstr>
      <vt:lpstr>A126035370W_Latest</vt:lpstr>
      <vt:lpstr>A126035374F</vt:lpstr>
      <vt:lpstr>A126035374F_Data</vt:lpstr>
      <vt:lpstr>A126035374F_Latest</vt:lpstr>
      <vt:lpstr>A126035378R</vt:lpstr>
      <vt:lpstr>A126035378R_Data</vt:lpstr>
      <vt:lpstr>A126035378R_Latest</vt:lpstr>
      <vt:lpstr>A126035382F</vt:lpstr>
      <vt:lpstr>A126035382F_Data</vt:lpstr>
      <vt:lpstr>A126035382F_Latest</vt:lpstr>
      <vt:lpstr>A126035386R</vt:lpstr>
      <vt:lpstr>A126035386R_Data</vt:lpstr>
      <vt:lpstr>A126035386R_Latest</vt:lpstr>
      <vt:lpstr>A126035390F</vt:lpstr>
      <vt:lpstr>A126035390F_Data</vt:lpstr>
      <vt:lpstr>A126035390F_Latest</vt:lpstr>
      <vt:lpstr>A126035394R</vt:lpstr>
      <vt:lpstr>A126035394R_Data</vt:lpstr>
      <vt:lpstr>A126035394R_Latest</vt:lpstr>
      <vt:lpstr>A126035398X</vt:lpstr>
      <vt:lpstr>A126035398X_Data</vt:lpstr>
      <vt:lpstr>A126035398X_Latest</vt:lpstr>
      <vt:lpstr>A126035402C</vt:lpstr>
      <vt:lpstr>A126035402C_Data</vt:lpstr>
      <vt:lpstr>A126035402C_Latest</vt:lpstr>
      <vt:lpstr>A126035406L</vt:lpstr>
      <vt:lpstr>A126035406L_Data</vt:lpstr>
      <vt:lpstr>A126035406L_Latest</vt:lpstr>
      <vt:lpstr>A126035410C</vt:lpstr>
      <vt:lpstr>A126035410C_Data</vt:lpstr>
      <vt:lpstr>A126035410C_Latest</vt:lpstr>
      <vt:lpstr>A126035414L</vt:lpstr>
      <vt:lpstr>A126035414L_Data</vt:lpstr>
      <vt:lpstr>A126035414L_Latest</vt:lpstr>
      <vt:lpstr>A126035418W</vt:lpstr>
      <vt:lpstr>A126035418W_Data</vt:lpstr>
      <vt:lpstr>A126035418W_Latest</vt:lpstr>
      <vt:lpstr>A126035422L</vt:lpstr>
      <vt:lpstr>A126035422L_Data</vt:lpstr>
      <vt:lpstr>A126035422L_Latest</vt:lpstr>
      <vt:lpstr>A126035426W</vt:lpstr>
      <vt:lpstr>A126035426W_Data</vt:lpstr>
      <vt:lpstr>A126035426W_Latest</vt:lpstr>
      <vt:lpstr>A126035430L</vt:lpstr>
      <vt:lpstr>A126035430L_Data</vt:lpstr>
      <vt:lpstr>A126035430L_Latest</vt:lpstr>
      <vt:lpstr>A126035434W</vt:lpstr>
      <vt:lpstr>A126035434W_Data</vt:lpstr>
      <vt:lpstr>A126035434W_Latest</vt:lpstr>
      <vt:lpstr>A126035438F</vt:lpstr>
      <vt:lpstr>A126035438F_Data</vt:lpstr>
      <vt:lpstr>A126035438F_Latest</vt:lpstr>
      <vt:lpstr>A126035442W</vt:lpstr>
      <vt:lpstr>A126035442W_Data</vt:lpstr>
      <vt:lpstr>A126035442W_Latest</vt:lpstr>
      <vt:lpstr>A126035446F</vt:lpstr>
      <vt:lpstr>A126035446F_Data</vt:lpstr>
      <vt:lpstr>A126035446F_Latest</vt:lpstr>
      <vt:lpstr>A126035450W</vt:lpstr>
      <vt:lpstr>A126035450W_Data</vt:lpstr>
      <vt:lpstr>A126035450W_Latest</vt:lpstr>
      <vt:lpstr>A126035454F</vt:lpstr>
      <vt:lpstr>A126035454F_Data</vt:lpstr>
      <vt:lpstr>A126035454F_Latest</vt:lpstr>
      <vt:lpstr>A126035458R</vt:lpstr>
      <vt:lpstr>A126035458R_Data</vt:lpstr>
      <vt:lpstr>A126035458R_Latest</vt:lpstr>
      <vt:lpstr>A126035462F</vt:lpstr>
      <vt:lpstr>A126035462F_Data</vt:lpstr>
      <vt:lpstr>A126035462F_Latest</vt:lpstr>
      <vt:lpstr>A126035466R</vt:lpstr>
      <vt:lpstr>A126035466R_Data</vt:lpstr>
      <vt:lpstr>A126035466R_Latest</vt:lpstr>
      <vt:lpstr>A126035470F</vt:lpstr>
      <vt:lpstr>A126035470F_Data</vt:lpstr>
      <vt:lpstr>A126035470F_Latest</vt:lpstr>
      <vt:lpstr>A126035474R</vt:lpstr>
      <vt:lpstr>A126035474R_Data</vt:lpstr>
      <vt:lpstr>A126035474R_Latest</vt:lpstr>
      <vt:lpstr>A126035478X</vt:lpstr>
      <vt:lpstr>A126035478X_Data</vt:lpstr>
      <vt:lpstr>A126035478X_Latest</vt:lpstr>
      <vt:lpstr>A126035482R</vt:lpstr>
      <vt:lpstr>A126035482R_Data</vt:lpstr>
      <vt:lpstr>A126035482R_Latest</vt:lpstr>
      <vt:lpstr>A126035486X</vt:lpstr>
      <vt:lpstr>A126035486X_Data</vt:lpstr>
      <vt:lpstr>A126035486X_Latest</vt:lpstr>
      <vt:lpstr>A126035490R</vt:lpstr>
      <vt:lpstr>A126035490R_Data</vt:lpstr>
      <vt:lpstr>A126035490R_Latest</vt:lpstr>
      <vt:lpstr>A126035494X</vt:lpstr>
      <vt:lpstr>A126035494X_Data</vt:lpstr>
      <vt:lpstr>A126035494X_Latest</vt:lpstr>
      <vt:lpstr>A126035498J</vt:lpstr>
      <vt:lpstr>A126035498J_Data</vt:lpstr>
      <vt:lpstr>A126035498J_Latest</vt:lpstr>
      <vt:lpstr>A126035502L</vt:lpstr>
      <vt:lpstr>A126035502L_Data</vt:lpstr>
      <vt:lpstr>A126035502L_Latest</vt:lpstr>
      <vt:lpstr>A126035506W</vt:lpstr>
      <vt:lpstr>A126035506W_Data</vt:lpstr>
      <vt:lpstr>A126035506W_Latest</vt:lpstr>
      <vt:lpstr>A126035510L</vt:lpstr>
      <vt:lpstr>A126035510L_Data</vt:lpstr>
      <vt:lpstr>A126035510L_Latest</vt:lpstr>
      <vt:lpstr>A126035514W</vt:lpstr>
      <vt:lpstr>A126035514W_Data</vt:lpstr>
      <vt:lpstr>A126035514W_Latest</vt:lpstr>
      <vt:lpstr>A126035518F</vt:lpstr>
      <vt:lpstr>A126035518F_Data</vt:lpstr>
      <vt:lpstr>A126035518F_Latest</vt:lpstr>
      <vt:lpstr>A126035522W</vt:lpstr>
      <vt:lpstr>A126035522W_Data</vt:lpstr>
      <vt:lpstr>A126035522W_Latest</vt:lpstr>
      <vt:lpstr>A126035526F</vt:lpstr>
      <vt:lpstr>A126035526F_Data</vt:lpstr>
      <vt:lpstr>A126035526F_Latest</vt:lpstr>
      <vt:lpstr>A126035530W</vt:lpstr>
      <vt:lpstr>A126035530W_Data</vt:lpstr>
      <vt:lpstr>A126035530W_Latest</vt:lpstr>
      <vt:lpstr>A126035534F</vt:lpstr>
      <vt:lpstr>A126035534F_Data</vt:lpstr>
      <vt:lpstr>A126035534F_Latest</vt:lpstr>
      <vt:lpstr>A126035538R</vt:lpstr>
      <vt:lpstr>A126035538R_Data</vt:lpstr>
      <vt:lpstr>A126035538R_Latest</vt:lpstr>
      <vt:lpstr>A126035542F</vt:lpstr>
      <vt:lpstr>A126035542F_Data</vt:lpstr>
      <vt:lpstr>A126035542F_Latest</vt:lpstr>
      <vt:lpstr>A126035546R</vt:lpstr>
      <vt:lpstr>A126035546R_Data</vt:lpstr>
      <vt:lpstr>A126035546R_Latest</vt:lpstr>
      <vt:lpstr>A126035550F</vt:lpstr>
      <vt:lpstr>A126035550F_Data</vt:lpstr>
      <vt:lpstr>A126035550F_Latest</vt:lpstr>
      <vt:lpstr>A126035554R</vt:lpstr>
      <vt:lpstr>A126035554R_Data</vt:lpstr>
      <vt:lpstr>A126035554R_Latest</vt:lpstr>
      <vt:lpstr>A126035558X</vt:lpstr>
      <vt:lpstr>A126035558X_Data</vt:lpstr>
      <vt:lpstr>A126035558X_Latest</vt:lpstr>
      <vt:lpstr>A126035562R</vt:lpstr>
      <vt:lpstr>A126035562R_Data</vt:lpstr>
      <vt:lpstr>A126035562R_Latest</vt:lpstr>
      <vt:lpstr>A126035566X</vt:lpstr>
      <vt:lpstr>A126035566X_Data</vt:lpstr>
      <vt:lpstr>A126035566X_Latest</vt:lpstr>
      <vt:lpstr>A126035570R</vt:lpstr>
      <vt:lpstr>A126035570R_Data</vt:lpstr>
      <vt:lpstr>A126035570R_Latest</vt:lpstr>
      <vt:lpstr>A126035574X</vt:lpstr>
      <vt:lpstr>A126035574X_Data</vt:lpstr>
      <vt:lpstr>A126035574X_Latest</vt:lpstr>
      <vt:lpstr>A126035578J</vt:lpstr>
      <vt:lpstr>A126035578J_Data</vt:lpstr>
      <vt:lpstr>A126035578J_Latest</vt:lpstr>
      <vt:lpstr>A126035582X</vt:lpstr>
      <vt:lpstr>A126035582X_Data</vt:lpstr>
      <vt:lpstr>A126035582X_Latest</vt:lpstr>
      <vt:lpstr>A126035586J</vt:lpstr>
      <vt:lpstr>A126035586J_Data</vt:lpstr>
      <vt:lpstr>A126035586J_Latest</vt:lpstr>
      <vt:lpstr>A126035590X</vt:lpstr>
      <vt:lpstr>A126035590X_Data</vt:lpstr>
      <vt:lpstr>A126035590X_Latest</vt:lpstr>
      <vt:lpstr>A126035594J</vt:lpstr>
      <vt:lpstr>A126035594J_Data</vt:lpstr>
      <vt:lpstr>A126035594J_Latest</vt:lpstr>
      <vt:lpstr>A126035598T</vt:lpstr>
      <vt:lpstr>A126035598T_Data</vt:lpstr>
      <vt:lpstr>A126035598T_Latest</vt:lpstr>
      <vt:lpstr>A126035602W</vt:lpstr>
      <vt:lpstr>A126035602W_Data</vt:lpstr>
      <vt:lpstr>A126035602W_Latest</vt:lpstr>
      <vt:lpstr>A126035606F</vt:lpstr>
      <vt:lpstr>A126035606F_Data</vt:lpstr>
      <vt:lpstr>A126035606F_Latest</vt:lpstr>
      <vt:lpstr>A126035610W</vt:lpstr>
      <vt:lpstr>A126035610W_Data</vt:lpstr>
      <vt:lpstr>A126035610W_Latest</vt:lpstr>
      <vt:lpstr>A126035614F</vt:lpstr>
      <vt:lpstr>A126035614F_Data</vt:lpstr>
      <vt:lpstr>A126035614F_Latest</vt:lpstr>
      <vt:lpstr>A126035618R</vt:lpstr>
      <vt:lpstr>A126035618R_Data</vt:lpstr>
      <vt:lpstr>A126035618R_Latest</vt:lpstr>
      <vt:lpstr>A126035622F</vt:lpstr>
      <vt:lpstr>A126035622F_Data</vt:lpstr>
      <vt:lpstr>A126035622F_Latest</vt:lpstr>
      <vt:lpstr>A126035626R</vt:lpstr>
      <vt:lpstr>A126035626R_Data</vt:lpstr>
      <vt:lpstr>A126035626R_Latest</vt:lpstr>
      <vt:lpstr>A126035630F</vt:lpstr>
      <vt:lpstr>A126035630F_Data</vt:lpstr>
      <vt:lpstr>A126035630F_Latest</vt:lpstr>
      <vt:lpstr>A126035634R</vt:lpstr>
      <vt:lpstr>A126035634R_Data</vt:lpstr>
      <vt:lpstr>A126035634R_Latest</vt:lpstr>
      <vt:lpstr>A126035638X</vt:lpstr>
      <vt:lpstr>A126035638X_Data</vt:lpstr>
      <vt:lpstr>A126035638X_Latest</vt:lpstr>
      <vt:lpstr>A126035642R</vt:lpstr>
      <vt:lpstr>A126035642R_Data</vt:lpstr>
      <vt:lpstr>A126035642R_Latest</vt:lpstr>
      <vt:lpstr>A126035646X</vt:lpstr>
      <vt:lpstr>A126035646X_Data</vt:lpstr>
      <vt:lpstr>A126035646X_Latest</vt:lpstr>
      <vt:lpstr>A126035650R</vt:lpstr>
      <vt:lpstr>A126035650R_Data</vt:lpstr>
      <vt:lpstr>A126035650R_Latest</vt:lpstr>
      <vt:lpstr>A126035654X</vt:lpstr>
      <vt:lpstr>A126035654X_Data</vt:lpstr>
      <vt:lpstr>A126035654X_Latest</vt:lpstr>
      <vt:lpstr>A126035658J</vt:lpstr>
      <vt:lpstr>A126035658J_Data</vt:lpstr>
      <vt:lpstr>A126035658J_Latest</vt:lpstr>
      <vt:lpstr>A126035662X</vt:lpstr>
      <vt:lpstr>A126035662X_Data</vt:lpstr>
      <vt:lpstr>A126035662X_Latest</vt:lpstr>
      <vt:lpstr>A126035666J</vt:lpstr>
      <vt:lpstr>A126035666J_Data</vt:lpstr>
      <vt:lpstr>A126035666J_Latest</vt:lpstr>
      <vt:lpstr>A126035670X</vt:lpstr>
      <vt:lpstr>A126035670X_Data</vt:lpstr>
      <vt:lpstr>A126035670X_Latest</vt:lpstr>
      <vt:lpstr>A126035674J</vt:lpstr>
      <vt:lpstr>A126035674J_Data</vt:lpstr>
      <vt:lpstr>A126035674J_Latest</vt:lpstr>
      <vt:lpstr>A126035678T</vt:lpstr>
      <vt:lpstr>A126035678T_Data</vt:lpstr>
      <vt:lpstr>A126035678T_Latest</vt:lpstr>
      <vt:lpstr>A126035682J</vt:lpstr>
      <vt:lpstr>A126035682J_Data</vt:lpstr>
      <vt:lpstr>A126035682J_Latest</vt:lpstr>
      <vt:lpstr>A126035686T</vt:lpstr>
      <vt:lpstr>A126035686T_Data</vt:lpstr>
      <vt:lpstr>A126035686T_Latest</vt:lpstr>
      <vt:lpstr>A126035690J</vt:lpstr>
      <vt:lpstr>A126035690J_Data</vt:lpstr>
      <vt:lpstr>A126035690J_Latest</vt:lpstr>
      <vt:lpstr>A126035694T</vt:lpstr>
      <vt:lpstr>A126035694T_Data</vt:lpstr>
      <vt:lpstr>A126035694T_Latest</vt:lpstr>
      <vt:lpstr>A126035698A</vt:lpstr>
      <vt:lpstr>A126035698A_Data</vt:lpstr>
      <vt:lpstr>A126035698A_Latest</vt:lpstr>
      <vt:lpstr>A126035702F</vt:lpstr>
      <vt:lpstr>A126035702F_Data</vt:lpstr>
      <vt:lpstr>A126035702F_Latest</vt:lpstr>
      <vt:lpstr>A126035706R</vt:lpstr>
      <vt:lpstr>A126035706R_Data</vt:lpstr>
      <vt:lpstr>A126035706R_Latest</vt:lpstr>
      <vt:lpstr>A126035710F</vt:lpstr>
      <vt:lpstr>A126035710F_Data</vt:lpstr>
      <vt:lpstr>A126035710F_Latest</vt:lpstr>
      <vt:lpstr>A126035714R</vt:lpstr>
      <vt:lpstr>A126035714R_Data</vt:lpstr>
      <vt:lpstr>A126035714R_Latest</vt:lpstr>
      <vt:lpstr>A126035718X</vt:lpstr>
      <vt:lpstr>A126035718X_Data</vt:lpstr>
      <vt:lpstr>A126035718X_Latest</vt:lpstr>
      <vt:lpstr>A126035722R</vt:lpstr>
      <vt:lpstr>A126035722R_Data</vt:lpstr>
      <vt:lpstr>A126035722R_Latest</vt:lpstr>
      <vt:lpstr>A126035726X</vt:lpstr>
      <vt:lpstr>A126035726X_Data</vt:lpstr>
      <vt:lpstr>A126035726X_Latest</vt:lpstr>
      <vt:lpstr>A126035730R</vt:lpstr>
      <vt:lpstr>A126035730R_Data</vt:lpstr>
      <vt:lpstr>A126035730R_Latest</vt:lpstr>
      <vt:lpstr>A126035734X</vt:lpstr>
      <vt:lpstr>A126035734X_Data</vt:lpstr>
      <vt:lpstr>A126035734X_Latest</vt:lpstr>
      <vt:lpstr>A126035738J</vt:lpstr>
      <vt:lpstr>A126035738J_Data</vt:lpstr>
      <vt:lpstr>A126035738J_Latest</vt:lpstr>
      <vt:lpstr>A126035742X</vt:lpstr>
      <vt:lpstr>A126035742X_Data</vt:lpstr>
      <vt:lpstr>A126035742X_Latest</vt:lpstr>
      <vt:lpstr>A126035746J</vt:lpstr>
      <vt:lpstr>A126035746J_Data</vt:lpstr>
      <vt:lpstr>A126035746J_Latest</vt:lpstr>
      <vt:lpstr>A126035750X</vt:lpstr>
      <vt:lpstr>A126035750X_Data</vt:lpstr>
      <vt:lpstr>A126035750X_Latest</vt:lpstr>
      <vt:lpstr>A126035754J</vt:lpstr>
      <vt:lpstr>A126035754J_Data</vt:lpstr>
      <vt:lpstr>A126035754J_Latest</vt:lpstr>
      <vt:lpstr>A126035758T</vt:lpstr>
      <vt:lpstr>A126035758T_Data</vt:lpstr>
      <vt:lpstr>A126035758T_Latest</vt:lpstr>
      <vt:lpstr>A126035762J</vt:lpstr>
      <vt:lpstr>A126035762J_Data</vt:lpstr>
      <vt:lpstr>A126035762J_Latest</vt:lpstr>
      <vt:lpstr>A126035766T</vt:lpstr>
      <vt:lpstr>A126035766T_Data</vt:lpstr>
      <vt:lpstr>A126035766T_Latest</vt:lpstr>
      <vt:lpstr>A126035770J</vt:lpstr>
      <vt:lpstr>A126035770J_Data</vt:lpstr>
      <vt:lpstr>A126035770J_Latest</vt:lpstr>
      <vt:lpstr>A126035774T</vt:lpstr>
      <vt:lpstr>A126035774T_Data</vt:lpstr>
      <vt:lpstr>A126035774T_Latest</vt:lpstr>
      <vt:lpstr>A126035778A</vt:lpstr>
      <vt:lpstr>A126035778A_Data</vt:lpstr>
      <vt:lpstr>A126035778A_Latest</vt:lpstr>
      <vt:lpstr>A126035782T</vt:lpstr>
      <vt:lpstr>A126035782T_Data</vt:lpstr>
      <vt:lpstr>A126035782T_Latest</vt:lpstr>
      <vt:lpstr>A126035786A</vt:lpstr>
      <vt:lpstr>A126035786A_Data</vt:lpstr>
      <vt:lpstr>A126035786A_Latest</vt:lpstr>
      <vt:lpstr>A126035790T</vt:lpstr>
      <vt:lpstr>A126035790T_Data</vt:lpstr>
      <vt:lpstr>A126035790T_Latest</vt:lpstr>
      <vt:lpstr>A126035794A</vt:lpstr>
      <vt:lpstr>A126035794A_Data</vt:lpstr>
      <vt:lpstr>A126035794A_Latest</vt:lpstr>
      <vt:lpstr>A126035798K</vt:lpstr>
      <vt:lpstr>A126035798K_Data</vt:lpstr>
      <vt:lpstr>A126035798K_Latest</vt:lpstr>
      <vt:lpstr>A126035802R</vt:lpstr>
      <vt:lpstr>A126035802R_Data</vt:lpstr>
      <vt:lpstr>A126035802R_Latest</vt:lpstr>
      <vt:lpstr>A126035806X</vt:lpstr>
      <vt:lpstr>A126035806X_Data</vt:lpstr>
      <vt:lpstr>A126035806X_Latest</vt:lpstr>
      <vt:lpstr>A126035810R</vt:lpstr>
      <vt:lpstr>A126035810R_Data</vt:lpstr>
      <vt:lpstr>A126035810R_Latest</vt:lpstr>
      <vt:lpstr>A126035814X</vt:lpstr>
      <vt:lpstr>A126035814X_Data</vt:lpstr>
      <vt:lpstr>A126035814X_Latest</vt:lpstr>
      <vt:lpstr>A126035818J</vt:lpstr>
      <vt:lpstr>A126035818J_Data</vt:lpstr>
      <vt:lpstr>A126035818J_Latest</vt:lpstr>
      <vt:lpstr>A126035822X</vt:lpstr>
      <vt:lpstr>A126035822X_Data</vt:lpstr>
      <vt:lpstr>A126035822X_Latest</vt:lpstr>
      <vt:lpstr>A126035826J</vt:lpstr>
      <vt:lpstr>A126035826J_Data</vt:lpstr>
      <vt:lpstr>A126035826J_Latest</vt:lpstr>
      <vt:lpstr>A126035830X</vt:lpstr>
      <vt:lpstr>A126035830X_Data</vt:lpstr>
      <vt:lpstr>A126035830X_Latest</vt:lpstr>
      <vt:lpstr>A126035834J</vt:lpstr>
      <vt:lpstr>A126035834J_Data</vt:lpstr>
      <vt:lpstr>A126035834J_Latest</vt:lpstr>
      <vt:lpstr>A126035838T</vt:lpstr>
      <vt:lpstr>A126035838T_Data</vt:lpstr>
      <vt:lpstr>A126035838T_Latest</vt:lpstr>
      <vt:lpstr>A126035842J</vt:lpstr>
      <vt:lpstr>A126035842J_Data</vt:lpstr>
      <vt:lpstr>A126035842J_Latest</vt:lpstr>
      <vt:lpstr>A126035846T</vt:lpstr>
      <vt:lpstr>A126035846T_Data</vt:lpstr>
      <vt:lpstr>A126035846T_Latest</vt:lpstr>
      <vt:lpstr>A126035850J</vt:lpstr>
      <vt:lpstr>A126035850J_Data</vt:lpstr>
      <vt:lpstr>A126035850J_Latest</vt:lpstr>
      <vt:lpstr>A126035854T</vt:lpstr>
      <vt:lpstr>A126035854T_Data</vt:lpstr>
      <vt:lpstr>A126035854T_Latest</vt:lpstr>
      <vt:lpstr>A126035858A</vt:lpstr>
      <vt:lpstr>A126035858A_Data</vt:lpstr>
      <vt:lpstr>A126035858A_Latest</vt:lpstr>
      <vt:lpstr>A126035862T</vt:lpstr>
      <vt:lpstr>A126035862T_Data</vt:lpstr>
      <vt:lpstr>A126035862T_Latest</vt:lpstr>
      <vt:lpstr>A126035866A</vt:lpstr>
      <vt:lpstr>A126035866A_Data</vt:lpstr>
      <vt:lpstr>A126035866A_Latest</vt:lpstr>
      <vt:lpstr>A126035870T</vt:lpstr>
      <vt:lpstr>A126035870T_Data</vt:lpstr>
      <vt:lpstr>A126035870T_Latest</vt:lpstr>
      <vt:lpstr>A126035874A</vt:lpstr>
      <vt:lpstr>A126035874A_Data</vt:lpstr>
      <vt:lpstr>A126035874A_Latest</vt:lpstr>
      <vt:lpstr>A126035878K</vt:lpstr>
      <vt:lpstr>A126035878K_Data</vt:lpstr>
      <vt:lpstr>A126035878K_Latest</vt:lpstr>
      <vt:lpstr>A126035882A</vt:lpstr>
      <vt:lpstr>A126035882A_Data</vt:lpstr>
      <vt:lpstr>A126035882A_Latest</vt:lpstr>
      <vt:lpstr>A126035886K</vt:lpstr>
      <vt:lpstr>A126035886K_Data</vt:lpstr>
      <vt:lpstr>A126035886K_Latest</vt:lpstr>
      <vt:lpstr>A126035890A</vt:lpstr>
      <vt:lpstr>A126035890A_Data</vt:lpstr>
      <vt:lpstr>A126035890A_Latest</vt:lpstr>
      <vt:lpstr>A126035894K</vt:lpstr>
      <vt:lpstr>A126035894K_Data</vt:lpstr>
      <vt:lpstr>A126035894K_Latest</vt:lpstr>
      <vt:lpstr>A126035898V</vt:lpstr>
      <vt:lpstr>A126035898V_Data</vt:lpstr>
      <vt:lpstr>A126035898V_Latest</vt:lpstr>
      <vt:lpstr>A126035902X</vt:lpstr>
      <vt:lpstr>A126035902X_Data</vt:lpstr>
      <vt:lpstr>A126035902X_Latest</vt:lpstr>
      <vt:lpstr>A126035906J</vt:lpstr>
      <vt:lpstr>A126035906J_Data</vt:lpstr>
      <vt:lpstr>A126035906J_Latest</vt:lpstr>
      <vt:lpstr>A126035910X</vt:lpstr>
      <vt:lpstr>A126035910X_Data</vt:lpstr>
      <vt:lpstr>A126035910X_Latest</vt:lpstr>
      <vt:lpstr>A126035914J</vt:lpstr>
      <vt:lpstr>A126035914J_Data</vt:lpstr>
      <vt:lpstr>A126035914J_Latest</vt:lpstr>
      <vt:lpstr>A126035918T</vt:lpstr>
      <vt:lpstr>A126035918T_Data</vt:lpstr>
      <vt:lpstr>A126035918T_Latest</vt:lpstr>
      <vt:lpstr>A126035922J</vt:lpstr>
      <vt:lpstr>A126035922J_Data</vt:lpstr>
      <vt:lpstr>A126035922J_Latest</vt:lpstr>
      <vt:lpstr>A126035926T</vt:lpstr>
      <vt:lpstr>A126035926T_Data</vt:lpstr>
      <vt:lpstr>A126035926T_Latest</vt:lpstr>
      <vt:lpstr>A126035930J</vt:lpstr>
      <vt:lpstr>A126035930J_Data</vt:lpstr>
      <vt:lpstr>A126035930J_Latest</vt:lpstr>
      <vt:lpstr>A126035934T</vt:lpstr>
      <vt:lpstr>A126035934T_Data</vt:lpstr>
      <vt:lpstr>A126035934T_Latest</vt:lpstr>
      <vt:lpstr>A126035938A</vt:lpstr>
      <vt:lpstr>A126035938A_Data</vt:lpstr>
      <vt:lpstr>A126035938A_Latest</vt:lpstr>
      <vt:lpstr>A126035942T</vt:lpstr>
      <vt:lpstr>A126035942T_Data</vt:lpstr>
      <vt:lpstr>A126035942T_Latest</vt:lpstr>
      <vt:lpstr>A126035946A</vt:lpstr>
      <vt:lpstr>A126035946A_Data</vt:lpstr>
      <vt:lpstr>A126035946A_Latest</vt:lpstr>
      <vt:lpstr>A126035950T</vt:lpstr>
      <vt:lpstr>A126035950T_Data</vt:lpstr>
      <vt:lpstr>A126035950T_Latest</vt:lpstr>
      <vt:lpstr>A126035954A</vt:lpstr>
      <vt:lpstr>A126035954A_Data</vt:lpstr>
      <vt:lpstr>A126035954A_Latest</vt:lpstr>
      <vt:lpstr>A126035958K</vt:lpstr>
      <vt:lpstr>A126035958K_Data</vt:lpstr>
      <vt:lpstr>A126035958K_Latest</vt:lpstr>
      <vt:lpstr>A126035962A</vt:lpstr>
      <vt:lpstr>A126035962A_Data</vt:lpstr>
      <vt:lpstr>A126035962A_Latest</vt:lpstr>
      <vt:lpstr>A126035966K</vt:lpstr>
      <vt:lpstr>A126035966K_Data</vt:lpstr>
      <vt:lpstr>A126035966K_Latest</vt:lpstr>
      <vt:lpstr>A126035970A</vt:lpstr>
      <vt:lpstr>A126035970A_Data</vt:lpstr>
      <vt:lpstr>A126035970A_Latest</vt:lpstr>
      <vt:lpstr>A126035974K</vt:lpstr>
      <vt:lpstr>A126035974K_Data</vt:lpstr>
      <vt:lpstr>A126035974K_Latest</vt:lpstr>
      <vt:lpstr>A126035978V</vt:lpstr>
      <vt:lpstr>A126035978V_Data</vt:lpstr>
      <vt:lpstr>A126035978V_Latest</vt:lpstr>
      <vt:lpstr>A126035982K</vt:lpstr>
      <vt:lpstr>A126035982K_Data</vt:lpstr>
      <vt:lpstr>A126035982K_Latest</vt:lpstr>
      <vt:lpstr>A126035986V</vt:lpstr>
      <vt:lpstr>A126035986V_Data</vt:lpstr>
      <vt:lpstr>A126035986V_Latest</vt:lpstr>
      <vt:lpstr>A126035990K</vt:lpstr>
      <vt:lpstr>A126035990K_Data</vt:lpstr>
      <vt:lpstr>A126035990K_Latest</vt:lpstr>
      <vt:lpstr>A126035994V</vt:lpstr>
      <vt:lpstr>A126035994V_Data</vt:lpstr>
      <vt:lpstr>A126035994V_Latest</vt:lpstr>
      <vt:lpstr>A126035998C</vt:lpstr>
      <vt:lpstr>A126035998C_Data</vt:lpstr>
      <vt:lpstr>A126035998C_Latest</vt:lpstr>
      <vt:lpstr>A126036002K</vt:lpstr>
      <vt:lpstr>A126036002K_Data</vt:lpstr>
      <vt:lpstr>A126036002K_Latest</vt:lpstr>
      <vt:lpstr>A126036006V</vt:lpstr>
      <vt:lpstr>A126036006V_Data</vt:lpstr>
      <vt:lpstr>A126036006V_Latest</vt:lpstr>
      <vt:lpstr>A126036010K</vt:lpstr>
      <vt:lpstr>A126036010K_Data</vt:lpstr>
      <vt:lpstr>A126036010K_Latest</vt:lpstr>
      <vt:lpstr>A126036014V</vt:lpstr>
      <vt:lpstr>A126036014V_Data</vt:lpstr>
      <vt:lpstr>A126036014V_Latest</vt:lpstr>
      <vt:lpstr>A126036018C</vt:lpstr>
      <vt:lpstr>A126036018C_Data</vt:lpstr>
      <vt:lpstr>A126036018C_Latest</vt:lpstr>
      <vt:lpstr>A126036022V</vt:lpstr>
      <vt:lpstr>A126036022V_Data</vt:lpstr>
      <vt:lpstr>A126036022V_Latest</vt:lpstr>
      <vt:lpstr>A126036026C</vt:lpstr>
      <vt:lpstr>A126036026C_Data</vt:lpstr>
      <vt:lpstr>A126036026C_Latest</vt:lpstr>
      <vt:lpstr>A126036030V</vt:lpstr>
      <vt:lpstr>A126036030V_Data</vt:lpstr>
      <vt:lpstr>A126036030V_Latest</vt:lpstr>
      <vt:lpstr>A126036034C</vt:lpstr>
      <vt:lpstr>A126036034C_Data</vt:lpstr>
      <vt:lpstr>A126036034C_Latest</vt:lpstr>
      <vt:lpstr>A126036038L</vt:lpstr>
      <vt:lpstr>A126036038L_Data</vt:lpstr>
      <vt:lpstr>A126036038L_Latest</vt:lpstr>
      <vt:lpstr>A126036042C</vt:lpstr>
      <vt:lpstr>A126036042C_Data</vt:lpstr>
      <vt:lpstr>A126036042C_Latest</vt:lpstr>
      <vt:lpstr>A126036046L</vt:lpstr>
      <vt:lpstr>A126036046L_Data</vt:lpstr>
      <vt:lpstr>A126036046L_Latest</vt:lpstr>
      <vt:lpstr>A126036050C</vt:lpstr>
      <vt:lpstr>A126036050C_Data</vt:lpstr>
      <vt:lpstr>A126036050C_Latest</vt:lpstr>
      <vt:lpstr>A126036054L</vt:lpstr>
      <vt:lpstr>A126036054L_Data</vt:lpstr>
      <vt:lpstr>A126036054L_Latest</vt:lpstr>
      <vt:lpstr>A126036058W</vt:lpstr>
      <vt:lpstr>A126036058W_Data</vt:lpstr>
      <vt:lpstr>A126036058W_Latest</vt:lpstr>
      <vt:lpstr>A126036062L</vt:lpstr>
      <vt:lpstr>A126036062L_Data</vt:lpstr>
      <vt:lpstr>A126036062L_Latest</vt:lpstr>
      <vt:lpstr>A126036066W</vt:lpstr>
      <vt:lpstr>A126036066W_Data</vt:lpstr>
      <vt:lpstr>A126036066W_Latest</vt:lpstr>
      <vt:lpstr>A126036070L</vt:lpstr>
      <vt:lpstr>A126036070L_Data</vt:lpstr>
      <vt:lpstr>A126036070L_Latest</vt:lpstr>
      <vt:lpstr>A126036074W</vt:lpstr>
      <vt:lpstr>A126036074W_Data</vt:lpstr>
      <vt:lpstr>A126036074W_Latest</vt:lpstr>
      <vt:lpstr>A126036078F</vt:lpstr>
      <vt:lpstr>A126036078F_Data</vt:lpstr>
      <vt:lpstr>A126036078F_Latest</vt:lpstr>
      <vt:lpstr>A126036082W</vt:lpstr>
      <vt:lpstr>A126036082W_Data</vt:lpstr>
      <vt:lpstr>A126036082W_Latest</vt:lpstr>
      <vt:lpstr>A126036086F</vt:lpstr>
      <vt:lpstr>A126036086F_Data</vt:lpstr>
      <vt:lpstr>A126036086F_Latest</vt:lpstr>
      <vt:lpstr>A126036090W</vt:lpstr>
      <vt:lpstr>A126036090W_Data</vt:lpstr>
      <vt:lpstr>A126036090W_Latest</vt:lpstr>
      <vt:lpstr>A126036094F</vt:lpstr>
      <vt:lpstr>A126036094F_Data</vt:lpstr>
      <vt:lpstr>A126036094F_Latest</vt:lpstr>
      <vt:lpstr>A126036098R</vt:lpstr>
      <vt:lpstr>A126036098R_Data</vt:lpstr>
      <vt:lpstr>A126036098R_Latest</vt:lpstr>
      <vt:lpstr>A126036102V</vt:lpstr>
      <vt:lpstr>A126036102V_Data</vt:lpstr>
      <vt:lpstr>A126036102V_Latest</vt:lpstr>
      <vt:lpstr>A126036106C</vt:lpstr>
      <vt:lpstr>A126036106C_Data</vt:lpstr>
      <vt:lpstr>A126036106C_Latest</vt:lpstr>
      <vt:lpstr>A126036110V</vt:lpstr>
      <vt:lpstr>A126036110V_Data</vt:lpstr>
      <vt:lpstr>A126036110V_Latest</vt:lpstr>
      <vt:lpstr>A126036114C</vt:lpstr>
      <vt:lpstr>A126036114C_Data</vt:lpstr>
      <vt:lpstr>A126036114C_Latest</vt:lpstr>
      <vt:lpstr>A126036118L</vt:lpstr>
      <vt:lpstr>A126036118L_Data</vt:lpstr>
      <vt:lpstr>A126036118L_Latest</vt:lpstr>
      <vt:lpstr>A126036122C</vt:lpstr>
      <vt:lpstr>A126036122C_Data</vt:lpstr>
      <vt:lpstr>A126036122C_Latest</vt:lpstr>
      <vt:lpstr>A126036126L</vt:lpstr>
      <vt:lpstr>A126036126L_Data</vt:lpstr>
      <vt:lpstr>A126036126L_Latest</vt:lpstr>
      <vt:lpstr>A126036130C</vt:lpstr>
      <vt:lpstr>A126036130C_Data</vt:lpstr>
      <vt:lpstr>A126036130C_Latest</vt:lpstr>
      <vt:lpstr>A126036134L</vt:lpstr>
      <vt:lpstr>A126036134L_Data</vt:lpstr>
      <vt:lpstr>A126036134L_Latest</vt:lpstr>
      <vt:lpstr>A126036138W</vt:lpstr>
      <vt:lpstr>A126036138W_Data</vt:lpstr>
      <vt:lpstr>A126036138W_Latest</vt:lpstr>
      <vt:lpstr>A126036142L</vt:lpstr>
      <vt:lpstr>A126036142L_Data</vt:lpstr>
      <vt:lpstr>A126036142L_Latest</vt:lpstr>
      <vt:lpstr>A126036146W</vt:lpstr>
      <vt:lpstr>A126036146W_Data</vt:lpstr>
      <vt:lpstr>A126036146W_Latest</vt:lpstr>
      <vt:lpstr>A126036150L</vt:lpstr>
      <vt:lpstr>A126036150L_Data</vt:lpstr>
      <vt:lpstr>A126036150L_Latest</vt:lpstr>
      <vt:lpstr>A126036154W</vt:lpstr>
      <vt:lpstr>A126036154W_Data</vt:lpstr>
      <vt:lpstr>A126036154W_Latest</vt:lpstr>
      <vt:lpstr>A126036158F</vt:lpstr>
      <vt:lpstr>A126036158F_Data</vt:lpstr>
      <vt:lpstr>A126036158F_Latest</vt:lpstr>
      <vt:lpstr>A126036162W</vt:lpstr>
      <vt:lpstr>A126036162W_Data</vt:lpstr>
      <vt:lpstr>A126036162W_Latest</vt:lpstr>
      <vt:lpstr>A126036166F</vt:lpstr>
      <vt:lpstr>A126036166F_Data</vt:lpstr>
      <vt:lpstr>A126036166F_Latest</vt:lpstr>
      <vt:lpstr>A126036170W</vt:lpstr>
      <vt:lpstr>A126036170W_Data</vt:lpstr>
      <vt:lpstr>A126036170W_Latest</vt:lpstr>
      <vt:lpstr>A126036174F</vt:lpstr>
      <vt:lpstr>A126036174F_Data</vt:lpstr>
      <vt:lpstr>A126036174F_Latest</vt:lpstr>
      <vt:lpstr>A126036178R</vt:lpstr>
      <vt:lpstr>A126036178R_Data</vt:lpstr>
      <vt:lpstr>A126036178R_Latest</vt:lpstr>
      <vt:lpstr>A126036182F</vt:lpstr>
      <vt:lpstr>A126036182F_Data</vt:lpstr>
      <vt:lpstr>A126036182F_Latest</vt:lpstr>
      <vt:lpstr>A126036186R</vt:lpstr>
      <vt:lpstr>A126036186R_Data</vt:lpstr>
      <vt:lpstr>A126036186R_Latest</vt:lpstr>
      <vt:lpstr>A126036190F</vt:lpstr>
      <vt:lpstr>A126036190F_Data</vt:lpstr>
      <vt:lpstr>A126036190F_Latest</vt:lpstr>
      <vt:lpstr>A126036194R</vt:lpstr>
      <vt:lpstr>A126036194R_Data</vt:lpstr>
      <vt:lpstr>A126036194R_Latest</vt:lpstr>
      <vt:lpstr>A126036198X</vt:lpstr>
      <vt:lpstr>A126036198X_Data</vt:lpstr>
      <vt:lpstr>A126036198X_Latest</vt:lpstr>
      <vt:lpstr>A126036202C</vt:lpstr>
      <vt:lpstr>A126036202C_Data</vt:lpstr>
      <vt:lpstr>A126036202C_Latest</vt:lpstr>
      <vt:lpstr>A126036206L</vt:lpstr>
      <vt:lpstr>A126036206L_Data</vt:lpstr>
      <vt:lpstr>A126036206L_Latest</vt:lpstr>
      <vt:lpstr>A126036210C</vt:lpstr>
      <vt:lpstr>A126036210C_Data</vt:lpstr>
      <vt:lpstr>A126036210C_Latest</vt:lpstr>
      <vt:lpstr>A126036214L</vt:lpstr>
      <vt:lpstr>A126036214L_Data</vt:lpstr>
      <vt:lpstr>A126036214L_Latest</vt:lpstr>
      <vt:lpstr>A126036218W</vt:lpstr>
      <vt:lpstr>A126036218W_Data</vt:lpstr>
      <vt:lpstr>A126036218W_Latest</vt:lpstr>
      <vt:lpstr>A126036222L</vt:lpstr>
      <vt:lpstr>A126036222L_Data</vt:lpstr>
      <vt:lpstr>A126036222L_Latest</vt:lpstr>
      <vt:lpstr>A126036226W</vt:lpstr>
      <vt:lpstr>A126036226W_Data</vt:lpstr>
      <vt:lpstr>A126036226W_Latest</vt:lpstr>
      <vt:lpstr>A126036230L</vt:lpstr>
      <vt:lpstr>A126036230L_Data</vt:lpstr>
      <vt:lpstr>A126036230L_Latest</vt:lpstr>
      <vt:lpstr>A126036234W</vt:lpstr>
      <vt:lpstr>A126036234W_Data</vt:lpstr>
      <vt:lpstr>A126036234W_Latest</vt:lpstr>
      <vt:lpstr>A126036238F</vt:lpstr>
      <vt:lpstr>A126036238F_Data</vt:lpstr>
      <vt:lpstr>A126036238F_Latest</vt:lpstr>
      <vt:lpstr>A126036242W</vt:lpstr>
      <vt:lpstr>A126036242W_Data</vt:lpstr>
      <vt:lpstr>A126036242W_Latest</vt:lpstr>
      <vt:lpstr>A126036246F</vt:lpstr>
      <vt:lpstr>A126036246F_Data</vt:lpstr>
      <vt:lpstr>A126036246F_Latest</vt:lpstr>
      <vt:lpstr>A126036250W</vt:lpstr>
      <vt:lpstr>A126036250W_Data</vt:lpstr>
      <vt:lpstr>A126036250W_Latest</vt:lpstr>
      <vt:lpstr>A126036254F</vt:lpstr>
      <vt:lpstr>A126036254F_Data</vt:lpstr>
      <vt:lpstr>A126036254F_Latest</vt:lpstr>
      <vt:lpstr>A126036258R</vt:lpstr>
      <vt:lpstr>A126036258R_Data</vt:lpstr>
      <vt:lpstr>A126036258R_Latest</vt:lpstr>
      <vt:lpstr>A126036262F</vt:lpstr>
      <vt:lpstr>A126036262F_Data</vt:lpstr>
      <vt:lpstr>A126036262F_Latest</vt:lpstr>
      <vt:lpstr>A126036266R</vt:lpstr>
      <vt:lpstr>A126036266R_Data</vt:lpstr>
      <vt:lpstr>A126036266R_Latest</vt:lpstr>
      <vt:lpstr>A126036270F</vt:lpstr>
      <vt:lpstr>A126036270F_Data</vt:lpstr>
      <vt:lpstr>A126036270F_Latest</vt:lpstr>
      <vt:lpstr>A126036274R</vt:lpstr>
      <vt:lpstr>A126036274R_Data</vt:lpstr>
      <vt:lpstr>A126036274R_Latest</vt:lpstr>
      <vt:lpstr>A126036278X</vt:lpstr>
      <vt:lpstr>A126036278X_Data</vt:lpstr>
      <vt:lpstr>A126036278X_Latest</vt:lpstr>
      <vt:lpstr>A126036282R</vt:lpstr>
      <vt:lpstr>A126036282R_Data</vt:lpstr>
      <vt:lpstr>A126036282R_Latest</vt:lpstr>
      <vt:lpstr>A126036286X</vt:lpstr>
      <vt:lpstr>A126036286X_Data</vt:lpstr>
      <vt:lpstr>A126036286X_Latest</vt:lpstr>
      <vt:lpstr>A126036290R</vt:lpstr>
      <vt:lpstr>A126036290R_Data</vt:lpstr>
      <vt:lpstr>A126036290R_Latest</vt:lpstr>
      <vt:lpstr>A126036294X</vt:lpstr>
      <vt:lpstr>A126036294X_Data</vt:lpstr>
      <vt:lpstr>A126036294X_Latest</vt:lpstr>
      <vt:lpstr>A126036298J</vt:lpstr>
      <vt:lpstr>A126036298J_Data</vt:lpstr>
      <vt:lpstr>A126036298J_Latest</vt:lpstr>
      <vt:lpstr>A126036302L</vt:lpstr>
      <vt:lpstr>A126036302L_Data</vt:lpstr>
      <vt:lpstr>A126036302L_Latest</vt:lpstr>
      <vt:lpstr>A126036306W</vt:lpstr>
      <vt:lpstr>A126036306W_Data</vt:lpstr>
      <vt:lpstr>A126036306W_Latest</vt:lpstr>
      <vt:lpstr>A126036310L</vt:lpstr>
      <vt:lpstr>A126036310L_Data</vt:lpstr>
      <vt:lpstr>A126036310L_Latest</vt:lpstr>
      <vt:lpstr>A126036314W</vt:lpstr>
      <vt:lpstr>A126036314W_Data</vt:lpstr>
      <vt:lpstr>A126036314W_Latest</vt:lpstr>
      <vt:lpstr>A126036318F</vt:lpstr>
      <vt:lpstr>A126036318F_Data</vt:lpstr>
      <vt:lpstr>A126036318F_Latest</vt:lpstr>
      <vt:lpstr>A126036322W</vt:lpstr>
      <vt:lpstr>A126036322W_Data</vt:lpstr>
      <vt:lpstr>A126036322W_Latest</vt:lpstr>
      <vt:lpstr>A126036326F</vt:lpstr>
      <vt:lpstr>A126036326F_Data</vt:lpstr>
      <vt:lpstr>A126036326F_Latest</vt:lpstr>
      <vt:lpstr>A126036330W</vt:lpstr>
      <vt:lpstr>A126036330W_Data</vt:lpstr>
      <vt:lpstr>A126036330W_Latest</vt:lpstr>
      <vt:lpstr>A126036334F</vt:lpstr>
      <vt:lpstr>A126036334F_Data</vt:lpstr>
      <vt:lpstr>A126036334F_Latest</vt:lpstr>
      <vt:lpstr>A126036338R</vt:lpstr>
      <vt:lpstr>A126036338R_Data</vt:lpstr>
      <vt:lpstr>A126036338R_Latest</vt:lpstr>
      <vt:lpstr>A126036342F</vt:lpstr>
      <vt:lpstr>A126036342F_Data</vt:lpstr>
      <vt:lpstr>A126036342F_Latest</vt:lpstr>
      <vt:lpstr>A126036346R</vt:lpstr>
      <vt:lpstr>A126036346R_Data</vt:lpstr>
      <vt:lpstr>A126036346R_Latest</vt:lpstr>
      <vt:lpstr>A126036350F</vt:lpstr>
      <vt:lpstr>A126036350F_Data</vt:lpstr>
      <vt:lpstr>A126036350F_Latest</vt:lpstr>
      <vt:lpstr>A126036354R</vt:lpstr>
      <vt:lpstr>A126036354R_Data</vt:lpstr>
      <vt:lpstr>A126036354R_Latest</vt:lpstr>
      <vt:lpstr>A126036358X</vt:lpstr>
      <vt:lpstr>A126036358X_Data</vt:lpstr>
      <vt:lpstr>A126036358X_Latest</vt:lpstr>
      <vt:lpstr>A126036362R</vt:lpstr>
      <vt:lpstr>A126036362R_Data</vt:lpstr>
      <vt:lpstr>A126036362R_Latest</vt:lpstr>
      <vt:lpstr>A126036366X</vt:lpstr>
      <vt:lpstr>A126036366X_Data</vt:lpstr>
      <vt:lpstr>A126036366X_Latest</vt:lpstr>
      <vt:lpstr>A126036370R</vt:lpstr>
      <vt:lpstr>A126036370R_Data</vt:lpstr>
      <vt:lpstr>A126036370R_Latest</vt:lpstr>
      <vt:lpstr>A126036374X</vt:lpstr>
      <vt:lpstr>A126036374X_Data</vt:lpstr>
      <vt:lpstr>A126036374X_Latest</vt:lpstr>
      <vt:lpstr>A126036378J</vt:lpstr>
      <vt:lpstr>A126036378J_Data</vt:lpstr>
      <vt:lpstr>A126036378J_Latest</vt:lpstr>
      <vt:lpstr>A126036382X</vt:lpstr>
      <vt:lpstr>A126036382X_Data</vt:lpstr>
      <vt:lpstr>A126036382X_Latest</vt:lpstr>
      <vt:lpstr>A126036386J</vt:lpstr>
      <vt:lpstr>A126036386J_Data</vt:lpstr>
      <vt:lpstr>A126036386J_Latest</vt:lpstr>
      <vt:lpstr>A126036390X</vt:lpstr>
      <vt:lpstr>A126036390X_Data</vt:lpstr>
      <vt:lpstr>A126036390X_Latest</vt:lpstr>
      <vt:lpstr>A126036394J</vt:lpstr>
      <vt:lpstr>A126036394J_Data</vt:lpstr>
      <vt:lpstr>A126036394J_Latest</vt:lpstr>
      <vt:lpstr>A126036398T</vt:lpstr>
      <vt:lpstr>A126036398T_Data</vt:lpstr>
      <vt:lpstr>A126036398T_Latest</vt:lpstr>
      <vt:lpstr>A126036402W</vt:lpstr>
      <vt:lpstr>A126036402W_Data</vt:lpstr>
      <vt:lpstr>A126036402W_Latest</vt:lpstr>
      <vt:lpstr>A126036406F</vt:lpstr>
      <vt:lpstr>A126036406F_Data</vt:lpstr>
      <vt:lpstr>A126036406F_Latest</vt:lpstr>
      <vt:lpstr>A126036410W</vt:lpstr>
      <vt:lpstr>A126036410W_Data</vt:lpstr>
      <vt:lpstr>A126036410W_Latest</vt:lpstr>
      <vt:lpstr>A126036414F</vt:lpstr>
      <vt:lpstr>A126036414F_Data</vt:lpstr>
      <vt:lpstr>A126036414F_Latest</vt:lpstr>
      <vt:lpstr>A126036418R</vt:lpstr>
      <vt:lpstr>A126036418R_Data</vt:lpstr>
      <vt:lpstr>A126036418R_Latest</vt:lpstr>
      <vt:lpstr>A126036422F</vt:lpstr>
      <vt:lpstr>A126036422F_Data</vt:lpstr>
      <vt:lpstr>A126036422F_Latest</vt:lpstr>
      <vt:lpstr>A126036426R</vt:lpstr>
      <vt:lpstr>A126036426R_Data</vt:lpstr>
      <vt:lpstr>A126036426R_Latest</vt:lpstr>
      <vt:lpstr>A126036430F</vt:lpstr>
      <vt:lpstr>A126036430F_Data</vt:lpstr>
      <vt:lpstr>A126036430F_Latest</vt:lpstr>
      <vt:lpstr>A126036434R</vt:lpstr>
      <vt:lpstr>A126036434R_Data</vt:lpstr>
      <vt:lpstr>A126036434R_Latest</vt:lpstr>
      <vt:lpstr>A126036438X</vt:lpstr>
      <vt:lpstr>A126036438X_Data</vt:lpstr>
      <vt:lpstr>A126036438X_Latest</vt:lpstr>
      <vt:lpstr>A126036442R</vt:lpstr>
      <vt:lpstr>A126036442R_Data</vt:lpstr>
      <vt:lpstr>A126036442R_Latest</vt:lpstr>
      <vt:lpstr>A126036446X</vt:lpstr>
      <vt:lpstr>A126036446X_Data</vt:lpstr>
      <vt:lpstr>A126036446X_Latest</vt:lpstr>
      <vt:lpstr>A126036450R</vt:lpstr>
      <vt:lpstr>A126036450R_Data</vt:lpstr>
      <vt:lpstr>A126036450R_Latest</vt:lpstr>
      <vt:lpstr>A126036454X</vt:lpstr>
      <vt:lpstr>A126036454X_Data</vt:lpstr>
      <vt:lpstr>A126036454X_Latest</vt:lpstr>
      <vt:lpstr>A126036458J</vt:lpstr>
      <vt:lpstr>A126036458J_Data</vt:lpstr>
      <vt:lpstr>A126036458J_Latest</vt:lpstr>
      <vt:lpstr>A126036462X</vt:lpstr>
      <vt:lpstr>A126036462X_Data</vt:lpstr>
      <vt:lpstr>A126036462X_Latest</vt:lpstr>
      <vt:lpstr>A126036466J</vt:lpstr>
      <vt:lpstr>A126036466J_Data</vt:lpstr>
      <vt:lpstr>A126036466J_Latest</vt:lpstr>
      <vt:lpstr>A126036470X</vt:lpstr>
      <vt:lpstr>A126036470X_Data</vt:lpstr>
      <vt:lpstr>A126036470X_Latest</vt:lpstr>
      <vt:lpstr>A126036474J</vt:lpstr>
      <vt:lpstr>A126036474J_Data</vt:lpstr>
      <vt:lpstr>A126036474J_Latest</vt:lpstr>
      <vt:lpstr>A126036482J</vt:lpstr>
      <vt:lpstr>A126036482J_Data</vt:lpstr>
      <vt:lpstr>A126036482J_Latest</vt:lpstr>
      <vt:lpstr>A126036486T</vt:lpstr>
      <vt:lpstr>A126036486T_Data</vt:lpstr>
      <vt:lpstr>A126036486T_Latest</vt:lpstr>
      <vt:lpstr>A126036490J</vt:lpstr>
      <vt:lpstr>A126036490J_Data</vt:lpstr>
      <vt:lpstr>A126036490J_Latest</vt:lpstr>
      <vt:lpstr>A126036502F</vt:lpstr>
      <vt:lpstr>A126036502F_Data</vt:lpstr>
      <vt:lpstr>A126036502F_Latest</vt:lpstr>
      <vt:lpstr>A126036506R</vt:lpstr>
      <vt:lpstr>A126036506R_Data</vt:lpstr>
      <vt:lpstr>A126036506R_Latest</vt:lpstr>
      <vt:lpstr>A126036510F</vt:lpstr>
      <vt:lpstr>A126036510F_Data</vt:lpstr>
      <vt:lpstr>A126036510F_Latest</vt:lpstr>
      <vt:lpstr>A126036514R</vt:lpstr>
      <vt:lpstr>A126036514R_Data</vt:lpstr>
      <vt:lpstr>A126036514R_Latest</vt:lpstr>
      <vt:lpstr>A126036518X</vt:lpstr>
      <vt:lpstr>A126036518X_Data</vt:lpstr>
      <vt:lpstr>A126036518X_Latest</vt:lpstr>
      <vt:lpstr>A126036522R</vt:lpstr>
      <vt:lpstr>A126036522R_Data</vt:lpstr>
      <vt:lpstr>A126036522R_Latest</vt:lpstr>
      <vt:lpstr>A126036526X</vt:lpstr>
      <vt:lpstr>A126036526X_Data</vt:lpstr>
      <vt:lpstr>A126036526X_Latest</vt:lpstr>
      <vt:lpstr>A126036530R</vt:lpstr>
      <vt:lpstr>A126036530R_Data</vt:lpstr>
      <vt:lpstr>A126036530R_Latest</vt:lpstr>
      <vt:lpstr>A126036534X</vt:lpstr>
      <vt:lpstr>A126036534X_Data</vt:lpstr>
      <vt:lpstr>A126036534X_Latest</vt:lpstr>
      <vt:lpstr>A126036538J</vt:lpstr>
      <vt:lpstr>A126036538J_Data</vt:lpstr>
      <vt:lpstr>A126036538J_Latest</vt:lpstr>
      <vt:lpstr>A126036542X</vt:lpstr>
      <vt:lpstr>A126036542X_Data</vt:lpstr>
      <vt:lpstr>A126036542X_Latest</vt:lpstr>
      <vt:lpstr>A126036546J</vt:lpstr>
      <vt:lpstr>A126036546J_Data</vt:lpstr>
      <vt:lpstr>A126036546J_Latest</vt:lpstr>
      <vt:lpstr>A126036554J</vt:lpstr>
      <vt:lpstr>A126036554J_Data</vt:lpstr>
      <vt:lpstr>A126036554J_Latest</vt:lpstr>
      <vt:lpstr>A126036558T</vt:lpstr>
      <vt:lpstr>A126036558T_Data</vt:lpstr>
      <vt:lpstr>A126036558T_Latest</vt:lpstr>
      <vt:lpstr>A126036562J</vt:lpstr>
      <vt:lpstr>A126036562J_Data</vt:lpstr>
      <vt:lpstr>A126036562J_Latest</vt:lpstr>
      <vt:lpstr>A126036574T</vt:lpstr>
      <vt:lpstr>A126036574T_Data</vt:lpstr>
      <vt:lpstr>A126036574T_Latest</vt:lpstr>
      <vt:lpstr>A126036578A</vt:lpstr>
      <vt:lpstr>A126036578A_Data</vt:lpstr>
      <vt:lpstr>A126036578A_Latest</vt:lpstr>
      <vt:lpstr>A126036582T</vt:lpstr>
      <vt:lpstr>A126036582T_Data</vt:lpstr>
      <vt:lpstr>A126036582T_Latest</vt:lpstr>
      <vt:lpstr>A126036586A</vt:lpstr>
      <vt:lpstr>A126036586A_Data</vt:lpstr>
      <vt:lpstr>A126036586A_Latest</vt:lpstr>
      <vt:lpstr>A126036590T</vt:lpstr>
      <vt:lpstr>A126036590T_Data</vt:lpstr>
      <vt:lpstr>A126036590T_Latest</vt:lpstr>
      <vt:lpstr>A126036594A</vt:lpstr>
      <vt:lpstr>A126036594A_Data</vt:lpstr>
      <vt:lpstr>A126036594A_Latest</vt:lpstr>
      <vt:lpstr>A126036598K</vt:lpstr>
      <vt:lpstr>A126036598K_Data</vt:lpstr>
      <vt:lpstr>A126036598K_Latest</vt:lpstr>
      <vt:lpstr>A126036602R</vt:lpstr>
      <vt:lpstr>A126036602R_Data</vt:lpstr>
      <vt:lpstr>A126036602R_Latest</vt:lpstr>
      <vt:lpstr>A126036606X</vt:lpstr>
      <vt:lpstr>A126036606X_Data</vt:lpstr>
      <vt:lpstr>A126036606X_Latest</vt:lpstr>
      <vt:lpstr>A126036610R</vt:lpstr>
      <vt:lpstr>A126036610R_Data</vt:lpstr>
      <vt:lpstr>A126036610R_Latest</vt:lpstr>
      <vt:lpstr>A126036614X</vt:lpstr>
      <vt:lpstr>A126036614X_Data</vt:lpstr>
      <vt:lpstr>A126036614X_Latest</vt:lpstr>
      <vt:lpstr>A126036618J</vt:lpstr>
      <vt:lpstr>A126036618J_Data</vt:lpstr>
      <vt:lpstr>A126036618J_Latest</vt:lpstr>
      <vt:lpstr>A126036626J</vt:lpstr>
      <vt:lpstr>A126036626J_Data</vt:lpstr>
      <vt:lpstr>A126036626J_Latest</vt:lpstr>
      <vt:lpstr>A126036630X</vt:lpstr>
      <vt:lpstr>A126036630X_Data</vt:lpstr>
      <vt:lpstr>A126036630X_Latest</vt:lpstr>
      <vt:lpstr>A126036634J</vt:lpstr>
      <vt:lpstr>A126036634J_Data</vt:lpstr>
      <vt:lpstr>A126036634J_Latest</vt:lpstr>
      <vt:lpstr>A126036646T</vt:lpstr>
      <vt:lpstr>A126036646T_Data</vt:lpstr>
      <vt:lpstr>A126036646T_Latest</vt:lpstr>
      <vt:lpstr>A126036650J</vt:lpstr>
      <vt:lpstr>A126036650J_Data</vt:lpstr>
      <vt:lpstr>A126036650J_Latest</vt:lpstr>
      <vt:lpstr>A126036654T</vt:lpstr>
      <vt:lpstr>A126036654T_Data</vt:lpstr>
      <vt:lpstr>A126036654T_Latest</vt:lpstr>
      <vt:lpstr>A126036658A</vt:lpstr>
      <vt:lpstr>A126036658A_Data</vt:lpstr>
      <vt:lpstr>A126036658A_Latest</vt:lpstr>
      <vt:lpstr>A126036662T</vt:lpstr>
      <vt:lpstr>A126036662T_Data</vt:lpstr>
      <vt:lpstr>A126036662T_Latest</vt:lpstr>
      <vt:lpstr>A126036666A</vt:lpstr>
      <vt:lpstr>A126036666A_Data</vt:lpstr>
      <vt:lpstr>A126036666A_Latest</vt:lpstr>
      <vt:lpstr>A126036670T</vt:lpstr>
      <vt:lpstr>A126036670T_Data</vt:lpstr>
      <vt:lpstr>A126036670T_Latest</vt:lpstr>
      <vt:lpstr>A126036674A</vt:lpstr>
      <vt:lpstr>A126036674A_Data</vt:lpstr>
      <vt:lpstr>A126036674A_Latest</vt:lpstr>
      <vt:lpstr>A126036678K</vt:lpstr>
      <vt:lpstr>A126036678K_Data</vt:lpstr>
      <vt:lpstr>A126036678K_Latest</vt:lpstr>
      <vt:lpstr>A126036682A</vt:lpstr>
      <vt:lpstr>A126036682A_Data</vt:lpstr>
      <vt:lpstr>A126036682A_Latest</vt:lpstr>
      <vt:lpstr>A126036686K</vt:lpstr>
      <vt:lpstr>A126036686K_Data</vt:lpstr>
      <vt:lpstr>A126036686K_Latest</vt:lpstr>
      <vt:lpstr>A126036690A</vt:lpstr>
      <vt:lpstr>A126036690A_Data</vt:lpstr>
      <vt:lpstr>A126036690A_Latest</vt:lpstr>
      <vt:lpstr>A126036698V</vt:lpstr>
      <vt:lpstr>A126036698V_Data</vt:lpstr>
      <vt:lpstr>A126036698V_Latest</vt:lpstr>
      <vt:lpstr>A126036702X</vt:lpstr>
      <vt:lpstr>A126036702X_Data</vt:lpstr>
      <vt:lpstr>A126036702X_Latest</vt:lpstr>
      <vt:lpstr>A126036706J</vt:lpstr>
      <vt:lpstr>A126036706J_Data</vt:lpstr>
      <vt:lpstr>A126036706J_Latest</vt:lpstr>
      <vt:lpstr>A126036718T</vt:lpstr>
      <vt:lpstr>A126036718T_Data</vt:lpstr>
      <vt:lpstr>A126036718T_Latest</vt:lpstr>
      <vt:lpstr>A126036722J</vt:lpstr>
      <vt:lpstr>A126036722J_Data</vt:lpstr>
      <vt:lpstr>A126036722J_Latest</vt:lpstr>
      <vt:lpstr>A126036726T</vt:lpstr>
      <vt:lpstr>A126036726T_Data</vt:lpstr>
      <vt:lpstr>A126036726T_Latest</vt:lpstr>
      <vt:lpstr>A126036730J</vt:lpstr>
      <vt:lpstr>A126036730J_Data</vt:lpstr>
      <vt:lpstr>A126036730J_Latest</vt:lpstr>
      <vt:lpstr>A126036734T</vt:lpstr>
      <vt:lpstr>A126036734T_Data</vt:lpstr>
      <vt:lpstr>A126036734T_Latest</vt:lpstr>
      <vt:lpstr>A126036738A</vt:lpstr>
      <vt:lpstr>A126036738A_Data</vt:lpstr>
      <vt:lpstr>A126036738A_Latest</vt:lpstr>
      <vt:lpstr>A126036742T</vt:lpstr>
      <vt:lpstr>A126036742T_Data</vt:lpstr>
      <vt:lpstr>A126036742T_Latest</vt:lpstr>
      <vt:lpstr>A126036746A</vt:lpstr>
      <vt:lpstr>A126036746A_Data</vt:lpstr>
      <vt:lpstr>A126036746A_Latest</vt:lpstr>
      <vt:lpstr>A126036750T</vt:lpstr>
      <vt:lpstr>A126036750T_Data</vt:lpstr>
      <vt:lpstr>A126036750T_Latest</vt:lpstr>
      <vt:lpstr>A126036754A</vt:lpstr>
      <vt:lpstr>A126036754A_Data</vt:lpstr>
      <vt:lpstr>A126036754A_Latest</vt:lpstr>
      <vt:lpstr>A126036758K</vt:lpstr>
      <vt:lpstr>A126036758K_Data</vt:lpstr>
      <vt:lpstr>A126036758K_Latest</vt:lpstr>
      <vt:lpstr>A126036762A</vt:lpstr>
      <vt:lpstr>A126036762A_Data</vt:lpstr>
      <vt:lpstr>A126036762A_Latest</vt:lpstr>
      <vt:lpstr>A126036770A</vt:lpstr>
      <vt:lpstr>A126036770A_Data</vt:lpstr>
      <vt:lpstr>A126036770A_Latest</vt:lpstr>
      <vt:lpstr>A126036774K</vt:lpstr>
      <vt:lpstr>A126036774K_Data</vt:lpstr>
      <vt:lpstr>A126036774K_Latest</vt:lpstr>
      <vt:lpstr>A126036778V</vt:lpstr>
      <vt:lpstr>A126036778V_Data</vt:lpstr>
      <vt:lpstr>A126036778V_Latest</vt:lpstr>
      <vt:lpstr>A126036790K</vt:lpstr>
      <vt:lpstr>A126036790K_Data</vt:lpstr>
      <vt:lpstr>A126036790K_Latest</vt:lpstr>
      <vt:lpstr>A126036794V</vt:lpstr>
      <vt:lpstr>A126036794V_Data</vt:lpstr>
      <vt:lpstr>A126036794V_Latest</vt:lpstr>
      <vt:lpstr>A126036798C</vt:lpstr>
      <vt:lpstr>A126036798C_Data</vt:lpstr>
      <vt:lpstr>A126036798C_Latest</vt:lpstr>
      <vt:lpstr>A126036802J</vt:lpstr>
      <vt:lpstr>A126036802J_Data</vt:lpstr>
      <vt:lpstr>A126036802J_Latest</vt:lpstr>
      <vt:lpstr>A126036806T</vt:lpstr>
      <vt:lpstr>A126036806T_Data</vt:lpstr>
      <vt:lpstr>A126036806T_Latest</vt:lpstr>
      <vt:lpstr>A126036810J</vt:lpstr>
      <vt:lpstr>A126036810J_Data</vt:lpstr>
      <vt:lpstr>A126036810J_Latest</vt:lpstr>
      <vt:lpstr>A126036814T</vt:lpstr>
      <vt:lpstr>A126036814T_Data</vt:lpstr>
      <vt:lpstr>A126036814T_Latest</vt:lpstr>
      <vt:lpstr>A126036818A</vt:lpstr>
      <vt:lpstr>A126036818A_Data</vt:lpstr>
      <vt:lpstr>A126036818A_Latest</vt:lpstr>
      <vt:lpstr>A126036822T</vt:lpstr>
      <vt:lpstr>A126036822T_Data</vt:lpstr>
      <vt:lpstr>A126036822T_Latest</vt:lpstr>
      <vt:lpstr>A126036826A</vt:lpstr>
      <vt:lpstr>A126036826A_Data</vt:lpstr>
      <vt:lpstr>A126036826A_Latest</vt:lpstr>
      <vt:lpstr>A126036830T</vt:lpstr>
      <vt:lpstr>A126036830T_Data</vt:lpstr>
      <vt:lpstr>A126036830T_Latest</vt:lpstr>
      <vt:lpstr>A126036834A</vt:lpstr>
      <vt:lpstr>A126036834A_Data</vt:lpstr>
      <vt:lpstr>A126036834A_Latest</vt:lpstr>
      <vt:lpstr>A126036842A</vt:lpstr>
      <vt:lpstr>A126036842A_Data</vt:lpstr>
      <vt:lpstr>A126036842A_Latest</vt:lpstr>
      <vt:lpstr>A126036846K</vt:lpstr>
      <vt:lpstr>A126036846K_Data</vt:lpstr>
      <vt:lpstr>A126036846K_Latest</vt:lpstr>
      <vt:lpstr>A126036850A</vt:lpstr>
      <vt:lpstr>A126036850A_Data</vt:lpstr>
      <vt:lpstr>A126036850A_Latest</vt:lpstr>
      <vt:lpstr>A126036862K</vt:lpstr>
      <vt:lpstr>A126036862K_Data</vt:lpstr>
      <vt:lpstr>A126036862K_Latest</vt:lpstr>
      <vt:lpstr>A126036866V</vt:lpstr>
      <vt:lpstr>A126036866V_Data</vt:lpstr>
      <vt:lpstr>A126036866V_Latest</vt:lpstr>
      <vt:lpstr>A126036870K</vt:lpstr>
      <vt:lpstr>A126036870K_Data</vt:lpstr>
      <vt:lpstr>A126036870K_Latest</vt:lpstr>
      <vt:lpstr>A126036874V</vt:lpstr>
      <vt:lpstr>A126036874V_Data</vt:lpstr>
      <vt:lpstr>A126036874V_Latest</vt:lpstr>
      <vt:lpstr>A126036878C</vt:lpstr>
      <vt:lpstr>A126036878C_Data</vt:lpstr>
      <vt:lpstr>A126036878C_Latest</vt:lpstr>
      <vt:lpstr>A126036882V</vt:lpstr>
      <vt:lpstr>A126036882V_Data</vt:lpstr>
      <vt:lpstr>A126036882V_Latest</vt:lpstr>
      <vt:lpstr>A126036886C</vt:lpstr>
      <vt:lpstr>A126036886C_Data</vt:lpstr>
      <vt:lpstr>A126036886C_Latest</vt:lpstr>
      <vt:lpstr>A126036890V</vt:lpstr>
      <vt:lpstr>A126036890V_Data</vt:lpstr>
      <vt:lpstr>A126036890V_Latest</vt:lpstr>
      <vt:lpstr>A126036894C</vt:lpstr>
      <vt:lpstr>A126036894C_Data</vt:lpstr>
      <vt:lpstr>A126036894C_Latest</vt:lpstr>
      <vt:lpstr>A126036898L</vt:lpstr>
      <vt:lpstr>A126036898L_Data</vt:lpstr>
      <vt:lpstr>A126036898L_Latest</vt:lpstr>
      <vt:lpstr>A126036902T</vt:lpstr>
      <vt:lpstr>A126036902T_Data</vt:lpstr>
      <vt:lpstr>A126036902T_Latest</vt:lpstr>
      <vt:lpstr>A126036906A</vt:lpstr>
      <vt:lpstr>A126036906A_Data</vt:lpstr>
      <vt:lpstr>A126036906A_Latest</vt:lpstr>
      <vt:lpstr>A126036914A</vt:lpstr>
      <vt:lpstr>A126036914A_Data</vt:lpstr>
      <vt:lpstr>A126036914A_Latest</vt:lpstr>
      <vt:lpstr>A126036918K</vt:lpstr>
      <vt:lpstr>A126036918K_Data</vt:lpstr>
      <vt:lpstr>A126036918K_Latest</vt:lpstr>
      <vt:lpstr>A126036922A</vt:lpstr>
      <vt:lpstr>A126036922A_Data</vt:lpstr>
      <vt:lpstr>A126036922A_Latest</vt:lpstr>
      <vt:lpstr>A126036934K</vt:lpstr>
      <vt:lpstr>A126036934K_Data</vt:lpstr>
      <vt:lpstr>A126036934K_Latest</vt:lpstr>
      <vt:lpstr>A126036938V</vt:lpstr>
      <vt:lpstr>A126036938V_Data</vt:lpstr>
      <vt:lpstr>A126036938V_Latest</vt:lpstr>
      <vt:lpstr>A126036942K</vt:lpstr>
      <vt:lpstr>A126036942K_Data</vt:lpstr>
      <vt:lpstr>A126036942K_Latest</vt:lpstr>
      <vt:lpstr>A126036946V</vt:lpstr>
      <vt:lpstr>A126036946V_Data</vt:lpstr>
      <vt:lpstr>A126036946V_Latest</vt:lpstr>
      <vt:lpstr>A126036950K</vt:lpstr>
      <vt:lpstr>A126036950K_Data</vt:lpstr>
      <vt:lpstr>A126036950K_Latest</vt:lpstr>
      <vt:lpstr>A126036954V</vt:lpstr>
      <vt:lpstr>A126036954V_Data</vt:lpstr>
      <vt:lpstr>A126036954V_Latest</vt:lpstr>
      <vt:lpstr>A126036958C</vt:lpstr>
      <vt:lpstr>A126036958C_Data</vt:lpstr>
      <vt:lpstr>A126036958C_Latest</vt:lpstr>
      <vt:lpstr>A126036962V</vt:lpstr>
      <vt:lpstr>A126036962V_Data</vt:lpstr>
      <vt:lpstr>A126036962V_Latest</vt:lpstr>
      <vt:lpstr>A126036966C</vt:lpstr>
      <vt:lpstr>A126036966C_Data</vt:lpstr>
      <vt:lpstr>A126036966C_Latest</vt:lpstr>
      <vt:lpstr>A126036970V</vt:lpstr>
      <vt:lpstr>A126036970V_Data</vt:lpstr>
      <vt:lpstr>A126036970V_Latest</vt:lpstr>
      <vt:lpstr>A126036974C</vt:lpstr>
      <vt:lpstr>A126036974C_Data</vt:lpstr>
      <vt:lpstr>A126036974C_Latest</vt:lpstr>
      <vt:lpstr>A126036978L</vt:lpstr>
      <vt:lpstr>A126036978L_Data</vt:lpstr>
      <vt:lpstr>A126036978L_Latest</vt:lpstr>
      <vt:lpstr>A126036986L</vt:lpstr>
      <vt:lpstr>A126036986L_Data</vt:lpstr>
      <vt:lpstr>A126036986L_Latest</vt:lpstr>
      <vt:lpstr>A126036990C</vt:lpstr>
      <vt:lpstr>A126036990C_Data</vt:lpstr>
      <vt:lpstr>A126036990C_Latest</vt:lpstr>
      <vt:lpstr>A126036994L</vt:lpstr>
      <vt:lpstr>A126036994L_Data</vt:lpstr>
      <vt:lpstr>A126036994L_Latest</vt:lpstr>
      <vt:lpstr>A126037006L</vt:lpstr>
      <vt:lpstr>A126037006L_Data</vt:lpstr>
      <vt:lpstr>A126037006L_Latest</vt:lpstr>
      <vt:lpstr>A126037010C</vt:lpstr>
      <vt:lpstr>A126037010C_Data</vt:lpstr>
      <vt:lpstr>A126037010C_Latest</vt:lpstr>
      <vt:lpstr>A126037014L</vt:lpstr>
      <vt:lpstr>A126037014L_Data</vt:lpstr>
      <vt:lpstr>A126037014L_Latest</vt:lpstr>
      <vt:lpstr>A126037018W</vt:lpstr>
      <vt:lpstr>A126037018W_Data</vt:lpstr>
      <vt:lpstr>A126037018W_Latest</vt:lpstr>
      <vt:lpstr>A126037022L</vt:lpstr>
      <vt:lpstr>A126037022L_Data</vt:lpstr>
      <vt:lpstr>A126037022L_Latest</vt:lpstr>
      <vt:lpstr>A126037026W</vt:lpstr>
      <vt:lpstr>A126037026W_Data</vt:lpstr>
      <vt:lpstr>A126037026W_Latest</vt:lpstr>
      <vt:lpstr>A126037030L</vt:lpstr>
      <vt:lpstr>A126037030L_Data</vt:lpstr>
      <vt:lpstr>A126037030L_Latest</vt:lpstr>
      <vt:lpstr>A126037034W</vt:lpstr>
      <vt:lpstr>A126037034W_Data</vt:lpstr>
      <vt:lpstr>A126037034W_Latest</vt:lpstr>
      <vt:lpstr>A126037038F</vt:lpstr>
      <vt:lpstr>A126037038F_Data</vt:lpstr>
      <vt:lpstr>A126037038F_Latest</vt:lpstr>
      <vt:lpstr>A126037042W</vt:lpstr>
      <vt:lpstr>A126037042W_Data</vt:lpstr>
      <vt:lpstr>A126037042W_Latest</vt:lpstr>
      <vt:lpstr>A126037046F</vt:lpstr>
      <vt:lpstr>A126037046F_Data</vt:lpstr>
      <vt:lpstr>A126037046F_Latest</vt:lpstr>
      <vt:lpstr>A126037050W</vt:lpstr>
      <vt:lpstr>A126037050W_Data</vt:lpstr>
      <vt:lpstr>A126037050W_Latest</vt:lpstr>
      <vt:lpstr>A126037058R</vt:lpstr>
      <vt:lpstr>A126037058R_Data</vt:lpstr>
      <vt:lpstr>A126037058R_Latest</vt:lpstr>
      <vt:lpstr>A126037062F</vt:lpstr>
      <vt:lpstr>A126037062F_Data</vt:lpstr>
      <vt:lpstr>A126037062F_Latest</vt:lpstr>
      <vt:lpstr>A126037066R</vt:lpstr>
      <vt:lpstr>A126037066R_Data</vt:lpstr>
      <vt:lpstr>A126037066R_Latest</vt:lpstr>
      <vt:lpstr>A126037078X</vt:lpstr>
      <vt:lpstr>A126037078X_Data</vt:lpstr>
      <vt:lpstr>A126037078X_Latest</vt:lpstr>
      <vt:lpstr>A126037082R</vt:lpstr>
      <vt:lpstr>A126037082R_Data</vt:lpstr>
      <vt:lpstr>A126037082R_Latest</vt:lpstr>
      <vt:lpstr>A126037086X</vt:lpstr>
      <vt:lpstr>A126037086X_Data</vt:lpstr>
      <vt:lpstr>A126037086X_Latest</vt:lpstr>
      <vt:lpstr>A126037090R</vt:lpstr>
      <vt:lpstr>A126037090R_Data</vt:lpstr>
      <vt:lpstr>A126037090R_Latest</vt:lpstr>
      <vt:lpstr>A126037094X</vt:lpstr>
      <vt:lpstr>A126037094X_Data</vt:lpstr>
      <vt:lpstr>A126037094X_Latest</vt:lpstr>
      <vt:lpstr>A126037098J</vt:lpstr>
      <vt:lpstr>A126037098J_Data</vt:lpstr>
      <vt:lpstr>A126037098J_Latest</vt:lpstr>
      <vt:lpstr>A126037102L</vt:lpstr>
      <vt:lpstr>A126037102L_Data</vt:lpstr>
      <vt:lpstr>A126037102L_Latest</vt:lpstr>
      <vt:lpstr>A126037106W</vt:lpstr>
      <vt:lpstr>A126037106W_Data</vt:lpstr>
      <vt:lpstr>A126037106W_Latest</vt:lpstr>
      <vt:lpstr>A126037110L</vt:lpstr>
      <vt:lpstr>A126037110L_Data</vt:lpstr>
      <vt:lpstr>A126037110L_Latest</vt:lpstr>
      <vt:lpstr>A126037114W</vt:lpstr>
      <vt:lpstr>A126037114W_Data</vt:lpstr>
      <vt:lpstr>A126037114W_Latest</vt:lpstr>
      <vt:lpstr>A126037118F</vt:lpstr>
      <vt:lpstr>A126037118F_Data</vt:lpstr>
      <vt:lpstr>A126037118F_Latest</vt:lpstr>
      <vt:lpstr>A126037122W</vt:lpstr>
      <vt:lpstr>A126037122W_Data</vt:lpstr>
      <vt:lpstr>A126037122W_Latest</vt:lpstr>
      <vt:lpstr>A126037126F</vt:lpstr>
      <vt:lpstr>A126037126F_Data</vt:lpstr>
      <vt:lpstr>A126037126F_Latest</vt:lpstr>
      <vt:lpstr>A126037130W</vt:lpstr>
      <vt:lpstr>A126037130W_Data</vt:lpstr>
      <vt:lpstr>A126037130W_Latest</vt:lpstr>
      <vt:lpstr>A126037134F</vt:lpstr>
      <vt:lpstr>A126037134F_Data</vt:lpstr>
      <vt:lpstr>A126037134F_Latest</vt:lpstr>
      <vt:lpstr>A126037138R</vt:lpstr>
      <vt:lpstr>A126037138R_Data</vt:lpstr>
      <vt:lpstr>A126037138R_Latest</vt:lpstr>
      <vt:lpstr>A126037142F</vt:lpstr>
      <vt:lpstr>A126037142F_Data</vt:lpstr>
      <vt:lpstr>A126037142F_Latest</vt:lpstr>
      <vt:lpstr>A126037146R</vt:lpstr>
      <vt:lpstr>A126037146R_Data</vt:lpstr>
      <vt:lpstr>A126037146R_Latest</vt:lpstr>
      <vt:lpstr>A126037150F</vt:lpstr>
      <vt:lpstr>A126037150F_Data</vt:lpstr>
      <vt:lpstr>A126037150F_Latest</vt:lpstr>
      <vt:lpstr>A126037154R</vt:lpstr>
      <vt:lpstr>A126037154R_Data</vt:lpstr>
      <vt:lpstr>A126037154R_Latest</vt:lpstr>
      <vt:lpstr>A126037158X</vt:lpstr>
      <vt:lpstr>A126037158X_Data</vt:lpstr>
      <vt:lpstr>A126037158X_Latest</vt:lpstr>
      <vt:lpstr>A126037162R</vt:lpstr>
      <vt:lpstr>A126037162R_Data</vt:lpstr>
      <vt:lpstr>A126037162R_Latest</vt:lpstr>
      <vt:lpstr>A126037166X</vt:lpstr>
      <vt:lpstr>A126037166X_Data</vt:lpstr>
      <vt:lpstr>A126037166X_Latest</vt:lpstr>
      <vt:lpstr>A126037170R</vt:lpstr>
      <vt:lpstr>A126037170R_Data</vt:lpstr>
      <vt:lpstr>A126037170R_Latest</vt:lpstr>
      <vt:lpstr>A126037174X</vt:lpstr>
      <vt:lpstr>A126037174X_Data</vt:lpstr>
      <vt:lpstr>A126037174X_Latest</vt:lpstr>
      <vt:lpstr>A126037178J</vt:lpstr>
      <vt:lpstr>A126037178J_Data</vt:lpstr>
      <vt:lpstr>A126037178J_Latest</vt:lpstr>
      <vt:lpstr>A126037182X</vt:lpstr>
      <vt:lpstr>A126037182X_Data</vt:lpstr>
      <vt:lpstr>A126037182X_Latest</vt:lpstr>
      <vt:lpstr>A126037186J</vt:lpstr>
      <vt:lpstr>A126037186J_Data</vt:lpstr>
      <vt:lpstr>A126037186J_Latest</vt:lpstr>
      <vt:lpstr>A126037190X</vt:lpstr>
      <vt:lpstr>A126037190X_Data</vt:lpstr>
      <vt:lpstr>A126037190X_Latest</vt:lpstr>
      <vt:lpstr>A126037194J</vt:lpstr>
      <vt:lpstr>A126037194J_Data</vt:lpstr>
      <vt:lpstr>A126037194J_Latest</vt:lpstr>
      <vt:lpstr>A126037198T</vt:lpstr>
      <vt:lpstr>A126037198T_Data</vt:lpstr>
      <vt:lpstr>A126037198T_Latest</vt:lpstr>
      <vt:lpstr>A126037202W</vt:lpstr>
      <vt:lpstr>A126037202W_Data</vt:lpstr>
      <vt:lpstr>A126037202W_Latest</vt:lpstr>
      <vt:lpstr>A126037206F</vt:lpstr>
      <vt:lpstr>A126037206F_Data</vt:lpstr>
      <vt:lpstr>A126037206F_Latest</vt:lpstr>
      <vt:lpstr>A126037210W</vt:lpstr>
      <vt:lpstr>A126037210W_Data</vt:lpstr>
      <vt:lpstr>A126037210W_Latest</vt:lpstr>
      <vt:lpstr>A126037214F</vt:lpstr>
      <vt:lpstr>A126037214F_Data</vt:lpstr>
      <vt:lpstr>A126037214F_Latest</vt:lpstr>
      <vt:lpstr>A126037218R</vt:lpstr>
      <vt:lpstr>A126037218R_Data</vt:lpstr>
      <vt:lpstr>A126037218R_Latest</vt:lpstr>
      <vt:lpstr>A126037222F</vt:lpstr>
      <vt:lpstr>A126037222F_Data</vt:lpstr>
      <vt:lpstr>A126037222F_Latest</vt:lpstr>
      <vt:lpstr>A126037226R</vt:lpstr>
      <vt:lpstr>A126037226R_Data</vt:lpstr>
      <vt:lpstr>A126037226R_Latest</vt:lpstr>
      <vt:lpstr>A126037230F</vt:lpstr>
      <vt:lpstr>A126037230F_Data</vt:lpstr>
      <vt:lpstr>A126037230F_Latest</vt:lpstr>
      <vt:lpstr>A126037234R</vt:lpstr>
      <vt:lpstr>A126037234R_Data</vt:lpstr>
      <vt:lpstr>A126037234R_Latest</vt:lpstr>
      <vt:lpstr>A126037238X</vt:lpstr>
      <vt:lpstr>A126037238X_Data</vt:lpstr>
      <vt:lpstr>A126037238X_Latest</vt:lpstr>
      <vt:lpstr>A126037242R</vt:lpstr>
      <vt:lpstr>A126037242R_Data</vt:lpstr>
      <vt:lpstr>A126037242R_Latest</vt:lpstr>
      <vt:lpstr>A126037246X</vt:lpstr>
      <vt:lpstr>A126037246X_Data</vt:lpstr>
      <vt:lpstr>A126037246X_Latest</vt:lpstr>
      <vt:lpstr>A126037250R</vt:lpstr>
      <vt:lpstr>A126037250R_Data</vt:lpstr>
      <vt:lpstr>A126037250R_Latest</vt:lpstr>
      <vt:lpstr>A126037254X</vt:lpstr>
      <vt:lpstr>A126037254X_Data</vt:lpstr>
      <vt:lpstr>A126037254X_Latest</vt:lpstr>
      <vt:lpstr>A126037258J</vt:lpstr>
      <vt:lpstr>A126037258J_Data</vt:lpstr>
      <vt:lpstr>A126037258J_Latest</vt:lpstr>
      <vt:lpstr>A126037262X</vt:lpstr>
      <vt:lpstr>A126037262X_Data</vt:lpstr>
      <vt:lpstr>A126037262X_Latest</vt:lpstr>
      <vt:lpstr>A126037266J</vt:lpstr>
      <vt:lpstr>A126037266J_Data</vt:lpstr>
      <vt:lpstr>A126037266J_Latest</vt:lpstr>
      <vt:lpstr>A126037270X</vt:lpstr>
      <vt:lpstr>A126037270X_Data</vt:lpstr>
      <vt:lpstr>A126037270X_Latest</vt:lpstr>
      <vt:lpstr>A126037274J</vt:lpstr>
      <vt:lpstr>A126037274J_Data</vt:lpstr>
      <vt:lpstr>A126037274J_Latest</vt:lpstr>
      <vt:lpstr>A126037278T</vt:lpstr>
      <vt:lpstr>A126037278T_Data</vt:lpstr>
      <vt:lpstr>A126037278T_Latest</vt:lpstr>
      <vt:lpstr>A126037282J</vt:lpstr>
      <vt:lpstr>A126037282J_Data</vt:lpstr>
      <vt:lpstr>A126037282J_Latest</vt:lpstr>
      <vt:lpstr>A126037286T</vt:lpstr>
      <vt:lpstr>A126037286T_Data</vt:lpstr>
      <vt:lpstr>A126037286T_Latest</vt:lpstr>
      <vt:lpstr>A126037290J</vt:lpstr>
      <vt:lpstr>A126037290J_Data</vt:lpstr>
      <vt:lpstr>A126037290J_Latest</vt:lpstr>
      <vt:lpstr>A126037294T</vt:lpstr>
      <vt:lpstr>A126037294T_Data</vt:lpstr>
      <vt:lpstr>A126037294T_Latest</vt:lpstr>
      <vt:lpstr>A126037298A</vt:lpstr>
      <vt:lpstr>A126037298A_Data</vt:lpstr>
      <vt:lpstr>A126037298A_Latest</vt:lpstr>
      <vt:lpstr>A126037302F</vt:lpstr>
      <vt:lpstr>A126037302F_Data</vt:lpstr>
      <vt:lpstr>A126037302F_Latest</vt:lpstr>
      <vt:lpstr>A126037306R</vt:lpstr>
      <vt:lpstr>A126037306R_Data</vt:lpstr>
      <vt:lpstr>A126037306R_Latest</vt:lpstr>
      <vt:lpstr>A126037310F</vt:lpstr>
      <vt:lpstr>A126037310F_Data</vt:lpstr>
      <vt:lpstr>A126037310F_Latest</vt:lpstr>
      <vt:lpstr>A126037314R</vt:lpstr>
      <vt:lpstr>A126037314R_Data</vt:lpstr>
      <vt:lpstr>A126037314R_Latest</vt:lpstr>
      <vt:lpstr>A126037318X</vt:lpstr>
      <vt:lpstr>A126037318X_Data</vt:lpstr>
      <vt:lpstr>A126037318X_Latest</vt:lpstr>
      <vt:lpstr>A126037322R</vt:lpstr>
      <vt:lpstr>A126037322R_Data</vt:lpstr>
      <vt:lpstr>A126037322R_Latest</vt:lpstr>
      <vt:lpstr>A126037326X</vt:lpstr>
      <vt:lpstr>A126037326X_Data</vt:lpstr>
      <vt:lpstr>A126037326X_Latest</vt:lpstr>
      <vt:lpstr>A126037330R</vt:lpstr>
      <vt:lpstr>A126037330R_Data</vt:lpstr>
      <vt:lpstr>A126037330R_Latest</vt:lpstr>
      <vt:lpstr>A126037334X</vt:lpstr>
      <vt:lpstr>A126037334X_Data</vt:lpstr>
      <vt:lpstr>A126037334X_Latest</vt:lpstr>
      <vt:lpstr>A126037338J</vt:lpstr>
      <vt:lpstr>A126037338J_Data</vt:lpstr>
      <vt:lpstr>A126037338J_Latest</vt:lpstr>
      <vt:lpstr>A126037342X</vt:lpstr>
      <vt:lpstr>A126037342X_Data</vt:lpstr>
      <vt:lpstr>A126037342X_Latest</vt:lpstr>
      <vt:lpstr>A126037346J</vt:lpstr>
      <vt:lpstr>A126037346J_Data</vt:lpstr>
      <vt:lpstr>A126037346J_Latest</vt:lpstr>
      <vt:lpstr>A126037350X</vt:lpstr>
      <vt:lpstr>A126037350X_Data</vt:lpstr>
      <vt:lpstr>A126037350X_Latest</vt:lpstr>
      <vt:lpstr>A126037354J</vt:lpstr>
      <vt:lpstr>A126037354J_Data</vt:lpstr>
      <vt:lpstr>A126037354J_Latest</vt:lpstr>
      <vt:lpstr>A126037358T</vt:lpstr>
      <vt:lpstr>A126037358T_Data</vt:lpstr>
      <vt:lpstr>A126037358T_Latest</vt:lpstr>
      <vt:lpstr>A126037362J</vt:lpstr>
      <vt:lpstr>A126037362J_Data</vt:lpstr>
      <vt:lpstr>A126037362J_Latest</vt:lpstr>
      <vt:lpstr>A126037366T</vt:lpstr>
      <vt:lpstr>A126037366T_Data</vt:lpstr>
      <vt:lpstr>A126037366T_Latest</vt:lpstr>
      <vt:lpstr>A126037370J</vt:lpstr>
      <vt:lpstr>A126037370J_Data</vt:lpstr>
      <vt:lpstr>A126037370J_Latest</vt:lpstr>
      <vt:lpstr>A126037374T</vt:lpstr>
      <vt:lpstr>A126037374T_Data</vt:lpstr>
      <vt:lpstr>A126037374T_Latest</vt:lpstr>
      <vt:lpstr>A126037378A</vt:lpstr>
      <vt:lpstr>A126037378A_Data</vt:lpstr>
      <vt:lpstr>A126037378A_Latest</vt:lpstr>
      <vt:lpstr>A126037382T</vt:lpstr>
      <vt:lpstr>A126037382T_Data</vt:lpstr>
      <vt:lpstr>A126037382T_Latest</vt:lpstr>
      <vt:lpstr>A126037386A</vt:lpstr>
      <vt:lpstr>A126037386A_Data</vt:lpstr>
      <vt:lpstr>A126037386A_Latest</vt:lpstr>
      <vt:lpstr>A126037390T</vt:lpstr>
      <vt:lpstr>A126037390T_Data</vt:lpstr>
      <vt:lpstr>A126037390T_Latest</vt:lpstr>
      <vt:lpstr>A126037394A</vt:lpstr>
      <vt:lpstr>A126037394A_Data</vt:lpstr>
      <vt:lpstr>A126037394A_Latest</vt:lpstr>
      <vt:lpstr>A126037398K</vt:lpstr>
      <vt:lpstr>A126037398K_Data</vt:lpstr>
      <vt:lpstr>A126037398K_Latest</vt:lpstr>
      <vt:lpstr>A126037402R</vt:lpstr>
      <vt:lpstr>A126037402R_Data</vt:lpstr>
      <vt:lpstr>A126037402R_Latest</vt:lpstr>
      <vt:lpstr>A126037406X</vt:lpstr>
      <vt:lpstr>A126037406X_Data</vt:lpstr>
      <vt:lpstr>A126037406X_Latest</vt:lpstr>
      <vt:lpstr>A126037410R</vt:lpstr>
      <vt:lpstr>A126037410R_Data</vt:lpstr>
      <vt:lpstr>A126037410R_Latest</vt:lpstr>
      <vt:lpstr>A126037414X</vt:lpstr>
      <vt:lpstr>A126037414X_Data</vt:lpstr>
      <vt:lpstr>A126037414X_Latest</vt:lpstr>
      <vt:lpstr>A126037418J</vt:lpstr>
      <vt:lpstr>A126037418J_Data</vt:lpstr>
      <vt:lpstr>A126037418J_Latest</vt:lpstr>
      <vt:lpstr>A126037422X</vt:lpstr>
      <vt:lpstr>A126037422X_Data</vt:lpstr>
      <vt:lpstr>A126037422X_Latest</vt:lpstr>
      <vt:lpstr>A126037426J</vt:lpstr>
      <vt:lpstr>A126037426J_Data</vt:lpstr>
      <vt:lpstr>A126037426J_Latest</vt:lpstr>
      <vt:lpstr>A126037430X</vt:lpstr>
      <vt:lpstr>A126037430X_Data</vt:lpstr>
      <vt:lpstr>A126037430X_Latest</vt:lpstr>
      <vt:lpstr>A126037434J</vt:lpstr>
      <vt:lpstr>A126037434J_Data</vt:lpstr>
      <vt:lpstr>A126037434J_Latest</vt:lpstr>
      <vt:lpstr>A126037438T</vt:lpstr>
      <vt:lpstr>A126037438T_Data</vt:lpstr>
      <vt:lpstr>A126037438T_Latest</vt:lpstr>
      <vt:lpstr>A126037442J</vt:lpstr>
      <vt:lpstr>A126037442J_Data</vt:lpstr>
      <vt:lpstr>A126037442J_Latest</vt:lpstr>
      <vt:lpstr>A126037446T</vt:lpstr>
      <vt:lpstr>A126037446T_Data</vt:lpstr>
      <vt:lpstr>A126037446T_Latest</vt:lpstr>
      <vt:lpstr>A126037450J</vt:lpstr>
      <vt:lpstr>A126037450J_Data</vt:lpstr>
      <vt:lpstr>A126037450J_Latest</vt:lpstr>
      <vt:lpstr>A126037454T</vt:lpstr>
      <vt:lpstr>A126037454T_Data</vt:lpstr>
      <vt:lpstr>A126037454T_Latest</vt:lpstr>
      <vt:lpstr>A126037458A</vt:lpstr>
      <vt:lpstr>A126037458A_Data</vt:lpstr>
      <vt:lpstr>A126037458A_Latest</vt:lpstr>
      <vt:lpstr>A126037462T</vt:lpstr>
      <vt:lpstr>A126037462T_Data</vt:lpstr>
      <vt:lpstr>A126037462T_Latest</vt:lpstr>
      <vt:lpstr>A126037466A</vt:lpstr>
      <vt:lpstr>A126037466A_Data</vt:lpstr>
      <vt:lpstr>A126037466A_Latest</vt:lpstr>
      <vt:lpstr>A126037470T</vt:lpstr>
      <vt:lpstr>A126037470T_Data</vt:lpstr>
      <vt:lpstr>A126037470T_Latest</vt:lpstr>
      <vt:lpstr>A126037474A</vt:lpstr>
      <vt:lpstr>A126037474A_Data</vt:lpstr>
      <vt:lpstr>A126037474A_Latest</vt:lpstr>
      <vt:lpstr>A126037478K</vt:lpstr>
      <vt:lpstr>A126037478K_Data</vt:lpstr>
      <vt:lpstr>A126037478K_Latest</vt:lpstr>
      <vt:lpstr>A126037482A</vt:lpstr>
      <vt:lpstr>A126037482A_Data</vt:lpstr>
      <vt:lpstr>A126037482A_Latest</vt:lpstr>
      <vt:lpstr>A126037486K</vt:lpstr>
      <vt:lpstr>A126037486K_Data</vt:lpstr>
      <vt:lpstr>A126037486K_Latest</vt:lpstr>
      <vt:lpstr>A126037490A</vt:lpstr>
      <vt:lpstr>A126037490A_Data</vt:lpstr>
      <vt:lpstr>A126037490A_Latest</vt:lpstr>
      <vt:lpstr>A126037494K</vt:lpstr>
      <vt:lpstr>A126037494K_Data</vt:lpstr>
      <vt:lpstr>A126037494K_Latest</vt:lpstr>
      <vt:lpstr>A126037498V</vt:lpstr>
      <vt:lpstr>A126037498V_Data</vt:lpstr>
      <vt:lpstr>A126037498V_Latest</vt:lpstr>
      <vt:lpstr>A126037502X</vt:lpstr>
      <vt:lpstr>A126037502X_Data</vt:lpstr>
      <vt:lpstr>A126037502X_Latest</vt:lpstr>
      <vt:lpstr>A126037506J</vt:lpstr>
      <vt:lpstr>A126037506J_Data</vt:lpstr>
      <vt:lpstr>A126037506J_Latest</vt:lpstr>
      <vt:lpstr>A126037510X</vt:lpstr>
      <vt:lpstr>A126037510X_Data</vt:lpstr>
      <vt:lpstr>A126037510X_Latest</vt:lpstr>
      <vt:lpstr>A126037514J</vt:lpstr>
      <vt:lpstr>A126037514J_Data</vt:lpstr>
      <vt:lpstr>A126037514J_Latest</vt:lpstr>
      <vt:lpstr>A126037518T</vt:lpstr>
      <vt:lpstr>A126037518T_Data</vt:lpstr>
      <vt:lpstr>A126037518T_Latest</vt:lpstr>
      <vt:lpstr>A126037522J</vt:lpstr>
      <vt:lpstr>A126037522J_Data</vt:lpstr>
      <vt:lpstr>A126037522J_Latest</vt:lpstr>
      <vt:lpstr>A126037526T</vt:lpstr>
      <vt:lpstr>A126037526T_Data</vt:lpstr>
      <vt:lpstr>A126037526T_Latest</vt:lpstr>
      <vt:lpstr>A126037530J</vt:lpstr>
      <vt:lpstr>A126037530J_Data</vt:lpstr>
      <vt:lpstr>A126037530J_Latest</vt:lpstr>
      <vt:lpstr>A126037534T</vt:lpstr>
      <vt:lpstr>A126037534T_Data</vt:lpstr>
      <vt:lpstr>A126037534T_Latest</vt:lpstr>
      <vt:lpstr>A126037538A</vt:lpstr>
      <vt:lpstr>A126037538A_Data</vt:lpstr>
      <vt:lpstr>A126037538A_Latest</vt:lpstr>
      <vt:lpstr>A126037542T</vt:lpstr>
      <vt:lpstr>A126037542T_Data</vt:lpstr>
      <vt:lpstr>A126037542T_Latest</vt:lpstr>
      <vt:lpstr>A126037546A</vt:lpstr>
      <vt:lpstr>A126037546A_Data</vt:lpstr>
      <vt:lpstr>A126037546A_Latest</vt:lpstr>
      <vt:lpstr>A126037550T</vt:lpstr>
      <vt:lpstr>A126037550T_Data</vt:lpstr>
      <vt:lpstr>A126037550T_Latest</vt:lpstr>
      <vt:lpstr>A126037554A</vt:lpstr>
      <vt:lpstr>A126037554A_Data</vt:lpstr>
      <vt:lpstr>A126037554A_Latest</vt:lpstr>
      <vt:lpstr>A126037558K</vt:lpstr>
      <vt:lpstr>A126037558K_Data</vt:lpstr>
      <vt:lpstr>A126037558K_Latest</vt:lpstr>
      <vt:lpstr>A126037562A</vt:lpstr>
      <vt:lpstr>A126037562A_Data</vt:lpstr>
      <vt:lpstr>A126037562A_Latest</vt:lpstr>
      <vt:lpstr>A126037566K</vt:lpstr>
      <vt:lpstr>A126037566K_Data</vt:lpstr>
      <vt:lpstr>A126037566K_Latest</vt:lpstr>
      <vt:lpstr>A126037570A</vt:lpstr>
      <vt:lpstr>A126037570A_Data</vt:lpstr>
      <vt:lpstr>A126037570A_Latest</vt:lpstr>
      <vt:lpstr>A126037574K</vt:lpstr>
      <vt:lpstr>A126037574K_Data</vt:lpstr>
      <vt:lpstr>A126037574K_Latest</vt:lpstr>
      <vt:lpstr>A126037578V</vt:lpstr>
      <vt:lpstr>A126037578V_Data</vt:lpstr>
      <vt:lpstr>A126037578V_Latest</vt:lpstr>
      <vt:lpstr>A126037582K</vt:lpstr>
      <vt:lpstr>A126037582K_Data</vt:lpstr>
      <vt:lpstr>A126037582K_Latest</vt:lpstr>
      <vt:lpstr>A126037586V</vt:lpstr>
      <vt:lpstr>A126037586V_Data</vt:lpstr>
      <vt:lpstr>A126037586V_Latest</vt:lpstr>
      <vt:lpstr>A126037590K</vt:lpstr>
      <vt:lpstr>A126037590K_Data</vt:lpstr>
      <vt:lpstr>A126037590K_Latest</vt:lpstr>
      <vt:lpstr>A126037594V</vt:lpstr>
      <vt:lpstr>A126037594V_Data</vt:lpstr>
      <vt:lpstr>A126037594V_Latest</vt:lpstr>
      <vt:lpstr>A126037598C</vt:lpstr>
      <vt:lpstr>A126037598C_Data</vt:lpstr>
      <vt:lpstr>A126037598C_Latest</vt:lpstr>
      <vt:lpstr>A126037602J</vt:lpstr>
      <vt:lpstr>A126037602J_Data</vt:lpstr>
      <vt:lpstr>A126037602J_Latest</vt:lpstr>
      <vt:lpstr>A126037606T</vt:lpstr>
      <vt:lpstr>A126037606T_Data</vt:lpstr>
      <vt:lpstr>A126037606T_Latest</vt:lpstr>
      <vt:lpstr>A126037610J</vt:lpstr>
      <vt:lpstr>A126037610J_Data</vt:lpstr>
      <vt:lpstr>A126037610J_Latest</vt:lpstr>
      <vt:lpstr>A126037614T</vt:lpstr>
      <vt:lpstr>A126037614T_Data</vt:lpstr>
      <vt:lpstr>A126037614T_Latest</vt:lpstr>
      <vt:lpstr>A126037618A</vt:lpstr>
      <vt:lpstr>A126037618A_Data</vt:lpstr>
      <vt:lpstr>A126037618A_Latest</vt:lpstr>
      <vt:lpstr>A126037622T</vt:lpstr>
      <vt:lpstr>A126037622T_Data</vt:lpstr>
      <vt:lpstr>A126037622T_Latest</vt:lpstr>
      <vt:lpstr>A126037626A</vt:lpstr>
      <vt:lpstr>A126037626A_Data</vt:lpstr>
      <vt:lpstr>A126037626A_Latest</vt:lpstr>
      <vt:lpstr>A126037630T</vt:lpstr>
      <vt:lpstr>A126037630T_Data</vt:lpstr>
      <vt:lpstr>A126037630T_Latest</vt:lpstr>
      <vt:lpstr>A126037634A</vt:lpstr>
      <vt:lpstr>A126037634A_Data</vt:lpstr>
      <vt:lpstr>A126037634A_Latest</vt:lpstr>
      <vt:lpstr>A126037638K</vt:lpstr>
      <vt:lpstr>A126037638K_Data</vt:lpstr>
      <vt:lpstr>A126037638K_Latest</vt:lpstr>
      <vt:lpstr>A126037642A</vt:lpstr>
      <vt:lpstr>A126037642A_Data</vt:lpstr>
      <vt:lpstr>A126037642A_Latest</vt:lpstr>
      <vt:lpstr>A126037646K</vt:lpstr>
      <vt:lpstr>A126037646K_Data</vt:lpstr>
      <vt:lpstr>A126037646K_Latest</vt:lpstr>
      <vt:lpstr>A126037650A</vt:lpstr>
      <vt:lpstr>A126037650A_Data</vt:lpstr>
      <vt:lpstr>A126037650A_Latest</vt:lpstr>
      <vt:lpstr>A126037654K</vt:lpstr>
      <vt:lpstr>A126037654K_Data</vt:lpstr>
      <vt:lpstr>A126037654K_Latest</vt:lpstr>
      <vt:lpstr>A126037658V</vt:lpstr>
      <vt:lpstr>A126037658V_Data</vt:lpstr>
      <vt:lpstr>A126037658V_Latest</vt:lpstr>
      <vt:lpstr>A126037662K</vt:lpstr>
      <vt:lpstr>A126037662K_Data</vt:lpstr>
      <vt:lpstr>A126037662K_Latest</vt:lpstr>
      <vt:lpstr>A126037666V</vt:lpstr>
      <vt:lpstr>A126037666V_Data</vt:lpstr>
      <vt:lpstr>A126037666V_Latest</vt:lpstr>
      <vt:lpstr>A126037670K</vt:lpstr>
      <vt:lpstr>A126037670K_Data</vt:lpstr>
      <vt:lpstr>A126037670K_Latest</vt:lpstr>
      <vt:lpstr>A126037674V</vt:lpstr>
      <vt:lpstr>A126037674V_Data</vt:lpstr>
      <vt:lpstr>A126037674V_Latest</vt:lpstr>
      <vt:lpstr>A126037678C</vt:lpstr>
      <vt:lpstr>A126037678C_Data</vt:lpstr>
      <vt:lpstr>A126037678C_Latest</vt:lpstr>
      <vt:lpstr>A126037682V</vt:lpstr>
      <vt:lpstr>A126037682V_Data</vt:lpstr>
      <vt:lpstr>A126037682V_Latest</vt:lpstr>
      <vt:lpstr>A126037686C</vt:lpstr>
      <vt:lpstr>A126037686C_Data</vt:lpstr>
      <vt:lpstr>A126037686C_Latest</vt:lpstr>
      <vt:lpstr>A126037690V</vt:lpstr>
      <vt:lpstr>A126037690V_Data</vt:lpstr>
      <vt:lpstr>A126037690V_Latest</vt:lpstr>
      <vt:lpstr>A126037694C</vt:lpstr>
      <vt:lpstr>A126037694C_Data</vt:lpstr>
      <vt:lpstr>A126037694C_Latest</vt:lpstr>
      <vt:lpstr>A126037698L</vt:lpstr>
      <vt:lpstr>A126037698L_Data</vt:lpstr>
      <vt:lpstr>A126037698L_Latest</vt:lpstr>
      <vt:lpstr>A126037702T</vt:lpstr>
      <vt:lpstr>A126037702T_Data</vt:lpstr>
      <vt:lpstr>A126037702T_Latest</vt:lpstr>
      <vt:lpstr>A126037706A</vt:lpstr>
      <vt:lpstr>A126037706A_Data</vt:lpstr>
      <vt:lpstr>A126037706A_Latest</vt:lpstr>
      <vt:lpstr>A126037710T</vt:lpstr>
      <vt:lpstr>A126037710T_Data</vt:lpstr>
      <vt:lpstr>A126037710T_Latest</vt:lpstr>
      <vt:lpstr>A126037714A</vt:lpstr>
      <vt:lpstr>A126037714A_Data</vt:lpstr>
      <vt:lpstr>A126037714A_Latest</vt:lpstr>
      <vt:lpstr>A126037718K</vt:lpstr>
      <vt:lpstr>A126037718K_Data</vt:lpstr>
      <vt:lpstr>A126037718K_Latest</vt:lpstr>
      <vt:lpstr>A126037722A</vt:lpstr>
      <vt:lpstr>A126037722A_Data</vt:lpstr>
      <vt:lpstr>A126037722A_Latest</vt:lpstr>
      <vt:lpstr>A126037726K</vt:lpstr>
      <vt:lpstr>A126037726K_Data</vt:lpstr>
      <vt:lpstr>A126037726K_Latest</vt:lpstr>
      <vt:lpstr>A126037730A</vt:lpstr>
      <vt:lpstr>A126037730A_Data</vt:lpstr>
      <vt:lpstr>A126037730A_Latest</vt:lpstr>
      <vt:lpstr>A126037734K</vt:lpstr>
      <vt:lpstr>A126037734K_Data</vt:lpstr>
      <vt:lpstr>A126037734K_Latest</vt:lpstr>
      <vt:lpstr>A126037738V</vt:lpstr>
      <vt:lpstr>A126037738V_Data</vt:lpstr>
      <vt:lpstr>A126037738V_Latest</vt:lpstr>
      <vt:lpstr>A126037742K</vt:lpstr>
      <vt:lpstr>A126037742K_Data</vt:lpstr>
      <vt:lpstr>A126037742K_Latest</vt:lpstr>
      <vt:lpstr>A126037746V</vt:lpstr>
      <vt:lpstr>A126037746V_Data</vt:lpstr>
      <vt:lpstr>A126037746V_Latest</vt:lpstr>
      <vt:lpstr>A126037750K</vt:lpstr>
      <vt:lpstr>A126037750K_Data</vt:lpstr>
      <vt:lpstr>A126037750K_Latest</vt:lpstr>
      <vt:lpstr>A126037754V</vt:lpstr>
      <vt:lpstr>A126037754V_Data</vt:lpstr>
      <vt:lpstr>A126037754V_Latest</vt:lpstr>
      <vt:lpstr>A126037758C</vt:lpstr>
      <vt:lpstr>A126037758C_Data</vt:lpstr>
      <vt:lpstr>A126037758C_Latest</vt:lpstr>
      <vt:lpstr>A126037762V</vt:lpstr>
      <vt:lpstr>A126037762V_Data</vt:lpstr>
      <vt:lpstr>A126037762V_Latest</vt:lpstr>
      <vt:lpstr>A126037766C</vt:lpstr>
      <vt:lpstr>A126037766C_Data</vt:lpstr>
      <vt:lpstr>A126037766C_Latest</vt:lpstr>
      <vt:lpstr>A126037770V</vt:lpstr>
      <vt:lpstr>A126037770V_Data</vt:lpstr>
      <vt:lpstr>A126037770V_Latest</vt:lpstr>
      <vt:lpstr>A126037774C</vt:lpstr>
      <vt:lpstr>A126037774C_Data</vt:lpstr>
      <vt:lpstr>A126037774C_Latest</vt:lpstr>
      <vt:lpstr>A126037778L</vt:lpstr>
      <vt:lpstr>A126037778L_Data</vt:lpstr>
      <vt:lpstr>A126037778L_Latest</vt:lpstr>
      <vt:lpstr>A126037782C</vt:lpstr>
      <vt:lpstr>A126037782C_Data</vt:lpstr>
      <vt:lpstr>A126037782C_Latest</vt:lpstr>
      <vt:lpstr>A126037786L</vt:lpstr>
      <vt:lpstr>A126037786L_Data</vt:lpstr>
      <vt:lpstr>A126037786L_Latest</vt:lpstr>
      <vt:lpstr>A126037790C</vt:lpstr>
      <vt:lpstr>A126037790C_Data</vt:lpstr>
      <vt:lpstr>A126037790C_Latest</vt:lpstr>
      <vt:lpstr>A126037794L</vt:lpstr>
      <vt:lpstr>A126037794L_Data</vt:lpstr>
      <vt:lpstr>A126037794L_Latest</vt:lpstr>
      <vt:lpstr>A126037798W</vt:lpstr>
      <vt:lpstr>A126037798W_Data</vt:lpstr>
      <vt:lpstr>A126037798W_Latest</vt:lpstr>
      <vt:lpstr>A126037802A</vt:lpstr>
      <vt:lpstr>A126037802A_Data</vt:lpstr>
      <vt:lpstr>A126037802A_Latest</vt:lpstr>
      <vt:lpstr>A126037806K</vt:lpstr>
      <vt:lpstr>A126037806K_Data</vt:lpstr>
      <vt:lpstr>A126037806K_Latest</vt:lpstr>
      <vt:lpstr>A126037810A</vt:lpstr>
      <vt:lpstr>A126037810A_Data</vt:lpstr>
      <vt:lpstr>A126037810A_Latest</vt:lpstr>
      <vt:lpstr>A126037814K</vt:lpstr>
      <vt:lpstr>A126037814K_Data</vt:lpstr>
      <vt:lpstr>A126037814K_Latest</vt:lpstr>
      <vt:lpstr>A126038394V</vt:lpstr>
      <vt:lpstr>A126038394V_Data</vt:lpstr>
      <vt:lpstr>A126038394V_Latest</vt:lpstr>
      <vt:lpstr>A126038398C</vt:lpstr>
      <vt:lpstr>A126038398C_Data</vt:lpstr>
      <vt:lpstr>A126038398C_Latest</vt:lpstr>
      <vt:lpstr>A126038402J</vt:lpstr>
      <vt:lpstr>A126038402J_Data</vt:lpstr>
      <vt:lpstr>A126038402J_Latest</vt:lpstr>
      <vt:lpstr>A126038406T</vt:lpstr>
      <vt:lpstr>A126038406T_Data</vt:lpstr>
      <vt:lpstr>A126038406T_Latest</vt:lpstr>
      <vt:lpstr>A126038410J</vt:lpstr>
      <vt:lpstr>A126038410J_Data</vt:lpstr>
      <vt:lpstr>A126038410J_Latest</vt:lpstr>
      <vt:lpstr>A126038414T</vt:lpstr>
      <vt:lpstr>A126038414T_Data</vt:lpstr>
      <vt:lpstr>A126038414T_Latest</vt:lpstr>
      <vt:lpstr>A126038418A</vt:lpstr>
      <vt:lpstr>A126038418A_Data</vt:lpstr>
      <vt:lpstr>A126038418A_Latest</vt:lpstr>
      <vt:lpstr>A126038426A</vt:lpstr>
      <vt:lpstr>A126038426A_Data</vt:lpstr>
      <vt:lpstr>A126038426A_Latest</vt:lpstr>
      <vt:lpstr>A126038430T</vt:lpstr>
      <vt:lpstr>A126038430T_Data</vt:lpstr>
      <vt:lpstr>A126038430T_Latest</vt:lpstr>
      <vt:lpstr>A126038434A</vt:lpstr>
      <vt:lpstr>A126038434A_Data</vt:lpstr>
      <vt:lpstr>A126038434A_Latest</vt:lpstr>
      <vt:lpstr>A126038446K</vt:lpstr>
      <vt:lpstr>A126038446K_Data</vt:lpstr>
      <vt:lpstr>A126038446K_Latest</vt:lpstr>
      <vt:lpstr>A126038450A</vt:lpstr>
      <vt:lpstr>A126038450A_Data</vt:lpstr>
      <vt:lpstr>A126038450A_Latest</vt:lpstr>
      <vt:lpstr>A126038454K</vt:lpstr>
      <vt:lpstr>A126038454K_Data</vt:lpstr>
      <vt:lpstr>A126038454K_Latest</vt:lpstr>
      <vt:lpstr>A126038458V</vt:lpstr>
      <vt:lpstr>A126038458V_Data</vt:lpstr>
      <vt:lpstr>A126038458V_Latest</vt:lpstr>
      <vt:lpstr>A126038462K</vt:lpstr>
      <vt:lpstr>A126038462K_Data</vt:lpstr>
      <vt:lpstr>A126038462K_Latest</vt:lpstr>
      <vt:lpstr>A126039042J</vt:lpstr>
      <vt:lpstr>A126039042J_Data</vt:lpstr>
      <vt:lpstr>A126039042J_Latest</vt:lpstr>
      <vt:lpstr>A126039046T</vt:lpstr>
      <vt:lpstr>A126039046T_Data</vt:lpstr>
      <vt:lpstr>A126039046T_Latest</vt:lpstr>
      <vt:lpstr>A126039050J</vt:lpstr>
      <vt:lpstr>A126039050J_Data</vt:lpstr>
      <vt:lpstr>A126039050J_Latest</vt:lpstr>
      <vt:lpstr>A126039054T</vt:lpstr>
      <vt:lpstr>A126039054T_Data</vt:lpstr>
      <vt:lpstr>A126039054T_Latest</vt:lpstr>
      <vt:lpstr>A126039058A</vt:lpstr>
      <vt:lpstr>A126039058A_Data</vt:lpstr>
      <vt:lpstr>A126039058A_Latest</vt:lpstr>
      <vt:lpstr>A126039062T</vt:lpstr>
      <vt:lpstr>A126039062T_Data</vt:lpstr>
      <vt:lpstr>A126039062T_Latest</vt:lpstr>
      <vt:lpstr>A126039066A</vt:lpstr>
      <vt:lpstr>A126039066A_Data</vt:lpstr>
      <vt:lpstr>A126039066A_Latest</vt:lpstr>
      <vt:lpstr>A126039070T</vt:lpstr>
      <vt:lpstr>A126039070T_Data</vt:lpstr>
      <vt:lpstr>A126039070T_Latest</vt:lpstr>
      <vt:lpstr>A126039074A</vt:lpstr>
      <vt:lpstr>A126039074A_Data</vt:lpstr>
      <vt:lpstr>A126039074A_Latest</vt:lpstr>
      <vt:lpstr>A126039078K</vt:lpstr>
      <vt:lpstr>A126039078K_Data</vt:lpstr>
      <vt:lpstr>A126039078K_Latest</vt:lpstr>
      <vt:lpstr>A126039082A</vt:lpstr>
      <vt:lpstr>A126039082A_Data</vt:lpstr>
      <vt:lpstr>A126039082A_Latest</vt:lpstr>
      <vt:lpstr>A126039086K</vt:lpstr>
      <vt:lpstr>A126039086K_Data</vt:lpstr>
      <vt:lpstr>A126039086K_Latest</vt:lpstr>
      <vt:lpstr>A126039090A</vt:lpstr>
      <vt:lpstr>A126039090A_Data</vt:lpstr>
      <vt:lpstr>A126039090A_Latest</vt:lpstr>
      <vt:lpstr>A126039094K</vt:lpstr>
      <vt:lpstr>A126039094K_Data</vt:lpstr>
      <vt:lpstr>A126039094K_Latest</vt:lpstr>
      <vt:lpstr>A126039098V</vt:lpstr>
      <vt:lpstr>A126039098V_Data</vt:lpstr>
      <vt:lpstr>A126039098V_Latest</vt:lpstr>
      <vt:lpstr>A126039102X</vt:lpstr>
      <vt:lpstr>A126039102X_Data</vt:lpstr>
      <vt:lpstr>A126039102X_Latest</vt:lpstr>
      <vt:lpstr>A126039106J</vt:lpstr>
      <vt:lpstr>A126039106J_Data</vt:lpstr>
      <vt:lpstr>A126039106J_Latest</vt:lpstr>
      <vt:lpstr>A126039110X</vt:lpstr>
      <vt:lpstr>A126039110X_Data</vt:lpstr>
      <vt:lpstr>A126039110X_Latest</vt:lpstr>
      <vt:lpstr>A126039690F</vt:lpstr>
      <vt:lpstr>A126039690F_Data</vt:lpstr>
      <vt:lpstr>A126039690F_Latest</vt:lpstr>
      <vt:lpstr>A126039694R</vt:lpstr>
      <vt:lpstr>A126039694R_Data</vt:lpstr>
      <vt:lpstr>A126039694R_Latest</vt:lpstr>
      <vt:lpstr>A126039698X</vt:lpstr>
      <vt:lpstr>A126039698X_Data</vt:lpstr>
      <vt:lpstr>A126039698X_Latest</vt:lpstr>
      <vt:lpstr>A126039702C</vt:lpstr>
      <vt:lpstr>A126039702C_Data</vt:lpstr>
      <vt:lpstr>A126039702C_Latest</vt:lpstr>
      <vt:lpstr>A126039706L</vt:lpstr>
      <vt:lpstr>A126039706L_Data</vt:lpstr>
      <vt:lpstr>A126039706L_Latest</vt:lpstr>
      <vt:lpstr>A126039710C</vt:lpstr>
      <vt:lpstr>A126039710C_Data</vt:lpstr>
      <vt:lpstr>A126039710C_Latest</vt:lpstr>
      <vt:lpstr>A126039714L</vt:lpstr>
      <vt:lpstr>A126039714L_Data</vt:lpstr>
      <vt:lpstr>A126039714L_Latest</vt:lpstr>
      <vt:lpstr>A126039718W</vt:lpstr>
      <vt:lpstr>A126039718W_Data</vt:lpstr>
      <vt:lpstr>A126039718W_Latest</vt:lpstr>
      <vt:lpstr>A126039722L</vt:lpstr>
      <vt:lpstr>A126039722L_Data</vt:lpstr>
      <vt:lpstr>A126039722L_Latest</vt:lpstr>
      <vt:lpstr>A126039726W</vt:lpstr>
      <vt:lpstr>A126039726W_Data</vt:lpstr>
      <vt:lpstr>A126039726W_Latest</vt:lpstr>
      <vt:lpstr>A126039730L</vt:lpstr>
      <vt:lpstr>A126039730L_Data</vt:lpstr>
      <vt:lpstr>A126039730L_Latest</vt:lpstr>
      <vt:lpstr>A126039734W</vt:lpstr>
      <vt:lpstr>A126039734W_Data</vt:lpstr>
      <vt:lpstr>A126039734W_Latest</vt:lpstr>
      <vt:lpstr>A126039738F</vt:lpstr>
      <vt:lpstr>A126039738F_Data</vt:lpstr>
      <vt:lpstr>A126039738F_Latest</vt:lpstr>
      <vt:lpstr>A126039742W</vt:lpstr>
      <vt:lpstr>A126039742W_Data</vt:lpstr>
      <vt:lpstr>A126039742W_Latest</vt:lpstr>
      <vt:lpstr>A126039746F</vt:lpstr>
      <vt:lpstr>A126039746F_Data</vt:lpstr>
      <vt:lpstr>A126039746F_Latest</vt:lpstr>
      <vt:lpstr>A126039750W</vt:lpstr>
      <vt:lpstr>A126039750W_Data</vt:lpstr>
      <vt:lpstr>A126039750W_Latest</vt:lpstr>
      <vt:lpstr>A126039754F</vt:lpstr>
      <vt:lpstr>A126039754F_Data</vt:lpstr>
      <vt:lpstr>A126039754F_Latest</vt:lpstr>
      <vt:lpstr>A126039758R</vt:lpstr>
      <vt:lpstr>A126039758R_Data</vt:lpstr>
      <vt:lpstr>A126039758R_Latest</vt:lpstr>
      <vt:lpstr>A126040338T</vt:lpstr>
      <vt:lpstr>A126040338T_Data</vt:lpstr>
      <vt:lpstr>A126040338T_Latest</vt:lpstr>
      <vt:lpstr>A126040342J</vt:lpstr>
      <vt:lpstr>A126040342J_Data</vt:lpstr>
      <vt:lpstr>A126040342J_Latest</vt:lpstr>
      <vt:lpstr>A126040346T</vt:lpstr>
      <vt:lpstr>A126040346T_Data</vt:lpstr>
      <vt:lpstr>A126040346T_Latest</vt:lpstr>
      <vt:lpstr>A126040350J</vt:lpstr>
      <vt:lpstr>A126040350J_Data</vt:lpstr>
      <vt:lpstr>A126040350J_Latest</vt:lpstr>
      <vt:lpstr>A126040354T</vt:lpstr>
      <vt:lpstr>A126040354T_Data</vt:lpstr>
      <vt:lpstr>A126040354T_Latest</vt:lpstr>
      <vt:lpstr>A126040358A</vt:lpstr>
      <vt:lpstr>A126040358A_Data</vt:lpstr>
      <vt:lpstr>A126040358A_Latest</vt:lpstr>
      <vt:lpstr>A126040362T</vt:lpstr>
      <vt:lpstr>A126040362T_Data</vt:lpstr>
      <vt:lpstr>A126040362T_Latest</vt:lpstr>
      <vt:lpstr>A126040366A</vt:lpstr>
      <vt:lpstr>A126040366A_Data</vt:lpstr>
      <vt:lpstr>A126040366A_Latest</vt:lpstr>
      <vt:lpstr>A126040370T</vt:lpstr>
      <vt:lpstr>A126040370T_Data</vt:lpstr>
      <vt:lpstr>A126040370T_Latest</vt:lpstr>
      <vt:lpstr>A126040374A</vt:lpstr>
      <vt:lpstr>A126040374A_Data</vt:lpstr>
      <vt:lpstr>A126040374A_Latest</vt:lpstr>
      <vt:lpstr>A126040378K</vt:lpstr>
      <vt:lpstr>A126040378K_Data</vt:lpstr>
      <vt:lpstr>A126040378K_Latest</vt:lpstr>
      <vt:lpstr>A126040382A</vt:lpstr>
      <vt:lpstr>A126040382A_Data</vt:lpstr>
      <vt:lpstr>A126040382A_Latest</vt:lpstr>
      <vt:lpstr>A126040386K</vt:lpstr>
      <vt:lpstr>A126040386K_Data</vt:lpstr>
      <vt:lpstr>A126040386K_Latest</vt:lpstr>
      <vt:lpstr>A126040390A</vt:lpstr>
      <vt:lpstr>A126040390A_Data</vt:lpstr>
      <vt:lpstr>A126040390A_Latest</vt:lpstr>
      <vt:lpstr>A126040394K</vt:lpstr>
      <vt:lpstr>A126040394K_Data</vt:lpstr>
      <vt:lpstr>A126040394K_Latest</vt:lpstr>
      <vt:lpstr>A126040398V</vt:lpstr>
      <vt:lpstr>A126040398V_Data</vt:lpstr>
      <vt:lpstr>A126040398V_Latest</vt:lpstr>
      <vt:lpstr>A126040402X</vt:lpstr>
      <vt:lpstr>A126040402X_Data</vt:lpstr>
      <vt:lpstr>A126040402X_Latest</vt:lpstr>
      <vt:lpstr>A126040406J</vt:lpstr>
      <vt:lpstr>A126040406J_Data</vt:lpstr>
      <vt:lpstr>A126040406J_Latest</vt:lpstr>
      <vt:lpstr>A126040986R</vt:lpstr>
      <vt:lpstr>A126040986R_Data</vt:lpstr>
      <vt:lpstr>A126040986R_Latest</vt:lpstr>
      <vt:lpstr>A126040990F</vt:lpstr>
      <vt:lpstr>A126040990F_Data</vt:lpstr>
      <vt:lpstr>A126040990F_Latest</vt:lpstr>
      <vt:lpstr>A126040994R</vt:lpstr>
      <vt:lpstr>A126040994R_Data</vt:lpstr>
      <vt:lpstr>A126040994R_Latest</vt:lpstr>
      <vt:lpstr>A126040998X</vt:lpstr>
      <vt:lpstr>A126040998X_Data</vt:lpstr>
      <vt:lpstr>A126040998X_Latest</vt:lpstr>
      <vt:lpstr>A126041002F</vt:lpstr>
      <vt:lpstr>A126041002F_Data</vt:lpstr>
      <vt:lpstr>A126041002F_Latest</vt:lpstr>
      <vt:lpstr>A126041006R</vt:lpstr>
      <vt:lpstr>A126041006R_Data</vt:lpstr>
      <vt:lpstr>A126041006R_Latest</vt:lpstr>
      <vt:lpstr>A126041010F</vt:lpstr>
      <vt:lpstr>A126041010F_Data</vt:lpstr>
      <vt:lpstr>A126041010F_Latest</vt:lpstr>
      <vt:lpstr>A126041014R</vt:lpstr>
      <vt:lpstr>A126041014R_Data</vt:lpstr>
      <vt:lpstr>A126041014R_Latest</vt:lpstr>
      <vt:lpstr>A126041018X</vt:lpstr>
      <vt:lpstr>A126041018X_Data</vt:lpstr>
      <vt:lpstr>A126041018X_Latest</vt:lpstr>
      <vt:lpstr>A126041022R</vt:lpstr>
      <vt:lpstr>A126041022R_Data</vt:lpstr>
      <vt:lpstr>A126041022R_Latest</vt:lpstr>
      <vt:lpstr>A126041026X</vt:lpstr>
      <vt:lpstr>A126041026X_Data</vt:lpstr>
      <vt:lpstr>A126041026X_Latest</vt:lpstr>
      <vt:lpstr>A126041030R</vt:lpstr>
      <vt:lpstr>A126041030R_Data</vt:lpstr>
      <vt:lpstr>A126041030R_Latest</vt:lpstr>
      <vt:lpstr>A126041034X</vt:lpstr>
      <vt:lpstr>A126041034X_Data</vt:lpstr>
      <vt:lpstr>A126041034X_Latest</vt:lpstr>
      <vt:lpstr>A126041038J</vt:lpstr>
      <vt:lpstr>A126041038J_Data</vt:lpstr>
      <vt:lpstr>A126041038J_Latest</vt:lpstr>
      <vt:lpstr>A126041042X</vt:lpstr>
      <vt:lpstr>A126041042X_Data</vt:lpstr>
      <vt:lpstr>A126041042X_Latest</vt:lpstr>
      <vt:lpstr>A126041046J</vt:lpstr>
      <vt:lpstr>A126041046J_Data</vt:lpstr>
      <vt:lpstr>A126041046J_Latest</vt:lpstr>
      <vt:lpstr>A126041050X</vt:lpstr>
      <vt:lpstr>A126041050X_Data</vt:lpstr>
      <vt:lpstr>A126041050X_Latest</vt:lpstr>
      <vt:lpstr>A126041054J</vt:lpstr>
      <vt:lpstr>A126041054J_Data</vt:lpstr>
      <vt:lpstr>A126041054J_Latest</vt:lpstr>
      <vt:lpstr>A126041634C</vt:lpstr>
      <vt:lpstr>A126041634C_Data</vt:lpstr>
      <vt:lpstr>A126041634C_Latest</vt:lpstr>
      <vt:lpstr>A126041638L</vt:lpstr>
      <vt:lpstr>A126041638L_Data</vt:lpstr>
      <vt:lpstr>A126041638L_Latest</vt:lpstr>
      <vt:lpstr>A126041642C</vt:lpstr>
      <vt:lpstr>A126041642C_Data</vt:lpstr>
      <vt:lpstr>A126041642C_Latest</vt:lpstr>
      <vt:lpstr>A126041646L</vt:lpstr>
      <vt:lpstr>A126041646L_Data</vt:lpstr>
      <vt:lpstr>A126041646L_Latest</vt:lpstr>
      <vt:lpstr>A126041650C</vt:lpstr>
      <vt:lpstr>A126041650C_Data</vt:lpstr>
      <vt:lpstr>A126041650C_Latest</vt:lpstr>
      <vt:lpstr>A126041654L</vt:lpstr>
      <vt:lpstr>A126041654L_Data</vt:lpstr>
      <vt:lpstr>A126041654L_Latest</vt:lpstr>
      <vt:lpstr>A126041658W</vt:lpstr>
      <vt:lpstr>A126041658W_Data</vt:lpstr>
      <vt:lpstr>A126041658W_Latest</vt:lpstr>
      <vt:lpstr>A126041666W</vt:lpstr>
      <vt:lpstr>A126041666W_Data</vt:lpstr>
      <vt:lpstr>A126041666W_Latest</vt:lpstr>
      <vt:lpstr>A126041670L</vt:lpstr>
      <vt:lpstr>A126041670L_Data</vt:lpstr>
      <vt:lpstr>A126041670L_Latest</vt:lpstr>
      <vt:lpstr>A126041674W</vt:lpstr>
      <vt:lpstr>A126041674W_Data</vt:lpstr>
      <vt:lpstr>A126041674W_Latest</vt:lpstr>
      <vt:lpstr>A126041686F</vt:lpstr>
      <vt:lpstr>A126041686F_Data</vt:lpstr>
      <vt:lpstr>A126041686F_Latest</vt:lpstr>
      <vt:lpstr>A126041690W</vt:lpstr>
      <vt:lpstr>A126041690W_Data</vt:lpstr>
      <vt:lpstr>A126041690W_Latest</vt:lpstr>
      <vt:lpstr>A126041694F</vt:lpstr>
      <vt:lpstr>A126041694F_Data</vt:lpstr>
      <vt:lpstr>A126041694F_Latest</vt:lpstr>
      <vt:lpstr>A126041698R</vt:lpstr>
      <vt:lpstr>A126041698R_Data</vt:lpstr>
      <vt:lpstr>A126041698R_Latest</vt:lpstr>
      <vt:lpstr>A126041702V</vt:lpstr>
      <vt:lpstr>A126041702V_Data</vt:lpstr>
      <vt:lpstr>A126041702V_Latest</vt:lpstr>
      <vt:lpstr>A126042282C</vt:lpstr>
      <vt:lpstr>A126042282C_Data</vt:lpstr>
      <vt:lpstr>A126042282C_Latest</vt:lpstr>
      <vt:lpstr>A126042286L</vt:lpstr>
      <vt:lpstr>A126042286L_Data</vt:lpstr>
      <vt:lpstr>A126042286L_Latest</vt:lpstr>
      <vt:lpstr>A126042290C</vt:lpstr>
      <vt:lpstr>A126042290C_Data</vt:lpstr>
      <vt:lpstr>A126042290C_Latest</vt:lpstr>
      <vt:lpstr>A126042294L</vt:lpstr>
      <vt:lpstr>A126042294L_Data</vt:lpstr>
      <vt:lpstr>A126042294L_Latest</vt:lpstr>
      <vt:lpstr>A126042298W</vt:lpstr>
      <vt:lpstr>A126042298W_Data</vt:lpstr>
      <vt:lpstr>A126042298W_Latest</vt:lpstr>
      <vt:lpstr>A126042302A</vt:lpstr>
      <vt:lpstr>A126042302A_Data</vt:lpstr>
      <vt:lpstr>A126042302A_Latest</vt:lpstr>
      <vt:lpstr>A126042306K</vt:lpstr>
      <vt:lpstr>A126042306K_Data</vt:lpstr>
      <vt:lpstr>A126042306K_Latest</vt:lpstr>
      <vt:lpstr>A126042310A</vt:lpstr>
      <vt:lpstr>A126042310A_Data</vt:lpstr>
      <vt:lpstr>A126042310A_Latest</vt:lpstr>
      <vt:lpstr>A126042314K</vt:lpstr>
      <vt:lpstr>A126042314K_Data</vt:lpstr>
      <vt:lpstr>A126042314K_Latest</vt:lpstr>
      <vt:lpstr>A126042318V</vt:lpstr>
      <vt:lpstr>A126042318V_Data</vt:lpstr>
      <vt:lpstr>A126042318V_Latest</vt:lpstr>
      <vt:lpstr>A126042322K</vt:lpstr>
      <vt:lpstr>A126042322K_Data</vt:lpstr>
      <vt:lpstr>A126042322K_Latest</vt:lpstr>
      <vt:lpstr>A126042326V</vt:lpstr>
      <vt:lpstr>A126042326V_Data</vt:lpstr>
      <vt:lpstr>A126042326V_Latest</vt:lpstr>
      <vt:lpstr>A126042330K</vt:lpstr>
      <vt:lpstr>A126042330K_Data</vt:lpstr>
      <vt:lpstr>A126042330K_Latest</vt:lpstr>
      <vt:lpstr>A126042334V</vt:lpstr>
      <vt:lpstr>A126042334V_Data</vt:lpstr>
      <vt:lpstr>A126042334V_Latest</vt:lpstr>
      <vt:lpstr>A126042338C</vt:lpstr>
      <vt:lpstr>A126042338C_Data</vt:lpstr>
      <vt:lpstr>A126042338C_Latest</vt:lpstr>
      <vt:lpstr>A126042342V</vt:lpstr>
      <vt:lpstr>A126042342V_Data</vt:lpstr>
      <vt:lpstr>A126042342V_Latest</vt:lpstr>
      <vt:lpstr>A126042346C</vt:lpstr>
      <vt:lpstr>A126042346C_Data</vt:lpstr>
      <vt:lpstr>A126042346C_Latest</vt:lpstr>
      <vt:lpstr>A126042350V</vt:lpstr>
      <vt:lpstr>A126042350V_Data</vt:lpstr>
      <vt:lpstr>A126042350V_Latest</vt:lpstr>
      <vt:lpstr>A126042930R</vt:lpstr>
      <vt:lpstr>A126042930R_Data</vt:lpstr>
      <vt:lpstr>A126042930R_Latest</vt:lpstr>
      <vt:lpstr>A126042934X</vt:lpstr>
      <vt:lpstr>A126042934X_Data</vt:lpstr>
      <vt:lpstr>A126042934X_Latest</vt:lpstr>
      <vt:lpstr>A126042938J</vt:lpstr>
      <vt:lpstr>A126042938J_Data</vt:lpstr>
      <vt:lpstr>A126042938J_Latest</vt:lpstr>
      <vt:lpstr>A126042942X</vt:lpstr>
      <vt:lpstr>A126042942X_Data</vt:lpstr>
      <vt:lpstr>A126042942X_Latest</vt:lpstr>
      <vt:lpstr>A126042946J</vt:lpstr>
      <vt:lpstr>A126042946J_Data</vt:lpstr>
      <vt:lpstr>A126042946J_Latest</vt:lpstr>
      <vt:lpstr>A126042950X</vt:lpstr>
      <vt:lpstr>A126042950X_Data</vt:lpstr>
      <vt:lpstr>A126042950X_Latest</vt:lpstr>
      <vt:lpstr>A126042954J</vt:lpstr>
      <vt:lpstr>A126042954J_Data</vt:lpstr>
      <vt:lpstr>A126042954J_Latest</vt:lpstr>
      <vt:lpstr>A126042958T</vt:lpstr>
      <vt:lpstr>A126042958T_Data</vt:lpstr>
      <vt:lpstr>A126042958T_Latest</vt:lpstr>
      <vt:lpstr>A126042962J</vt:lpstr>
      <vt:lpstr>A126042962J_Data</vt:lpstr>
      <vt:lpstr>A126042962J_Latest</vt:lpstr>
      <vt:lpstr>A126042966T</vt:lpstr>
      <vt:lpstr>A126042966T_Data</vt:lpstr>
      <vt:lpstr>A126042966T_Latest</vt:lpstr>
      <vt:lpstr>A126042970J</vt:lpstr>
      <vt:lpstr>A126042970J_Data</vt:lpstr>
      <vt:lpstr>A126042970J_Latest</vt:lpstr>
      <vt:lpstr>A126042974T</vt:lpstr>
      <vt:lpstr>A126042974T_Data</vt:lpstr>
      <vt:lpstr>A126042974T_Latest</vt:lpstr>
      <vt:lpstr>A126042978A</vt:lpstr>
      <vt:lpstr>A126042978A_Data</vt:lpstr>
      <vt:lpstr>A126042978A_Latest</vt:lpstr>
      <vt:lpstr>A126042982T</vt:lpstr>
      <vt:lpstr>A126042982T_Data</vt:lpstr>
      <vt:lpstr>A126042982T_Latest</vt:lpstr>
      <vt:lpstr>A126042986A</vt:lpstr>
      <vt:lpstr>A126042986A_Data</vt:lpstr>
      <vt:lpstr>A126042986A_Latest</vt:lpstr>
      <vt:lpstr>A126042990T</vt:lpstr>
      <vt:lpstr>A126042990T_Data</vt:lpstr>
      <vt:lpstr>A126042990T_Latest</vt:lpstr>
      <vt:lpstr>A126042994A</vt:lpstr>
      <vt:lpstr>A126042994A_Data</vt:lpstr>
      <vt:lpstr>A126042994A_Latest</vt:lpstr>
      <vt:lpstr>A126042998K</vt:lpstr>
      <vt:lpstr>A126042998K_Data</vt:lpstr>
      <vt:lpstr>A126042998K_Latest</vt:lpstr>
      <vt:lpstr>A126043578J</vt:lpstr>
      <vt:lpstr>A126043578J_Data</vt:lpstr>
      <vt:lpstr>A126043578J_Latest</vt:lpstr>
      <vt:lpstr>A126043582X</vt:lpstr>
      <vt:lpstr>A126043582X_Data</vt:lpstr>
      <vt:lpstr>A126043582X_Latest</vt:lpstr>
      <vt:lpstr>A126043586J</vt:lpstr>
      <vt:lpstr>A126043586J_Data</vt:lpstr>
      <vt:lpstr>A126043586J_Latest</vt:lpstr>
      <vt:lpstr>A126043590X</vt:lpstr>
      <vt:lpstr>A126043590X_Data</vt:lpstr>
      <vt:lpstr>A126043590X_Latest</vt:lpstr>
      <vt:lpstr>A126043594J</vt:lpstr>
      <vt:lpstr>A126043594J_Data</vt:lpstr>
      <vt:lpstr>A126043594J_Latest</vt:lpstr>
      <vt:lpstr>A126043598T</vt:lpstr>
      <vt:lpstr>A126043598T_Data</vt:lpstr>
      <vt:lpstr>A126043598T_Latest</vt:lpstr>
      <vt:lpstr>A126043602W</vt:lpstr>
      <vt:lpstr>A126043602W_Data</vt:lpstr>
      <vt:lpstr>A126043602W_Latest</vt:lpstr>
      <vt:lpstr>A126043610W</vt:lpstr>
      <vt:lpstr>A126043610W_Data</vt:lpstr>
      <vt:lpstr>A126043610W_Latest</vt:lpstr>
      <vt:lpstr>A126043614F</vt:lpstr>
      <vt:lpstr>A126043614F_Data</vt:lpstr>
      <vt:lpstr>A126043614F_Latest</vt:lpstr>
      <vt:lpstr>A126043618R</vt:lpstr>
      <vt:lpstr>A126043618R_Data</vt:lpstr>
      <vt:lpstr>A126043618R_Latest</vt:lpstr>
      <vt:lpstr>A126043630F</vt:lpstr>
      <vt:lpstr>A126043630F_Data</vt:lpstr>
      <vt:lpstr>A126043630F_Latest</vt:lpstr>
      <vt:lpstr>A126043634R</vt:lpstr>
      <vt:lpstr>A126043634R_Data</vt:lpstr>
      <vt:lpstr>A126043634R_Latest</vt:lpstr>
      <vt:lpstr>A126043638X</vt:lpstr>
      <vt:lpstr>A126043638X_Data</vt:lpstr>
      <vt:lpstr>A126043638X_Latest</vt:lpstr>
      <vt:lpstr>A126043642R</vt:lpstr>
      <vt:lpstr>A126043642R_Data</vt:lpstr>
      <vt:lpstr>A126043642R_Latest</vt:lpstr>
      <vt:lpstr>A126043646X</vt:lpstr>
      <vt:lpstr>A126043646X_Data</vt:lpstr>
      <vt:lpstr>A126043646X_Latest</vt:lpstr>
      <vt:lpstr>A126044226W</vt:lpstr>
      <vt:lpstr>A126044226W_Data</vt:lpstr>
      <vt:lpstr>A126044226W_Latest</vt:lpstr>
      <vt:lpstr>A126044230L</vt:lpstr>
      <vt:lpstr>A126044230L_Data</vt:lpstr>
      <vt:lpstr>A126044230L_Latest</vt:lpstr>
      <vt:lpstr>A126044234W</vt:lpstr>
      <vt:lpstr>A126044234W_Data</vt:lpstr>
      <vt:lpstr>A126044234W_Latest</vt:lpstr>
      <vt:lpstr>A126044238F</vt:lpstr>
      <vt:lpstr>A126044238F_Data</vt:lpstr>
      <vt:lpstr>A126044238F_Latest</vt:lpstr>
      <vt:lpstr>A126044242W</vt:lpstr>
      <vt:lpstr>A126044242W_Data</vt:lpstr>
      <vt:lpstr>A126044242W_Latest</vt:lpstr>
      <vt:lpstr>A126044246F</vt:lpstr>
      <vt:lpstr>A126044246F_Data</vt:lpstr>
      <vt:lpstr>A126044246F_Latest</vt:lpstr>
      <vt:lpstr>A126044250W</vt:lpstr>
      <vt:lpstr>A126044250W_Data</vt:lpstr>
      <vt:lpstr>A126044250W_Latest</vt:lpstr>
      <vt:lpstr>A126044254F</vt:lpstr>
      <vt:lpstr>A126044254F_Data</vt:lpstr>
      <vt:lpstr>A126044254F_Latest</vt:lpstr>
      <vt:lpstr>A126044258R</vt:lpstr>
      <vt:lpstr>A126044258R_Data</vt:lpstr>
      <vt:lpstr>A126044258R_Latest</vt:lpstr>
      <vt:lpstr>A126044262F</vt:lpstr>
      <vt:lpstr>A126044262F_Data</vt:lpstr>
      <vt:lpstr>A126044262F_Latest</vt:lpstr>
      <vt:lpstr>A126044266R</vt:lpstr>
      <vt:lpstr>A126044266R_Data</vt:lpstr>
      <vt:lpstr>A126044266R_Latest</vt:lpstr>
      <vt:lpstr>A126044270F</vt:lpstr>
      <vt:lpstr>A126044270F_Data</vt:lpstr>
      <vt:lpstr>A126044270F_Latest</vt:lpstr>
      <vt:lpstr>A126044274R</vt:lpstr>
      <vt:lpstr>A126044274R_Data</vt:lpstr>
      <vt:lpstr>A126044274R_Latest</vt:lpstr>
      <vt:lpstr>A126044278X</vt:lpstr>
      <vt:lpstr>A126044278X_Data</vt:lpstr>
      <vt:lpstr>A126044278X_Latest</vt:lpstr>
      <vt:lpstr>A126044282R</vt:lpstr>
      <vt:lpstr>A126044282R_Data</vt:lpstr>
      <vt:lpstr>A126044282R_Latest</vt:lpstr>
      <vt:lpstr>A126044286X</vt:lpstr>
      <vt:lpstr>A126044286X_Data</vt:lpstr>
      <vt:lpstr>A126044286X_Latest</vt:lpstr>
      <vt:lpstr>A126044290R</vt:lpstr>
      <vt:lpstr>A126044290R_Data</vt:lpstr>
      <vt:lpstr>A126044290R_Latest</vt:lpstr>
      <vt:lpstr>A126044294X</vt:lpstr>
      <vt:lpstr>A126044294X_Data</vt:lpstr>
      <vt:lpstr>A126044294X_Latest</vt:lpstr>
      <vt:lpstr>A126044874V</vt:lpstr>
      <vt:lpstr>A126044874V_Data</vt:lpstr>
      <vt:lpstr>A126044874V_Latest</vt:lpstr>
      <vt:lpstr>A126044878C</vt:lpstr>
      <vt:lpstr>A126044878C_Data</vt:lpstr>
      <vt:lpstr>A126044878C_Latest</vt:lpstr>
      <vt:lpstr>A126044882V</vt:lpstr>
      <vt:lpstr>A126044882V_Data</vt:lpstr>
      <vt:lpstr>A126044882V_Latest</vt:lpstr>
      <vt:lpstr>A126044886C</vt:lpstr>
      <vt:lpstr>A126044886C_Data</vt:lpstr>
      <vt:lpstr>A126044886C_Latest</vt:lpstr>
      <vt:lpstr>A126044890V</vt:lpstr>
      <vt:lpstr>A126044890V_Data</vt:lpstr>
      <vt:lpstr>A126044890V_Latest</vt:lpstr>
      <vt:lpstr>A126044894C</vt:lpstr>
      <vt:lpstr>A126044894C_Data</vt:lpstr>
      <vt:lpstr>A126044894C_Latest</vt:lpstr>
      <vt:lpstr>A126044898L</vt:lpstr>
      <vt:lpstr>A126044898L_Data</vt:lpstr>
      <vt:lpstr>A126044898L_Latest</vt:lpstr>
      <vt:lpstr>A126044902T</vt:lpstr>
      <vt:lpstr>A126044902T_Data</vt:lpstr>
      <vt:lpstr>A126044902T_Latest</vt:lpstr>
      <vt:lpstr>A126044906A</vt:lpstr>
      <vt:lpstr>A126044906A_Data</vt:lpstr>
      <vt:lpstr>A126044906A_Latest</vt:lpstr>
      <vt:lpstr>A126044910T</vt:lpstr>
      <vt:lpstr>A126044910T_Data</vt:lpstr>
      <vt:lpstr>A126044910T_Latest</vt:lpstr>
      <vt:lpstr>A126044914A</vt:lpstr>
      <vt:lpstr>A126044914A_Data</vt:lpstr>
      <vt:lpstr>A126044914A_Latest</vt:lpstr>
      <vt:lpstr>A126044918K</vt:lpstr>
      <vt:lpstr>A126044918K_Data</vt:lpstr>
      <vt:lpstr>A126044918K_Latest</vt:lpstr>
      <vt:lpstr>A126044922A</vt:lpstr>
      <vt:lpstr>A126044922A_Data</vt:lpstr>
      <vt:lpstr>A126044922A_Latest</vt:lpstr>
      <vt:lpstr>A126044926K</vt:lpstr>
      <vt:lpstr>A126044926K_Data</vt:lpstr>
      <vt:lpstr>A126044926K_Latest</vt:lpstr>
      <vt:lpstr>A126044930A</vt:lpstr>
      <vt:lpstr>A126044930A_Data</vt:lpstr>
      <vt:lpstr>A126044930A_Latest</vt:lpstr>
      <vt:lpstr>A126044934K</vt:lpstr>
      <vt:lpstr>A126044934K_Data</vt:lpstr>
      <vt:lpstr>A126044934K_Latest</vt:lpstr>
      <vt:lpstr>A126044938V</vt:lpstr>
      <vt:lpstr>A126044938V_Data</vt:lpstr>
      <vt:lpstr>A126044938V_Latest</vt:lpstr>
      <vt:lpstr>A126044942K</vt:lpstr>
      <vt:lpstr>A126044942K_Data</vt:lpstr>
      <vt:lpstr>A126044942K_Latest</vt:lpstr>
      <vt:lpstr>A126045522J</vt:lpstr>
      <vt:lpstr>A126045522J_Data</vt:lpstr>
      <vt:lpstr>A126045522J_Latest</vt:lpstr>
      <vt:lpstr>A126045526T</vt:lpstr>
      <vt:lpstr>A126045526T_Data</vt:lpstr>
      <vt:lpstr>A126045526T_Latest</vt:lpstr>
      <vt:lpstr>A126045530J</vt:lpstr>
      <vt:lpstr>A126045530J_Data</vt:lpstr>
      <vt:lpstr>A126045530J_Latest</vt:lpstr>
      <vt:lpstr>A126045534T</vt:lpstr>
      <vt:lpstr>A126045534T_Data</vt:lpstr>
      <vt:lpstr>A126045534T_Latest</vt:lpstr>
      <vt:lpstr>A126045538A</vt:lpstr>
      <vt:lpstr>A126045538A_Data</vt:lpstr>
      <vt:lpstr>A126045538A_Latest</vt:lpstr>
      <vt:lpstr>A126045542T</vt:lpstr>
      <vt:lpstr>A126045542T_Data</vt:lpstr>
      <vt:lpstr>A126045542T_Latest</vt:lpstr>
      <vt:lpstr>A126045546A</vt:lpstr>
      <vt:lpstr>A126045546A_Data</vt:lpstr>
      <vt:lpstr>A126045546A_Latest</vt:lpstr>
      <vt:lpstr>A126045550T</vt:lpstr>
      <vt:lpstr>A126045550T_Data</vt:lpstr>
      <vt:lpstr>A126045550T_Latest</vt:lpstr>
      <vt:lpstr>A126045554A</vt:lpstr>
      <vt:lpstr>A126045554A_Data</vt:lpstr>
      <vt:lpstr>A126045554A_Latest</vt:lpstr>
      <vt:lpstr>A126045558K</vt:lpstr>
      <vt:lpstr>A126045558K_Data</vt:lpstr>
      <vt:lpstr>A126045558K_Latest</vt:lpstr>
      <vt:lpstr>A126045562A</vt:lpstr>
      <vt:lpstr>A126045562A_Data</vt:lpstr>
      <vt:lpstr>A126045562A_Latest</vt:lpstr>
      <vt:lpstr>A126045566K</vt:lpstr>
      <vt:lpstr>A126045566K_Data</vt:lpstr>
      <vt:lpstr>A126045566K_Latest</vt:lpstr>
      <vt:lpstr>A126045570A</vt:lpstr>
      <vt:lpstr>A126045570A_Data</vt:lpstr>
      <vt:lpstr>A126045570A_Latest</vt:lpstr>
      <vt:lpstr>A126045574K</vt:lpstr>
      <vt:lpstr>A126045574K_Data</vt:lpstr>
      <vt:lpstr>A126045574K_Latest</vt:lpstr>
      <vt:lpstr>A126045578V</vt:lpstr>
      <vt:lpstr>A126045578V_Data</vt:lpstr>
      <vt:lpstr>A126045578V_Latest</vt:lpstr>
      <vt:lpstr>A126045582K</vt:lpstr>
      <vt:lpstr>A126045582K_Data</vt:lpstr>
      <vt:lpstr>A126045582K_Latest</vt:lpstr>
      <vt:lpstr>A126045586V</vt:lpstr>
      <vt:lpstr>A126045586V_Data</vt:lpstr>
      <vt:lpstr>A126045586V_Latest</vt:lpstr>
      <vt:lpstr>A126045590K</vt:lpstr>
      <vt:lpstr>A126045590K_Data</vt:lpstr>
      <vt:lpstr>A126045590K_Latest</vt:lpstr>
      <vt:lpstr>A126046170J</vt:lpstr>
      <vt:lpstr>A126046170J_Data</vt:lpstr>
      <vt:lpstr>A126046170J_Latest</vt:lpstr>
      <vt:lpstr>A126046174T</vt:lpstr>
      <vt:lpstr>A126046174T_Data</vt:lpstr>
      <vt:lpstr>A126046174T_Latest</vt:lpstr>
      <vt:lpstr>A126046178A</vt:lpstr>
      <vt:lpstr>A126046178A_Data</vt:lpstr>
      <vt:lpstr>A126046178A_Latest</vt:lpstr>
      <vt:lpstr>A126046182T</vt:lpstr>
      <vt:lpstr>A126046182T_Data</vt:lpstr>
      <vt:lpstr>A126046182T_Latest</vt:lpstr>
      <vt:lpstr>A126046186A</vt:lpstr>
      <vt:lpstr>A126046186A_Data</vt:lpstr>
      <vt:lpstr>A126046186A_Latest</vt:lpstr>
      <vt:lpstr>A126046190T</vt:lpstr>
      <vt:lpstr>A126046190T_Data</vt:lpstr>
      <vt:lpstr>A126046190T_Latest</vt:lpstr>
      <vt:lpstr>A126046194A</vt:lpstr>
      <vt:lpstr>A126046194A_Data</vt:lpstr>
      <vt:lpstr>A126046194A_Latest</vt:lpstr>
      <vt:lpstr>A126046198K</vt:lpstr>
      <vt:lpstr>A126046198K_Data</vt:lpstr>
      <vt:lpstr>A126046198K_Latest</vt:lpstr>
      <vt:lpstr>A126046202R</vt:lpstr>
      <vt:lpstr>A126046202R_Data</vt:lpstr>
      <vt:lpstr>A126046202R_Latest</vt:lpstr>
      <vt:lpstr>A126046206X</vt:lpstr>
      <vt:lpstr>A126046206X_Data</vt:lpstr>
      <vt:lpstr>A126046206X_Latest</vt:lpstr>
      <vt:lpstr>A126046210R</vt:lpstr>
      <vt:lpstr>A126046210R_Data</vt:lpstr>
      <vt:lpstr>A126046210R_Latest</vt:lpstr>
      <vt:lpstr>A126046214X</vt:lpstr>
      <vt:lpstr>A126046214X_Data</vt:lpstr>
      <vt:lpstr>A126046214X_Latest</vt:lpstr>
      <vt:lpstr>A126046218J</vt:lpstr>
      <vt:lpstr>A126046218J_Data</vt:lpstr>
      <vt:lpstr>A126046218J_Latest</vt:lpstr>
      <vt:lpstr>A126046222X</vt:lpstr>
      <vt:lpstr>A126046222X_Data</vt:lpstr>
      <vt:lpstr>A126046222X_Latest</vt:lpstr>
      <vt:lpstr>A126046226J</vt:lpstr>
      <vt:lpstr>A126046226J_Data</vt:lpstr>
      <vt:lpstr>A126046226J_Latest</vt:lpstr>
      <vt:lpstr>A126046230X</vt:lpstr>
      <vt:lpstr>A126046230X_Data</vt:lpstr>
      <vt:lpstr>A126046230X_Latest</vt:lpstr>
      <vt:lpstr>A126046234J</vt:lpstr>
      <vt:lpstr>A126046234J_Data</vt:lpstr>
      <vt:lpstr>A126046234J_Latest</vt:lpstr>
      <vt:lpstr>A126046238T</vt:lpstr>
      <vt:lpstr>A126046238T_Data</vt:lpstr>
      <vt:lpstr>A126046238T_Latest</vt:lpstr>
      <vt:lpstr>A126046818L</vt:lpstr>
      <vt:lpstr>A126046818L_Data</vt:lpstr>
      <vt:lpstr>A126046818L_Latest</vt:lpstr>
      <vt:lpstr>A126046822C</vt:lpstr>
      <vt:lpstr>A126046822C_Data</vt:lpstr>
      <vt:lpstr>A126046822C_Latest</vt:lpstr>
      <vt:lpstr>A126046826L</vt:lpstr>
      <vt:lpstr>A126046826L_Data</vt:lpstr>
      <vt:lpstr>A126046826L_Latest</vt:lpstr>
      <vt:lpstr>A126046830C</vt:lpstr>
      <vt:lpstr>A126046830C_Data</vt:lpstr>
      <vt:lpstr>A126046830C_Latest</vt:lpstr>
      <vt:lpstr>A126046834L</vt:lpstr>
      <vt:lpstr>A126046834L_Data</vt:lpstr>
      <vt:lpstr>A126046834L_Latest</vt:lpstr>
      <vt:lpstr>A126046838W</vt:lpstr>
      <vt:lpstr>A126046838W_Data</vt:lpstr>
      <vt:lpstr>A126046838W_Latest</vt:lpstr>
      <vt:lpstr>A126046842L</vt:lpstr>
      <vt:lpstr>A126046842L_Data</vt:lpstr>
      <vt:lpstr>A126046842L_Latest</vt:lpstr>
      <vt:lpstr>A126046850L</vt:lpstr>
      <vt:lpstr>A126046850L_Data</vt:lpstr>
      <vt:lpstr>A126046850L_Latest</vt:lpstr>
      <vt:lpstr>A126046854W</vt:lpstr>
      <vt:lpstr>A126046854W_Data</vt:lpstr>
      <vt:lpstr>A126046854W_Latest</vt:lpstr>
      <vt:lpstr>A126046858F</vt:lpstr>
      <vt:lpstr>A126046858F_Data</vt:lpstr>
      <vt:lpstr>A126046858F_Latest</vt:lpstr>
      <vt:lpstr>A126046870W</vt:lpstr>
      <vt:lpstr>A126046870W_Data</vt:lpstr>
      <vt:lpstr>A126046870W_Latest</vt:lpstr>
      <vt:lpstr>A126046874F</vt:lpstr>
      <vt:lpstr>A126046874F_Data</vt:lpstr>
      <vt:lpstr>A126046874F_Latest</vt:lpstr>
      <vt:lpstr>A126046878R</vt:lpstr>
      <vt:lpstr>A126046878R_Data</vt:lpstr>
      <vt:lpstr>A126046878R_Latest</vt:lpstr>
      <vt:lpstr>A126046882F</vt:lpstr>
      <vt:lpstr>A126046882F_Data</vt:lpstr>
      <vt:lpstr>A126046882F_Latest</vt:lpstr>
      <vt:lpstr>A126046886R</vt:lpstr>
      <vt:lpstr>A126046886R_Data</vt:lpstr>
      <vt:lpstr>A126046886R_Latest</vt:lpstr>
      <vt:lpstr>A126047466L</vt:lpstr>
      <vt:lpstr>A126047466L_Data</vt:lpstr>
      <vt:lpstr>A126047466L_Latest</vt:lpstr>
      <vt:lpstr>A126047470C</vt:lpstr>
      <vt:lpstr>A126047470C_Data</vt:lpstr>
      <vt:lpstr>A126047470C_Latest</vt:lpstr>
      <vt:lpstr>A126047474L</vt:lpstr>
      <vt:lpstr>A126047474L_Data</vt:lpstr>
      <vt:lpstr>A126047474L_Latest</vt:lpstr>
      <vt:lpstr>A126047478W</vt:lpstr>
      <vt:lpstr>A126047478W_Data</vt:lpstr>
      <vt:lpstr>A126047478W_Latest</vt:lpstr>
      <vt:lpstr>A126047482L</vt:lpstr>
      <vt:lpstr>A126047482L_Data</vt:lpstr>
      <vt:lpstr>A126047482L_Latest</vt:lpstr>
      <vt:lpstr>A126047486W</vt:lpstr>
      <vt:lpstr>A126047486W_Data</vt:lpstr>
      <vt:lpstr>A126047486W_Latest</vt:lpstr>
      <vt:lpstr>A126047490L</vt:lpstr>
      <vt:lpstr>A126047490L_Data</vt:lpstr>
      <vt:lpstr>A126047490L_Latest</vt:lpstr>
      <vt:lpstr>A126047494W</vt:lpstr>
      <vt:lpstr>A126047494W_Data</vt:lpstr>
      <vt:lpstr>A126047494W_Latest</vt:lpstr>
      <vt:lpstr>A126047498F</vt:lpstr>
      <vt:lpstr>A126047498F_Data</vt:lpstr>
      <vt:lpstr>A126047498F_Latest</vt:lpstr>
      <vt:lpstr>A126047502K</vt:lpstr>
      <vt:lpstr>A126047502K_Data</vt:lpstr>
      <vt:lpstr>A126047502K_Latest</vt:lpstr>
      <vt:lpstr>A126047506V</vt:lpstr>
      <vt:lpstr>A126047506V_Data</vt:lpstr>
      <vt:lpstr>A126047506V_Latest</vt:lpstr>
      <vt:lpstr>A126047510K</vt:lpstr>
      <vt:lpstr>A126047510K_Data</vt:lpstr>
      <vt:lpstr>A126047510K_Latest</vt:lpstr>
      <vt:lpstr>A126047514V</vt:lpstr>
      <vt:lpstr>A126047514V_Data</vt:lpstr>
      <vt:lpstr>A126047514V_Latest</vt:lpstr>
      <vt:lpstr>A126047518C</vt:lpstr>
      <vt:lpstr>A126047518C_Data</vt:lpstr>
      <vt:lpstr>A126047518C_Latest</vt:lpstr>
      <vt:lpstr>A126047522V</vt:lpstr>
      <vt:lpstr>A126047522V_Data</vt:lpstr>
      <vt:lpstr>A126047522V_Latest</vt:lpstr>
      <vt:lpstr>A126047526C</vt:lpstr>
      <vt:lpstr>A126047526C_Data</vt:lpstr>
      <vt:lpstr>A126047526C_Latest</vt:lpstr>
      <vt:lpstr>A126047530V</vt:lpstr>
      <vt:lpstr>A126047530V_Data</vt:lpstr>
      <vt:lpstr>A126047530V_Latest</vt:lpstr>
      <vt:lpstr>A126047534C</vt:lpstr>
      <vt:lpstr>A126047534C_Data</vt:lpstr>
      <vt:lpstr>A126047534C_Latest</vt:lpstr>
      <vt:lpstr>A126048114A</vt:lpstr>
      <vt:lpstr>A126048114A_Data</vt:lpstr>
      <vt:lpstr>A126048114A_Latest</vt:lpstr>
      <vt:lpstr>A126048118K</vt:lpstr>
      <vt:lpstr>A126048118K_Data</vt:lpstr>
      <vt:lpstr>A126048118K_Latest</vt:lpstr>
      <vt:lpstr>A126048122A</vt:lpstr>
      <vt:lpstr>A126048122A_Data</vt:lpstr>
      <vt:lpstr>A126048122A_Latest</vt:lpstr>
      <vt:lpstr>A126048126K</vt:lpstr>
      <vt:lpstr>A126048126K_Data</vt:lpstr>
      <vt:lpstr>A126048126K_Latest</vt:lpstr>
      <vt:lpstr>A126048130A</vt:lpstr>
      <vt:lpstr>A126048130A_Data</vt:lpstr>
      <vt:lpstr>A126048130A_Latest</vt:lpstr>
      <vt:lpstr>A126048134K</vt:lpstr>
      <vt:lpstr>A126048134K_Data</vt:lpstr>
      <vt:lpstr>A126048134K_Latest</vt:lpstr>
      <vt:lpstr>A126048138V</vt:lpstr>
      <vt:lpstr>A126048138V_Data</vt:lpstr>
      <vt:lpstr>A126048138V_Latest</vt:lpstr>
      <vt:lpstr>A126048142K</vt:lpstr>
      <vt:lpstr>A126048142K_Data</vt:lpstr>
      <vt:lpstr>A126048142K_Latest</vt:lpstr>
      <vt:lpstr>A126048146V</vt:lpstr>
      <vt:lpstr>A126048146V_Data</vt:lpstr>
      <vt:lpstr>A126048146V_Latest</vt:lpstr>
      <vt:lpstr>A126048150K</vt:lpstr>
      <vt:lpstr>A126048150K_Data</vt:lpstr>
      <vt:lpstr>A126048150K_Latest</vt:lpstr>
      <vt:lpstr>A126048154V</vt:lpstr>
      <vt:lpstr>A126048154V_Data</vt:lpstr>
      <vt:lpstr>A126048154V_Latest</vt:lpstr>
      <vt:lpstr>A126048158C</vt:lpstr>
      <vt:lpstr>A126048158C_Data</vt:lpstr>
      <vt:lpstr>A126048158C_Latest</vt:lpstr>
      <vt:lpstr>A126048162V</vt:lpstr>
      <vt:lpstr>A126048162V_Data</vt:lpstr>
      <vt:lpstr>A126048162V_Latest</vt:lpstr>
      <vt:lpstr>A126048166C</vt:lpstr>
      <vt:lpstr>A126048166C_Data</vt:lpstr>
      <vt:lpstr>A126048166C_Latest</vt:lpstr>
      <vt:lpstr>A126048170V</vt:lpstr>
      <vt:lpstr>A126048170V_Data</vt:lpstr>
      <vt:lpstr>A126048170V_Latest</vt:lpstr>
      <vt:lpstr>A126048174C</vt:lpstr>
      <vt:lpstr>A126048174C_Data</vt:lpstr>
      <vt:lpstr>A126048174C_Latest</vt:lpstr>
      <vt:lpstr>A126048178L</vt:lpstr>
      <vt:lpstr>A126048178L_Data</vt:lpstr>
      <vt:lpstr>A126048178L_Latest</vt:lpstr>
      <vt:lpstr>A126048182C</vt:lpstr>
      <vt:lpstr>A126048182C_Data</vt:lpstr>
      <vt:lpstr>A126048182C_Latest</vt:lpstr>
      <vt:lpstr>A126048762X</vt:lpstr>
      <vt:lpstr>A126048762X_Data</vt:lpstr>
      <vt:lpstr>A126048762X_Latest</vt:lpstr>
      <vt:lpstr>A126048766J</vt:lpstr>
      <vt:lpstr>A126048766J_Data</vt:lpstr>
      <vt:lpstr>A126048766J_Latest</vt:lpstr>
      <vt:lpstr>A126048770X</vt:lpstr>
      <vt:lpstr>A126048770X_Data</vt:lpstr>
      <vt:lpstr>A126048770X_Latest</vt:lpstr>
      <vt:lpstr>A126048774J</vt:lpstr>
      <vt:lpstr>A126048774J_Data</vt:lpstr>
      <vt:lpstr>A126048774J_Latest</vt:lpstr>
      <vt:lpstr>A126048778T</vt:lpstr>
      <vt:lpstr>A126048778T_Data</vt:lpstr>
      <vt:lpstr>A126048778T_Latest</vt:lpstr>
      <vt:lpstr>A126048782J</vt:lpstr>
      <vt:lpstr>A126048782J_Data</vt:lpstr>
      <vt:lpstr>A126048782J_Latest</vt:lpstr>
      <vt:lpstr>A126048786T</vt:lpstr>
      <vt:lpstr>A126048786T_Data</vt:lpstr>
      <vt:lpstr>A126048786T_Latest</vt:lpstr>
      <vt:lpstr>A126048794T</vt:lpstr>
      <vt:lpstr>A126048794T_Data</vt:lpstr>
      <vt:lpstr>A126048794T_Latest</vt:lpstr>
      <vt:lpstr>A126048798A</vt:lpstr>
      <vt:lpstr>A126048798A_Data</vt:lpstr>
      <vt:lpstr>A126048798A_Latest</vt:lpstr>
      <vt:lpstr>A126048802F</vt:lpstr>
      <vt:lpstr>A126048802F_Data</vt:lpstr>
      <vt:lpstr>A126048802F_Latest</vt:lpstr>
      <vt:lpstr>A126048814R</vt:lpstr>
      <vt:lpstr>A126048814R_Data</vt:lpstr>
      <vt:lpstr>A126048814R_Latest</vt:lpstr>
      <vt:lpstr>A126048818X</vt:lpstr>
      <vt:lpstr>A126048818X_Data</vt:lpstr>
      <vt:lpstr>A126048818X_Latest</vt:lpstr>
      <vt:lpstr>A126048822R</vt:lpstr>
      <vt:lpstr>A126048822R_Data</vt:lpstr>
      <vt:lpstr>A126048822R_Latest</vt:lpstr>
      <vt:lpstr>A126048826X</vt:lpstr>
      <vt:lpstr>A126048826X_Data</vt:lpstr>
      <vt:lpstr>A126048826X_Latest</vt:lpstr>
      <vt:lpstr>A126048830R</vt:lpstr>
      <vt:lpstr>A126048830R_Data</vt:lpstr>
      <vt:lpstr>A126048830R_Latest</vt:lpstr>
      <vt:lpstr>A126049410L</vt:lpstr>
      <vt:lpstr>A126049410L_Data</vt:lpstr>
      <vt:lpstr>A126049410L_Latest</vt:lpstr>
      <vt:lpstr>A126049414W</vt:lpstr>
      <vt:lpstr>A126049414W_Data</vt:lpstr>
      <vt:lpstr>A126049414W_Latest</vt:lpstr>
      <vt:lpstr>A126049418F</vt:lpstr>
      <vt:lpstr>A126049418F_Data</vt:lpstr>
      <vt:lpstr>A126049418F_Latest</vt:lpstr>
      <vt:lpstr>A126049422W</vt:lpstr>
      <vt:lpstr>A126049422W_Data</vt:lpstr>
      <vt:lpstr>A126049422W_Latest</vt:lpstr>
      <vt:lpstr>A126049426F</vt:lpstr>
      <vt:lpstr>A126049426F_Data</vt:lpstr>
      <vt:lpstr>A126049426F_Latest</vt:lpstr>
      <vt:lpstr>A126049430W</vt:lpstr>
      <vt:lpstr>A126049430W_Data</vt:lpstr>
      <vt:lpstr>A126049430W_Latest</vt:lpstr>
      <vt:lpstr>A126049434F</vt:lpstr>
      <vt:lpstr>A126049434F_Data</vt:lpstr>
      <vt:lpstr>A126049434F_Latest</vt:lpstr>
      <vt:lpstr>A126049438R</vt:lpstr>
      <vt:lpstr>A126049438R_Data</vt:lpstr>
      <vt:lpstr>A126049438R_Latest</vt:lpstr>
      <vt:lpstr>A126049442F</vt:lpstr>
      <vt:lpstr>A126049442F_Data</vt:lpstr>
      <vt:lpstr>A126049442F_Latest</vt:lpstr>
      <vt:lpstr>A126049446R</vt:lpstr>
      <vt:lpstr>A126049446R_Data</vt:lpstr>
      <vt:lpstr>A126049446R_Latest</vt:lpstr>
      <vt:lpstr>A126049450F</vt:lpstr>
      <vt:lpstr>A126049450F_Data</vt:lpstr>
      <vt:lpstr>A126049450F_Latest</vt:lpstr>
      <vt:lpstr>A126049454R</vt:lpstr>
      <vt:lpstr>A126049454R_Data</vt:lpstr>
      <vt:lpstr>A126049454R_Latest</vt:lpstr>
      <vt:lpstr>A126049458X</vt:lpstr>
      <vt:lpstr>A126049458X_Data</vt:lpstr>
      <vt:lpstr>A126049458X_Latest</vt:lpstr>
      <vt:lpstr>A126049462R</vt:lpstr>
      <vt:lpstr>A126049462R_Data</vt:lpstr>
      <vt:lpstr>A126049462R_Latest</vt:lpstr>
      <vt:lpstr>A126049466X</vt:lpstr>
      <vt:lpstr>A126049466X_Data</vt:lpstr>
      <vt:lpstr>A126049466X_Latest</vt:lpstr>
      <vt:lpstr>A126049470R</vt:lpstr>
      <vt:lpstr>A126049470R_Data</vt:lpstr>
      <vt:lpstr>A126049470R_Latest</vt:lpstr>
      <vt:lpstr>A126049474X</vt:lpstr>
      <vt:lpstr>A126049474X_Data</vt:lpstr>
      <vt:lpstr>A126049474X_Latest</vt:lpstr>
      <vt:lpstr>A126049478J</vt:lpstr>
      <vt:lpstr>A126049478J_Data</vt:lpstr>
      <vt:lpstr>A126049478J_Latest</vt:lpstr>
      <vt:lpstr>A126050058K</vt:lpstr>
      <vt:lpstr>A126050058K_Data</vt:lpstr>
      <vt:lpstr>A126050058K_Latest</vt:lpstr>
      <vt:lpstr>A126050062A</vt:lpstr>
      <vt:lpstr>A126050062A_Data</vt:lpstr>
      <vt:lpstr>A126050062A_Latest</vt:lpstr>
      <vt:lpstr>A126050066K</vt:lpstr>
      <vt:lpstr>A126050066K_Data</vt:lpstr>
      <vt:lpstr>A126050066K_Latest</vt:lpstr>
      <vt:lpstr>A126050070A</vt:lpstr>
      <vt:lpstr>A126050070A_Data</vt:lpstr>
      <vt:lpstr>A126050070A_Latest</vt:lpstr>
      <vt:lpstr>A126050074K</vt:lpstr>
      <vt:lpstr>A126050074K_Data</vt:lpstr>
      <vt:lpstr>A126050074K_Latest</vt:lpstr>
      <vt:lpstr>A126050078V</vt:lpstr>
      <vt:lpstr>A126050078V_Data</vt:lpstr>
      <vt:lpstr>A126050078V_Latest</vt:lpstr>
      <vt:lpstr>A126050082K</vt:lpstr>
      <vt:lpstr>A126050082K_Data</vt:lpstr>
      <vt:lpstr>A126050082K_Latest</vt:lpstr>
      <vt:lpstr>A126050086V</vt:lpstr>
      <vt:lpstr>A126050086V_Data</vt:lpstr>
      <vt:lpstr>A126050086V_Latest</vt:lpstr>
      <vt:lpstr>A126050090K</vt:lpstr>
      <vt:lpstr>A126050090K_Data</vt:lpstr>
      <vt:lpstr>A126050090K_Latest</vt:lpstr>
      <vt:lpstr>A126050094V</vt:lpstr>
      <vt:lpstr>A126050094V_Data</vt:lpstr>
      <vt:lpstr>A126050094V_Latest</vt:lpstr>
      <vt:lpstr>A126050098C</vt:lpstr>
      <vt:lpstr>A126050098C_Data</vt:lpstr>
      <vt:lpstr>A126050098C_Latest</vt:lpstr>
      <vt:lpstr>A126050102J</vt:lpstr>
      <vt:lpstr>A126050102J_Data</vt:lpstr>
      <vt:lpstr>A126050102J_Latest</vt:lpstr>
      <vt:lpstr>A126050106T</vt:lpstr>
      <vt:lpstr>A126050106T_Data</vt:lpstr>
      <vt:lpstr>A126050106T_Latest</vt:lpstr>
      <vt:lpstr>A126050110J</vt:lpstr>
      <vt:lpstr>A126050110J_Data</vt:lpstr>
      <vt:lpstr>A126050110J_Latest</vt:lpstr>
      <vt:lpstr>A126050114T</vt:lpstr>
      <vt:lpstr>A126050114T_Data</vt:lpstr>
      <vt:lpstr>A126050114T_Latest</vt:lpstr>
      <vt:lpstr>A126050118A</vt:lpstr>
      <vt:lpstr>A126050118A_Data</vt:lpstr>
      <vt:lpstr>A126050118A_Latest</vt:lpstr>
      <vt:lpstr>A126050122T</vt:lpstr>
      <vt:lpstr>A126050122T_Data</vt:lpstr>
      <vt:lpstr>A126050122T_Latest</vt:lpstr>
      <vt:lpstr>A126050126A</vt:lpstr>
      <vt:lpstr>A126050126A_Data</vt:lpstr>
      <vt:lpstr>A126050126A_Latest</vt:lpstr>
      <vt:lpstr>A126050706W</vt:lpstr>
      <vt:lpstr>A126050706W_Data</vt:lpstr>
      <vt:lpstr>A126050706W_Latest</vt:lpstr>
      <vt:lpstr>A126050710L</vt:lpstr>
      <vt:lpstr>A126050710L_Data</vt:lpstr>
      <vt:lpstr>A126050710L_Latest</vt:lpstr>
      <vt:lpstr>A126050714W</vt:lpstr>
      <vt:lpstr>A126050714W_Data</vt:lpstr>
      <vt:lpstr>A126050714W_Latest</vt:lpstr>
      <vt:lpstr>A126050718F</vt:lpstr>
      <vt:lpstr>A126050718F_Data</vt:lpstr>
      <vt:lpstr>A126050718F_Latest</vt:lpstr>
      <vt:lpstr>A126050722W</vt:lpstr>
      <vt:lpstr>A126050722W_Data</vt:lpstr>
      <vt:lpstr>A126050722W_Latest</vt:lpstr>
      <vt:lpstr>A126050726F</vt:lpstr>
      <vt:lpstr>A126050726F_Data</vt:lpstr>
      <vt:lpstr>A126050726F_Latest</vt:lpstr>
      <vt:lpstr>A126050730W</vt:lpstr>
      <vt:lpstr>A126050730W_Data</vt:lpstr>
      <vt:lpstr>A126050730W_Latest</vt:lpstr>
      <vt:lpstr>A126050734F</vt:lpstr>
      <vt:lpstr>A126050734F_Data</vt:lpstr>
      <vt:lpstr>A126050734F_Latest</vt:lpstr>
      <vt:lpstr>A126050738R</vt:lpstr>
      <vt:lpstr>A126050738R_Data</vt:lpstr>
      <vt:lpstr>A126050738R_Latest</vt:lpstr>
      <vt:lpstr>A126050742F</vt:lpstr>
      <vt:lpstr>A126050742F_Data</vt:lpstr>
      <vt:lpstr>A126050742F_Latest</vt:lpstr>
      <vt:lpstr>A126050746R</vt:lpstr>
      <vt:lpstr>A126050746R_Data</vt:lpstr>
      <vt:lpstr>A126050746R_Latest</vt:lpstr>
      <vt:lpstr>A126050750F</vt:lpstr>
      <vt:lpstr>A126050750F_Data</vt:lpstr>
      <vt:lpstr>A126050750F_Latest</vt:lpstr>
      <vt:lpstr>A126050754R</vt:lpstr>
      <vt:lpstr>A126050754R_Data</vt:lpstr>
      <vt:lpstr>A126050754R_Latest</vt:lpstr>
      <vt:lpstr>A126050758X</vt:lpstr>
      <vt:lpstr>A126050758X_Data</vt:lpstr>
      <vt:lpstr>A126050758X_Latest</vt:lpstr>
      <vt:lpstr>A126050762R</vt:lpstr>
      <vt:lpstr>A126050762R_Data</vt:lpstr>
      <vt:lpstr>A126050762R_Latest</vt:lpstr>
      <vt:lpstr>A126050766X</vt:lpstr>
      <vt:lpstr>A126050766X_Data</vt:lpstr>
      <vt:lpstr>A126050766X_Latest</vt:lpstr>
      <vt:lpstr>A126050770R</vt:lpstr>
      <vt:lpstr>A126050770R_Data</vt:lpstr>
      <vt:lpstr>A126050770R_Latest</vt:lpstr>
      <vt:lpstr>A126050774X</vt:lpstr>
      <vt:lpstr>A126050774X_Data</vt:lpstr>
      <vt:lpstr>A126050774X_Latest</vt:lpstr>
      <vt:lpstr>A126051354W</vt:lpstr>
      <vt:lpstr>A126051354W_Data</vt:lpstr>
      <vt:lpstr>A126051354W_Latest</vt:lpstr>
      <vt:lpstr>A126051358F</vt:lpstr>
      <vt:lpstr>A126051358F_Data</vt:lpstr>
      <vt:lpstr>A126051358F_Latest</vt:lpstr>
      <vt:lpstr>A126051362W</vt:lpstr>
      <vt:lpstr>A126051362W_Data</vt:lpstr>
      <vt:lpstr>A126051362W_Latest</vt:lpstr>
      <vt:lpstr>A126051366F</vt:lpstr>
      <vt:lpstr>A126051366F_Data</vt:lpstr>
      <vt:lpstr>A126051366F_Latest</vt:lpstr>
      <vt:lpstr>A126051370W</vt:lpstr>
      <vt:lpstr>A126051370W_Data</vt:lpstr>
      <vt:lpstr>A126051370W_Latest</vt:lpstr>
      <vt:lpstr>A126051374F</vt:lpstr>
      <vt:lpstr>A126051374F_Data</vt:lpstr>
      <vt:lpstr>A126051374F_Latest</vt:lpstr>
      <vt:lpstr>A126051378R</vt:lpstr>
      <vt:lpstr>A126051378R_Data</vt:lpstr>
      <vt:lpstr>A126051378R_Latest</vt:lpstr>
      <vt:lpstr>A126051382F</vt:lpstr>
      <vt:lpstr>A126051382F_Data</vt:lpstr>
      <vt:lpstr>A126051382F_Latest</vt:lpstr>
      <vt:lpstr>A126051386R</vt:lpstr>
      <vt:lpstr>A126051386R_Data</vt:lpstr>
      <vt:lpstr>A126051386R_Latest</vt:lpstr>
      <vt:lpstr>A126051390F</vt:lpstr>
      <vt:lpstr>A126051390F_Data</vt:lpstr>
      <vt:lpstr>A126051390F_Latest</vt:lpstr>
      <vt:lpstr>A126051394R</vt:lpstr>
      <vt:lpstr>A126051394R_Data</vt:lpstr>
      <vt:lpstr>A126051394R_Latest</vt:lpstr>
      <vt:lpstr>A126051398X</vt:lpstr>
      <vt:lpstr>A126051398X_Data</vt:lpstr>
      <vt:lpstr>A126051398X_Latest</vt:lpstr>
      <vt:lpstr>A126051402C</vt:lpstr>
      <vt:lpstr>A126051402C_Data</vt:lpstr>
      <vt:lpstr>A126051402C_Latest</vt:lpstr>
      <vt:lpstr>A126051406L</vt:lpstr>
      <vt:lpstr>A126051406L_Data</vt:lpstr>
      <vt:lpstr>A126051406L_Latest</vt:lpstr>
      <vt:lpstr>A126051410C</vt:lpstr>
      <vt:lpstr>A126051410C_Data</vt:lpstr>
      <vt:lpstr>A126051410C_Latest</vt:lpstr>
      <vt:lpstr>A126051414L</vt:lpstr>
      <vt:lpstr>A126051414L_Data</vt:lpstr>
      <vt:lpstr>A126051414L_Latest</vt:lpstr>
      <vt:lpstr>A126051418W</vt:lpstr>
      <vt:lpstr>A126051418W_Data</vt:lpstr>
      <vt:lpstr>A126051418W_Latest</vt:lpstr>
      <vt:lpstr>A126051422L</vt:lpstr>
      <vt:lpstr>A126051422L_Data</vt:lpstr>
      <vt:lpstr>A126051422L_Latest</vt:lpstr>
      <vt:lpstr>A126052002K</vt:lpstr>
      <vt:lpstr>A126052002K_Data</vt:lpstr>
      <vt:lpstr>A126052002K_Latest</vt:lpstr>
      <vt:lpstr>A126052006V</vt:lpstr>
      <vt:lpstr>A126052006V_Data</vt:lpstr>
      <vt:lpstr>A126052006V_Latest</vt:lpstr>
      <vt:lpstr>A126052010K</vt:lpstr>
      <vt:lpstr>A126052010K_Data</vt:lpstr>
      <vt:lpstr>A126052010K_Latest</vt:lpstr>
      <vt:lpstr>A126052014V</vt:lpstr>
      <vt:lpstr>A126052014V_Data</vt:lpstr>
      <vt:lpstr>A126052014V_Latest</vt:lpstr>
      <vt:lpstr>A126052018C</vt:lpstr>
      <vt:lpstr>A126052018C_Data</vt:lpstr>
      <vt:lpstr>A126052018C_Latest</vt:lpstr>
      <vt:lpstr>A126052022V</vt:lpstr>
      <vt:lpstr>A126052022V_Data</vt:lpstr>
      <vt:lpstr>A126052022V_Latest</vt:lpstr>
      <vt:lpstr>A126052026C</vt:lpstr>
      <vt:lpstr>A126052026C_Data</vt:lpstr>
      <vt:lpstr>A126052026C_Latest</vt:lpstr>
      <vt:lpstr>A126052034C</vt:lpstr>
      <vt:lpstr>A126052034C_Data</vt:lpstr>
      <vt:lpstr>A126052034C_Latest</vt:lpstr>
      <vt:lpstr>A126052038L</vt:lpstr>
      <vt:lpstr>A126052038L_Data</vt:lpstr>
      <vt:lpstr>A126052038L_Latest</vt:lpstr>
      <vt:lpstr>A126052042C</vt:lpstr>
      <vt:lpstr>A126052042C_Data</vt:lpstr>
      <vt:lpstr>A126052042C_Latest</vt:lpstr>
      <vt:lpstr>A126052054L</vt:lpstr>
      <vt:lpstr>A126052054L_Data</vt:lpstr>
      <vt:lpstr>A126052054L_Latest</vt:lpstr>
      <vt:lpstr>A126052058W</vt:lpstr>
      <vt:lpstr>A126052058W_Data</vt:lpstr>
      <vt:lpstr>A126052058W_Latest</vt:lpstr>
      <vt:lpstr>A126052062L</vt:lpstr>
      <vt:lpstr>A126052062L_Data</vt:lpstr>
      <vt:lpstr>A126052062L_Latest</vt:lpstr>
      <vt:lpstr>A126052066W</vt:lpstr>
      <vt:lpstr>A126052066W_Data</vt:lpstr>
      <vt:lpstr>A126052066W_Latest</vt:lpstr>
      <vt:lpstr>A126052070L</vt:lpstr>
      <vt:lpstr>A126052070L_Data</vt:lpstr>
      <vt:lpstr>A126052070L_Latest</vt:lpstr>
      <vt:lpstr>A126052650J</vt:lpstr>
      <vt:lpstr>A126052650J_Data</vt:lpstr>
      <vt:lpstr>A126052650J_Latest</vt:lpstr>
      <vt:lpstr>A126052654T</vt:lpstr>
      <vt:lpstr>A126052654T_Data</vt:lpstr>
      <vt:lpstr>A126052654T_Latest</vt:lpstr>
      <vt:lpstr>A126052658A</vt:lpstr>
      <vt:lpstr>A126052658A_Data</vt:lpstr>
      <vt:lpstr>A126052658A_Latest</vt:lpstr>
      <vt:lpstr>A126052662T</vt:lpstr>
      <vt:lpstr>A126052662T_Data</vt:lpstr>
      <vt:lpstr>A126052662T_Latest</vt:lpstr>
      <vt:lpstr>A126052666A</vt:lpstr>
      <vt:lpstr>A126052666A_Data</vt:lpstr>
      <vt:lpstr>A126052666A_Latest</vt:lpstr>
      <vt:lpstr>A126052670T</vt:lpstr>
      <vt:lpstr>A126052670T_Data</vt:lpstr>
      <vt:lpstr>A126052670T_Latest</vt:lpstr>
      <vt:lpstr>A126052674A</vt:lpstr>
      <vt:lpstr>A126052674A_Data</vt:lpstr>
      <vt:lpstr>A126052674A_Latest</vt:lpstr>
      <vt:lpstr>A126052678K</vt:lpstr>
      <vt:lpstr>A126052678K_Data</vt:lpstr>
      <vt:lpstr>A126052678K_Latest</vt:lpstr>
      <vt:lpstr>A126052682A</vt:lpstr>
      <vt:lpstr>A126052682A_Data</vt:lpstr>
      <vt:lpstr>A126052682A_Latest</vt:lpstr>
      <vt:lpstr>A126052686K</vt:lpstr>
      <vt:lpstr>A126052686K_Data</vt:lpstr>
      <vt:lpstr>A126052686K_Latest</vt:lpstr>
      <vt:lpstr>A126052690A</vt:lpstr>
      <vt:lpstr>A126052690A_Data</vt:lpstr>
      <vt:lpstr>A126052690A_Latest</vt:lpstr>
      <vt:lpstr>A126052694K</vt:lpstr>
      <vt:lpstr>A126052694K_Data</vt:lpstr>
      <vt:lpstr>A126052694K_Latest</vt:lpstr>
      <vt:lpstr>A126052698V</vt:lpstr>
      <vt:lpstr>A126052698V_Data</vt:lpstr>
      <vt:lpstr>A126052698V_Latest</vt:lpstr>
      <vt:lpstr>A126052702X</vt:lpstr>
      <vt:lpstr>A126052702X_Data</vt:lpstr>
      <vt:lpstr>A126052702X_Latest</vt:lpstr>
      <vt:lpstr>A126052706J</vt:lpstr>
      <vt:lpstr>A126052706J_Data</vt:lpstr>
      <vt:lpstr>A126052706J_Latest</vt:lpstr>
      <vt:lpstr>A126052710X</vt:lpstr>
      <vt:lpstr>A126052710X_Data</vt:lpstr>
      <vt:lpstr>A126052710X_Latest</vt:lpstr>
      <vt:lpstr>A126052714J</vt:lpstr>
      <vt:lpstr>A126052714J_Data</vt:lpstr>
      <vt:lpstr>A126052714J_Latest</vt:lpstr>
      <vt:lpstr>A126052718T</vt:lpstr>
      <vt:lpstr>A126052718T_Data</vt:lpstr>
      <vt:lpstr>A126052718T_Latest</vt:lpstr>
      <vt:lpstr>A126053298A</vt:lpstr>
      <vt:lpstr>A126053298A_Data</vt:lpstr>
      <vt:lpstr>A126053298A_Latest</vt:lpstr>
      <vt:lpstr>A126053302F</vt:lpstr>
      <vt:lpstr>A126053302F_Data</vt:lpstr>
      <vt:lpstr>A126053302F_Latest</vt:lpstr>
      <vt:lpstr>A126053306R</vt:lpstr>
      <vt:lpstr>A126053306R_Data</vt:lpstr>
      <vt:lpstr>A126053306R_Latest</vt:lpstr>
      <vt:lpstr>A126053310F</vt:lpstr>
      <vt:lpstr>A126053310F_Data</vt:lpstr>
      <vt:lpstr>A126053310F_Latest</vt:lpstr>
      <vt:lpstr>A126053314R</vt:lpstr>
      <vt:lpstr>A126053314R_Data</vt:lpstr>
      <vt:lpstr>A126053314R_Latest</vt:lpstr>
      <vt:lpstr>A126053318X</vt:lpstr>
      <vt:lpstr>A126053318X_Data</vt:lpstr>
      <vt:lpstr>A126053318X_Latest</vt:lpstr>
      <vt:lpstr>A126053322R</vt:lpstr>
      <vt:lpstr>A126053322R_Data</vt:lpstr>
      <vt:lpstr>A126053322R_Latest</vt:lpstr>
      <vt:lpstr>A126053326X</vt:lpstr>
      <vt:lpstr>A126053326X_Data</vt:lpstr>
      <vt:lpstr>A126053326X_Latest</vt:lpstr>
      <vt:lpstr>A126053330R</vt:lpstr>
      <vt:lpstr>A126053330R_Data</vt:lpstr>
      <vt:lpstr>A126053330R_Latest</vt:lpstr>
      <vt:lpstr>A126053334X</vt:lpstr>
      <vt:lpstr>A126053334X_Data</vt:lpstr>
      <vt:lpstr>A126053334X_Latest</vt:lpstr>
      <vt:lpstr>A126053338J</vt:lpstr>
      <vt:lpstr>A126053338J_Data</vt:lpstr>
      <vt:lpstr>A126053338J_Latest</vt:lpstr>
      <vt:lpstr>A126053342X</vt:lpstr>
      <vt:lpstr>A126053342X_Data</vt:lpstr>
      <vt:lpstr>A126053342X_Latest</vt:lpstr>
      <vt:lpstr>A126053346J</vt:lpstr>
      <vt:lpstr>A126053346J_Data</vt:lpstr>
      <vt:lpstr>A126053346J_Latest</vt:lpstr>
      <vt:lpstr>A126053350X</vt:lpstr>
      <vt:lpstr>A126053350X_Data</vt:lpstr>
      <vt:lpstr>A126053350X_Latest</vt:lpstr>
      <vt:lpstr>A126053354J</vt:lpstr>
      <vt:lpstr>A126053354J_Data</vt:lpstr>
      <vt:lpstr>A126053354J_Latest</vt:lpstr>
      <vt:lpstr>A126053358T</vt:lpstr>
      <vt:lpstr>A126053358T_Data</vt:lpstr>
      <vt:lpstr>A126053358T_Latest</vt:lpstr>
      <vt:lpstr>A126053362J</vt:lpstr>
      <vt:lpstr>A126053362J_Data</vt:lpstr>
      <vt:lpstr>A126053362J_Latest</vt:lpstr>
      <vt:lpstr>A126053366T</vt:lpstr>
      <vt:lpstr>A126053366T_Data</vt:lpstr>
      <vt:lpstr>A126053366T_Latest</vt:lpstr>
      <vt:lpstr>A126053946L</vt:lpstr>
      <vt:lpstr>A126053946L_Data</vt:lpstr>
      <vt:lpstr>A126053946L_Latest</vt:lpstr>
      <vt:lpstr>A126053950C</vt:lpstr>
      <vt:lpstr>A126053950C_Data</vt:lpstr>
      <vt:lpstr>A126053950C_Latest</vt:lpstr>
      <vt:lpstr>A126053954L</vt:lpstr>
      <vt:lpstr>A126053954L_Data</vt:lpstr>
      <vt:lpstr>A126053954L_Latest</vt:lpstr>
      <vt:lpstr>A126053958W</vt:lpstr>
      <vt:lpstr>A126053958W_Data</vt:lpstr>
      <vt:lpstr>A126053958W_Latest</vt:lpstr>
      <vt:lpstr>A126053962L</vt:lpstr>
      <vt:lpstr>A126053962L_Data</vt:lpstr>
      <vt:lpstr>A126053962L_Latest</vt:lpstr>
      <vt:lpstr>A126053966W</vt:lpstr>
      <vt:lpstr>A126053966W_Data</vt:lpstr>
      <vt:lpstr>A126053966W_Latest</vt:lpstr>
      <vt:lpstr>A126053970L</vt:lpstr>
      <vt:lpstr>A126053970L_Data</vt:lpstr>
      <vt:lpstr>A126053970L_Latest</vt:lpstr>
      <vt:lpstr>A126053978F</vt:lpstr>
      <vt:lpstr>A126053978F_Data</vt:lpstr>
      <vt:lpstr>A126053978F_Latest</vt:lpstr>
      <vt:lpstr>A126053982W</vt:lpstr>
      <vt:lpstr>A126053982W_Data</vt:lpstr>
      <vt:lpstr>A126053982W_Latest</vt:lpstr>
      <vt:lpstr>A126053986F</vt:lpstr>
      <vt:lpstr>A126053986F_Data</vt:lpstr>
      <vt:lpstr>A126053986F_Latest</vt:lpstr>
      <vt:lpstr>A126053998R</vt:lpstr>
      <vt:lpstr>A126053998R_Data</vt:lpstr>
      <vt:lpstr>A126053998R_Latest</vt:lpstr>
      <vt:lpstr>A126054002W</vt:lpstr>
      <vt:lpstr>A126054002W_Data</vt:lpstr>
      <vt:lpstr>A126054002W_Latest</vt:lpstr>
      <vt:lpstr>A126054006F</vt:lpstr>
      <vt:lpstr>A126054006F_Data</vt:lpstr>
      <vt:lpstr>A126054006F_Latest</vt:lpstr>
      <vt:lpstr>A126054010W</vt:lpstr>
      <vt:lpstr>A126054010W_Data</vt:lpstr>
      <vt:lpstr>A126054010W_Latest</vt:lpstr>
      <vt:lpstr>A126054014F</vt:lpstr>
      <vt:lpstr>A126054014F_Data</vt:lpstr>
      <vt:lpstr>A126054014F_Latest</vt:lpstr>
      <vt:lpstr>A126054594L</vt:lpstr>
      <vt:lpstr>A126054594L_Data</vt:lpstr>
      <vt:lpstr>A126054594L_Latest</vt:lpstr>
      <vt:lpstr>A126054598W</vt:lpstr>
      <vt:lpstr>A126054598W_Data</vt:lpstr>
      <vt:lpstr>A126054598W_Latest</vt:lpstr>
      <vt:lpstr>A126054602A</vt:lpstr>
      <vt:lpstr>A126054602A_Data</vt:lpstr>
      <vt:lpstr>A126054602A_Latest</vt:lpstr>
      <vt:lpstr>A126054606K</vt:lpstr>
      <vt:lpstr>A126054606K_Data</vt:lpstr>
      <vt:lpstr>A126054606K_Latest</vt:lpstr>
      <vt:lpstr>A126054610A</vt:lpstr>
      <vt:lpstr>A126054610A_Data</vt:lpstr>
      <vt:lpstr>A126054610A_Latest</vt:lpstr>
      <vt:lpstr>A126054614K</vt:lpstr>
      <vt:lpstr>A126054614K_Data</vt:lpstr>
      <vt:lpstr>A126054614K_Latest</vt:lpstr>
      <vt:lpstr>A126054618V</vt:lpstr>
      <vt:lpstr>A126054618V_Data</vt:lpstr>
      <vt:lpstr>A126054618V_Latest</vt:lpstr>
      <vt:lpstr>A126054622K</vt:lpstr>
      <vt:lpstr>A126054622K_Data</vt:lpstr>
      <vt:lpstr>A126054622K_Latest</vt:lpstr>
      <vt:lpstr>A126054626V</vt:lpstr>
      <vt:lpstr>A126054626V_Data</vt:lpstr>
      <vt:lpstr>A126054626V_Latest</vt:lpstr>
      <vt:lpstr>A126054630K</vt:lpstr>
      <vt:lpstr>A126054630K_Data</vt:lpstr>
      <vt:lpstr>A126054630K_Latest</vt:lpstr>
      <vt:lpstr>A126054634V</vt:lpstr>
      <vt:lpstr>A126054634V_Data</vt:lpstr>
      <vt:lpstr>A126054634V_Latest</vt:lpstr>
      <vt:lpstr>A126054638C</vt:lpstr>
      <vt:lpstr>A126054638C_Data</vt:lpstr>
      <vt:lpstr>A126054638C_Latest</vt:lpstr>
      <vt:lpstr>A126054642V</vt:lpstr>
      <vt:lpstr>A126054642V_Data</vt:lpstr>
      <vt:lpstr>A126054642V_Latest</vt:lpstr>
      <vt:lpstr>A126054646C</vt:lpstr>
      <vt:lpstr>A126054646C_Data</vt:lpstr>
      <vt:lpstr>A126054646C_Latest</vt:lpstr>
      <vt:lpstr>A126054650V</vt:lpstr>
      <vt:lpstr>A126054650V_Data</vt:lpstr>
      <vt:lpstr>A126054650V_Latest</vt:lpstr>
      <vt:lpstr>A126054654C</vt:lpstr>
      <vt:lpstr>A126054654C_Data</vt:lpstr>
      <vt:lpstr>A126054654C_Latest</vt:lpstr>
      <vt:lpstr>A126054658L</vt:lpstr>
      <vt:lpstr>A126054658L_Data</vt:lpstr>
      <vt:lpstr>A126054658L_Latest</vt:lpstr>
      <vt:lpstr>A126054662C</vt:lpstr>
      <vt:lpstr>A126054662C_Data</vt:lpstr>
      <vt:lpstr>A126054662C_Latest</vt:lpstr>
      <vt:lpstr>A126055242A</vt:lpstr>
      <vt:lpstr>A126055242A_Data</vt:lpstr>
      <vt:lpstr>A126055242A_Latest</vt:lpstr>
      <vt:lpstr>A126055246K</vt:lpstr>
      <vt:lpstr>A126055246K_Data</vt:lpstr>
      <vt:lpstr>A126055246K_Latest</vt:lpstr>
      <vt:lpstr>A126055250A</vt:lpstr>
      <vt:lpstr>A126055250A_Data</vt:lpstr>
      <vt:lpstr>A126055250A_Latest</vt:lpstr>
      <vt:lpstr>A126055254K</vt:lpstr>
      <vt:lpstr>A126055254K_Data</vt:lpstr>
      <vt:lpstr>A126055254K_Latest</vt:lpstr>
      <vt:lpstr>A126055258V</vt:lpstr>
      <vt:lpstr>A126055258V_Data</vt:lpstr>
      <vt:lpstr>A126055258V_Latest</vt:lpstr>
      <vt:lpstr>A126055262K</vt:lpstr>
      <vt:lpstr>A126055262K_Data</vt:lpstr>
      <vt:lpstr>A126055262K_Latest</vt:lpstr>
      <vt:lpstr>A126055266V</vt:lpstr>
      <vt:lpstr>A126055266V_Data</vt:lpstr>
      <vt:lpstr>A126055266V_Latest</vt:lpstr>
      <vt:lpstr>A126055270K</vt:lpstr>
      <vt:lpstr>A126055270K_Data</vt:lpstr>
      <vt:lpstr>A126055270K_Latest</vt:lpstr>
      <vt:lpstr>A126055274V</vt:lpstr>
      <vt:lpstr>A126055274V_Data</vt:lpstr>
      <vt:lpstr>A126055274V_Latest</vt:lpstr>
      <vt:lpstr>A126055278C</vt:lpstr>
      <vt:lpstr>A126055278C_Data</vt:lpstr>
      <vt:lpstr>A126055278C_Latest</vt:lpstr>
      <vt:lpstr>A126055282V</vt:lpstr>
      <vt:lpstr>A126055282V_Data</vt:lpstr>
      <vt:lpstr>A126055282V_Latest</vt:lpstr>
      <vt:lpstr>A126055286C</vt:lpstr>
      <vt:lpstr>A126055286C_Data</vt:lpstr>
      <vt:lpstr>A126055286C_Latest</vt:lpstr>
      <vt:lpstr>A126055290V</vt:lpstr>
      <vt:lpstr>A126055290V_Data</vt:lpstr>
      <vt:lpstr>A126055290V_Latest</vt:lpstr>
      <vt:lpstr>A126055294C</vt:lpstr>
      <vt:lpstr>A126055294C_Data</vt:lpstr>
      <vt:lpstr>A126055294C_Latest</vt:lpstr>
      <vt:lpstr>A126055298L</vt:lpstr>
      <vt:lpstr>A126055298L_Data</vt:lpstr>
      <vt:lpstr>A126055298L_Latest</vt:lpstr>
      <vt:lpstr>A126055302T</vt:lpstr>
      <vt:lpstr>A126055302T_Data</vt:lpstr>
      <vt:lpstr>A126055302T_Latest</vt:lpstr>
      <vt:lpstr>A126055306A</vt:lpstr>
      <vt:lpstr>A126055306A_Data</vt:lpstr>
      <vt:lpstr>A126055306A_Latest</vt:lpstr>
      <vt:lpstr>A126055310T</vt:lpstr>
      <vt:lpstr>A126055310T_Data</vt:lpstr>
      <vt:lpstr>A126055310T_Latest</vt:lpstr>
      <vt:lpstr>A126055890X</vt:lpstr>
      <vt:lpstr>A126055890X_Data</vt:lpstr>
      <vt:lpstr>A126055890X_Latest</vt:lpstr>
      <vt:lpstr>A126055894J</vt:lpstr>
      <vt:lpstr>A126055894J_Data</vt:lpstr>
      <vt:lpstr>A126055894J_Latest</vt:lpstr>
      <vt:lpstr>A126055898T</vt:lpstr>
      <vt:lpstr>A126055898T_Data</vt:lpstr>
      <vt:lpstr>A126055898T_Latest</vt:lpstr>
      <vt:lpstr>A126055902W</vt:lpstr>
      <vt:lpstr>A126055902W_Data</vt:lpstr>
      <vt:lpstr>A126055902W_Latest</vt:lpstr>
      <vt:lpstr>A126055906F</vt:lpstr>
      <vt:lpstr>A126055906F_Data</vt:lpstr>
      <vt:lpstr>A126055906F_Latest</vt:lpstr>
      <vt:lpstr>A126055910W</vt:lpstr>
      <vt:lpstr>A126055910W_Data</vt:lpstr>
      <vt:lpstr>A126055910W_Latest</vt:lpstr>
      <vt:lpstr>A126055914F</vt:lpstr>
      <vt:lpstr>A126055914F_Data</vt:lpstr>
      <vt:lpstr>A126055914F_Latest</vt:lpstr>
      <vt:lpstr>A126055918R</vt:lpstr>
      <vt:lpstr>A126055918R_Data</vt:lpstr>
      <vt:lpstr>A126055918R_Latest</vt:lpstr>
      <vt:lpstr>A126055922F</vt:lpstr>
      <vt:lpstr>A126055922F_Data</vt:lpstr>
      <vt:lpstr>A126055922F_Latest</vt:lpstr>
      <vt:lpstr>A126055926R</vt:lpstr>
      <vt:lpstr>A126055926R_Data</vt:lpstr>
      <vt:lpstr>A126055926R_Latest</vt:lpstr>
      <vt:lpstr>A126055930F</vt:lpstr>
      <vt:lpstr>A126055930F_Data</vt:lpstr>
      <vt:lpstr>A126055930F_Latest</vt:lpstr>
      <vt:lpstr>A126055934R</vt:lpstr>
      <vt:lpstr>A126055934R_Data</vt:lpstr>
      <vt:lpstr>A126055934R_Latest</vt:lpstr>
      <vt:lpstr>A126055938X</vt:lpstr>
      <vt:lpstr>A126055938X_Data</vt:lpstr>
      <vt:lpstr>A126055938X_Latest</vt:lpstr>
      <vt:lpstr>A126055942R</vt:lpstr>
      <vt:lpstr>A126055942R_Data</vt:lpstr>
      <vt:lpstr>A126055942R_Latest</vt:lpstr>
      <vt:lpstr>A126055946X</vt:lpstr>
      <vt:lpstr>A126055946X_Data</vt:lpstr>
      <vt:lpstr>A126055946X_Latest</vt:lpstr>
      <vt:lpstr>A126055950R</vt:lpstr>
      <vt:lpstr>A126055950R_Data</vt:lpstr>
      <vt:lpstr>A126055950R_Latest</vt:lpstr>
      <vt:lpstr>A126055954X</vt:lpstr>
      <vt:lpstr>A126055954X_Data</vt:lpstr>
      <vt:lpstr>A126055954X_Latest</vt:lpstr>
      <vt:lpstr>A126055958J</vt:lpstr>
      <vt:lpstr>A126055958J_Data</vt:lpstr>
      <vt:lpstr>A126055958J_Latest</vt:lpstr>
      <vt:lpstr>A126056538F</vt:lpstr>
      <vt:lpstr>A126056538F_Data</vt:lpstr>
      <vt:lpstr>A126056538F_Latest</vt:lpstr>
      <vt:lpstr>A126056542W</vt:lpstr>
      <vt:lpstr>A126056542W_Data</vt:lpstr>
      <vt:lpstr>A126056542W_Latest</vt:lpstr>
      <vt:lpstr>A126056546F</vt:lpstr>
      <vt:lpstr>A126056546F_Data</vt:lpstr>
      <vt:lpstr>A126056546F_Latest</vt:lpstr>
      <vt:lpstr>A126056550W</vt:lpstr>
      <vt:lpstr>A126056550W_Data</vt:lpstr>
      <vt:lpstr>A126056550W_Latest</vt:lpstr>
      <vt:lpstr>A126056554F</vt:lpstr>
      <vt:lpstr>A126056554F_Data</vt:lpstr>
      <vt:lpstr>A126056554F_Latest</vt:lpstr>
      <vt:lpstr>A126056558R</vt:lpstr>
      <vt:lpstr>A126056558R_Data</vt:lpstr>
      <vt:lpstr>A126056558R_Latest</vt:lpstr>
      <vt:lpstr>A126056562F</vt:lpstr>
      <vt:lpstr>A126056562F_Data</vt:lpstr>
      <vt:lpstr>A126056562F_Latest</vt:lpstr>
      <vt:lpstr>A126056566R</vt:lpstr>
      <vt:lpstr>A126056566R_Data</vt:lpstr>
      <vt:lpstr>A126056566R_Latest</vt:lpstr>
      <vt:lpstr>A126056570F</vt:lpstr>
      <vt:lpstr>A126056570F_Data</vt:lpstr>
      <vt:lpstr>A126056570F_Latest</vt:lpstr>
      <vt:lpstr>A126056574R</vt:lpstr>
      <vt:lpstr>A126056574R_Data</vt:lpstr>
      <vt:lpstr>A126056574R_Latest</vt:lpstr>
      <vt:lpstr>A126056578X</vt:lpstr>
      <vt:lpstr>A126056578X_Data</vt:lpstr>
      <vt:lpstr>A126056578X_Latest</vt:lpstr>
      <vt:lpstr>A126056582R</vt:lpstr>
      <vt:lpstr>A126056582R_Data</vt:lpstr>
      <vt:lpstr>A126056582R_Latest</vt:lpstr>
      <vt:lpstr>A126056586X</vt:lpstr>
      <vt:lpstr>A126056586X_Data</vt:lpstr>
      <vt:lpstr>A126056586X_Latest</vt:lpstr>
      <vt:lpstr>A126056590R</vt:lpstr>
      <vt:lpstr>A126056590R_Data</vt:lpstr>
      <vt:lpstr>A126056590R_Latest</vt:lpstr>
      <vt:lpstr>A126056594X</vt:lpstr>
      <vt:lpstr>A126056594X_Data</vt:lpstr>
      <vt:lpstr>A126056594X_Latest</vt:lpstr>
      <vt:lpstr>A126056598J</vt:lpstr>
      <vt:lpstr>A126056598J_Data</vt:lpstr>
      <vt:lpstr>A126056598J_Latest</vt:lpstr>
      <vt:lpstr>A126056602L</vt:lpstr>
      <vt:lpstr>A126056602L_Data</vt:lpstr>
      <vt:lpstr>A126056602L_Latest</vt:lpstr>
      <vt:lpstr>A126056606W</vt:lpstr>
      <vt:lpstr>A126056606W_Data</vt:lpstr>
      <vt:lpstr>A126056606W_Latest</vt:lpstr>
      <vt:lpstr>A126057186F</vt:lpstr>
      <vt:lpstr>A126057186F_Data</vt:lpstr>
      <vt:lpstr>A126057186F_Latest</vt:lpstr>
      <vt:lpstr>A126057190W</vt:lpstr>
      <vt:lpstr>A126057190W_Data</vt:lpstr>
      <vt:lpstr>A126057190W_Latest</vt:lpstr>
      <vt:lpstr>A126057194F</vt:lpstr>
      <vt:lpstr>A126057194F_Data</vt:lpstr>
      <vt:lpstr>A126057194F_Latest</vt:lpstr>
      <vt:lpstr>A126057198R</vt:lpstr>
      <vt:lpstr>A126057198R_Data</vt:lpstr>
      <vt:lpstr>A126057198R_Latest</vt:lpstr>
      <vt:lpstr>A126057202V</vt:lpstr>
      <vt:lpstr>A126057202V_Data</vt:lpstr>
      <vt:lpstr>A126057202V_Latest</vt:lpstr>
      <vt:lpstr>A126057206C</vt:lpstr>
      <vt:lpstr>A126057206C_Data</vt:lpstr>
      <vt:lpstr>A126057206C_Latest</vt:lpstr>
      <vt:lpstr>A126057210V</vt:lpstr>
      <vt:lpstr>A126057210V_Data</vt:lpstr>
      <vt:lpstr>A126057210V_Latest</vt:lpstr>
      <vt:lpstr>A126057218L</vt:lpstr>
      <vt:lpstr>A126057218L_Data</vt:lpstr>
      <vt:lpstr>A126057218L_Latest</vt:lpstr>
      <vt:lpstr>A126057222C</vt:lpstr>
      <vt:lpstr>A126057222C_Data</vt:lpstr>
      <vt:lpstr>A126057222C_Latest</vt:lpstr>
      <vt:lpstr>A126057226L</vt:lpstr>
      <vt:lpstr>A126057226L_Data</vt:lpstr>
      <vt:lpstr>A126057226L_Latest</vt:lpstr>
      <vt:lpstr>A126057238W</vt:lpstr>
      <vt:lpstr>A126057238W_Data</vt:lpstr>
      <vt:lpstr>A126057238W_Latest</vt:lpstr>
      <vt:lpstr>A126057242L</vt:lpstr>
      <vt:lpstr>A126057242L_Data</vt:lpstr>
      <vt:lpstr>A126057242L_Latest</vt:lpstr>
      <vt:lpstr>A126057246W</vt:lpstr>
      <vt:lpstr>A126057246W_Data</vt:lpstr>
      <vt:lpstr>A126057246W_Latest</vt:lpstr>
      <vt:lpstr>A126057250L</vt:lpstr>
      <vt:lpstr>A126057250L_Data</vt:lpstr>
      <vt:lpstr>A126057250L_Latest</vt:lpstr>
      <vt:lpstr>A126057254W</vt:lpstr>
      <vt:lpstr>A126057254W_Data</vt:lpstr>
      <vt:lpstr>A126057254W_Latest</vt:lpstr>
      <vt:lpstr>A126057834T</vt:lpstr>
      <vt:lpstr>A126057834T_Data</vt:lpstr>
      <vt:lpstr>A126057834T_Latest</vt:lpstr>
      <vt:lpstr>A126057838A</vt:lpstr>
      <vt:lpstr>A126057838A_Data</vt:lpstr>
      <vt:lpstr>A126057838A_Latest</vt:lpstr>
      <vt:lpstr>A126057842T</vt:lpstr>
      <vt:lpstr>A126057842T_Data</vt:lpstr>
      <vt:lpstr>A126057842T_Latest</vt:lpstr>
      <vt:lpstr>A126057846A</vt:lpstr>
      <vt:lpstr>A126057846A_Data</vt:lpstr>
      <vt:lpstr>A126057846A_Latest</vt:lpstr>
      <vt:lpstr>A126057850T</vt:lpstr>
      <vt:lpstr>A126057850T_Data</vt:lpstr>
      <vt:lpstr>A126057850T_Latest</vt:lpstr>
      <vt:lpstr>A126057854A</vt:lpstr>
      <vt:lpstr>A126057854A_Data</vt:lpstr>
      <vt:lpstr>A126057854A_Latest</vt:lpstr>
      <vt:lpstr>A126057858K</vt:lpstr>
      <vt:lpstr>A126057858K_Data</vt:lpstr>
      <vt:lpstr>A126057858K_Latest</vt:lpstr>
      <vt:lpstr>A126057862A</vt:lpstr>
      <vt:lpstr>A126057862A_Data</vt:lpstr>
      <vt:lpstr>A126057862A_Latest</vt:lpstr>
      <vt:lpstr>A126057866K</vt:lpstr>
      <vt:lpstr>A126057866K_Data</vt:lpstr>
      <vt:lpstr>A126057866K_Latest</vt:lpstr>
      <vt:lpstr>A126057870A</vt:lpstr>
      <vt:lpstr>A126057870A_Data</vt:lpstr>
      <vt:lpstr>A126057870A_Latest</vt:lpstr>
      <vt:lpstr>A126057874K</vt:lpstr>
      <vt:lpstr>A126057874K_Data</vt:lpstr>
      <vt:lpstr>A126057874K_Latest</vt:lpstr>
      <vt:lpstr>A126057878V</vt:lpstr>
      <vt:lpstr>A126057878V_Data</vt:lpstr>
      <vt:lpstr>A126057878V_Latest</vt:lpstr>
      <vt:lpstr>A126057882K</vt:lpstr>
      <vt:lpstr>A126057882K_Data</vt:lpstr>
      <vt:lpstr>A126057882K_Latest</vt:lpstr>
      <vt:lpstr>A126057886V</vt:lpstr>
      <vt:lpstr>A126057886V_Data</vt:lpstr>
      <vt:lpstr>A126057886V_Latest</vt:lpstr>
      <vt:lpstr>A126057890K</vt:lpstr>
      <vt:lpstr>A126057890K_Data</vt:lpstr>
      <vt:lpstr>A126057890K_Latest</vt:lpstr>
      <vt:lpstr>A126057894V</vt:lpstr>
      <vt:lpstr>A126057894V_Data</vt:lpstr>
      <vt:lpstr>A126057894V_Latest</vt:lpstr>
      <vt:lpstr>A126057898C</vt:lpstr>
      <vt:lpstr>A126057898C_Data</vt:lpstr>
      <vt:lpstr>A126057898C_Latest</vt:lpstr>
      <vt:lpstr>A126057902J</vt:lpstr>
      <vt:lpstr>A126057902J_Data</vt:lpstr>
      <vt:lpstr>A126057902J_Latest</vt:lpstr>
      <vt:lpstr>A126058482T</vt:lpstr>
      <vt:lpstr>A126058482T_Data</vt:lpstr>
      <vt:lpstr>A126058482T_Latest</vt:lpstr>
      <vt:lpstr>A126058486A</vt:lpstr>
      <vt:lpstr>A126058486A_Data</vt:lpstr>
      <vt:lpstr>A126058486A_Latest</vt:lpstr>
      <vt:lpstr>A126058490T</vt:lpstr>
      <vt:lpstr>A126058490T_Data</vt:lpstr>
      <vt:lpstr>A126058490T_Latest</vt:lpstr>
      <vt:lpstr>A126058494A</vt:lpstr>
      <vt:lpstr>A126058494A_Data</vt:lpstr>
      <vt:lpstr>A126058494A_Latest</vt:lpstr>
      <vt:lpstr>A126058498K</vt:lpstr>
      <vt:lpstr>A126058498K_Data</vt:lpstr>
      <vt:lpstr>A126058498K_Latest</vt:lpstr>
      <vt:lpstr>A126058502R</vt:lpstr>
      <vt:lpstr>A126058502R_Data</vt:lpstr>
      <vt:lpstr>A126058502R_Latest</vt:lpstr>
      <vt:lpstr>A126058506X</vt:lpstr>
      <vt:lpstr>A126058506X_Data</vt:lpstr>
      <vt:lpstr>A126058506X_Latest</vt:lpstr>
      <vt:lpstr>A126058510R</vt:lpstr>
      <vt:lpstr>A126058510R_Data</vt:lpstr>
      <vt:lpstr>A126058510R_Latest</vt:lpstr>
      <vt:lpstr>A126058514X</vt:lpstr>
      <vt:lpstr>A126058514X_Data</vt:lpstr>
      <vt:lpstr>A126058514X_Latest</vt:lpstr>
      <vt:lpstr>A126058518J</vt:lpstr>
      <vt:lpstr>A126058518J_Data</vt:lpstr>
      <vt:lpstr>A126058518J_Latest</vt:lpstr>
      <vt:lpstr>A126058522X</vt:lpstr>
      <vt:lpstr>A126058522X_Data</vt:lpstr>
      <vt:lpstr>A126058522X_Latest</vt:lpstr>
      <vt:lpstr>A126058526J</vt:lpstr>
      <vt:lpstr>A126058526J_Data</vt:lpstr>
      <vt:lpstr>A126058526J_Latest</vt:lpstr>
      <vt:lpstr>A126058530X</vt:lpstr>
      <vt:lpstr>A126058530X_Data</vt:lpstr>
      <vt:lpstr>A126058530X_Latest</vt:lpstr>
      <vt:lpstr>A126058534J</vt:lpstr>
      <vt:lpstr>A126058534J_Data</vt:lpstr>
      <vt:lpstr>A126058534J_Latest</vt:lpstr>
      <vt:lpstr>A126058538T</vt:lpstr>
      <vt:lpstr>A126058538T_Data</vt:lpstr>
      <vt:lpstr>A126058538T_Latest</vt:lpstr>
      <vt:lpstr>A126058542J</vt:lpstr>
      <vt:lpstr>A126058542J_Data</vt:lpstr>
      <vt:lpstr>A126058542J_Latest</vt:lpstr>
      <vt:lpstr>A126058546T</vt:lpstr>
      <vt:lpstr>A126058546T_Data</vt:lpstr>
      <vt:lpstr>A126058546T_Latest</vt:lpstr>
      <vt:lpstr>A126058550J</vt:lpstr>
      <vt:lpstr>A126058550J_Data</vt:lpstr>
      <vt:lpstr>A126058550J_Latest</vt:lpstr>
      <vt:lpstr>A126059130F</vt:lpstr>
      <vt:lpstr>A126059130F_Data</vt:lpstr>
      <vt:lpstr>A126059130F_Latest</vt:lpstr>
      <vt:lpstr>A126059134R</vt:lpstr>
      <vt:lpstr>A126059134R_Data</vt:lpstr>
      <vt:lpstr>A126059134R_Latest</vt:lpstr>
      <vt:lpstr>A126059138X</vt:lpstr>
      <vt:lpstr>A126059138X_Data</vt:lpstr>
      <vt:lpstr>A126059138X_Latest</vt:lpstr>
      <vt:lpstr>A126059142R</vt:lpstr>
      <vt:lpstr>A126059142R_Data</vt:lpstr>
      <vt:lpstr>A126059142R_Latest</vt:lpstr>
      <vt:lpstr>A126059146X</vt:lpstr>
      <vt:lpstr>A126059146X_Data</vt:lpstr>
      <vt:lpstr>A126059146X_Latest</vt:lpstr>
      <vt:lpstr>A126059150R</vt:lpstr>
      <vt:lpstr>A126059150R_Data</vt:lpstr>
      <vt:lpstr>A126059150R_Latest</vt:lpstr>
      <vt:lpstr>A126059154X</vt:lpstr>
      <vt:lpstr>A126059154X_Data</vt:lpstr>
      <vt:lpstr>A126059154X_Latest</vt:lpstr>
      <vt:lpstr>A126059162X</vt:lpstr>
      <vt:lpstr>A126059162X_Data</vt:lpstr>
      <vt:lpstr>A126059162X_Latest</vt:lpstr>
      <vt:lpstr>A126059166J</vt:lpstr>
      <vt:lpstr>A126059166J_Data</vt:lpstr>
      <vt:lpstr>A126059166J_Latest</vt:lpstr>
      <vt:lpstr>A126059170X</vt:lpstr>
      <vt:lpstr>A126059170X_Data</vt:lpstr>
      <vt:lpstr>A126059170X_Latest</vt:lpstr>
      <vt:lpstr>A126059182J</vt:lpstr>
      <vt:lpstr>A126059182J_Data</vt:lpstr>
      <vt:lpstr>A126059182J_Latest</vt:lpstr>
      <vt:lpstr>A126059186T</vt:lpstr>
      <vt:lpstr>A126059186T_Data</vt:lpstr>
      <vt:lpstr>A126059186T_Latest</vt:lpstr>
      <vt:lpstr>A126059190J</vt:lpstr>
      <vt:lpstr>A126059190J_Data</vt:lpstr>
      <vt:lpstr>A126059190J_Latest</vt:lpstr>
      <vt:lpstr>A126059194T</vt:lpstr>
      <vt:lpstr>A126059194T_Data</vt:lpstr>
      <vt:lpstr>A126059194T_Latest</vt:lpstr>
      <vt:lpstr>A126059198A</vt:lpstr>
      <vt:lpstr>A126059198A_Data</vt:lpstr>
      <vt:lpstr>A126059198A_Latest</vt:lpstr>
      <vt:lpstr>A126059778W</vt:lpstr>
      <vt:lpstr>A126059778W_Data</vt:lpstr>
      <vt:lpstr>A126059778W_Latest</vt:lpstr>
      <vt:lpstr>A126059782L</vt:lpstr>
      <vt:lpstr>A126059782L_Data</vt:lpstr>
      <vt:lpstr>A126059782L_Latest</vt:lpstr>
      <vt:lpstr>A126059786W</vt:lpstr>
      <vt:lpstr>A126059786W_Data</vt:lpstr>
      <vt:lpstr>A126059786W_Latest</vt:lpstr>
      <vt:lpstr>A126059790L</vt:lpstr>
      <vt:lpstr>A126059790L_Data</vt:lpstr>
      <vt:lpstr>A126059790L_Latest</vt:lpstr>
      <vt:lpstr>A126059794W</vt:lpstr>
      <vt:lpstr>A126059794W_Data</vt:lpstr>
      <vt:lpstr>A126059794W_Latest</vt:lpstr>
      <vt:lpstr>A126059798F</vt:lpstr>
      <vt:lpstr>A126059798F_Data</vt:lpstr>
      <vt:lpstr>A126059798F_Latest</vt:lpstr>
      <vt:lpstr>A126059802K</vt:lpstr>
      <vt:lpstr>A126059802K_Data</vt:lpstr>
      <vt:lpstr>A126059802K_Latest</vt:lpstr>
      <vt:lpstr>A126059806V</vt:lpstr>
      <vt:lpstr>A126059806V_Data</vt:lpstr>
      <vt:lpstr>A126059806V_Latest</vt:lpstr>
      <vt:lpstr>A126059810K</vt:lpstr>
      <vt:lpstr>A126059810K_Data</vt:lpstr>
      <vt:lpstr>A126059810K_Latest</vt:lpstr>
      <vt:lpstr>A126059814V</vt:lpstr>
      <vt:lpstr>A126059814V_Data</vt:lpstr>
      <vt:lpstr>A126059814V_Latest</vt:lpstr>
      <vt:lpstr>A126059818C</vt:lpstr>
      <vt:lpstr>A126059818C_Data</vt:lpstr>
      <vt:lpstr>A126059818C_Latest</vt:lpstr>
      <vt:lpstr>A126059822V</vt:lpstr>
      <vt:lpstr>A126059822V_Data</vt:lpstr>
      <vt:lpstr>A126059822V_Latest</vt:lpstr>
      <vt:lpstr>A126059826C</vt:lpstr>
      <vt:lpstr>A126059826C_Data</vt:lpstr>
      <vt:lpstr>A126059826C_Latest</vt:lpstr>
      <vt:lpstr>A126059830V</vt:lpstr>
      <vt:lpstr>A126059830V_Data</vt:lpstr>
      <vt:lpstr>A126059830V_Latest</vt:lpstr>
      <vt:lpstr>A126059834C</vt:lpstr>
      <vt:lpstr>A126059834C_Data</vt:lpstr>
      <vt:lpstr>A126059834C_Latest</vt:lpstr>
      <vt:lpstr>A126059838L</vt:lpstr>
      <vt:lpstr>A126059838L_Data</vt:lpstr>
      <vt:lpstr>A126059838L_Latest</vt:lpstr>
      <vt:lpstr>A126059842C</vt:lpstr>
      <vt:lpstr>A126059842C_Data</vt:lpstr>
      <vt:lpstr>A126059842C_Latest</vt:lpstr>
      <vt:lpstr>A126059846L</vt:lpstr>
      <vt:lpstr>A126059846L_Data</vt:lpstr>
      <vt:lpstr>A126059846L_Latest</vt:lpstr>
      <vt:lpstr>A126060426R</vt:lpstr>
      <vt:lpstr>A126060426R_Data</vt:lpstr>
      <vt:lpstr>A126060426R_Latest</vt:lpstr>
      <vt:lpstr>A126060430F</vt:lpstr>
      <vt:lpstr>A126060430F_Data</vt:lpstr>
      <vt:lpstr>A126060430F_Latest</vt:lpstr>
      <vt:lpstr>A126060434R</vt:lpstr>
      <vt:lpstr>A126060434R_Data</vt:lpstr>
      <vt:lpstr>A126060434R_Latest</vt:lpstr>
      <vt:lpstr>A126060438X</vt:lpstr>
      <vt:lpstr>A126060438X_Data</vt:lpstr>
      <vt:lpstr>A126060438X_Latest</vt:lpstr>
      <vt:lpstr>A126060442R</vt:lpstr>
      <vt:lpstr>A126060442R_Data</vt:lpstr>
      <vt:lpstr>A126060442R_Latest</vt:lpstr>
      <vt:lpstr>A126060446X</vt:lpstr>
      <vt:lpstr>A126060446X_Data</vt:lpstr>
      <vt:lpstr>A126060446X_Latest</vt:lpstr>
      <vt:lpstr>A126060450R</vt:lpstr>
      <vt:lpstr>A126060450R_Data</vt:lpstr>
      <vt:lpstr>A126060450R_Latest</vt:lpstr>
      <vt:lpstr>A126060454X</vt:lpstr>
      <vt:lpstr>A126060454X_Data</vt:lpstr>
      <vt:lpstr>A126060454X_Latest</vt:lpstr>
      <vt:lpstr>A126060458J</vt:lpstr>
      <vt:lpstr>A126060458J_Data</vt:lpstr>
      <vt:lpstr>A126060458J_Latest</vt:lpstr>
      <vt:lpstr>A126060462X</vt:lpstr>
      <vt:lpstr>A126060462X_Data</vt:lpstr>
      <vt:lpstr>A126060462X_Latest</vt:lpstr>
      <vt:lpstr>A126060466J</vt:lpstr>
      <vt:lpstr>A126060466J_Data</vt:lpstr>
      <vt:lpstr>A126060466J_Latest</vt:lpstr>
      <vt:lpstr>A126060470X</vt:lpstr>
      <vt:lpstr>A126060470X_Data</vt:lpstr>
      <vt:lpstr>A126060470X_Latest</vt:lpstr>
      <vt:lpstr>A126060474J</vt:lpstr>
      <vt:lpstr>A126060474J_Data</vt:lpstr>
      <vt:lpstr>A126060474J_Latest</vt:lpstr>
      <vt:lpstr>A126060478T</vt:lpstr>
      <vt:lpstr>A126060478T_Data</vt:lpstr>
      <vt:lpstr>A126060478T_Latest</vt:lpstr>
      <vt:lpstr>A126060482J</vt:lpstr>
      <vt:lpstr>A126060482J_Data</vt:lpstr>
      <vt:lpstr>A126060482J_Latest</vt:lpstr>
      <vt:lpstr>A126060486T</vt:lpstr>
      <vt:lpstr>A126060486T_Data</vt:lpstr>
      <vt:lpstr>A126060486T_Latest</vt:lpstr>
      <vt:lpstr>A126060490J</vt:lpstr>
      <vt:lpstr>A126060490J_Data</vt:lpstr>
      <vt:lpstr>A126060490J_Latest</vt:lpstr>
      <vt:lpstr>A126060494T</vt:lpstr>
      <vt:lpstr>A126060494T_Data</vt:lpstr>
      <vt:lpstr>A126060494T_Latest</vt:lpstr>
      <vt:lpstr>A126061074R</vt:lpstr>
      <vt:lpstr>A126061074R_Data</vt:lpstr>
      <vt:lpstr>A126061074R_Latest</vt:lpstr>
      <vt:lpstr>A126061078X</vt:lpstr>
      <vt:lpstr>A126061078X_Data</vt:lpstr>
      <vt:lpstr>A126061078X_Latest</vt:lpstr>
      <vt:lpstr>A126061082R</vt:lpstr>
      <vt:lpstr>A126061082R_Data</vt:lpstr>
      <vt:lpstr>A126061082R_Latest</vt:lpstr>
      <vt:lpstr>A126061086X</vt:lpstr>
      <vt:lpstr>A126061086X_Data</vt:lpstr>
      <vt:lpstr>A126061086X_Latest</vt:lpstr>
      <vt:lpstr>A126061090R</vt:lpstr>
      <vt:lpstr>A126061090R_Data</vt:lpstr>
      <vt:lpstr>A126061090R_Latest</vt:lpstr>
      <vt:lpstr>A126061094X</vt:lpstr>
      <vt:lpstr>A126061094X_Data</vt:lpstr>
      <vt:lpstr>A126061094X_Latest</vt:lpstr>
      <vt:lpstr>A126061098J</vt:lpstr>
      <vt:lpstr>A126061098J_Data</vt:lpstr>
      <vt:lpstr>A126061098J_Latest</vt:lpstr>
      <vt:lpstr>A126061102L</vt:lpstr>
      <vt:lpstr>A126061102L_Data</vt:lpstr>
      <vt:lpstr>A126061102L_Latest</vt:lpstr>
      <vt:lpstr>A126061106W</vt:lpstr>
      <vt:lpstr>A126061106W_Data</vt:lpstr>
      <vt:lpstr>A126061106W_Latest</vt:lpstr>
      <vt:lpstr>A126061110L</vt:lpstr>
      <vt:lpstr>A126061110L_Data</vt:lpstr>
      <vt:lpstr>A126061110L_Latest</vt:lpstr>
      <vt:lpstr>A126061114W</vt:lpstr>
      <vt:lpstr>A126061114W_Data</vt:lpstr>
      <vt:lpstr>A126061114W_Latest</vt:lpstr>
      <vt:lpstr>A126061118F</vt:lpstr>
      <vt:lpstr>A126061118F_Data</vt:lpstr>
      <vt:lpstr>A126061118F_Latest</vt:lpstr>
      <vt:lpstr>A126061122W</vt:lpstr>
      <vt:lpstr>A126061122W_Data</vt:lpstr>
      <vt:lpstr>A126061122W_Latest</vt:lpstr>
      <vt:lpstr>A126061126F</vt:lpstr>
      <vt:lpstr>A126061126F_Data</vt:lpstr>
      <vt:lpstr>A126061126F_Latest</vt:lpstr>
      <vt:lpstr>A126061130W</vt:lpstr>
      <vt:lpstr>A126061130W_Data</vt:lpstr>
      <vt:lpstr>A126061130W_Latest</vt:lpstr>
      <vt:lpstr>A126061134F</vt:lpstr>
      <vt:lpstr>A126061134F_Data</vt:lpstr>
      <vt:lpstr>A126061134F_Latest</vt:lpstr>
      <vt:lpstr>A126061138R</vt:lpstr>
      <vt:lpstr>A126061138R_Data</vt:lpstr>
      <vt:lpstr>A126061138R_Latest</vt:lpstr>
      <vt:lpstr>A126061142F</vt:lpstr>
      <vt:lpstr>A126061142F_Data</vt:lpstr>
      <vt:lpstr>A126061142F_Latest</vt:lpstr>
      <vt:lpstr>A126061722A</vt:lpstr>
      <vt:lpstr>A126061722A_Data</vt:lpstr>
      <vt:lpstr>A126061722A_Latest</vt:lpstr>
      <vt:lpstr>A126061726K</vt:lpstr>
      <vt:lpstr>A126061726K_Data</vt:lpstr>
      <vt:lpstr>A126061726K_Latest</vt:lpstr>
      <vt:lpstr>A126061730A</vt:lpstr>
      <vt:lpstr>A126061730A_Data</vt:lpstr>
      <vt:lpstr>A126061730A_Latest</vt:lpstr>
      <vt:lpstr>A126061734K</vt:lpstr>
      <vt:lpstr>A126061734K_Data</vt:lpstr>
      <vt:lpstr>A126061734K_Latest</vt:lpstr>
      <vt:lpstr>A126061738V</vt:lpstr>
      <vt:lpstr>A126061738V_Data</vt:lpstr>
      <vt:lpstr>A126061738V_Latest</vt:lpstr>
      <vt:lpstr>A126061742K</vt:lpstr>
      <vt:lpstr>A126061742K_Data</vt:lpstr>
      <vt:lpstr>A126061742K_Latest</vt:lpstr>
      <vt:lpstr>A126061746V</vt:lpstr>
      <vt:lpstr>A126061746V_Data</vt:lpstr>
      <vt:lpstr>A126061746V_Latest</vt:lpstr>
      <vt:lpstr>A126061750K</vt:lpstr>
      <vt:lpstr>A126061750K_Data</vt:lpstr>
      <vt:lpstr>A126061750K_Latest</vt:lpstr>
      <vt:lpstr>A126061754V</vt:lpstr>
      <vt:lpstr>A126061754V_Data</vt:lpstr>
      <vt:lpstr>A126061754V_Latest</vt:lpstr>
      <vt:lpstr>A126061758C</vt:lpstr>
      <vt:lpstr>A126061758C_Data</vt:lpstr>
      <vt:lpstr>A126061758C_Latest</vt:lpstr>
      <vt:lpstr>A126061762V</vt:lpstr>
      <vt:lpstr>A126061762V_Data</vt:lpstr>
      <vt:lpstr>A126061762V_Latest</vt:lpstr>
      <vt:lpstr>A126061766C</vt:lpstr>
      <vt:lpstr>A126061766C_Data</vt:lpstr>
      <vt:lpstr>A126061766C_Latest</vt:lpstr>
      <vt:lpstr>A126061770V</vt:lpstr>
      <vt:lpstr>A126061770V_Data</vt:lpstr>
      <vt:lpstr>A126061770V_Latest</vt:lpstr>
      <vt:lpstr>A126061774C</vt:lpstr>
      <vt:lpstr>A126061774C_Data</vt:lpstr>
      <vt:lpstr>A126061774C_Latest</vt:lpstr>
      <vt:lpstr>A126061778L</vt:lpstr>
      <vt:lpstr>A126061778L_Data</vt:lpstr>
      <vt:lpstr>A126061778L_Latest</vt:lpstr>
      <vt:lpstr>A126061782C</vt:lpstr>
      <vt:lpstr>A126061782C_Data</vt:lpstr>
      <vt:lpstr>A126061782C_Latest</vt:lpstr>
      <vt:lpstr>A126061786L</vt:lpstr>
      <vt:lpstr>A126061786L_Data</vt:lpstr>
      <vt:lpstr>A126061786L_Latest</vt:lpstr>
      <vt:lpstr>A126061790C</vt:lpstr>
      <vt:lpstr>A126061790C_Data</vt:lpstr>
      <vt:lpstr>A126061790C_Latest</vt:lpstr>
      <vt:lpstr>A126062370A</vt:lpstr>
      <vt:lpstr>A126062370A_Data</vt:lpstr>
      <vt:lpstr>A126062370A_Latest</vt:lpstr>
      <vt:lpstr>A126062374K</vt:lpstr>
      <vt:lpstr>A126062374K_Data</vt:lpstr>
      <vt:lpstr>A126062374K_Latest</vt:lpstr>
      <vt:lpstr>A126062378V</vt:lpstr>
      <vt:lpstr>A126062378V_Data</vt:lpstr>
      <vt:lpstr>A126062378V_Latest</vt:lpstr>
      <vt:lpstr>A126062382K</vt:lpstr>
      <vt:lpstr>A126062382K_Data</vt:lpstr>
      <vt:lpstr>A126062382K_Latest</vt:lpstr>
      <vt:lpstr>A126062386V</vt:lpstr>
      <vt:lpstr>A126062386V_Data</vt:lpstr>
      <vt:lpstr>A126062386V_Latest</vt:lpstr>
      <vt:lpstr>A126062390K</vt:lpstr>
      <vt:lpstr>A126062390K_Data</vt:lpstr>
      <vt:lpstr>A126062390K_Latest</vt:lpstr>
      <vt:lpstr>A126062394V</vt:lpstr>
      <vt:lpstr>A126062394V_Data</vt:lpstr>
      <vt:lpstr>A126062394V_Latest</vt:lpstr>
      <vt:lpstr>A126062402J</vt:lpstr>
      <vt:lpstr>A126062402J_Data</vt:lpstr>
      <vt:lpstr>A126062402J_Latest</vt:lpstr>
      <vt:lpstr>A126062406T</vt:lpstr>
      <vt:lpstr>A126062406T_Data</vt:lpstr>
      <vt:lpstr>A126062406T_Latest</vt:lpstr>
      <vt:lpstr>A126062410J</vt:lpstr>
      <vt:lpstr>A126062410J_Data</vt:lpstr>
      <vt:lpstr>A126062410J_Latest</vt:lpstr>
      <vt:lpstr>A126062422T</vt:lpstr>
      <vt:lpstr>A126062422T_Data</vt:lpstr>
      <vt:lpstr>A126062422T_Latest</vt:lpstr>
      <vt:lpstr>A126062426A</vt:lpstr>
      <vt:lpstr>A126062426A_Data</vt:lpstr>
      <vt:lpstr>A126062426A_Latest</vt:lpstr>
      <vt:lpstr>A126062430T</vt:lpstr>
      <vt:lpstr>A126062430T_Data</vt:lpstr>
      <vt:lpstr>A126062430T_Latest</vt:lpstr>
      <vt:lpstr>A126062434A</vt:lpstr>
      <vt:lpstr>A126062434A_Data</vt:lpstr>
      <vt:lpstr>A126062434A_Latest</vt:lpstr>
      <vt:lpstr>A126062438K</vt:lpstr>
      <vt:lpstr>A126062438K_Data</vt:lpstr>
      <vt:lpstr>A126062438K_Latest</vt:lpstr>
      <vt:lpstr>A126063018J</vt:lpstr>
      <vt:lpstr>A126063018J_Data</vt:lpstr>
      <vt:lpstr>A126063018J_Latest</vt:lpstr>
      <vt:lpstr>A126063022X</vt:lpstr>
      <vt:lpstr>A126063022X_Data</vt:lpstr>
      <vt:lpstr>A126063022X_Latest</vt:lpstr>
      <vt:lpstr>A126063026J</vt:lpstr>
      <vt:lpstr>A126063026J_Data</vt:lpstr>
      <vt:lpstr>A126063026J_Latest</vt:lpstr>
      <vt:lpstr>A126063030X</vt:lpstr>
      <vt:lpstr>A126063030X_Data</vt:lpstr>
      <vt:lpstr>A126063030X_Latest</vt:lpstr>
      <vt:lpstr>A126063034J</vt:lpstr>
      <vt:lpstr>A126063034J_Data</vt:lpstr>
      <vt:lpstr>A126063034J_Latest</vt:lpstr>
      <vt:lpstr>A126063038T</vt:lpstr>
      <vt:lpstr>A126063038T_Data</vt:lpstr>
      <vt:lpstr>A126063038T_Latest</vt:lpstr>
      <vt:lpstr>A126063042J</vt:lpstr>
      <vt:lpstr>A126063042J_Data</vt:lpstr>
      <vt:lpstr>A126063042J_Latest</vt:lpstr>
      <vt:lpstr>A126063046T</vt:lpstr>
      <vt:lpstr>A126063046T_Data</vt:lpstr>
      <vt:lpstr>A126063046T_Latest</vt:lpstr>
      <vt:lpstr>A126063050J</vt:lpstr>
      <vt:lpstr>A126063050J_Data</vt:lpstr>
      <vt:lpstr>A126063050J_Latest</vt:lpstr>
      <vt:lpstr>A126063054T</vt:lpstr>
      <vt:lpstr>A126063054T_Data</vt:lpstr>
      <vt:lpstr>A126063054T_Latest</vt:lpstr>
      <vt:lpstr>A126063058A</vt:lpstr>
      <vt:lpstr>A126063058A_Data</vt:lpstr>
      <vt:lpstr>A126063058A_Latest</vt:lpstr>
      <vt:lpstr>A126063062T</vt:lpstr>
      <vt:lpstr>A126063062T_Data</vt:lpstr>
      <vt:lpstr>A126063062T_Latest</vt:lpstr>
      <vt:lpstr>A126063066A</vt:lpstr>
      <vt:lpstr>A126063066A_Data</vt:lpstr>
      <vt:lpstr>A126063066A_Latest</vt:lpstr>
      <vt:lpstr>A126063070T</vt:lpstr>
      <vt:lpstr>A126063070T_Data</vt:lpstr>
      <vt:lpstr>A126063070T_Latest</vt:lpstr>
      <vt:lpstr>A126063074A</vt:lpstr>
      <vt:lpstr>A126063074A_Data</vt:lpstr>
      <vt:lpstr>A126063074A_Latest</vt:lpstr>
      <vt:lpstr>A126063078K</vt:lpstr>
      <vt:lpstr>A126063078K_Data</vt:lpstr>
      <vt:lpstr>A126063078K_Latest</vt:lpstr>
      <vt:lpstr>A126063082A</vt:lpstr>
      <vt:lpstr>A126063082A_Data</vt:lpstr>
      <vt:lpstr>A126063082A_Latest</vt:lpstr>
      <vt:lpstr>A126063086K</vt:lpstr>
      <vt:lpstr>A126063086K_Data</vt:lpstr>
      <vt:lpstr>A126063086K_Latest</vt:lpstr>
      <vt:lpstr>A126063666F</vt:lpstr>
      <vt:lpstr>A126063666F_Data</vt:lpstr>
      <vt:lpstr>A126063666F_Latest</vt:lpstr>
      <vt:lpstr>A126063670W</vt:lpstr>
      <vt:lpstr>A126063670W_Data</vt:lpstr>
      <vt:lpstr>A126063670W_Latest</vt:lpstr>
      <vt:lpstr>A126063674F</vt:lpstr>
      <vt:lpstr>A126063674F_Data</vt:lpstr>
      <vt:lpstr>A126063674F_Latest</vt:lpstr>
      <vt:lpstr>A126063678R</vt:lpstr>
      <vt:lpstr>A126063678R_Data</vt:lpstr>
      <vt:lpstr>A126063678R_Latest</vt:lpstr>
      <vt:lpstr>A126063682F</vt:lpstr>
      <vt:lpstr>A126063682F_Data</vt:lpstr>
      <vt:lpstr>A126063682F_Latest</vt:lpstr>
      <vt:lpstr>A126063686R</vt:lpstr>
      <vt:lpstr>A126063686R_Data</vt:lpstr>
      <vt:lpstr>A126063686R_Latest</vt:lpstr>
      <vt:lpstr>A126063690F</vt:lpstr>
      <vt:lpstr>A126063690F_Data</vt:lpstr>
      <vt:lpstr>A126063690F_Latest</vt:lpstr>
      <vt:lpstr>A126063694R</vt:lpstr>
      <vt:lpstr>A126063694R_Data</vt:lpstr>
      <vt:lpstr>A126063694R_Latest</vt:lpstr>
      <vt:lpstr>A126063698X</vt:lpstr>
      <vt:lpstr>A126063698X_Data</vt:lpstr>
      <vt:lpstr>A126063698X_Latest</vt:lpstr>
      <vt:lpstr>A126063702C</vt:lpstr>
      <vt:lpstr>A126063702C_Data</vt:lpstr>
      <vt:lpstr>A126063702C_Latest</vt:lpstr>
      <vt:lpstr>A126063706L</vt:lpstr>
      <vt:lpstr>A126063706L_Data</vt:lpstr>
      <vt:lpstr>A126063706L_Latest</vt:lpstr>
      <vt:lpstr>A126063710C</vt:lpstr>
      <vt:lpstr>A126063710C_Data</vt:lpstr>
      <vt:lpstr>A126063710C_Latest</vt:lpstr>
      <vt:lpstr>A126063714L</vt:lpstr>
      <vt:lpstr>A126063714L_Data</vt:lpstr>
      <vt:lpstr>A126063714L_Latest</vt:lpstr>
      <vt:lpstr>A126063718W</vt:lpstr>
      <vt:lpstr>A126063718W_Data</vt:lpstr>
      <vt:lpstr>A126063718W_Latest</vt:lpstr>
      <vt:lpstr>A126063722L</vt:lpstr>
      <vt:lpstr>A126063722L_Data</vt:lpstr>
      <vt:lpstr>A126063722L_Latest</vt:lpstr>
      <vt:lpstr>A126063726W</vt:lpstr>
      <vt:lpstr>A126063726W_Data</vt:lpstr>
      <vt:lpstr>A126063726W_Latest</vt:lpstr>
      <vt:lpstr>A126063730L</vt:lpstr>
      <vt:lpstr>A126063730L_Data</vt:lpstr>
      <vt:lpstr>A126063730L_Latest</vt:lpstr>
      <vt:lpstr>A126063734W</vt:lpstr>
      <vt:lpstr>A126063734W_Data</vt:lpstr>
      <vt:lpstr>A126063734W_Latest</vt:lpstr>
      <vt:lpstr>A126063738F</vt:lpstr>
      <vt:lpstr>A126063738F_Data</vt:lpstr>
      <vt:lpstr>A126063738F_Latest</vt:lpstr>
      <vt:lpstr>A126063742W</vt:lpstr>
      <vt:lpstr>A126063742W_Data</vt:lpstr>
      <vt:lpstr>A126063742W_Latest</vt:lpstr>
      <vt:lpstr>A126063746F</vt:lpstr>
      <vt:lpstr>A126063746F_Data</vt:lpstr>
      <vt:lpstr>A126063746F_Latest</vt:lpstr>
      <vt:lpstr>A126063750W</vt:lpstr>
      <vt:lpstr>A126063750W_Data</vt:lpstr>
      <vt:lpstr>A126063750W_Latest</vt:lpstr>
      <vt:lpstr>A126063754F</vt:lpstr>
      <vt:lpstr>A126063754F_Data</vt:lpstr>
      <vt:lpstr>A126063754F_Latest</vt:lpstr>
      <vt:lpstr>A126063758R</vt:lpstr>
      <vt:lpstr>A126063758R_Data</vt:lpstr>
      <vt:lpstr>A126063758R_Latest</vt:lpstr>
      <vt:lpstr>A126063762F</vt:lpstr>
      <vt:lpstr>A126063762F_Data</vt:lpstr>
      <vt:lpstr>A126063762F_Latest</vt:lpstr>
      <vt:lpstr>A126063766R</vt:lpstr>
      <vt:lpstr>A126063766R_Data</vt:lpstr>
      <vt:lpstr>A126063766R_Latest</vt:lpstr>
      <vt:lpstr>A126063770F</vt:lpstr>
      <vt:lpstr>A126063770F_Data</vt:lpstr>
      <vt:lpstr>A126063770F_Latest</vt:lpstr>
      <vt:lpstr>A126063774R</vt:lpstr>
      <vt:lpstr>A126063774R_Data</vt:lpstr>
      <vt:lpstr>A126063774R_Latest</vt:lpstr>
      <vt:lpstr>A126063778X</vt:lpstr>
      <vt:lpstr>A126063778X_Data</vt:lpstr>
      <vt:lpstr>A126063778X_Latest</vt:lpstr>
      <vt:lpstr>A126063782R</vt:lpstr>
      <vt:lpstr>A126063782R_Data</vt:lpstr>
      <vt:lpstr>A126063782R_Latest</vt:lpstr>
      <vt:lpstr>A126063786X</vt:lpstr>
      <vt:lpstr>A126063786X_Data</vt:lpstr>
      <vt:lpstr>A126063786X_Latest</vt:lpstr>
      <vt:lpstr>A126063790R</vt:lpstr>
      <vt:lpstr>A126063790R_Data</vt:lpstr>
      <vt:lpstr>A126063790R_Latest</vt:lpstr>
      <vt:lpstr>A126063794X</vt:lpstr>
      <vt:lpstr>A126063794X_Data</vt:lpstr>
      <vt:lpstr>A126063794X_Latest</vt:lpstr>
      <vt:lpstr>A126063798J</vt:lpstr>
      <vt:lpstr>A126063798J_Data</vt:lpstr>
      <vt:lpstr>A126063798J_Latest</vt:lpstr>
      <vt:lpstr>A126063802L</vt:lpstr>
      <vt:lpstr>A126063802L_Data</vt:lpstr>
      <vt:lpstr>A126063802L_Latest</vt:lpstr>
      <vt:lpstr>A126063806W</vt:lpstr>
      <vt:lpstr>A126063806W_Data</vt:lpstr>
      <vt:lpstr>A126063806W_Latest</vt:lpstr>
      <vt:lpstr>A126063810L</vt:lpstr>
      <vt:lpstr>A126063810L_Data</vt:lpstr>
      <vt:lpstr>A126063810L_Latest</vt:lpstr>
      <vt:lpstr>A126063814W</vt:lpstr>
      <vt:lpstr>A126063814W_Data</vt:lpstr>
      <vt:lpstr>A126063814W_Latest</vt:lpstr>
      <vt:lpstr>A126063818F</vt:lpstr>
      <vt:lpstr>A126063818F_Data</vt:lpstr>
      <vt:lpstr>A126063818F_Latest</vt:lpstr>
      <vt:lpstr>A126063822W</vt:lpstr>
      <vt:lpstr>A126063822W_Data</vt:lpstr>
      <vt:lpstr>A126063822W_Latest</vt:lpstr>
      <vt:lpstr>A126063826F</vt:lpstr>
      <vt:lpstr>A126063826F_Data</vt:lpstr>
      <vt:lpstr>A126063826F_Latest</vt:lpstr>
      <vt:lpstr>A126063830W</vt:lpstr>
      <vt:lpstr>A126063830W_Data</vt:lpstr>
      <vt:lpstr>A126063830W_Latest</vt:lpstr>
      <vt:lpstr>A126063834F</vt:lpstr>
      <vt:lpstr>A126063834F_Data</vt:lpstr>
      <vt:lpstr>A126063834F_Latest</vt:lpstr>
      <vt:lpstr>A126063838R</vt:lpstr>
      <vt:lpstr>A126063838R_Data</vt:lpstr>
      <vt:lpstr>A126063838R_Latest</vt:lpstr>
      <vt:lpstr>A126063842F</vt:lpstr>
      <vt:lpstr>A126063842F_Data</vt:lpstr>
      <vt:lpstr>A126063842F_Latest</vt:lpstr>
      <vt:lpstr>A126063846R</vt:lpstr>
      <vt:lpstr>A126063846R_Data</vt:lpstr>
      <vt:lpstr>A126063846R_Latest</vt:lpstr>
      <vt:lpstr>A126063850F</vt:lpstr>
      <vt:lpstr>A126063850F_Data</vt:lpstr>
      <vt:lpstr>A126063850F_Latest</vt:lpstr>
      <vt:lpstr>A126063854R</vt:lpstr>
      <vt:lpstr>A126063854R_Data</vt:lpstr>
      <vt:lpstr>A126063854R_Latest</vt:lpstr>
      <vt:lpstr>A126063858X</vt:lpstr>
      <vt:lpstr>A126063858X_Data</vt:lpstr>
      <vt:lpstr>A126063858X_Latest</vt:lpstr>
      <vt:lpstr>A126063862R</vt:lpstr>
      <vt:lpstr>A126063862R_Data</vt:lpstr>
      <vt:lpstr>A126063862R_Latest</vt:lpstr>
      <vt:lpstr>A126063866X</vt:lpstr>
      <vt:lpstr>A126063866X_Data</vt:lpstr>
      <vt:lpstr>A126063866X_Latest</vt:lpstr>
      <vt:lpstr>A126063870R</vt:lpstr>
      <vt:lpstr>A126063870R_Data</vt:lpstr>
      <vt:lpstr>A126063870R_Latest</vt:lpstr>
      <vt:lpstr>A126063874X</vt:lpstr>
      <vt:lpstr>A126063874X_Data</vt:lpstr>
      <vt:lpstr>A126063874X_Latest</vt:lpstr>
      <vt:lpstr>A126063878J</vt:lpstr>
      <vt:lpstr>A126063878J_Data</vt:lpstr>
      <vt:lpstr>A126063878J_Latest</vt:lpstr>
      <vt:lpstr>A126063882X</vt:lpstr>
      <vt:lpstr>A126063882X_Data</vt:lpstr>
      <vt:lpstr>A126063882X_Latest</vt:lpstr>
      <vt:lpstr>A126063886J</vt:lpstr>
      <vt:lpstr>A126063886J_Data</vt:lpstr>
      <vt:lpstr>A126063886J_Latest</vt:lpstr>
      <vt:lpstr>A126063890X</vt:lpstr>
      <vt:lpstr>A126063890X_Data</vt:lpstr>
      <vt:lpstr>A126063890X_Latest</vt:lpstr>
      <vt:lpstr>A126063894J</vt:lpstr>
      <vt:lpstr>A126063894J_Data</vt:lpstr>
      <vt:lpstr>A126063894J_Latest</vt:lpstr>
      <vt:lpstr>A126063898T</vt:lpstr>
      <vt:lpstr>A126063898T_Data</vt:lpstr>
      <vt:lpstr>A126063898T_Latest</vt:lpstr>
      <vt:lpstr>A126063902W</vt:lpstr>
      <vt:lpstr>A126063902W_Data</vt:lpstr>
      <vt:lpstr>A126063902W_Latest</vt:lpstr>
      <vt:lpstr>A126063906F</vt:lpstr>
      <vt:lpstr>A126063906F_Data</vt:lpstr>
      <vt:lpstr>A126063906F_Latest</vt:lpstr>
      <vt:lpstr>A126063910W</vt:lpstr>
      <vt:lpstr>A126063910W_Data</vt:lpstr>
      <vt:lpstr>A126063910W_Latest</vt:lpstr>
      <vt:lpstr>A126063914F</vt:lpstr>
      <vt:lpstr>A126063914F_Data</vt:lpstr>
      <vt:lpstr>A126063914F_Latest</vt:lpstr>
      <vt:lpstr>A126063918R</vt:lpstr>
      <vt:lpstr>A126063918R_Data</vt:lpstr>
      <vt:lpstr>A126063918R_Latest</vt:lpstr>
      <vt:lpstr>A126063922F</vt:lpstr>
      <vt:lpstr>A126063922F_Data</vt:lpstr>
      <vt:lpstr>A126063922F_Latest</vt:lpstr>
      <vt:lpstr>A126063926R</vt:lpstr>
      <vt:lpstr>A126063926R_Data</vt:lpstr>
      <vt:lpstr>A126063926R_Latest</vt:lpstr>
      <vt:lpstr>A126063930F</vt:lpstr>
      <vt:lpstr>A126063930F_Data</vt:lpstr>
      <vt:lpstr>A126063930F_Latest</vt:lpstr>
      <vt:lpstr>A126063934R</vt:lpstr>
      <vt:lpstr>A126063934R_Data</vt:lpstr>
      <vt:lpstr>A126063934R_Latest</vt:lpstr>
      <vt:lpstr>A126063938X</vt:lpstr>
      <vt:lpstr>A126063938X_Data</vt:lpstr>
      <vt:lpstr>A126063938X_Latest</vt:lpstr>
      <vt:lpstr>A126063942R</vt:lpstr>
      <vt:lpstr>A126063942R_Data</vt:lpstr>
      <vt:lpstr>A126063942R_Latest</vt:lpstr>
      <vt:lpstr>A126063946X</vt:lpstr>
      <vt:lpstr>A126063946X_Data</vt:lpstr>
      <vt:lpstr>A126063946X_Latest</vt:lpstr>
      <vt:lpstr>A126063950R</vt:lpstr>
      <vt:lpstr>A126063950R_Data</vt:lpstr>
      <vt:lpstr>A126063950R_Latest</vt:lpstr>
      <vt:lpstr>A126063954X</vt:lpstr>
      <vt:lpstr>A126063954X_Data</vt:lpstr>
      <vt:lpstr>A126063954X_Latest</vt:lpstr>
      <vt:lpstr>A126063958J</vt:lpstr>
      <vt:lpstr>A126063958J_Data</vt:lpstr>
      <vt:lpstr>A126063958J_Latest</vt:lpstr>
      <vt:lpstr>A126063962X</vt:lpstr>
      <vt:lpstr>A126063962X_Data</vt:lpstr>
      <vt:lpstr>A126063962X_Latest</vt:lpstr>
      <vt:lpstr>A126063966J</vt:lpstr>
      <vt:lpstr>A126063966J_Data</vt:lpstr>
      <vt:lpstr>A126063966J_Latest</vt:lpstr>
      <vt:lpstr>A126063970X</vt:lpstr>
      <vt:lpstr>A126063970X_Data</vt:lpstr>
      <vt:lpstr>A126063970X_Latest</vt:lpstr>
      <vt:lpstr>A126063974J</vt:lpstr>
      <vt:lpstr>A126063974J_Data</vt:lpstr>
      <vt:lpstr>A126063974J_Latest</vt:lpstr>
      <vt:lpstr>A126063978T</vt:lpstr>
      <vt:lpstr>A126063978T_Data</vt:lpstr>
      <vt:lpstr>A126063978T_Latest</vt:lpstr>
      <vt:lpstr>A126063982J</vt:lpstr>
      <vt:lpstr>A126063982J_Data</vt:lpstr>
      <vt:lpstr>A126063982J_Latest</vt:lpstr>
      <vt:lpstr>A126063986T</vt:lpstr>
      <vt:lpstr>A126063986T_Data</vt:lpstr>
      <vt:lpstr>A126063986T_Latest</vt:lpstr>
      <vt:lpstr>A126063990J</vt:lpstr>
      <vt:lpstr>A126063990J_Data</vt:lpstr>
      <vt:lpstr>A126063990J_Latest</vt:lpstr>
      <vt:lpstr>A126063994T</vt:lpstr>
      <vt:lpstr>A126063994T_Data</vt:lpstr>
      <vt:lpstr>A126063994T_Latest</vt:lpstr>
      <vt:lpstr>A126063998A</vt:lpstr>
      <vt:lpstr>A126063998A_Data</vt:lpstr>
      <vt:lpstr>A126063998A_Latest</vt:lpstr>
      <vt:lpstr>A126064002J</vt:lpstr>
      <vt:lpstr>A126064002J_Data</vt:lpstr>
      <vt:lpstr>A126064002J_Latest</vt:lpstr>
      <vt:lpstr>A126064006T</vt:lpstr>
      <vt:lpstr>A126064006T_Data</vt:lpstr>
      <vt:lpstr>A126064006T_Latest</vt:lpstr>
      <vt:lpstr>A126064010J</vt:lpstr>
      <vt:lpstr>A126064010J_Data</vt:lpstr>
      <vt:lpstr>A126064010J_Latest</vt:lpstr>
      <vt:lpstr>A126064014T</vt:lpstr>
      <vt:lpstr>A126064014T_Data</vt:lpstr>
      <vt:lpstr>A126064014T_Latest</vt:lpstr>
      <vt:lpstr>A126064018A</vt:lpstr>
      <vt:lpstr>A126064018A_Data</vt:lpstr>
      <vt:lpstr>A126064018A_Latest</vt:lpstr>
      <vt:lpstr>A126064022T</vt:lpstr>
      <vt:lpstr>A126064022T_Data</vt:lpstr>
      <vt:lpstr>A126064022T_Latest</vt:lpstr>
      <vt:lpstr>A126064026A</vt:lpstr>
      <vt:lpstr>A126064026A_Data</vt:lpstr>
      <vt:lpstr>A126064026A_Latest</vt:lpstr>
      <vt:lpstr>A126064030T</vt:lpstr>
      <vt:lpstr>A126064030T_Data</vt:lpstr>
      <vt:lpstr>A126064030T_Latest</vt:lpstr>
      <vt:lpstr>A126064034A</vt:lpstr>
      <vt:lpstr>A126064034A_Data</vt:lpstr>
      <vt:lpstr>A126064034A_Latest</vt:lpstr>
      <vt:lpstr>A126064038K</vt:lpstr>
      <vt:lpstr>A126064038K_Data</vt:lpstr>
      <vt:lpstr>A126064038K_Latest</vt:lpstr>
      <vt:lpstr>A126064042A</vt:lpstr>
      <vt:lpstr>A126064042A_Data</vt:lpstr>
      <vt:lpstr>A126064042A_Latest</vt:lpstr>
      <vt:lpstr>A126064046K</vt:lpstr>
      <vt:lpstr>A126064046K_Data</vt:lpstr>
      <vt:lpstr>A126064046K_Latest</vt:lpstr>
      <vt:lpstr>A126064050A</vt:lpstr>
      <vt:lpstr>A126064050A_Data</vt:lpstr>
      <vt:lpstr>A126064050A_Latest</vt:lpstr>
      <vt:lpstr>A126064054K</vt:lpstr>
      <vt:lpstr>A126064054K_Data</vt:lpstr>
      <vt:lpstr>A126064054K_Latest</vt:lpstr>
      <vt:lpstr>A126064058V</vt:lpstr>
      <vt:lpstr>A126064058V_Data</vt:lpstr>
      <vt:lpstr>A126064058V_Latest</vt:lpstr>
      <vt:lpstr>A126064062K</vt:lpstr>
      <vt:lpstr>A126064062K_Data</vt:lpstr>
      <vt:lpstr>A126064062K_Latest</vt:lpstr>
      <vt:lpstr>A126064066V</vt:lpstr>
      <vt:lpstr>A126064066V_Data</vt:lpstr>
      <vt:lpstr>A126064066V_Latest</vt:lpstr>
      <vt:lpstr>A126064070K</vt:lpstr>
      <vt:lpstr>A126064070K_Data</vt:lpstr>
      <vt:lpstr>A126064070K_Latest</vt:lpstr>
      <vt:lpstr>A126064074V</vt:lpstr>
      <vt:lpstr>A126064074V_Data</vt:lpstr>
      <vt:lpstr>A126064074V_Latest</vt:lpstr>
      <vt:lpstr>A126064078C</vt:lpstr>
      <vt:lpstr>A126064078C_Data</vt:lpstr>
      <vt:lpstr>A126064078C_Latest</vt:lpstr>
      <vt:lpstr>A126064082V</vt:lpstr>
      <vt:lpstr>A126064082V_Data</vt:lpstr>
      <vt:lpstr>A126064082V_Latest</vt:lpstr>
      <vt:lpstr>A126064086C</vt:lpstr>
      <vt:lpstr>A126064086C_Data</vt:lpstr>
      <vt:lpstr>A126064086C_Latest</vt:lpstr>
      <vt:lpstr>A126064090V</vt:lpstr>
      <vt:lpstr>A126064090V_Data</vt:lpstr>
      <vt:lpstr>A126064090V_Latest</vt:lpstr>
      <vt:lpstr>A126064094C</vt:lpstr>
      <vt:lpstr>A126064094C_Data</vt:lpstr>
      <vt:lpstr>A126064094C_Latest</vt:lpstr>
      <vt:lpstr>A126064098L</vt:lpstr>
      <vt:lpstr>A126064098L_Data</vt:lpstr>
      <vt:lpstr>A126064098L_Latest</vt:lpstr>
      <vt:lpstr>A126064102T</vt:lpstr>
      <vt:lpstr>A126064102T_Data</vt:lpstr>
      <vt:lpstr>A126064102T_Latest</vt:lpstr>
      <vt:lpstr>A126064106A</vt:lpstr>
      <vt:lpstr>A126064106A_Data</vt:lpstr>
      <vt:lpstr>A126064106A_Latest</vt:lpstr>
      <vt:lpstr>A126064110T</vt:lpstr>
      <vt:lpstr>A126064110T_Data</vt:lpstr>
      <vt:lpstr>A126064110T_Latest</vt:lpstr>
      <vt:lpstr>A126064114A</vt:lpstr>
      <vt:lpstr>A126064114A_Data</vt:lpstr>
      <vt:lpstr>A126064114A_Latest</vt:lpstr>
      <vt:lpstr>A126064118K</vt:lpstr>
      <vt:lpstr>A126064118K_Data</vt:lpstr>
      <vt:lpstr>A126064118K_Latest</vt:lpstr>
      <vt:lpstr>A126064122A</vt:lpstr>
      <vt:lpstr>A126064122A_Data</vt:lpstr>
      <vt:lpstr>A126064122A_Latest</vt:lpstr>
      <vt:lpstr>A126064126K</vt:lpstr>
      <vt:lpstr>A126064126K_Data</vt:lpstr>
      <vt:lpstr>A126064126K_Latest</vt:lpstr>
      <vt:lpstr>A126064130A</vt:lpstr>
      <vt:lpstr>A126064130A_Data</vt:lpstr>
      <vt:lpstr>A126064130A_Latest</vt:lpstr>
      <vt:lpstr>A126064134K</vt:lpstr>
      <vt:lpstr>A126064134K_Data</vt:lpstr>
      <vt:lpstr>A126064134K_Latest</vt:lpstr>
      <vt:lpstr>A126064138V</vt:lpstr>
      <vt:lpstr>A126064138V_Data</vt:lpstr>
      <vt:lpstr>A126064138V_Latest</vt:lpstr>
      <vt:lpstr>A126064142K</vt:lpstr>
      <vt:lpstr>A126064142K_Data</vt:lpstr>
      <vt:lpstr>A126064142K_Latest</vt:lpstr>
      <vt:lpstr>A126064146V</vt:lpstr>
      <vt:lpstr>A126064146V_Data</vt:lpstr>
      <vt:lpstr>A126064146V_Latest</vt:lpstr>
      <vt:lpstr>A126064150K</vt:lpstr>
      <vt:lpstr>A126064150K_Data</vt:lpstr>
      <vt:lpstr>A126064150K_Latest</vt:lpstr>
      <vt:lpstr>A126064154V</vt:lpstr>
      <vt:lpstr>A126064154V_Data</vt:lpstr>
      <vt:lpstr>A126064154V_Latest</vt:lpstr>
      <vt:lpstr>A126064158C</vt:lpstr>
      <vt:lpstr>A126064158C_Data</vt:lpstr>
      <vt:lpstr>A126064158C_Latest</vt:lpstr>
      <vt:lpstr>A126064162V</vt:lpstr>
      <vt:lpstr>A126064162V_Data</vt:lpstr>
      <vt:lpstr>A126064162V_Latest</vt:lpstr>
      <vt:lpstr>A126064166C</vt:lpstr>
      <vt:lpstr>A126064166C_Data</vt:lpstr>
      <vt:lpstr>A126064166C_Latest</vt:lpstr>
      <vt:lpstr>A126064170V</vt:lpstr>
      <vt:lpstr>A126064170V_Data</vt:lpstr>
      <vt:lpstr>A126064170V_Latest</vt:lpstr>
      <vt:lpstr>A126064174C</vt:lpstr>
      <vt:lpstr>A126064174C_Data</vt:lpstr>
      <vt:lpstr>A126064174C_Latest</vt:lpstr>
      <vt:lpstr>A126064178L</vt:lpstr>
      <vt:lpstr>A126064178L_Data</vt:lpstr>
      <vt:lpstr>A126064178L_Latest</vt:lpstr>
      <vt:lpstr>A126064182C</vt:lpstr>
      <vt:lpstr>A126064182C_Data</vt:lpstr>
      <vt:lpstr>A126064182C_Latest</vt:lpstr>
      <vt:lpstr>A126064186L</vt:lpstr>
      <vt:lpstr>A126064186L_Data</vt:lpstr>
      <vt:lpstr>A126064186L_Latest</vt:lpstr>
      <vt:lpstr>A126064190C</vt:lpstr>
      <vt:lpstr>A126064190C_Data</vt:lpstr>
      <vt:lpstr>A126064190C_Latest</vt:lpstr>
      <vt:lpstr>A126064194L</vt:lpstr>
      <vt:lpstr>A126064194L_Data</vt:lpstr>
      <vt:lpstr>A126064194L_Latest</vt:lpstr>
      <vt:lpstr>A126064198W</vt:lpstr>
      <vt:lpstr>A126064198W_Data</vt:lpstr>
      <vt:lpstr>A126064198W_Latest</vt:lpstr>
      <vt:lpstr>A126064202A</vt:lpstr>
      <vt:lpstr>A126064202A_Data</vt:lpstr>
      <vt:lpstr>A126064202A_Latest</vt:lpstr>
      <vt:lpstr>A126064206K</vt:lpstr>
      <vt:lpstr>A126064206K_Data</vt:lpstr>
      <vt:lpstr>A126064206K_Latest</vt:lpstr>
      <vt:lpstr>A126064210A</vt:lpstr>
      <vt:lpstr>A126064210A_Data</vt:lpstr>
      <vt:lpstr>A126064210A_Latest</vt:lpstr>
      <vt:lpstr>A126064214K</vt:lpstr>
      <vt:lpstr>A126064214K_Data</vt:lpstr>
      <vt:lpstr>A126064214K_Latest</vt:lpstr>
      <vt:lpstr>A126064218V</vt:lpstr>
      <vt:lpstr>A126064218V_Data</vt:lpstr>
      <vt:lpstr>A126064218V_Latest</vt:lpstr>
      <vt:lpstr>A126064222K</vt:lpstr>
      <vt:lpstr>A126064222K_Data</vt:lpstr>
      <vt:lpstr>A126064222K_Latest</vt:lpstr>
      <vt:lpstr>A126064226V</vt:lpstr>
      <vt:lpstr>A126064226V_Data</vt:lpstr>
      <vt:lpstr>A126064226V_Latest</vt:lpstr>
      <vt:lpstr>A126064230K</vt:lpstr>
      <vt:lpstr>A126064230K_Data</vt:lpstr>
      <vt:lpstr>A126064230K_Latest</vt:lpstr>
      <vt:lpstr>A126064234V</vt:lpstr>
      <vt:lpstr>A126064234V_Data</vt:lpstr>
      <vt:lpstr>A126064234V_Latest</vt:lpstr>
      <vt:lpstr>A126064238C</vt:lpstr>
      <vt:lpstr>A126064238C_Data</vt:lpstr>
      <vt:lpstr>A126064238C_Latest</vt:lpstr>
      <vt:lpstr>A126064242V</vt:lpstr>
      <vt:lpstr>A126064242V_Data</vt:lpstr>
      <vt:lpstr>A126064242V_Latest</vt:lpstr>
      <vt:lpstr>A126064246C</vt:lpstr>
      <vt:lpstr>A126064246C_Data</vt:lpstr>
      <vt:lpstr>A126064246C_Latest</vt:lpstr>
      <vt:lpstr>A126064250V</vt:lpstr>
      <vt:lpstr>A126064250V_Data</vt:lpstr>
      <vt:lpstr>A126064250V_Latest</vt:lpstr>
      <vt:lpstr>A126064254C</vt:lpstr>
      <vt:lpstr>A126064254C_Data</vt:lpstr>
      <vt:lpstr>A126064254C_Latest</vt:lpstr>
      <vt:lpstr>A126064258L</vt:lpstr>
      <vt:lpstr>A126064258L_Data</vt:lpstr>
      <vt:lpstr>A126064258L_Latest</vt:lpstr>
      <vt:lpstr>A126064262C</vt:lpstr>
      <vt:lpstr>A126064262C_Data</vt:lpstr>
      <vt:lpstr>A126064262C_Latest</vt:lpstr>
      <vt:lpstr>A126064266L</vt:lpstr>
      <vt:lpstr>A126064266L_Data</vt:lpstr>
      <vt:lpstr>A126064266L_Latest</vt:lpstr>
      <vt:lpstr>A126064270C</vt:lpstr>
      <vt:lpstr>A126064270C_Data</vt:lpstr>
      <vt:lpstr>A126064270C_Latest</vt:lpstr>
      <vt:lpstr>A126064274L</vt:lpstr>
      <vt:lpstr>A126064274L_Data</vt:lpstr>
      <vt:lpstr>A126064274L_Latest</vt:lpstr>
      <vt:lpstr>A126064278W</vt:lpstr>
      <vt:lpstr>A126064278W_Data</vt:lpstr>
      <vt:lpstr>A126064278W_Latest</vt:lpstr>
      <vt:lpstr>A126064282L</vt:lpstr>
      <vt:lpstr>A126064282L_Data</vt:lpstr>
      <vt:lpstr>A126064282L_Latest</vt:lpstr>
      <vt:lpstr>A126064286W</vt:lpstr>
      <vt:lpstr>A126064286W_Data</vt:lpstr>
      <vt:lpstr>A126064286W_Latest</vt:lpstr>
      <vt:lpstr>A126064290L</vt:lpstr>
      <vt:lpstr>A126064290L_Data</vt:lpstr>
      <vt:lpstr>A126064290L_Latest</vt:lpstr>
      <vt:lpstr>A126064294W</vt:lpstr>
      <vt:lpstr>A126064294W_Data</vt:lpstr>
      <vt:lpstr>A126064294W_Latest</vt:lpstr>
      <vt:lpstr>A126064298F</vt:lpstr>
      <vt:lpstr>A126064298F_Data</vt:lpstr>
      <vt:lpstr>A126064298F_Latest</vt:lpstr>
      <vt:lpstr>A126064302K</vt:lpstr>
      <vt:lpstr>A126064302K_Data</vt:lpstr>
      <vt:lpstr>A126064302K_Latest</vt:lpstr>
      <vt:lpstr>A126064306V</vt:lpstr>
      <vt:lpstr>A126064306V_Data</vt:lpstr>
      <vt:lpstr>A126064306V_Latest</vt:lpstr>
      <vt:lpstr>A126064310K</vt:lpstr>
      <vt:lpstr>A126064310K_Data</vt:lpstr>
      <vt:lpstr>A126064310K_Latest</vt:lpstr>
      <vt:lpstr>A126064314V</vt:lpstr>
      <vt:lpstr>A126064314V_Data</vt:lpstr>
      <vt:lpstr>A126064314V_Latest</vt:lpstr>
      <vt:lpstr>A126064318C</vt:lpstr>
      <vt:lpstr>A126064318C_Data</vt:lpstr>
      <vt:lpstr>A126064318C_Latest</vt:lpstr>
      <vt:lpstr>A126064322V</vt:lpstr>
      <vt:lpstr>A126064322V_Data</vt:lpstr>
      <vt:lpstr>A126064322V_Latest</vt:lpstr>
      <vt:lpstr>A126064326C</vt:lpstr>
      <vt:lpstr>A126064326C_Data</vt:lpstr>
      <vt:lpstr>A126064326C_Latest</vt:lpstr>
      <vt:lpstr>A126064330V</vt:lpstr>
      <vt:lpstr>A126064330V_Data</vt:lpstr>
      <vt:lpstr>A126064330V_Latest</vt:lpstr>
      <vt:lpstr>A126064334C</vt:lpstr>
      <vt:lpstr>A126064334C_Data</vt:lpstr>
      <vt:lpstr>A126064334C_Latest</vt:lpstr>
      <vt:lpstr>A126064338L</vt:lpstr>
      <vt:lpstr>A126064338L_Data</vt:lpstr>
      <vt:lpstr>A126064338L_Latest</vt:lpstr>
      <vt:lpstr>A126064346L</vt:lpstr>
      <vt:lpstr>A126064346L_Data</vt:lpstr>
      <vt:lpstr>A126064346L_Latest</vt:lpstr>
      <vt:lpstr>A126064350C</vt:lpstr>
      <vt:lpstr>A126064350C_Data</vt:lpstr>
      <vt:lpstr>A126064350C_Latest</vt:lpstr>
      <vt:lpstr>A126064354L</vt:lpstr>
      <vt:lpstr>A126064354L_Data</vt:lpstr>
      <vt:lpstr>A126064354L_Latest</vt:lpstr>
      <vt:lpstr>A126064366W</vt:lpstr>
      <vt:lpstr>A126064366W_Data</vt:lpstr>
      <vt:lpstr>A126064366W_Latest</vt:lpstr>
      <vt:lpstr>A126064370L</vt:lpstr>
      <vt:lpstr>A126064370L_Data</vt:lpstr>
      <vt:lpstr>A126064370L_Latest</vt:lpstr>
      <vt:lpstr>A126064374W</vt:lpstr>
      <vt:lpstr>A126064374W_Data</vt:lpstr>
      <vt:lpstr>A126064374W_Latest</vt:lpstr>
      <vt:lpstr>A126064378F</vt:lpstr>
      <vt:lpstr>A126064378F_Data</vt:lpstr>
      <vt:lpstr>A126064378F_Latest</vt:lpstr>
      <vt:lpstr>A126064382W</vt:lpstr>
      <vt:lpstr>A126064382W_Data</vt:lpstr>
      <vt:lpstr>A126064382W_Latest</vt:lpstr>
      <vt:lpstr>A126064386F</vt:lpstr>
      <vt:lpstr>A126064386F_Data</vt:lpstr>
      <vt:lpstr>A126064386F_Latest</vt:lpstr>
      <vt:lpstr>A126064390W</vt:lpstr>
      <vt:lpstr>A126064390W_Data</vt:lpstr>
      <vt:lpstr>A126064390W_Latest</vt:lpstr>
      <vt:lpstr>A126064394F</vt:lpstr>
      <vt:lpstr>A126064394F_Data</vt:lpstr>
      <vt:lpstr>A126064394F_Latest</vt:lpstr>
      <vt:lpstr>A126064398R</vt:lpstr>
      <vt:lpstr>A126064398R_Data</vt:lpstr>
      <vt:lpstr>A126064398R_Latest</vt:lpstr>
      <vt:lpstr>A126064402V</vt:lpstr>
      <vt:lpstr>A126064402V_Data</vt:lpstr>
      <vt:lpstr>A126064402V_Latest</vt:lpstr>
      <vt:lpstr>A126064406C</vt:lpstr>
      <vt:lpstr>A126064406C_Data</vt:lpstr>
      <vt:lpstr>A126064406C_Latest</vt:lpstr>
      <vt:lpstr>A126064410V</vt:lpstr>
      <vt:lpstr>A126064410V_Data</vt:lpstr>
      <vt:lpstr>A126064410V_Latest</vt:lpstr>
      <vt:lpstr>A126064418L</vt:lpstr>
      <vt:lpstr>A126064418L_Data</vt:lpstr>
      <vt:lpstr>A126064418L_Latest</vt:lpstr>
      <vt:lpstr>A126064422C</vt:lpstr>
      <vt:lpstr>A126064422C_Data</vt:lpstr>
      <vt:lpstr>A126064422C_Latest</vt:lpstr>
      <vt:lpstr>A126064426L</vt:lpstr>
      <vt:lpstr>A126064426L_Data</vt:lpstr>
      <vt:lpstr>A126064426L_Latest</vt:lpstr>
      <vt:lpstr>A126064438W</vt:lpstr>
      <vt:lpstr>A126064438W_Data</vt:lpstr>
      <vt:lpstr>A126064438W_Latest</vt:lpstr>
      <vt:lpstr>A126064442L</vt:lpstr>
      <vt:lpstr>A126064442L_Data</vt:lpstr>
      <vt:lpstr>A126064442L_Latest</vt:lpstr>
      <vt:lpstr>A126064446W</vt:lpstr>
      <vt:lpstr>A126064446W_Data</vt:lpstr>
      <vt:lpstr>A126064446W_Latest</vt:lpstr>
      <vt:lpstr>A126064450L</vt:lpstr>
      <vt:lpstr>A126064450L_Data</vt:lpstr>
      <vt:lpstr>A126064450L_Latest</vt:lpstr>
      <vt:lpstr>A126064454W</vt:lpstr>
      <vt:lpstr>A126064454W_Data</vt:lpstr>
      <vt:lpstr>A126064454W_Latest</vt:lpstr>
      <vt:lpstr>A126064458F</vt:lpstr>
      <vt:lpstr>A126064458F_Data</vt:lpstr>
      <vt:lpstr>A126064458F_Latest</vt:lpstr>
      <vt:lpstr>A126064462W</vt:lpstr>
      <vt:lpstr>A126064462W_Data</vt:lpstr>
      <vt:lpstr>A126064462W_Latest</vt:lpstr>
      <vt:lpstr>A126064466F</vt:lpstr>
      <vt:lpstr>A126064466F_Data</vt:lpstr>
      <vt:lpstr>A126064466F_Latest</vt:lpstr>
      <vt:lpstr>A126064470W</vt:lpstr>
      <vt:lpstr>A126064470W_Data</vt:lpstr>
      <vt:lpstr>A126064470W_Latest</vt:lpstr>
      <vt:lpstr>A126064474F</vt:lpstr>
      <vt:lpstr>A126064474F_Data</vt:lpstr>
      <vt:lpstr>A126064474F_Latest</vt:lpstr>
      <vt:lpstr>A126064478R</vt:lpstr>
      <vt:lpstr>A126064478R_Data</vt:lpstr>
      <vt:lpstr>A126064478R_Latest</vt:lpstr>
      <vt:lpstr>A126064482F</vt:lpstr>
      <vt:lpstr>A126064482F_Data</vt:lpstr>
      <vt:lpstr>A126064482F_Latest</vt:lpstr>
      <vt:lpstr>A126064490F</vt:lpstr>
      <vt:lpstr>A126064490F_Data</vt:lpstr>
      <vt:lpstr>A126064490F_Latest</vt:lpstr>
      <vt:lpstr>A126064494R</vt:lpstr>
      <vt:lpstr>A126064494R_Data</vt:lpstr>
      <vt:lpstr>A126064494R_Latest</vt:lpstr>
      <vt:lpstr>A126064498X</vt:lpstr>
      <vt:lpstr>A126064498X_Data</vt:lpstr>
      <vt:lpstr>A126064498X_Latest</vt:lpstr>
      <vt:lpstr>A126064510C</vt:lpstr>
      <vt:lpstr>A126064510C_Data</vt:lpstr>
      <vt:lpstr>A126064510C_Latest</vt:lpstr>
      <vt:lpstr>A126064514L</vt:lpstr>
      <vt:lpstr>A126064514L_Data</vt:lpstr>
      <vt:lpstr>A126064514L_Latest</vt:lpstr>
      <vt:lpstr>A126064518W</vt:lpstr>
      <vt:lpstr>A126064518W_Data</vt:lpstr>
      <vt:lpstr>A126064518W_Latest</vt:lpstr>
      <vt:lpstr>A126064522L</vt:lpstr>
      <vt:lpstr>A126064522L_Data</vt:lpstr>
      <vt:lpstr>A126064522L_Latest</vt:lpstr>
      <vt:lpstr>A126064526W</vt:lpstr>
      <vt:lpstr>A126064526W_Data</vt:lpstr>
      <vt:lpstr>A126064526W_Latest</vt:lpstr>
      <vt:lpstr>A126064530L</vt:lpstr>
      <vt:lpstr>A126064530L_Data</vt:lpstr>
      <vt:lpstr>A126064530L_Latest</vt:lpstr>
      <vt:lpstr>A126064534W</vt:lpstr>
      <vt:lpstr>A126064534W_Data</vt:lpstr>
      <vt:lpstr>A126064534W_Latest</vt:lpstr>
      <vt:lpstr>A126064538F</vt:lpstr>
      <vt:lpstr>A126064538F_Data</vt:lpstr>
      <vt:lpstr>A126064538F_Latest</vt:lpstr>
      <vt:lpstr>A126064542W</vt:lpstr>
      <vt:lpstr>A126064542W_Data</vt:lpstr>
      <vt:lpstr>A126064542W_Latest</vt:lpstr>
      <vt:lpstr>A126064546F</vt:lpstr>
      <vt:lpstr>A126064546F_Data</vt:lpstr>
      <vt:lpstr>A126064546F_Latest</vt:lpstr>
      <vt:lpstr>A126064550W</vt:lpstr>
      <vt:lpstr>A126064550W_Data</vt:lpstr>
      <vt:lpstr>A126064550W_Latest</vt:lpstr>
      <vt:lpstr>A126064554F</vt:lpstr>
      <vt:lpstr>A126064554F_Data</vt:lpstr>
      <vt:lpstr>A126064554F_Latest</vt:lpstr>
      <vt:lpstr>A126064562F</vt:lpstr>
      <vt:lpstr>A126064562F_Data</vt:lpstr>
      <vt:lpstr>A126064562F_Latest</vt:lpstr>
      <vt:lpstr>A126064566R</vt:lpstr>
      <vt:lpstr>A126064566R_Data</vt:lpstr>
      <vt:lpstr>A126064566R_Latest</vt:lpstr>
      <vt:lpstr>A126064570F</vt:lpstr>
      <vt:lpstr>A126064570F_Data</vt:lpstr>
      <vt:lpstr>A126064570F_Latest</vt:lpstr>
      <vt:lpstr>A126064582R</vt:lpstr>
      <vt:lpstr>A126064582R_Data</vt:lpstr>
      <vt:lpstr>A126064582R_Latest</vt:lpstr>
      <vt:lpstr>A126064586X</vt:lpstr>
      <vt:lpstr>A126064586X_Data</vt:lpstr>
      <vt:lpstr>A126064586X_Latest</vt:lpstr>
      <vt:lpstr>A126064590R</vt:lpstr>
      <vt:lpstr>A126064590R_Data</vt:lpstr>
      <vt:lpstr>A126064590R_Latest</vt:lpstr>
      <vt:lpstr>A126064594X</vt:lpstr>
      <vt:lpstr>A126064594X_Data</vt:lpstr>
      <vt:lpstr>A126064594X_Latest</vt:lpstr>
      <vt:lpstr>A126064598J</vt:lpstr>
      <vt:lpstr>A126064598J_Data</vt:lpstr>
      <vt:lpstr>A126064598J_Latest</vt:lpstr>
      <vt:lpstr>A126064602L</vt:lpstr>
      <vt:lpstr>A126064602L_Data</vt:lpstr>
      <vt:lpstr>A126064602L_Latest</vt:lpstr>
      <vt:lpstr>A126064606W</vt:lpstr>
      <vt:lpstr>A126064606W_Data</vt:lpstr>
      <vt:lpstr>A126064606W_Latest</vt:lpstr>
      <vt:lpstr>A126064610L</vt:lpstr>
      <vt:lpstr>A126064610L_Data</vt:lpstr>
      <vt:lpstr>A126064610L_Latest</vt:lpstr>
      <vt:lpstr>A126064614W</vt:lpstr>
      <vt:lpstr>A126064614W_Data</vt:lpstr>
      <vt:lpstr>A126064614W_Latest</vt:lpstr>
      <vt:lpstr>A126064618F</vt:lpstr>
      <vt:lpstr>A126064618F_Data</vt:lpstr>
      <vt:lpstr>A126064618F_Latest</vt:lpstr>
      <vt:lpstr>A126064622W</vt:lpstr>
      <vt:lpstr>A126064622W_Data</vt:lpstr>
      <vt:lpstr>A126064622W_Latest</vt:lpstr>
      <vt:lpstr>A126064626F</vt:lpstr>
      <vt:lpstr>A126064626F_Data</vt:lpstr>
      <vt:lpstr>A126064626F_Latest</vt:lpstr>
      <vt:lpstr>A126064634F</vt:lpstr>
      <vt:lpstr>A126064634F_Data</vt:lpstr>
      <vt:lpstr>A126064634F_Latest</vt:lpstr>
      <vt:lpstr>A126064638R</vt:lpstr>
      <vt:lpstr>A126064638R_Data</vt:lpstr>
      <vt:lpstr>A126064638R_Latest</vt:lpstr>
      <vt:lpstr>A126064642F</vt:lpstr>
      <vt:lpstr>A126064642F_Data</vt:lpstr>
      <vt:lpstr>A126064642F_Latest</vt:lpstr>
      <vt:lpstr>A126064654R</vt:lpstr>
      <vt:lpstr>A126064654R_Data</vt:lpstr>
      <vt:lpstr>A126064654R_Latest</vt:lpstr>
      <vt:lpstr>A126064658X</vt:lpstr>
      <vt:lpstr>A126064658X_Data</vt:lpstr>
      <vt:lpstr>A126064658X_Latest</vt:lpstr>
      <vt:lpstr>A126064662R</vt:lpstr>
      <vt:lpstr>A126064662R_Data</vt:lpstr>
      <vt:lpstr>A126064662R_Latest</vt:lpstr>
      <vt:lpstr>A126064666X</vt:lpstr>
      <vt:lpstr>A126064666X_Data</vt:lpstr>
      <vt:lpstr>A126064666X_Latest</vt:lpstr>
      <vt:lpstr>A126064670R</vt:lpstr>
      <vt:lpstr>A126064670R_Data</vt:lpstr>
      <vt:lpstr>A126064670R_Latest</vt:lpstr>
      <vt:lpstr>A126064674X</vt:lpstr>
      <vt:lpstr>A126064674X_Data</vt:lpstr>
      <vt:lpstr>A126064674X_Latest</vt:lpstr>
      <vt:lpstr>A126064678J</vt:lpstr>
      <vt:lpstr>A126064678J_Data</vt:lpstr>
      <vt:lpstr>A126064678J_Latest</vt:lpstr>
      <vt:lpstr>A126064682X</vt:lpstr>
      <vt:lpstr>A126064682X_Data</vt:lpstr>
      <vt:lpstr>A126064682X_Latest</vt:lpstr>
      <vt:lpstr>A126064686J</vt:lpstr>
      <vt:lpstr>A126064686J_Data</vt:lpstr>
      <vt:lpstr>A126064686J_Latest</vt:lpstr>
      <vt:lpstr>A126064690X</vt:lpstr>
      <vt:lpstr>A126064690X_Data</vt:lpstr>
      <vt:lpstr>A126064690X_Latest</vt:lpstr>
      <vt:lpstr>A126064694J</vt:lpstr>
      <vt:lpstr>A126064694J_Data</vt:lpstr>
      <vt:lpstr>A126064694J_Latest</vt:lpstr>
      <vt:lpstr>A126064698T</vt:lpstr>
      <vt:lpstr>A126064698T_Data</vt:lpstr>
      <vt:lpstr>A126064698T_Latest</vt:lpstr>
      <vt:lpstr>A126064706F</vt:lpstr>
      <vt:lpstr>A126064706F_Data</vt:lpstr>
      <vt:lpstr>A126064706F_Latest</vt:lpstr>
      <vt:lpstr>A126064710W</vt:lpstr>
      <vt:lpstr>A126064710W_Data</vt:lpstr>
      <vt:lpstr>A126064710W_Latest</vt:lpstr>
      <vt:lpstr>A126064714F</vt:lpstr>
      <vt:lpstr>A126064714F_Data</vt:lpstr>
      <vt:lpstr>A126064714F_Latest</vt:lpstr>
      <vt:lpstr>A126064726R</vt:lpstr>
      <vt:lpstr>A126064726R_Data</vt:lpstr>
      <vt:lpstr>A126064726R_Latest</vt:lpstr>
      <vt:lpstr>A126064730F</vt:lpstr>
      <vt:lpstr>A126064730F_Data</vt:lpstr>
      <vt:lpstr>A126064730F_Latest</vt:lpstr>
      <vt:lpstr>A126064734R</vt:lpstr>
      <vt:lpstr>A126064734R_Data</vt:lpstr>
      <vt:lpstr>A126064734R_Latest</vt:lpstr>
      <vt:lpstr>A126064738X</vt:lpstr>
      <vt:lpstr>A126064738X_Data</vt:lpstr>
      <vt:lpstr>A126064738X_Latest</vt:lpstr>
      <vt:lpstr>A126064742R</vt:lpstr>
      <vt:lpstr>A126064742R_Data</vt:lpstr>
      <vt:lpstr>A126064742R_Latest</vt:lpstr>
      <vt:lpstr>A126064746X</vt:lpstr>
      <vt:lpstr>A126064746X_Data</vt:lpstr>
      <vt:lpstr>A126064746X_Latest</vt:lpstr>
      <vt:lpstr>A126064750R</vt:lpstr>
      <vt:lpstr>A126064750R_Data</vt:lpstr>
      <vt:lpstr>A126064750R_Latest</vt:lpstr>
      <vt:lpstr>A126064754X</vt:lpstr>
      <vt:lpstr>A126064754X_Data</vt:lpstr>
      <vt:lpstr>A126064754X_Latest</vt:lpstr>
      <vt:lpstr>A126064758J</vt:lpstr>
      <vt:lpstr>A126064758J_Data</vt:lpstr>
      <vt:lpstr>A126064758J_Latest</vt:lpstr>
      <vt:lpstr>A126064762X</vt:lpstr>
      <vt:lpstr>A126064762X_Data</vt:lpstr>
      <vt:lpstr>A126064762X_Latest</vt:lpstr>
      <vt:lpstr>A126064766J</vt:lpstr>
      <vt:lpstr>A126064766J_Data</vt:lpstr>
      <vt:lpstr>A126064766J_Latest</vt:lpstr>
      <vt:lpstr>A126064770X</vt:lpstr>
      <vt:lpstr>A126064770X_Data</vt:lpstr>
      <vt:lpstr>A126064770X_Latest</vt:lpstr>
      <vt:lpstr>A126064778T</vt:lpstr>
      <vt:lpstr>A126064778T_Data</vt:lpstr>
      <vt:lpstr>A126064778T_Latest</vt:lpstr>
      <vt:lpstr>A126064782J</vt:lpstr>
      <vt:lpstr>A126064782J_Data</vt:lpstr>
      <vt:lpstr>A126064782J_Latest</vt:lpstr>
      <vt:lpstr>A126064786T</vt:lpstr>
      <vt:lpstr>A126064786T_Data</vt:lpstr>
      <vt:lpstr>A126064786T_Latest</vt:lpstr>
      <vt:lpstr>A126064798A</vt:lpstr>
      <vt:lpstr>A126064798A_Data</vt:lpstr>
      <vt:lpstr>A126064798A_Latest</vt:lpstr>
      <vt:lpstr>A126064802F</vt:lpstr>
      <vt:lpstr>A126064802F_Data</vt:lpstr>
      <vt:lpstr>A126064802F_Latest</vt:lpstr>
      <vt:lpstr>A126064806R</vt:lpstr>
      <vt:lpstr>A126064806R_Data</vt:lpstr>
      <vt:lpstr>A126064806R_Latest</vt:lpstr>
      <vt:lpstr>A126064810F</vt:lpstr>
      <vt:lpstr>A126064810F_Data</vt:lpstr>
      <vt:lpstr>A126064810F_Latest</vt:lpstr>
      <vt:lpstr>A126064814R</vt:lpstr>
      <vt:lpstr>A126064814R_Data</vt:lpstr>
      <vt:lpstr>A126064814R_Latest</vt:lpstr>
      <vt:lpstr>A126064818X</vt:lpstr>
      <vt:lpstr>A126064818X_Data</vt:lpstr>
      <vt:lpstr>A126064818X_Latest</vt:lpstr>
      <vt:lpstr>A126064822R</vt:lpstr>
      <vt:lpstr>A126064822R_Data</vt:lpstr>
      <vt:lpstr>A126064822R_Latest</vt:lpstr>
      <vt:lpstr>A126064826X</vt:lpstr>
      <vt:lpstr>A126064826X_Data</vt:lpstr>
      <vt:lpstr>A126064826X_Latest</vt:lpstr>
      <vt:lpstr>A126064830R</vt:lpstr>
      <vt:lpstr>A126064830R_Data</vt:lpstr>
      <vt:lpstr>A126064830R_Latest</vt:lpstr>
      <vt:lpstr>A126064834X</vt:lpstr>
      <vt:lpstr>A126064834X_Data</vt:lpstr>
      <vt:lpstr>A126064834X_Latest</vt:lpstr>
      <vt:lpstr>A126064838J</vt:lpstr>
      <vt:lpstr>A126064838J_Data</vt:lpstr>
      <vt:lpstr>A126064838J_Latest</vt:lpstr>
      <vt:lpstr>A126064842X</vt:lpstr>
      <vt:lpstr>A126064842X_Data</vt:lpstr>
      <vt:lpstr>A126064842X_Latest</vt:lpstr>
      <vt:lpstr>A126064850X</vt:lpstr>
      <vt:lpstr>A126064850X_Data</vt:lpstr>
      <vt:lpstr>A126064850X_Latest</vt:lpstr>
      <vt:lpstr>A126064854J</vt:lpstr>
      <vt:lpstr>A126064854J_Data</vt:lpstr>
      <vt:lpstr>A126064854J_Latest</vt:lpstr>
      <vt:lpstr>A126064858T</vt:lpstr>
      <vt:lpstr>A126064858T_Data</vt:lpstr>
      <vt:lpstr>A126064858T_Latest</vt:lpstr>
      <vt:lpstr>A126064870J</vt:lpstr>
      <vt:lpstr>A126064870J_Data</vt:lpstr>
      <vt:lpstr>A126064870J_Latest</vt:lpstr>
      <vt:lpstr>A126064874T</vt:lpstr>
      <vt:lpstr>A126064874T_Data</vt:lpstr>
      <vt:lpstr>A126064874T_Latest</vt:lpstr>
      <vt:lpstr>A126064878A</vt:lpstr>
      <vt:lpstr>A126064878A_Data</vt:lpstr>
      <vt:lpstr>A126064878A_Latest</vt:lpstr>
      <vt:lpstr>A126064882T</vt:lpstr>
      <vt:lpstr>A126064882T_Data</vt:lpstr>
      <vt:lpstr>A126064882T_Latest</vt:lpstr>
      <vt:lpstr>A126064886A</vt:lpstr>
      <vt:lpstr>A126064886A_Data</vt:lpstr>
      <vt:lpstr>A126064886A_Latest</vt:lpstr>
      <vt:lpstr>A126064890T</vt:lpstr>
      <vt:lpstr>A126064890T_Data</vt:lpstr>
      <vt:lpstr>A126064890T_Latest</vt:lpstr>
      <vt:lpstr>A126064894A</vt:lpstr>
      <vt:lpstr>A126064894A_Data</vt:lpstr>
      <vt:lpstr>A126064894A_Latest</vt:lpstr>
      <vt:lpstr>A126064898K</vt:lpstr>
      <vt:lpstr>A126064898K_Data</vt:lpstr>
      <vt:lpstr>A126064898K_Latest</vt:lpstr>
      <vt:lpstr>A126064902R</vt:lpstr>
      <vt:lpstr>A126064902R_Data</vt:lpstr>
      <vt:lpstr>A126064902R_Latest</vt:lpstr>
      <vt:lpstr>A126064906X</vt:lpstr>
      <vt:lpstr>A126064906X_Data</vt:lpstr>
      <vt:lpstr>A126064906X_Latest</vt:lpstr>
      <vt:lpstr>A126064910R</vt:lpstr>
      <vt:lpstr>A126064910R_Data</vt:lpstr>
      <vt:lpstr>A126064910R_Latest</vt:lpstr>
      <vt:lpstr>A126064914X</vt:lpstr>
      <vt:lpstr>A126064914X_Data</vt:lpstr>
      <vt:lpstr>A126064914X_Latest</vt:lpstr>
      <vt:lpstr>A126064922X</vt:lpstr>
      <vt:lpstr>A126064922X_Data</vt:lpstr>
      <vt:lpstr>A126064922X_Latest</vt:lpstr>
      <vt:lpstr>A126064926J</vt:lpstr>
      <vt:lpstr>A126064926J_Data</vt:lpstr>
      <vt:lpstr>A126064926J_Latest</vt:lpstr>
      <vt:lpstr>A126064930X</vt:lpstr>
      <vt:lpstr>A126064930X_Data</vt:lpstr>
      <vt:lpstr>A126064930X_Latest</vt:lpstr>
      <vt:lpstr>A126064942J</vt:lpstr>
      <vt:lpstr>A126064942J_Data</vt:lpstr>
      <vt:lpstr>A126064942J_Latest</vt:lpstr>
      <vt:lpstr>A126064946T</vt:lpstr>
      <vt:lpstr>A126064946T_Data</vt:lpstr>
      <vt:lpstr>A126064946T_Latest</vt:lpstr>
      <vt:lpstr>A126064950J</vt:lpstr>
      <vt:lpstr>A126064950J_Data</vt:lpstr>
      <vt:lpstr>A126064950J_Latest</vt:lpstr>
      <vt:lpstr>A126064954T</vt:lpstr>
      <vt:lpstr>A126064954T_Data</vt:lpstr>
      <vt:lpstr>A126064954T_Latest</vt:lpstr>
      <vt:lpstr>A126064958A</vt:lpstr>
      <vt:lpstr>A126064958A_Data</vt:lpstr>
      <vt:lpstr>A126064958A_Latest</vt:lpstr>
      <vt:lpstr>A126064962T</vt:lpstr>
      <vt:lpstr>A126064962T_Data</vt:lpstr>
      <vt:lpstr>A126064962T_Latest</vt:lpstr>
      <vt:lpstr>A126064966A</vt:lpstr>
      <vt:lpstr>A126064966A_Data</vt:lpstr>
      <vt:lpstr>A126064966A_Latest</vt:lpstr>
      <vt:lpstr>A126064970T</vt:lpstr>
      <vt:lpstr>A126064970T_Data</vt:lpstr>
      <vt:lpstr>A126064970T_Latest</vt:lpstr>
      <vt:lpstr>A126064974A</vt:lpstr>
      <vt:lpstr>A126064974A_Data</vt:lpstr>
      <vt:lpstr>A126064974A_Latest</vt:lpstr>
      <vt:lpstr>A126064978K</vt:lpstr>
      <vt:lpstr>A126064978K_Data</vt:lpstr>
      <vt:lpstr>A126064978K_Latest</vt:lpstr>
      <vt:lpstr>A126064982A</vt:lpstr>
      <vt:lpstr>A126064982A_Data</vt:lpstr>
      <vt:lpstr>A126064982A_Latest</vt:lpstr>
      <vt:lpstr>A126064986K</vt:lpstr>
      <vt:lpstr>A126064986K_Data</vt:lpstr>
      <vt:lpstr>A126064986K_Latest</vt:lpstr>
      <vt:lpstr>A126064990A</vt:lpstr>
      <vt:lpstr>A126064990A_Data</vt:lpstr>
      <vt:lpstr>A126064990A_Latest</vt:lpstr>
      <vt:lpstr>A126064994K</vt:lpstr>
      <vt:lpstr>A126064994K_Data</vt:lpstr>
      <vt:lpstr>A126064994K_Latest</vt:lpstr>
      <vt:lpstr>A126064998V</vt:lpstr>
      <vt:lpstr>A126064998V_Data</vt:lpstr>
      <vt:lpstr>A126064998V_Latest</vt:lpstr>
      <vt:lpstr>A126065002A</vt:lpstr>
      <vt:lpstr>A126065002A_Data</vt:lpstr>
      <vt:lpstr>A126065002A_Latest</vt:lpstr>
      <vt:lpstr>A126065006K</vt:lpstr>
      <vt:lpstr>A126065006K_Data</vt:lpstr>
      <vt:lpstr>A126065006K_Latest</vt:lpstr>
      <vt:lpstr>A126065010A</vt:lpstr>
      <vt:lpstr>A126065010A_Data</vt:lpstr>
      <vt:lpstr>A126065010A_Latest</vt:lpstr>
      <vt:lpstr>A126065014K</vt:lpstr>
      <vt:lpstr>A126065014K_Data</vt:lpstr>
      <vt:lpstr>A126065014K_Latest</vt:lpstr>
      <vt:lpstr>A126065018V</vt:lpstr>
      <vt:lpstr>A126065018V_Data</vt:lpstr>
      <vt:lpstr>A126065018V_Latest</vt:lpstr>
      <vt:lpstr>A126065022K</vt:lpstr>
      <vt:lpstr>A126065022K_Data</vt:lpstr>
      <vt:lpstr>A126065022K_Latest</vt:lpstr>
      <vt:lpstr>A126065026V</vt:lpstr>
      <vt:lpstr>A126065026V_Data</vt:lpstr>
      <vt:lpstr>A126065026V_Latest</vt:lpstr>
      <vt:lpstr>A126065030K</vt:lpstr>
      <vt:lpstr>A126065030K_Data</vt:lpstr>
      <vt:lpstr>A126065030K_Latest</vt:lpstr>
      <vt:lpstr>A126065034V</vt:lpstr>
      <vt:lpstr>A126065034V_Data</vt:lpstr>
      <vt:lpstr>A126065034V_Latest</vt:lpstr>
      <vt:lpstr>A126065038C</vt:lpstr>
      <vt:lpstr>A126065038C_Data</vt:lpstr>
      <vt:lpstr>A126065038C_Latest</vt:lpstr>
      <vt:lpstr>A126065042V</vt:lpstr>
      <vt:lpstr>A126065042V_Data</vt:lpstr>
      <vt:lpstr>A126065042V_Latest</vt:lpstr>
      <vt:lpstr>A126065046C</vt:lpstr>
      <vt:lpstr>A126065046C_Data</vt:lpstr>
      <vt:lpstr>A126065046C_Latest</vt:lpstr>
      <vt:lpstr>A126065050V</vt:lpstr>
      <vt:lpstr>A126065050V_Data</vt:lpstr>
      <vt:lpstr>A126065050V_Latest</vt:lpstr>
      <vt:lpstr>A126065054C</vt:lpstr>
      <vt:lpstr>A126065054C_Data</vt:lpstr>
      <vt:lpstr>A126065054C_Latest</vt:lpstr>
      <vt:lpstr>A126065058L</vt:lpstr>
      <vt:lpstr>A126065058L_Data</vt:lpstr>
      <vt:lpstr>A126065058L_Latest</vt:lpstr>
      <vt:lpstr>A126065062C</vt:lpstr>
      <vt:lpstr>A126065062C_Data</vt:lpstr>
      <vt:lpstr>A126065062C_Latest</vt:lpstr>
      <vt:lpstr>A126065066L</vt:lpstr>
      <vt:lpstr>A126065066L_Data</vt:lpstr>
      <vt:lpstr>A126065066L_Latest</vt:lpstr>
      <vt:lpstr>A126065070C</vt:lpstr>
      <vt:lpstr>A126065070C_Data</vt:lpstr>
      <vt:lpstr>A126065070C_Latest</vt:lpstr>
      <vt:lpstr>A126065074L</vt:lpstr>
      <vt:lpstr>A126065074L_Data</vt:lpstr>
      <vt:lpstr>A126065074L_Latest</vt:lpstr>
      <vt:lpstr>A126065078W</vt:lpstr>
      <vt:lpstr>A126065078W_Data</vt:lpstr>
      <vt:lpstr>A126065078W_Latest</vt:lpstr>
      <vt:lpstr>A126065082L</vt:lpstr>
      <vt:lpstr>A126065082L_Data</vt:lpstr>
      <vt:lpstr>A126065082L_Latest</vt:lpstr>
      <vt:lpstr>A126065086W</vt:lpstr>
      <vt:lpstr>A126065086W_Data</vt:lpstr>
      <vt:lpstr>A126065086W_Latest</vt:lpstr>
      <vt:lpstr>A126065090L</vt:lpstr>
      <vt:lpstr>A126065090L_Data</vt:lpstr>
      <vt:lpstr>A126065090L_Latest</vt:lpstr>
      <vt:lpstr>A126065094W</vt:lpstr>
      <vt:lpstr>A126065094W_Data</vt:lpstr>
      <vt:lpstr>A126065094W_Latest</vt:lpstr>
      <vt:lpstr>A126065098F</vt:lpstr>
      <vt:lpstr>A126065098F_Data</vt:lpstr>
      <vt:lpstr>A126065098F_Latest</vt:lpstr>
      <vt:lpstr>A126065102K</vt:lpstr>
      <vt:lpstr>A126065102K_Data</vt:lpstr>
      <vt:lpstr>A126065102K_Latest</vt:lpstr>
      <vt:lpstr>A126065106V</vt:lpstr>
      <vt:lpstr>A126065106V_Data</vt:lpstr>
      <vt:lpstr>A126065106V_Latest</vt:lpstr>
      <vt:lpstr>A126065110K</vt:lpstr>
      <vt:lpstr>A126065110K_Data</vt:lpstr>
      <vt:lpstr>A126065110K_Latest</vt:lpstr>
      <vt:lpstr>A126065114V</vt:lpstr>
      <vt:lpstr>A126065114V_Data</vt:lpstr>
      <vt:lpstr>A126065114V_Latest</vt:lpstr>
      <vt:lpstr>A126065118C</vt:lpstr>
      <vt:lpstr>A126065118C_Data</vt:lpstr>
      <vt:lpstr>A126065118C_Latest</vt:lpstr>
      <vt:lpstr>A126065122V</vt:lpstr>
      <vt:lpstr>A126065122V_Data</vt:lpstr>
      <vt:lpstr>A126065122V_Latest</vt:lpstr>
      <vt:lpstr>A126065126C</vt:lpstr>
      <vt:lpstr>A126065126C_Data</vt:lpstr>
      <vt:lpstr>A126065126C_Latest</vt:lpstr>
      <vt:lpstr>A126065130V</vt:lpstr>
      <vt:lpstr>A126065130V_Data</vt:lpstr>
      <vt:lpstr>A126065130V_Latest</vt:lpstr>
      <vt:lpstr>A126065134C</vt:lpstr>
      <vt:lpstr>A126065134C_Data</vt:lpstr>
      <vt:lpstr>A126065134C_Latest</vt:lpstr>
      <vt:lpstr>A126065138L</vt:lpstr>
      <vt:lpstr>A126065138L_Data</vt:lpstr>
      <vt:lpstr>A126065138L_Latest</vt:lpstr>
      <vt:lpstr>A126065142C</vt:lpstr>
      <vt:lpstr>A126065142C_Data</vt:lpstr>
      <vt:lpstr>A126065142C_Latest</vt:lpstr>
      <vt:lpstr>A126065146L</vt:lpstr>
      <vt:lpstr>A126065146L_Data</vt:lpstr>
      <vt:lpstr>A126065146L_Latest</vt:lpstr>
      <vt:lpstr>A126065150C</vt:lpstr>
      <vt:lpstr>A126065150C_Data</vt:lpstr>
      <vt:lpstr>A126065150C_Latest</vt:lpstr>
      <vt:lpstr>A126065154L</vt:lpstr>
      <vt:lpstr>A126065154L_Data</vt:lpstr>
      <vt:lpstr>A126065154L_Latest</vt:lpstr>
      <vt:lpstr>A126065158W</vt:lpstr>
      <vt:lpstr>A126065158W_Data</vt:lpstr>
      <vt:lpstr>A126065158W_Latest</vt:lpstr>
      <vt:lpstr>A126065162L</vt:lpstr>
      <vt:lpstr>A126065162L_Data</vt:lpstr>
      <vt:lpstr>A126065162L_Latest</vt:lpstr>
      <vt:lpstr>A126065166W</vt:lpstr>
      <vt:lpstr>A126065166W_Data</vt:lpstr>
      <vt:lpstr>A126065166W_Latest</vt:lpstr>
      <vt:lpstr>A126065170L</vt:lpstr>
      <vt:lpstr>A126065170L_Data</vt:lpstr>
      <vt:lpstr>A126065170L_Latest</vt:lpstr>
      <vt:lpstr>A126065174W</vt:lpstr>
      <vt:lpstr>A126065174W_Data</vt:lpstr>
      <vt:lpstr>A126065174W_Latest</vt:lpstr>
      <vt:lpstr>A126065178F</vt:lpstr>
      <vt:lpstr>A126065178F_Data</vt:lpstr>
      <vt:lpstr>A126065178F_Latest</vt:lpstr>
      <vt:lpstr>A126065182W</vt:lpstr>
      <vt:lpstr>A126065182W_Data</vt:lpstr>
      <vt:lpstr>A126065182W_Latest</vt:lpstr>
      <vt:lpstr>A126065186F</vt:lpstr>
      <vt:lpstr>A126065186F_Data</vt:lpstr>
      <vt:lpstr>A126065186F_Latest</vt:lpstr>
      <vt:lpstr>A126065190W</vt:lpstr>
      <vt:lpstr>A126065190W_Data</vt:lpstr>
      <vt:lpstr>A126065190W_Latest</vt:lpstr>
      <vt:lpstr>A126065194F</vt:lpstr>
      <vt:lpstr>A126065194F_Data</vt:lpstr>
      <vt:lpstr>A126065194F_Latest</vt:lpstr>
      <vt:lpstr>A126065198R</vt:lpstr>
      <vt:lpstr>A126065198R_Data</vt:lpstr>
      <vt:lpstr>A126065198R_Latest</vt:lpstr>
      <vt:lpstr>A126065202V</vt:lpstr>
      <vt:lpstr>A126065202V_Data</vt:lpstr>
      <vt:lpstr>A126065202V_Latest</vt:lpstr>
      <vt:lpstr>A126065206C</vt:lpstr>
      <vt:lpstr>A126065206C_Data</vt:lpstr>
      <vt:lpstr>A126065206C_Latest</vt:lpstr>
      <vt:lpstr>A126065210V</vt:lpstr>
      <vt:lpstr>A126065210V_Data</vt:lpstr>
      <vt:lpstr>A126065210V_Latest</vt:lpstr>
      <vt:lpstr>A126065214C</vt:lpstr>
      <vt:lpstr>A126065214C_Data</vt:lpstr>
      <vt:lpstr>A126065214C_Latest</vt:lpstr>
      <vt:lpstr>A126065218L</vt:lpstr>
      <vt:lpstr>A126065218L_Data</vt:lpstr>
      <vt:lpstr>A126065218L_Latest</vt:lpstr>
      <vt:lpstr>A126065222C</vt:lpstr>
      <vt:lpstr>A126065222C_Data</vt:lpstr>
      <vt:lpstr>A126065222C_Latest</vt:lpstr>
      <vt:lpstr>A126065226L</vt:lpstr>
      <vt:lpstr>A126065226L_Data</vt:lpstr>
      <vt:lpstr>A126065226L_Latest</vt:lpstr>
      <vt:lpstr>A126065230C</vt:lpstr>
      <vt:lpstr>A126065230C_Data</vt:lpstr>
      <vt:lpstr>A126065230C_Latest</vt:lpstr>
      <vt:lpstr>A126065234L</vt:lpstr>
      <vt:lpstr>A126065234L_Data</vt:lpstr>
      <vt:lpstr>A126065234L_Latest</vt:lpstr>
      <vt:lpstr>A126065238W</vt:lpstr>
      <vt:lpstr>A126065238W_Data</vt:lpstr>
      <vt:lpstr>A126065238W_Latest</vt:lpstr>
      <vt:lpstr>A126065242L</vt:lpstr>
      <vt:lpstr>A126065242L_Data</vt:lpstr>
      <vt:lpstr>A126065242L_Latest</vt:lpstr>
      <vt:lpstr>A126065246W</vt:lpstr>
      <vt:lpstr>A126065246W_Data</vt:lpstr>
      <vt:lpstr>A126065246W_Latest</vt:lpstr>
      <vt:lpstr>A126065250L</vt:lpstr>
      <vt:lpstr>A126065250L_Data</vt:lpstr>
      <vt:lpstr>A126065250L_Latest</vt:lpstr>
      <vt:lpstr>A126065254W</vt:lpstr>
      <vt:lpstr>A126065254W_Data</vt:lpstr>
      <vt:lpstr>A126065254W_Latest</vt:lpstr>
      <vt:lpstr>A126065258F</vt:lpstr>
      <vt:lpstr>A126065258F_Data</vt:lpstr>
      <vt:lpstr>A126065258F_Latest</vt:lpstr>
      <vt:lpstr>A126065262W</vt:lpstr>
      <vt:lpstr>A126065262W_Data</vt:lpstr>
      <vt:lpstr>A126065262W_Latest</vt:lpstr>
      <vt:lpstr>A126065266F</vt:lpstr>
      <vt:lpstr>A126065266F_Data</vt:lpstr>
      <vt:lpstr>A126065266F_Latest</vt:lpstr>
      <vt:lpstr>A126065270W</vt:lpstr>
      <vt:lpstr>A126065270W_Data</vt:lpstr>
      <vt:lpstr>A126065270W_Latest</vt:lpstr>
      <vt:lpstr>A126065274F</vt:lpstr>
      <vt:lpstr>A126065274F_Data</vt:lpstr>
      <vt:lpstr>A126065274F_Latest</vt:lpstr>
      <vt:lpstr>A126065278R</vt:lpstr>
      <vt:lpstr>A126065278R_Data</vt:lpstr>
      <vt:lpstr>A126065278R_Latest</vt:lpstr>
      <vt:lpstr>A126065282F</vt:lpstr>
      <vt:lpstr>A126065282F_Data</vt:lpstr>
      <vt:lpstr>A126065282F_Latest</vt:lpstr>
      <vt:lpstr>A126065286R</vt:lpstr>
      <vt:lpstr>A126065286R_Data</vt:lpstr>
      <vt:lpstr>A126065286R_Latest</vt:lpstr>
      <vt:lpstr>A126065290F</vt:lpstr>
      <vt:lpstr>A126065290F_Data</vt:lpstr>
      <vt:lpstr>A126065290F_Latest</vt:lpstr>
      <vt:lpstr>A126065294R</vt:lpstr>
      <vt:lpstr>A126065294R_Data</vt:lpstr>
      <vt:lpstr>A126065294R_Latest</vt:lpstr>
      <vt:lpstr>A126065298X</vt:lpstr>
      <vt:lpstr>A126065298X_Data</vt:lpstr>
      <vt:lpstr>A126065298X_Latest</vt:lpstr>
      <vt:lpstr>A126065302C</vt:lpstr>
      <vt:lpstr>A126065302C_Data</vt:lpstr>
      <vt:lpstr>A126065302C_Latest</vt:lpstr>
      <vt:lpstr>A126065306L</vt:lpstr>
      <vt:lpstr>A126065306L_Data</vt:lpstr>
      <vt:lpstr>A126065306L_Latest</vt:lpstr>
      <vt:lpstr>A126065310C</vt:lpstr>
      <vt:lpstr>A126065310C_Data</vt:lpstr>
      <vt:lpstr>A126065310C_Latest</vt:lpstr>
      <vt:lpstr>A126065314L</vt:lpstr>
      <vt:lpstr>A126065314L_Data</vt:lpstr>
      <vt:lpstr>A126065314L_Latest</vt:lpstr>
      <vt:lpstr>A126065318W</vt:lpstr>
      <vt:lpstr>A126065318W_Data</vt:lpstr>
      <vt:lpstr>A126065318W_Latest</vt:lpstr>
      <vt:lpstr>A126065322L</vt:lpstr>
      <vt:lpstr>A126065322L_Data</vt:lpstr>
      <vt:lpstr>A126065322L_Latest</vt:lpstr>
      <vt:lpstr>A126065326W</vt:lpstr>
      <vt:lpstr>A126065326W_Data</vt:lpstr>
      <vt:lpstr>A126065326W_Latest</vt:lpstr>
      <vt:lpstr>A126065330L</vt:lpstr>
      <vt:lpstr>A126065330L_Data</vt:lpstr>
      <vt:lpstr>A126065330L_Latest</vt:lpstr>
      <vt:lpstr>A126065334W</vt:lpstr>
      <vt:lpstr>A126065334W_Data</vt:lpstr>
      <vt:lpstr>A126065334W_Latest</vt:lpstr>
      <vt:lpstr>A126065338F</vt:lpstr>
      <vt:lpstr>A126065338F_Data</vt:lpstr>
      <vt:lpstr>A126065338F_Latest</vt:lpstr>
      <vt:lpstr>A126065342W</vt:lpstr>
      <vt:lpstr>A126065342W_Data</vt:lpstr>
      <vt:lpstr>A126065342W_Latest</vt:lpstr>
      <vt:lpstr>A126065346F</vt:lpstr>
      <vt:lpstr>A126065346F_Data</vt:lpstr>
      <vt:lpstr>A126065346F_Latest</vt:lpstr>
      <vt:lpstr>A126065350W</vt:lpstr>
      <vt:lpstr>A126065350W_Data</vt:lpstr>
      <vt:lpstr>A126065350W_Latest</vt:lpstr>
      <vt:lpstr>A126065354F</vt:lpstr>
      <vt:lpstr>A126065354F_Data</vt:lpstr>
      <vt:lpstr>A126065354F_Latest</vt:lpstr>
      <vt:lpstr>A126065358R</vt:lpstr>
      <vt:lpstr>A126065358R_Data</vt:lpstr>
      <vt:lpstr>A126065358R_Latest</vt:lpstr>
      <vt:lpstr>A126065362F</vt:lpstr>
      <vt:lpstr>A126065362F_Data</vt:lpstr>
      <vt:lpstr>A126065362F_Latest</vt:lpstr>
      <vt:lpstr>A126065366R</vt:lpstr>
      <vt:lpstr>A126065366R_Data</vt:lpstr>
      <vt:lpstr>A126065366R_Latest</vt:lpstr>
      <vt:lpstr>A126065370F</vt:lpstr>
      <vt:lpstr>A126065370F_Data</vt:lpstr>
      <vt:lpstr>A126065370F_Latest</vt:lpstr>
      <vt:lpstr>A126065374R</vt:lpstr>
      <vt:lpstr>A126065374R_Data</vt:lpstr>
      <vt:lpstr>A126065374R_Latest</vt:lpstr>
      <vt:lpstr>A126065378X</vt:lpstr>
      <vt:lpstr>A126065378X_Data</vt:lpstr>
      <vt:lpstr>A126065378X_Latest</vt:lpstr>
      <vt:lpstr>A126065382R</vt:lpstr>
      <vt:lpstr>A126065382R_Data</vt:lpstr>
      <vt:lpstr>A126065382R_Latest</vt:lpstr>
      <vt:lpstr>A126065386X</vt:lpstr>
      <vt:lpstr>A126065386X_Data</vt:lpstr>
      <vt:lpstr>A126065386X_Latest</vt:lpstr>
      <vt:lpstr>A126065390R</vt:lpstr>
      <vt:lpstr>A126065390R_Data</vt:lpstr>
      <vt:lpstr>A126065390R_Latest</vt:lpstr>
      <vt:lpstr>A126065394X</vt:lpstr>
      <vt:lpstr>A126065394X_Data</vt:lpstr>
      <vt:lpstr>A126065394X_Latest</vt:lpstr>
      <vt:lpstr>A126065398J</vt:lpstr>
      <vt:lpstr>A126065398J_Data</vt:lpstr>
      <vt:lpstr>A126065398J_Latest</vt:lpstr>
      <vt:lpstr>A126065402L</vt:lpstr>
      <vt:lpstr>A126065402L_Data</vt:lpstr>
      <vt:lpstr>A126065402L_Latest</vt:lpstr>
      <vt:lpstr>A126065406W</vt:lpstr>
      <vt:lpstr>A126065406W_Data</vt:lpstr>
      <vt:lpstr>A126065406W_Latest</vt:lpstr>
      <vt:lpstr>A126065410L</vt:lpstr>
      <vt:lpstr>A126065410L_Data</vt:lpstr>
      <vt:lpstr>A126065410L_Latest</vt:lpstr>
      <vt:lpstr>A126065414W</vt:lpstr>
      <vt:lpstr>A126065414W_Data</vt:lpstr>
      <vt:lpstr>A126065414W_Latest</vt:lpstr>
      <vt:lpstr>A126065418F</vt:lpstr>
      <vt:lpstr>A126065418F_Data</vt:lpstr>
      <vt:lpstr>A126065418F_Latest</vt:lpstr>
      <vt:lpstr>A126065422W</vt:lpstr>
      <vt:lpstr>A126065422W_Data</vt:lpstr>
      <vt:lpstr>A126065422W_Latest</vt:lpstr>
      <vt:lpstr>A126065426F</vt:lpstr>
      <vt:lpstr>A126065426F_Data</vt:lpstr>
      <vt:lpstr>A126065426F_Latest</vt:lpstr>
      <vt:lpstr>A126065430W</vt:lpstr>
      <vt:lpstr>A126065430W_Data</vt:lpstr>
      <vt:lpstr>A126065430W_Latest</vt:lpstr>
      <vt:lpstr>A126065434F</vt:lpstr>
      <vt:lpstr>A126065434F_Data</vt:lpstr>
      <vt:lpstr>A126065434F_Latest</vt:lpstr>
      <vt:lpstr>A126065438R</vt:lpstr>
      <vt:lpstr>A126065438R_Data</vt:lpstr>
      <vt:lpstr>A126065438R_Latest</vt:lpstr>
      <vt:lpstr>A126065442F</vt:lpstr>
      <vt:lpstr>A126065442F_Data</vt:lpstr>
      <vt:lpstr>A126065442F_Latest</vt:lpstr>
      <vt:lpstr>A126065446R</vt:lpstr>
      <vt:lpstr>A126065446R_Data</vt:lpstr>
      <vt:lpstr>A126065446R_Latest</vt:lpstr>
      <vt:lpstr>A126065450F</vt:lpstr>
      <vt:lpstr>A126065450F_Data</vt:lpstr>
      <vt:lpstr>A126065450F_Latest</vt:lpstr>
      <vt:lpstr>A126065454R</vt:lpstr>
      <vt:lpstr>A126065454R_Data</vt:lpstr>
      <vt:lpstr>A126065454R_Latest</vt:lpstr>
      <vt:lpstr>A126065458X</vt:lpstr>
      <vt:lpstr>A126065458X_Data</vt:lpstr>
      <vt:lpstr>A126065458X_Latest</vt:lpstr>
      <vt:lpstr>A126065462R</vt:lpstr>
      <vt:lpstr>A126065462R_Data</vt:lpstr>
      <vt:lpstr>A126065462R_Latest</vt:lpstr>
      <vt:lpstr>A126065466X</vt:lpstr>
      <vt:lpstr>A126065466X_Data</vt:lpstr>
      <vt:lpstr>A126065466X_Latest</vt:lpstr>
      <vt:lpstr>A126065470R</vt:lpstr>
      <vt:lpstr>A126065470R_Data</vt:lpstr>
      <vt:lpstr>A126065470R_Latest</vt:lpstr>
      <vt:lpstr>A126065474X</vt:lpstr>
      <vt:lpstr>A126065474X_Data</vt:lpstr>
      <vt:lpstr>A126065474X_Latest</vt:lpstr>
      <vt:lpstr>A126065478J</vt:lpstr>
      <vt:lpstr>A126065478J_Data</vt:lpstr>
      <vt:lpstr>A126065478J_Latest</vt:lpstr>
      <vt:lpstr>A126065482X</vt:lpstr>
      <vt:lpstr>A126065482X_Data</vt:lpstr>
      <vt:lpstr>A126065482X_Latest</vt:lpstr>
      <vt:lpstr>A126065486J</vt:lpstr>
      <vt:lpstr>A126065486J_Data</vt:lpstr>
      <vt:lpstr>A126065486J_Latest</vt:lpstr>
      <vt:lpstr>A126065490X</vt:lpstr>
      <vt:lpstr>A126065490X_Data</vt:lpstr>
      <vt:lpstr>A126065490X_Latest</vt:lpstr>
      <vt:lpstr>A126065494J</vt:lpstr>
      <vt:lpstr>A126065494J_Data</vt:lpstr>
      <vt:lpstr>A126065494J_Latest</vt:lpstr>
      <vt:lpstr>A126065498T</vt:lpstr>
      <vt:lpstr>A126065498T_Data</vt:lpstr>
      <vt:lpstr>A126065498T_Latest</vt:lpstr>
      <vt:lpstr>A126065502W</vt:lpstr>
      <vt:lpstr>A126065502W_Data</vt:lpstr>
      <vt:lpstr>A126065502W_Latest</vt:lpstr>
      <vt:lpstr>A126065506F</vt:lpstr>
      <vt:lpstr>A126065506F_Data</vt:lpstr>
      <vt:lpstr>A126065506F_Latest</vt:lpstr>
      <vt:lpstr>A126065510W</vt:lpstr>
      <vt:lpstr>A126065510W_Data</vt:lpstr>
      <vt:lpstr>A126065510W_Latest</vt:lpstr>
      <vt:lpstr>A126065514F</vt:lpstr>
      <vt:lpstr>A126065514F_Data</vt:lpstr>
      <vt:lpstr>A126065514F_Latest</vt:lpstr>
      <vt:lpstr>A126065518R</vt:lpstr>
      <vt:lpstr>A126065518R_Data</vt:lpstr>
      <vt:lpstr>A126065518R_Latest</vt:lpstr>
      <vt:lpstr>A126065522F</vt:lpstr>
      <vt:lpstr>A126065522F_Data</vt:lpstr>
      <vt:lpstr>A126065522F_Latest</vt:lpstr>
      <vt:lpstr>A126065526R</vt:lpstr>
      <vt:lpstr>A126065526R_Data</vt:lpstr>
      <vt:lpstr>A126065526R_Latest</vt:lpstr>
      <vt:lpstr>A126065530F</vt:lpstr>
      <vt:lpstr>A126065530F_Data</vt:lpstr>
      <vt:lpstr>A126065530F_Latest</vt:lpstr>
      <vt:lpstr>A126065534R</vt:lpstr>
      <vt:lpstr>A126065534R_Data</vt:lpstr>
      <vt:lpstr>A126065534R_Latest</vt:lpstr>
      <vt:lpstr>A126065538X</vt:lpstr>
      <vt:lpstr>A126065538X_Data</vt:lpstr>
      <vt:lpstr>A126065538X_Latest</vt:lpstr>
      <vt:lpstr>A126065542R</vt:lpstr>
      <vt:lpstr>A126065542R_Data</vt:lpstr>
      <vt:lpstr>A126065542R_Latest</vt:lpstr>
      <vt:lpstr>A126065546X</vt:lpstr>
      <vt:lpstr>A126065546X_Data</vt:lpstr>
      <vt:lpstr>A126065546X_Latest</vt:lpstr>
      <vt:lpstr>A126065550R</vt:lpstr>
      <vt:lpstr>A126065550R_Data</vt:lpstr>
      <vt:lpstr>A126065550R_Latest</vt:lpstr>
      <vt:lpstr>A126065554X</vt:lpstr>
      <vt:lpstr>A126065554X_Data</vt:lpstr>
      <vt:lpstr>A126065554X_Latest</vt:lpstr>
      <vt:lpstr>A126065558J</vt:lpstr>
      <vt:lpstr>A126065558J_Data</vt:lpstr>
      <vt:lpstr>A126065558J_Latest</vt:lpstr>
      <vt:lpstr>A126065562X</vt:lpstr>
      <vt:lpstr>A126065562X_Data</vt:lpstr>
      <vt:lpstr>A126065562X_Latest</vt:lpstr>
      <vt:lpstr>A126065566J</vt:lpstr>
      <vt:lpstr>A126065566J_Data</vt:lpstr>
      <vt:lpstr>A126065566J_Latest</vt:lpstr>
      <vt:lpstr>A126065570X</vt:lpstr>
      <vt:lpstr>A126065570X_Data</vt:lpstr>
      <vt:lpstr>A126065570X_Latest</vt:lpstr>
      <vt:lpstr>A126065574J</vt:lpstr>
      <vt:lpstr>A126065574J_Data</vt:lpstr>
      <vt:lpstr>A126065574J_Latest</vt:lpstr>
      <vt:lpstr>A126065578T</vt:lpstr>
      <vt:lpstr>A126065578T_Data</vt:lpstr>
      <vt:lpstr>A126065578T_Latest</vt:lpstr>
      <vt:lpstr>A126065582J</vt:lpstr>
      <vt:lpstr>A126065582J_Data</vt:lpstr>
      <vt:lpstr>A126065582J_Latest</vt:lpstr>
      <vt:lpstr>A126065586T</vt:lpstr>
      <vt:lpstr>A126065586T_Data</vt:lpstr>
      <vt:lpstr>A126065586T_Latest</vt:lpstr>
      <vt:lpstr>A126065590J</vt:lpstr>
      <vt:lpstr>A126065590J_Data</vt:lpstr>
      <vt:lpstr>A126065590J_Latest</vt:lpstr>
      <vt:lpstr>A126065594T</vt:lpstr>
      <vt:lpstr>A126065594T_Data</vt:lpstr>
      <vt:lpstr>A126065594T_Latest</vt:lpstr>
      <vt:lpstr>A126065598A</vt:lpstr>
      <vt:lpstr>A126065598A_Data</vt:lpstr>
      <vt:lpstr>A126065598A_Latest</vt:lpstr>
      <vt:lpstr>A126065602F</vt:lpstr>
      <vt:lpstr>A126065602F_Data</vt:lpstr>
      <vt:lpstr>A126065602F_Latest</vt:lpstr>
      <vt:lpstr>A126065606R</vt:lpstr>
      <vt:lpstr>A126065606R_Data</vt:lpstr>
      <vt:lpstr>A126065606R_Latest</vt:lpstr>
      <vt:lpstr>A126065610F</vt:lpstr>
      <vt:lpstr>A126065610F_Data</vt:lpstr>
      <vt:lpstr>A126065610F_Latest</vt:lpstr>
      <vt:lpstr>A126065614R</vt:lpstr>
      <vt:lpstr>A126065614R_Data</vt:lpstr>
      <vt:lpstr>A126065614R_Latest</vt:lpstr>
      <vt:lpstr>A126065618X</vt:lpstr>
      <vt:lpstr>A126065618X_Data</vt:lpstr>
      <vt:lpstr>A126065618X_Latest</vt:lpstr>
      <vt:lpstr>A126065622R</vt:lpstr>
      <vt:lpstr>A126065622R_Data</vt:lpstr>
      <vt:lpstr>A126065622R_Latest</vt:lpstr>
      <vt:lpstr>A126065626X</vt:lpstr>
      <vt:lpstr>A126065626X_Data</vt:lpstr>
      <vt:lpstr>A126065626X_Latest</vt:lpstr>
      <vt:lpstr>A126065630R</vt:lpstr>
      <vt:lpstr>A126065630R_Data</vt:lpstr>
      <vt:lpstr>A126065630R_Latest</vt:lpstr>
      <vt:lpstr>A126065634X</vt:lpstr>
      <vt:lpstr>A126065634X_Data</vt:lpstr>
      <vt:lpstr>A126065634X_Latest</vt:lpstr>
      <vt:lpstr>A126065638J</vt:lpstr>
      <vt:lpstr>A126065638J_Data</vt:lpstr>
      <vt:lpstr>A126065638J_Latest</vt:lpstr>
      <vt:lpstr>A126065642X</vt:lpstr>
      <vt:lpstr>A126065642X_Data</vt:lpstr>
      <vt:lpstr>A126065642X_Latest</vt:lpstr>
      <vt:lpstr>A126065646J</vt:lpstr>
      <vt:lpstr>A126065646J_Data</vt:lpstr>
      <vt:lpstr>A126065646J_Latest</vt:lpstr>
      <vt:lpstr>A126065650X</vt:lpstr>
      <vt:lpstr>A126065650X_Data</vt:lpstr>
      <vt:lpstr>A126065650X_Latest</vt:lpstr>
      <vt:lpstr>A126065654J</vt:lpstr>
      <vt:lpstr>A126065654J_Data</vt:lpstr>
      <vt:lpstr>A126065654J_Latest</vt:lpstr>
      <vt:lpstr>A126065658T</vt:lpstr>
      <vt:lpstr>A126065658T_Data</vt:lpstr>
      <vt:lpstr>A126065658T_Latest</vt:lpstr>
      <vt:lpstr>A126065662J</vt:lpstr>
      <vt:lpstr>A126065662J_Data</vt:lpstr>
      <vt:lpstr>A126065662J_Latest</vt:lpstr>
      <vt:lpstr>A126065666T</vt:lpstr>
      <vt:lpstr>A126065666T_Data</vt:lpstr>
      <vt:lpstr>A126065666T_Latest</vt:lpstr>
      <vt:lpstr>A126065670J</vt:lpstr>
      <vt:lpstr>A126065670J_Data</vt:lpstr>
      <vt:lpstr>A126065670J_Latest</vt:lpstr>
      <vt:lpstr>A126065674T</vt:lpstr>
      <vt:lpstr>A126065674T_Data</vt:lpstr>
      <vt:lpstr>A126065674T_Latest</vt:lpstr>
      <vt:lpstr>A126065678A</vt:lpstr>
      <vt:lpstr>A126065678A_Data</vt:lpstr>
      <vt:lpstr>A126065678A_Latest</vt:lpstr>
      <vt:lpstr>A126065682T</vt:lpstr>
      <vt:lpstr>A126065682T_Data</vt:lpstr>
      <vt:lpstr>A126065682T_Latest</vt:lpstr>
      <vt:lpstr>A126065686A</vt:lpstr>
      <vt:lpstr>A126065686A_Data</vt:lpstr>
      <vt:lpstr>A126065686A_Latest</vt:lpstr>
      <vt:lpstr>A126065690T</vt:lpstr>
      <vt:lpstr>A126065690T_Data</vt:lpstr>
      <vt:lpstr>A126065690T_Latest</vt:lpstr>
      <vt:lpstr>A126065694A</vt:lpstr>
      <vt:lpstr>A126065694A_Data</vt:lpstr>
      <vt:lpstr>A126065694A_Latest</vt:lpstr>
      <vt:lpstr>A126065698K</vt:lpstr>
      <vt:lpstr>A126065698K_Data</vt:lpstr>
      <vt:lpstr>A126065698K_Latest</vt:lpstr>
      <vt:lpstr>A126065702R</vt:lpstr>
      <vt:lpstr>A126065702R_Data</vt:lpstr>
      <vt:lpstr>A126065702R_Latest</vt:lpstr>
      <vt:lpstr>A126065706X</vt:lpstr>
      <vt:lpstr>A126065706X_Data</vt:lpstr>
      <vt:lpstr>A126065706X_Latest</vt:lpstr>
      <vt:lpstr>A126065710R</vt:lpstr>
      <vt:lpstr>A126065710R_Data</vt:lpstr>
      <vt:lpstr>A126065710R_Latest</vt:lpstr>
      <vt:lpstr>A126065714X</vt:lpstr>
      <vt:lpstr>A126065714X_Data</vt:lpstr>
      <vt:lpstr>A126065714X_Latest</vt:lpstr>
      <vt:lpstr>A126065718J</vt:lpstr>
      <vt:lpstr>A126065718J_Data</vt:lpstr>
      <vt:lpstr>A126065718J_Latest</vt:lpstr>
      <vt:lpstr>A126065722X</vt:lpstr>
      <vt:lpstr>A126065722X_Data</vt:lpstr>
      <vt:lpstr>A126065722X_Latest</vt:lpstr>
      <vt:lpstr>A126065726J</vt:lpstr>
      <vt:lpstr>A126065726J_Data</vt:lpstr>
      <vt:lpstr>A126065726J_Latest</vt:lpstr>
      <vt:lpstr>A126065730X</vt:lpstr>
      <vt:lpstr>A126065730X_Data</vt:lpstr>
      <vt:lpstr>A126065730X_Latest</vt:lpstr>
      <vt:lpstr>A126065734J</vt:lpstr>
      <vt:lpstr>A126065734J_Data</vt:lpstr>
      <vt:lpstr>A126065734J_Latest</vt:lpstr>
      <vt:lpstr>A126065738T</vt:lpstr>
      <vt:lpstr>A126065738T_Data</vt:lpstr>
      <vt:lpstr>A126065738T_Latest</vt:lpstr>
      <vt:lpstr>A126065742J</vt:lpstr>
      <vt:lpstr>A126065742J_Data</vt:lpstr>
      <vt:lpstr>A126065742J_Latest</vt:lpstr>
      <vt:lpstr>A126065746T</vt:lpstr>
      <vt:lpstr>A126065746T_Data</vt:lpstr>
      <vt:lpstr>A126065746T_Latest</vt:lpstr>
      <vt:lpstr>A126065750J</vt:lpstr>
      <vt:lpstr>A126065750J_Data</vt:lpstr>
      <vt:lpstr>A126065750J_Latest</vt:lpstr>
      <vt:lpstr>A126065754T</vt:lpstr>
      <vt:lpstr>A126065754T_Data</vt:lpstr>
      <vt:lpstr>A126065754T_Latest</vt:lpstr>
      <vt:lpstr>A126065758A</vt:lpstr>
      <vt:lpstr>A126065758A_Data</vt:lpstr>
      <vt:lpstr>A126065758A_Latest</vt:lpstr>
      <vt:lpstr>A126065762T</vt:lpstr>
      <vt:lpstr>A126065762T_Data</vt:lpstr>
      <vt:lpstr>A126065762T_Latest</vt:lpstr>
      <vt:lpstr>A126065766A</vt:lpstr>
      <vt:lpstr>A126065766A_Data</vt:lpstr>
      <vt:lpstr>A126065766A_Latest</vt:lpstr>
      <vt:lpstr>A126065770T</vt:lpstr>
      <vt:lpstr>A126065770T_Data</vt:lpstr>
      <vt:lpstr>A126065770T_Latest</vt:lpstr>
      <vt:lpstr>A126065774A</vt:lpstr>
      <vt:lpstr>A126065774A_Data</vt:lpstr>
      <vt:lpstr>A126065774A_Latest</vt:lpstr>
      <vt:lpstr>A126065778K</vt:lpstr>
      <vt:lpstr>A126065778K_Data</vt:lpstr>
      <vt:lpstr>A126065778K_Latest</vt:lpstr>
      <vt:lpstr>A126065782A</vt:lpstr>
      <vt:lpstr>A126065782A_Data</vt:lpstr>
      <vt:lpstr>A126065782A_Latest</vt:lpstr>
      <vt:lpstr>A126065786K</vt:lpstr>
      <vt:lpstr>A126065786K_Data</vt:lpstr>
      <vt:lpstr>A126065786K_Latest</vt:lpstr>
      <vt:lpstr>A126065790A</vt:lpstr>
      <vt:lpstr>A126065790A_Data</vt:lpstr>
      <vt:lpstr>A126065790A_Latest</vt:lpstr>
      <vt:lpstr>A126065794K</vt:lpstr>
      <vt:lpstr>A126065794K_Data</vt:lpstr>
      <vt:lpstr>A126065794K_Latest</vt:lpstr>
      <vt:lpstr>A126065798V</vt:lpstr>
      <vt:lpstr>A126065798V_Data</vt:lpstr>
      <vt:lpstr>A126065798V_Latest</vt:lpstr>
      <vt:lpstr>A126065802X</vt:lpstr>
      <vt:lpstr>A126065802X_Data</vt:lpstr>
      <vt:lpstr>A126065802X_Latest</vt:lpstr>
      <vt:lpstr>A126065806J</vt:lpstr>
      <vt:lpstr>A126065806J_Data</vt:lpstr>
      <vt:lpstr>A126065806J_Latest</vt:lpstr>
      <vt:lpstr>A126065810X</vt:lpstr>
      <vt:lpstr>A126065810X_Data</vt:lpstr>
      <vt:lpstr>A126065810X_Latest</vt:lpstr>
      <vt:lpstr>A126065814J</vt:lpstr>
      <vt:lpstr>A126065814J_Data</vt:lpstr>
      <vt:lpstr>A126065814J_Latest</vt:lpstr>
      <vt:lpstr>A126065818T</vt:lpstr>
      <vt:lpstr>A126065818T_Data</vt:lpstr>
      <vt:lpstr>A126065818T_Latest</vt:lpstr>
      <vt:lpstr>A126065822J</vt:lpstr>
      <vt:lpstr>A126065822J_Data</vt:lpstr>
      <vt:lpstr>A126065822J_Latest</vt:lpstr>
      <vt:lpstr>A126065826T</vt:lpstr>
      <vt:lpstr>A126065826T_Data</vt:lpstr>
      <vt:lpstr>A126065826T_Latest</vt:lpstr>
      <vt:lpstr>A126065830J</vt:lpstr>
      <vt:lpstr>A126065830J_Data</vt:lpstr>
      <vt:lpstr>A126065830J_Latest</vt:lpstr>
      <vt:lpstr>A126065834T</vt:lpstr>
      <vt:lpstr>A126065834T_Data</vt:lpstr>
      <vt:lpstr>A126065834T_Latest</vt:lpstr>
      <vt:lpstr>A126065838A</vt:lpstr>
      <vt:lpstr>A126065838A_Data</vt:lpstr>
      <vt:lpstr>A126065838A_Latest</vt:lpstr>
      <vt:lpstr>A126065842T</vt:lpstr>
      <vt:lpstr>A126065842T_Data</vt:lpstr>
      <vt:lpstr>A126065842T_Latest</vt:lpstr>
      <vt:lpstr>A126065846A</vt:lpstr>
      <vt:lpstr>A126065846A_Data</vt:lpstr>
      <vt:lpstr>A126065846A_Latest</vt:lpstr>
      <vt:lpstr>A126065850T</vt:lpstr>
      <vt:lpstr>A126065850T_Data</vt:lpstr>
      <vt:lpstr>A126065850T_Latest</vt:lpstr>
      <vt:lpstr>A126065854A</vt:lpstr>
      <vt:lpstr>A126065854A_Data</vt:lpstr>
      <vt:lpstr>A126065854A_Latest</vt:lpstr>
      <vt:lpstr>A126065858K</vt:lpstr>
      <vt:lpstr>A126065858K_Data</vt:lpstr>
      <vt:lpstr>A126065858K_Latest</vt:lpstr>
      <vt:lpstr>A126065862A</vt:lpstr>
      <vt:lpstr>A126065862A_Data</vt:lpstr>
      <vt:lpstr>A126065862A_Latest</vt:lpstr>
      <vt:lpstr>A126065866K</vt:lpstr>
      <vt:lpstr>A126065866K_Data</vt:lpstr>
      <vt:lpstr>A126065866K_Latest</vt:lpstr>
      <vt:lpstr>A126065870A</vt:lpstr>
      <vt:lpstr>A126065870A_Data</vt:lpstr>
      <vt:lpstr>A126065870A_Latest</vt:lpstr>
      <vt:lpstr>A126065874K</vt:lpstr>
      <vt:lpstr>A126065874K_Data</vt:lpstr>
      <vt:lpstr>A126065874K_Latest</vt:lpstr>
      <vt:lpstr>A126065878V</vt:lpstr>
      <vt:lpstr>A126065878V_Data</vt:lpstr>
      <vt:lpstr>A126065878V_Latest</vt:lpstr>
      <vt:lpstr>A126065882K</vt:lpstr>
      <vt:lpstr>A126065882K_Data</vt:lpstr>
      <vt:lpstr>A126065882K_Latest</vt:lpstr>
      <vt:lpstr>A126065886V</vt:lpstr>
      <vt:lpstr>A126065886V_Data</vt:lpstr>
      <vt:lpstr>A126065886V_Latest</vt:lpstr>
      <vt:lpstr>A126065890K</vt:lpstr>
      <vt:lpstr>A126065890K_Data</vt:lpstr>
      <vt:lpstr>A126065890K_Latest</vt:lpstr>
      <vt:lpstr>A126065894V</vt:lpstr>
      <vt:lpstr>A126065894V_Data</vt:lpstr>
      <vt:lpstr>A126065894V_Latest</vt:lpstr>
      <vt:lpstr>A126065898C</vt:lpstr>
      <vt:lpstr>A126065898C_Data</vt:lpstr>
      <vt:lpstr>A126065898C_Latest</vt:lpstr>
      <vt:lpstr>A126065902J</vt:lpstr>
      <vt:lpstr>A126065902J_Data</vt:lpstr>
      <vt:lpstr>A126065902J_Latest</vt:lpstr>
      <vt:lpstr>A126065906T</vt:lpstr>
      <vt:lpstr>A126065906T_Data</vt:lpstr>
      <vt:lpstr>A126065906T_Latest</vt:lpstr>
      <vt:lpstr>A126065910J</vt:lpstr>
      <vt:lpstr>A126065910J_Data</vt:lpstr>
      <vt:lpstr>A126065910J_Latest</vt:lpstr>
      <vt:lpstr>A126065914T</vt:lpstr>
      <vt:lpstr>A126065914T_Data</vt:lpstr>
      <vt:lpstr>A126065914T_Latest</vt:lpstr>
      <vt:lpstr>A126065918A</vt:lpstr>
      <vt:lpstr>A126065918A_Data</vt:lpstr>
      <vt:lpstr>A126065918A_Latest</vt:lpstr>
      <vt:lpstr>A126065922T</vt:lpstr>
      <vt:lpstr>A126065922T_Data</vt:lpstr>
      <vt:lpstr>A126065922T_Latest</vt:lpstr>
      <vt:lpstr>A126065926A</vt:lpstr>
      <vt:lpstr>A126065926A_Data</vt:lpstr>
      <vt:lpstr>A126065926A_Latest</vt:lpstr>
      <vt:lpstr>A126065930T</vt:lpstr>
      <vt:lpstr>A126065930T_Data</vt:lpstr>
      <vt:lpstr>A126065930T_Latest</vt:lpstr>
      <vt:lpstr>A126065934A</vt:lpstr>
      <vt:lpstr>A126065934A_Data</vt:lpstr>
      <vt:lpstr>A126065934A_Latest</vt:lpstr>
      <vt:lpstr>A126065938K</vt:lpstr>
      <vt:lpstr>A126065938K_Data</vt:lpstr>
      <vt:lpstr>A126065938K_Latest</vt:lpstr>
      <vt:lpstr>A126065942A</vt:lpstr>
      <vt:lpstr>A126065942A_Data</vt:lpstr>
      <vt:lpstr>A126065942A_Latest</vt:lpstr>
      <vt:lpstr>A126065946K</vt:lpstr>
      <vt:lpstr>A126065946K_Data</vt:lpstr>
      <vt:lpstr>A126065946K_Latest</vt:lpstr>
      <vt:lpstr>A126065950A</vt:lpstr>
      <vt:lpstr>A126065950A_Data</vt:lpstr>
      <vt:lpstr>A126065950A_Latest</vt:lpstr>
      <vt:lpstr>A126065954K</vt:lpstr>
      <vt:lpstr>A126065954K_Data</vt:lpstr>
      <vt:lpstr>A126065954K_Latest</vt:lpstr>
      <vt:lpstr>A126065958V</vt:lpstr>
      <vt:lpstr>A126065958V_Data</vt:lpstr>
      <vt:lpstr>A126065958V_Latest</vt:lpstr>
      <vt:lpstr>A126065962K</vt:lpstr>
      <vt:lpstr>A126065962K_Data</vt:lpstr>
      <vt:lpstr>A126065962K_Latest</vt:lpstr>
      <vt:lpstr>A126065966V</vt:lpstr>
      <vt:lpstr>A126065966V_Data</vt:lpstr>
      <vt:lpstr>A126065966V_Latest</vt:lpstr>
      <vt:lpstr>A126065970K</vt:lpstr>
      <vt:lpstr>A126065970K_Data</vt:lpstr>
      <vt:lpstr>A126065970K_Latest</vt:lpstr>
      <vt:lpstr>A126065974V</vt:lpstr>
      <vt:lpstr>A126065974V_Data</vt:lpstr>
      <vt:lpstr>A126065974V_Latest</vt:lpstr>
      <vt:lpstr>A126065978C</vt:lpstr>
      <vt:lpstr>A126065978C_Data</vt:lpstr>
      <vt:lpstr>A126065978C_Latest</vt:lpstr>
      <vt:lpstr>A126065982V</vt:lpstr>
      <vt:lpstr>A126065982V_Data</vt:lpstr>
      <vt:lpstr>A126065982V_Latest</vt:lpstr>
      <vt:lpstr>A126065986C</vt:lpstr>
      <vt:lpstr>A126065986C_Data</vt:lpstr>
      <vt:lpstr>A126065986C_Latest</vt:lpstr>
      <vt:lpstr>A126065990V</vt:lpstr>
      <vt:lpstr>A126065990V_Data</vt:lpstr>
      <vt:lpstr>A126065990V_Latest</vt:lpstr>
      <vt:lpstr>A126065994C</vt:lpstr>
      <vt:lpstr>A126065994C_Data</vt:lpstr>
      <vt:lpstr>A126065994C_Latest</vt:lpstr>
      <vt:lpstr>A126065998L</vt:lpstr>
      <vt:lpstr>A126065998L_Data</vt:lpstr>
      <vt:lpstr>A126065998L_Latest</vt:lpstr>
      <vt:lpstr>A126066002V</vt:lpstr>
      <vt:lpstr>A126066002V_Data</vt:lpstr>
      <vt:lpstr>A126066002V_Latest</vt:lpstr>
      <vt:lpstr>A126066006C</vt:lpstr>
      <vt:lpstr>A126066006C_Data</vt:lpstr>
      <vt:lpstr>A126066006C_Latest</vt:lpstr>
      <vt:lpstr>A126066010V</vt:lpstr>
      <vt:lpstr>A126066010V_Data</vt:lpstr>
      <vt:lpstr>A126066010V_Latest</vt:lpstr>
      <vt:lpstr>A126066014C</vt:lpstr>
      <vt:lpstr>A126066014C_Data</vt:lpstr>
      <vt:lpstr>A126066014C_Latest</vt:lpstr>
      <vt:lpstr>A126066018L</vt:lpstr>
      <vt:lpstr>A126066018L_Data</vt:lpstr>
      <vt:lpstr>A126066018L_Latest</vt:lpstr>
      <vt:lpstr>A126066022C</vt:lpstr>
      <vt:lpstr>A126066022C_Data</vt:lpstr>
      <vt:lpstr>A126066022C_Latest</vt:lpstr>
      <vt:lpstr>A126066026L</vt:lpstr>
      <vt:lpstr>A126066026L_Data</vt:lpstr>
      <vt:lpstr>A126066026L_Latest</vt:lpstr>
      <vt:lpstr>A126066030C</vt:lpstr>
      <vt:lpstr>A126066030C_Data</vt:lpstr>
      <vt:lpstr>A126066030C_Latest</vt:lpstr>
      <vt:lpstr>A126066034L</vt:lpstr>
      <vt:lpstr>A126066034L_Data</vt:lpstr>
      <vt:lpstr>A126066034L_Latest</vt:lpstr>
      <vt:lpstr>A126066038W</vt:lpstr>
      <vt:lpstr>A126066038W_Data</vt:lpstr>
      <vt:lpstr>A126066038W_Latest</vt:lpstr>
      <vt:lpstr>A126066042L</vt:lpstr>
      <vt:lpstr>A126066042L_Data</vt:lpstr>
      <vt:lpstr>A126066042L_Latest</vt:lpstr>
      <vt:lpstr>A126066046W</vt:lpstr>
      <vt:lpstr>A126066046W_Data</vt:lpstr>
      <vt:lpstr>A126066046W_Latest</vt:lpstr>
      <vt:lpstr>A126066050L</vt:lpstr>
      <vt:lpstr>A126066050L_Data</vt:lpstr>
      <vt:lpstr>A126066050L_Latest</vt:lpstr>
      <vt:lpstr>A126066054W</vt:lpstr>
      <vt:lpstr>A126066054W_Data</vt:lpstr>
      <vt:lpstr>A126066054W_Latest</vt:lpstr>
      <vt:lpstr>A126066058F</vt:lpstr>
      <vt:lpstr>A126066058F_Data</vt:lpstr>
      <vt:lpstr>A126066058F_Latest</vt:lpstr>
      <vt:lpstr>A126066062W</vt:lpstr>
      <vt:lpstr>A126066062W_Data</vt:lpstr>
      <vt:lpstr>A126066062W_Latest</vt:lpstr>
      <vt:lpstr>A126066066F</vt:lpstr>
      <vt:lpstr>A126066066F_Data</vt:lpstr>
      <vt:lpstr>A126066066F_Latest</vt:lpstr>
      <vt:lpstr>A126066070W</vt:lpstr>
      <vt:lpstr>A126066070W_Data</vt:lpstr>
      <vt:lpstr>A126066070W_Latest</vt:lpstr>
      <vt:lpstr>A126066074F</vt:lpstr>
      <vt:lpstr>A126066074F_Data</vt:lpstr>
      <vt:lpstr>A126066074F_Latest</vt:lpstr>
      <vt:lpstr>A126066078R</vt:lpstr>
      <vt:lpstr>A126066078R_Data</vt:lpstr>
      <vt:lpstr>A126066078R_Latest</vt:lpstr>
      <vt:lpstr>A126066082F</vt:lpstr>
      <vt:lpstr>A126066082F_Data</vt:lpstr>
      <vt:lpstr>A126066082F_Latest</vt:lpstr>
      <vt:lpstr>A126066086R</vt:lpstr>
      <vt:lpstr>A126066086R_Data</vt:lpstr>
      <vt:lpstr>A126066086R_Latest</vt:lpstr>
      <vt:lpstr>A126066090F</vt:lpstr>
      <vt:lpstr>A126066090F_Data</vt:lpstr>
      <vt:lpstr>A126066090F_Latest</vt:lpstr>
      <vt:lpstr>A126066094R</vt:lpstr>
      <vt:lpstr>A126066094R_Data</vt:lpstr>
      <vt:lpstr>A126066094R_Latest</vt:lpstr>
      <vt:lpstr>A126066098X</vt:lpstr>
      <vt:lpstr>A126066098X_Data</vt:lpstr>
      <vt:lpstr>A126066098X_Latest</vt:lpstr>
      <vt:lpstr>A126066102C</vt:lpstr>
      <vt:lpstr>A126066102C_Data</vt:lpstr>
      <vt:lpstr>A126066102C_Latest</vt:lpstr>
      <vt:lpstr>A126066106L</vt:lpstr>
      <vt:lpstr>A126066106L_Data</vt:lpstr>
      <vt:lpstr>A126066106L_Latest</vt:lpstr>
      <vt:lpstr>A126066110C</vt:lpstr>
      <vt:lpstr>A126066110C_Data</vt:lpstr>
      <vt:lpstr>A126066110C_Latest</vt:lpstr>
      <vt:lpstr>A126066114L</vt:lpstr>
      <vt:lpstr>A126066114L_Data</vt:lpstr>
      <vt:lpstr>A126066114L_Latest</vt:lpstr>
      <vt:lpstr>A126066118W</vt:lpstr>
      <vt:lpstr>A126066118W_Data</vt:lpstr>
      <vt:lpstr>A126066118W_Latest</vt:lpstr>
      <vt:lpstr>A126066122L</vt:lpstr>
      <vt:lpstr>A126066122L_Data</vt:lpstr>
      <vt:lpstr>A126066122L_Latest</vt:lpstr>
      <vt:lpstr>A126066126W</vt:lpstr>
      <vt:lpstr>A126066126W_Data</vt:lpstr>
      <vt:lpstr>A126066126W_Latest</vt:lpstr>
      <vt:lpstr>A126066130L</vt:lpstr>
      <vt:lpstr>A126066130L_Data</vt:lpstr>
      <vt:lpstr>A126066130L_Latest</vt:lpstr>
      <vt:lpstr>A126066134W</vt:lpstr>
      <vt:lpstr>A126066134W_Data</vt:lpstr>
      <vt:lpstr>A126066134W_Latest</vt:lpstr>
      <vt:lpstr>A126066138F</vt:lpstr>
      <vt:lpstr>A126066138F_Data</vt:lpstr>
      <vt:lpstr>A126066138F_Latest</vt:lpstr>
      <vt:lpstr>A126066142W</vt:lpstr>
      <vt:lpstr>A126066142W_Data</vt:lpstr>
      <vt:lpstr>A126066142W_Latest</vt:lpstr>
      <vt:lpstr>A126066146F</vt:lpstr>
      <vt:lpstr>A126066146F_Data</vt:lpstr>
      <vt:lpstr>A126066146F_Latest</vt:lpstr>
      <vt:lpstr>A126066150W</vt:lpstr>
      <vt:lpstr>A126066150W_Data</vt:lpstr>
      <vt:lpstr>A126066150W_Latest</vt:lpstr>
      <vt:lpstr>A126066154F</vt:lpstr>
      <vt:lpstr>A126066154F_Data</vt:lpstr>
      <vt:lpstr>A126066154F_Latest</vt:lpstr>
      <vt:lpstr>A126066158R</vt:lpstr>
      <vt:lpstr>A126066158R_Data</vt:lpstr>
      <vt:lpstr>A126066158R_Latest</vt:lpstr>
      <vt:lpstr>A126066162F</vt:lpstr>
      <vt:lpstr>A126066162F_Data</vt:lpstr>
      <vt:lpstr>A126066162F_Latest</vt:lpstr>
      <vt:lpstr>A126066166R</vt:lpstr>
      <vt:lpstr>A126066166R_Data</vt:lpstr>
      <vt:lpstr>A126066166R_Latest</vt:lpstr>
      <vt:lpstr>A126066170F</vt:lpstr>
      <vt:lpstr>A126066170F_Data</vt:lpstr>
      <vt:lpstr>A126066170F_Latest</vt:lpstr>
      <vt:lpstr>A126066174R</vt:lpstr>
      <vt:lpstr>A126066174R_Data</vt:lpstr>
      <vt:lpstr>A126066174R_Latest</vt:lpstr>
      <vt:lpstr>A126066178X</vt:lpstr>
      <vt:lpstr>A126066178X_Data</vt:lpstr>
      <vt:lpstr>A126066178X_Latest</vt:lpstr>
      <vt:lpstr>A126066182R</vt:lpstr>
      <vt:lpstr>A126066182R_Data</vt:lpstr>
      <vt:lpstr>A126066182R_Latest</vt:lpstr>
      <vt:lpstr>A126066186X</vt:lpstr>
      <vt:lpstr>A126066186X_Data</vt:lpstr>
      <vt:lpstr>A126066186X_Latest</vt:lpstr>
      <vt:lpstr>A126066190R</vt:lpstr>
      <vt:lpstr>A126066190R_Data</vt:lpstr>
      <vt:lpstr>A126066190R_Latest</vt:lpstr>
      <vt:lpstr>A126066194X</vt:lpstr>
      <vt:lpstr>A126066194X_Data</vt:lpstr>
      <vt:lpstr>A126066194X_Latest</vt:lpstr>
      <vt:lpstr>A126066198J</vt:lpstr>
      <vt:lpstr>A126066198J_Data</vt:lpstr>
      <vt:lpstr>A126066198J_Latest</vt:lpstr>
      <vt:lpstr>A126066202L</vt:lpstr>
      <vt:lpstr>A126066202L_Data</vt:lpstr>
      <vt:lpstr>A126066202L_Latest</vt:lpstr>
      <vt:lpstr>A126066206W</vt:lpstr>
      <vt:lpstr>A126066206W_Data</vt:lpstr>
      <vt:lpstr>A126066206W_Latest</vt:lpstr>
      <vt:lpstr>A126066210L</vt:lpstr>
      <vt:lpstr>A126066210L_Data</vt:lpstr>
      <vt:lpstr>A126066210L_Latest</vt:lpstr>
      <vt:lpstr>A126066214W</vt:lpstr>
      <vt:lpstr>A126066214W_Data</vt:lpstr>
      <vt:lpstr>A126066214W_Latest</vt:lpstr>
      <vt:lpstr>A126066218F</vt:lpstr>
      <vt:lpstr>A126066218F_Data</vt:lpstr>
      <vt:lpstr>A126066218F_Latest</vt:lpstr>
      <vt:lpstr>A126066222W</vt:lpstr>
      <vt:lpstr>A126066222W_Data</vt:lpstr>
      <vt:lpstr>A126066222W_Latest</vt:lpstr>
      <vt:lpstr>A126066226F</vt:lpstr>
      <vt:lpstr>A126066226F_Data</vt:lpstr>
      <vt:lpstr>A126066226F_Latest</vt:lpstr>
      <vt:lpstr>A126066230W</vt:lpstr>
      <vt:lpstr>A126066230W_Data</vt:lpstr>
      <vt:lpstr>A126066230W_Latest</vt:lpstr>
      <vt:lpstr>A126066234F</vt:lpstr>
      <vt:lpstr>A126066234F_Data</vt:lpstr>
      <vt:lpstr>A126066234F_Latest</vt:lpstr>
      <vt:lpstr>A126066238R</vt:lpstr>
      <vt:lpstr>A126066238R_Data</vt:lpstr>
      <vt:lpstr>A126066238R_Latest</vt:lpstr>
      <vt:lpstr>A126066242F</vt:lpstr>
      <vt:lpstr>A126066242F_Data</vt:lpstr>
      <vt:lpstr>A126066242F_Latest</vt:lpstr>
      <vt:lpstr>A126066246R</vt:lpstr>
      <vt:lpstr>A126066246R_Data</vt:lpstr>
      <vt:lpstr>A126066246R_Latest</vt:lpstr>
      <vt:lpstr>A126066250F</vt:lpstr>
      <vt:lpstr>A126066250F_Data</vt:lpstr>
      <vt:lpstr>A126066250F_Latest</vt:lpstr>
      <vt:lpstr>A126066254R</vt:lpstr>
      <vt:lpstr>A126066254R_Data</vt:lpstr>
      <vt:lpstr>A126066254R_Latest</vt:lpstr>
      <vt:lpstr>A126066258X</vt:lpstr>
      <vt:lpstr>A126066258X_Data</vt:lpstr>
      <vt:lpstr>A126066258X_Latest</vt:lpstr>
      <vt:lpstr>A126066262R</vt:lpstr>
      <vt:lpstr>A126066262R_Data</vt:lpstr>
      <vt:lpstr>A126066262R_Latest</vt:lpstr>
      <vt:lpstr>A126066266X</vt:lpstr>
      <vt:lpstr>A126066266X_Data</vt:lpstr>
      <vt:lpstr>A126066266X_Latest</vt:lpstr>
      <vt:lpstr>A126066270R</vt:lpstr>
      <vt:lpstr>A126066270R_Data</vt:lpstr>
      <vt:lpstr>A126066270R_Latest</vt:lpstr>
      <vt:lpstr>A126066274X</vt:lpstr>
      <vt:lpstr>A126066274X_Data</vt:lpstr>
      <vt:lpstr>A126066274X_Latest</vt:lpstr>
      <vt:lpstr>A126066278J</vt:lpstr>
      <vt:lpstr>A126066278J_Data</vt:lpstr>
      <vt:lpstr>A126066278J_Latest</vt:lpstr>
      <vt:lpstr>A126066282X</vt:lpstr>
      <vt:lpstr>A126066282X_Data</vt:lpstr>
      <vt:lpstr>A126066282X_Latest</vt:lpstr>
      <vt:lpstr>A126066286J</vt:lpstr>
      <vt:lpstr>A126066286J_Data</vt:lpstr>
      <vt:lpstr>A126066286J_Latest</vt:lpstr>
      <vt:lpstr>A126066290X</vt:lpstr>
      <vt:lpstr>A126066290X_Data</vt:lpstr>
      <vt:lpstr>A126066290X_Latest</vt:lpstr>
      <vt:lpstr>A126066294J</vt:lpstr>
      <vt:lpstr>A126066294J_Data</vt:lpstr>
      <vt:lpstr>A126066294J_Latest</vt:lpstr>
      <vt:lpstr>A126066298T</vt:lpstr>
      <vt:lpstr>A126066298T_Data</vt:lpstr>
      <vt:lpstr>A126066298T_Latest</vt:lpstr>
      <vt:lpstr>A126066302W</vt:lpstr>
      <vt:lpstr>A126066302W_Data</vt:lpstr>
      <vt:lpstr>A126066302W_Latest</vt:lpstr>
      <vt:lpstr>A126066306F</vt:lpstr>
      <vt:lpstr>A126066306F_Data</vt:lpstr>
      <vt:lpstr>A126066306F_Latest</vt:lpstr>
      <vt:lpstr>A126066310W</vt:lpstr>
      <vt:lpstr>A126066310W_Data</vt:lpstr>
      <vt:lpstr>A126066310W_Latest</vt:lpstr>
      <vt:lpstr>A126066314F</vt:lpstr>
      <vt:lpstr>A126066314F_Data</vt:lpstr>
      <vt:lpstr>A126066314F_Latest</vt:lpstr>
      <vt:lpstr>A126066318R</vt:lpstr>
      <vt:lpstr>A126066318R_Data</vt:lpstr>
      <vt:lpstr>A126066318R_Latest</vt:lpstr>
      <vt:lpstr>A126066322F</vt:lpstr>
      <vt:lpstr>A126066322F_Data</vt:lpstr>
      <vt:lpstr>A126066322F_Latest</vt:lpstr>
      <vt:lpstr>A126066326R</vt:lpstr>
      <vt:lpstr>A126066326R_Data</vt:lpstr>
      <vt:lpstr>A126066326R_Latest</vt:lpstr>
      <vt:lpstr>A126066330F</vt:lpstr>
      <vt:lpstr>A126066330F_Data</vt:lpstr>
      <vt:lpstr>A126066330F_Latest</vt:lpstr>
      <vt:lpstr>A126066334R</vt:lpstr>
      <vt:lpstr>A126066334R_Data</vt:lpstr>
      <vt:lpstr>A126066334R_Latest</vt:lpstr>
      <vt:lpstr>A126066338X</vt:lpstr>
      <vt:lpstr>A126066338X_Data</vt:lpstr>
      <vt:lpstr>A126066338X_Latest</vt:lpstr>
      <vt:lpstr>A126066342R</vt:lpstr>
      <vt:lpstr>A126066342R_Data</vt:lpstr>
      <vt:lpstr>A126066342R_Latest</vt:lpstr>
      <vt:lpstr>A126066346X</vt:lpstr>
      <vt:lpstr>A126066346X_Data</vt:lpstr>
      <vt:lpstr>A126066346X_Latest</vt:lpstr>
      <vt:lpstr>A126066350R</vt:lpstr>
      <vt:lpstr>A126066350R_Data</vt:lpstr>
      <vt:lpstr>A126066350R_Latest</vt:lpstr>
      <vt:lpstr>A126066354X</vt:lpstr>
      <vt:lpstr>A126066354X_Data</vt:lpstr>
      <vt:lpstr>A126066354X_Latest</vt:lpstr>
      <vt:lpstr>A126066358J</vt:lpstr>
      <vt:lpstr>A126066358J_Data</vt:lpstr>
      <vt:lpstr>A126066358J_Latest</vt:lpstr>
      <vt:lpstr>A126066362X</vt:lpstr>
      <vt:lpstr>A126066362X_Data</vt:lpstr>
      <vt:lpstr>A126066362X_Latest</vt:lpstr>
      <vt:lpstr>A126066366J</vt:lpstr>
      <vt:lpstr>A126066366J_Data</vt:lpstr>
      <vt:lpstr>A126066366J_Latest</vt:lpstr>
      <vt:lpstr>A126066370X</vt:lpstr>
      <vt:lpstr>A126066370X_Data</vt:lpstr>
      <vt:lpstr>A126066370X_Latest</vt:lpstr>
      <vt:lpstr>A126066374J</vt:lpstr>
      <vt:lpstr>A126066374J_Data</vt:lpstr>
      <vt:lpstr>A126066374J_Latest</vt:lpstr>
      <vt:lpstr>A126066378T</vt:lpstr>
      <vt:lpstr>A126066378T_Data</vt:lpstr>
      <vt:lpstr>A126066378T_Latest</vt:lpstr>
      <vt:lpstr>A126066382J</vt:lpstr>
      <vt:lpstr>A126066382J_Data</vt:lpstr>
      <vt:lpstr>A126066382J_Latest</vt:lpstr>
      <vt:lpstr>A126066386T</vt:lpstr>
      <vt:lpstr>A126066386T_Data</vt:lpstr>
      <vt:lpstr>A126066386T_Latest</vt:lpstr>
      <vt:lpstr>A126066390J</vt:lpstr>
      <vt:lpstr>A126066390J_Data</vt:lpstr>
      <vt:lpstr>A126066390J_Latest</vt:lpstr>
      <vt:lpstr>A126066394T</vt:lpstr>
      <vt:lpstr>A126066394T_Data</vt:lpstr>
      <vt:lpstr>A126066394T_Latest</vt:lpstr>
      <vt:lpstr>A126066398A</vt:lpstr>
      <vt:lpstr>A126066398A_Data</vt:lpstr>
      <vt:lpstr>A126066398A_Latest</vt:lpstr>
      <vt:lpstr>A126066402F</vt:lpstr>
      <vt:lpstr>A126066402F_Data</vt:lpstr>
      <vt:lpstr>A126066402F_Latest</vt:lpstr>
      <vt:lpstr>A126066406R</vt:lpstr>
      <vt:lpstr>A126066406R_Data</vt:lpstr>
      <vt:lpstr>A126066406R_Latest</vt:lpstr>
      <vt:lpstr>A126066410F</vt:lpstr>
      <vt:lpstr>A126066410F_Data</vt:lpstr>
      <vt:lpstr>A126066410F_Latest</vt:lpstr>
      <vt:lpstr>A126066414R</vt:lpstr>
      <vt:lpstr>A126066414R_Data</vt:lpstr>
      <vt:lpstr>A126066414R_Latest</vt:lpstr>
      <vt:lpstr>A126066418X</vt:lpstr>
      <vt:lpstr>A126066418X_Data</vt:lpstr>
      <vt:lpstr>A126066418X_Latest</vt:lpstr>
      <vt:lpstr>A126066422R</vt:lpstr>
      <vt:lpstr>A126066422R_Data</vt:lpstr>
      <vt:lpstr>A126066422R_Latest</vt:lpstr>
      <vt:lpstr>A126066426X</vt:lpstr>
      <vt:lpstr>A126066426X_Data</vt:lpstr>
      <vt:lpstr>A126066426X_Latest</vt:lpstr>
      <vt:lpstr>A126066430R</vt:lpstr>
      <vt:lpstr>A126066430R_Data</vt:lpstr>
      <vt:lpstr>A126066430R_Latest</vt:lpstr>
      <vt:lpstr>A126066434X</vt:lpstr>
      <vt:lpstr>A126066434X_Data</vt:lpstr>
      <vt:lpstr>A126066434X_Latest</vt:lpstr>
      <vt:lpstr>A126066438J</vt:lpstr>
      <vt:lpstr>A126066438J_Data</vt:lpstr>
      <vt:lpstr>A126066438J_Latest</vt:lpstr>
      <vt:lpstr>A126066442X</vt:lpstr>
      <vt:lpstr>A126066442X_Data</vt:lpstr>
      <vt:lpstr>A126066442X_Latest</vt:lpstr>
      <vt:lpstr>A126066446J</vt:lpstr>
      <vt:lpstr>A126066446J_Data</vt:lpstr>
      <vt:lpstr>A126066446J_Latest</vt:lpstr>
      <vt:lpstr>A126066450X</vt:lpstr>
      <vt:lpstr>A126066450X_Data</vt:lpstr>
      <vt:lpstr>A126066450X_Latest</vt:lpstr>
      <vt:lpstr>A126066454J</vt:lpstr>
      <vt:lpstr>A126066454J_Data</vt:lpstr>
      <vt:lpstr>A126066454J_Latest</vt:lpstr>
      <vt:lpstr>A126066458T</vt:lpstr>
      <vt:lpstr>A126066458T_Data</vt:lpstr>
      <vt:lpstr>A126066458T_Latest</vt:lpstr>
      <vt:lpstr>A126066462J</vt:lpstr>
      <vt:lpstr>A126066462J_Data</vt:lpstr>
      <vt:lpstr>A126066462J_Latest</vt:lpstr>
      <vt:lpstr>A126066466T</vt:lpstr>
      <vt:lpstr>A126066466T_Data</vt:lpstr>
      <vt:lpstr>A126066466T_Latest</vt:lpstr>
      <vt:lpstr>A126066470J</vt:lpstr>
      <vt:lpstr>A126066470J_Data</vt:lpstr>
      <vt:lpstr>A126066470J_Latest</vt:lpstr>
      <vt:lpstr>A126066474T</vt:lpstr>
      <vt:lpstr>A126066474T_Data</vt:lpstr>
      <vt:lpstr>A126066474T_Latest</vt:lpstr>
      <vt:lpstr>A126066478A</vt:lpstr>
      <vt:lpstr>A126066478A_Data</vt:lpstr>
      <vt:lpstr>A126066478A_Latest</vt:lpstr>
      <vt:lpstr>A126066482T</vt:lpstr>
      <vt:lpstr>A126066482T_Data</vt:lpstr>
      <vt:lpstr>A126066482T_Latest</vt:lpstr>
      <vt:lpstr>A126066486A</vt:lpstr>
      <vt:lpstr>A126066486A_Data</vt:lpstr>
      <vt:lpstr>A126066486A_Latest</vt:lpstr>
      <vt:lpstr>A126066490T</vt:lpstr>
      <vt:lpstr>A126066490T_Data</vt:lpstr>
      <vt:lpstr>A126066490T_Latest</vt:lpstr>
      <vt:lpstr>A126066494A</vt:lpstr>
      <vt:lpstr>A126066494A_Data</vt:lpstr>
      <vt:lpstr>A126066494A_Latest</vt:lpstr>
      <vt:lpstr>A126066498K</vt:lpstr>
      <vt:lpstr>A126066498K_Data</vt:lpstr>
      <vt:lpstr>A126066498K_Latest</vt:lpstr>
      <vt:lpstr>A126066502R</vt:lpstr>
      <vt:lpstr>A126066502R_Data</vt:lpstr>
      <vt:lpstr>A126066502R_Latest</vt:lpstr>
      <vt:lpstr>A126066506X</vt:lpstr>
      <vt:lpstr>A126066506X_Data</vt:lpstr>
      <vt:lpstr>A126066506X_Latest</vt:lpstr>
      <vt:lpstr>A126066510R</vt:lpstr>
      <vt:lpstr>A126066510R_Data</vt:lpstr>
      <vt:lpstr>A126066510R_Latest</vt:lpstr>
      <vt:lpstr>A126066514X</vt:lpstr>
      <vt:lpstr>A126066514X_Data</vt:lpstr>
      <vt:lpstr>A126066514X_Latest</vt:lpstr>
      <vt:lpstr>A126066518J</vt:lpstr>
      <vt:lpstr>A126066518J_Data</vt:lpstr>
      <vt:lpstr>A126066518J_Latest</vt:lpstr>
      <vt:lpstr>A126066522X</vt:lpstr>
      <vt:lpstr>A126066522X_Data</vt:lpstr>
      <vt:lpstr>A126066522X_Latest</vt:lpstr>
      <vt:lpstr>A126066526J</vt:lpstr>
      <vt:lpstr>A126066526J_Data</vt:lpstr>
      <vt:lpstr>A126066526J_Latest</vt:lpstr>
      <vt:lpstr>A126066530X</vt:lpstr>
      <vt:lpstr>A126066530X_Data</vt:lpstr>
      <vt:lpstr>A126066530X_Latest</vt:lpstr>
      <vt:lpstr>A126066534J</vt:lpstr>
      <vt:lpstr>A126066534J_Data</vt:lpstr>
      <vt:lpstr>A126066534J_Latest</vt:lpstr>
      <vt:lpstr>A126066538T</vt:lpstr>
      <vt:lpstr>A126066538T_Data</vt:lpstr>
      <vt:lpstr>A126066538T_Latest</vt:lpstr>
      <vt:lpstr>A126066542J</vt:lpstr>
      <vt:lpstr>A126066542J_Data</vt:lpstr>
      <vt:lpstr>A126066542J_Latest</vt:lpstr>
      <vt:lpstr>A126066546T</vt:lpstr>
      <vt:lpstr>A126066546T_Data</vt:lpstr>
      <vt:lpstr>A126066546T_Latest</vt:lpstr>
      <vt:lpstr>A126066550J</vt:lpstr>
      <vt:lpstr>A126066550J_Data</vt:lpstr>
      <vt:lpstr>A126066550J_Latest</vt:lpstr>
      <vt:lpstr>A126066554T</vt:lpstr>
      <vt:lpstr>A126066554T_Data</vt:lpstr>
      <vt:lpstr>A126066554T_Latest</vt:lpstr>
      <vt:lpstr>A126066558A</vt:lpstr>
      <vt:lpstr>A126066558A_Data</vt:lpstr>
      <vt:lpstr>A126066558A_Latest</vt:lpstr>
      <vt:lpstr>A126066562T</vt:lpstr>
      <vt:lpstr>A126066562T_Data</vt:lpstr>
      <vt:lpstr>A126066562T_Latest</vt:lpstr>
      <vt:lpstr>A126066566A</vt:lpstr>
      <vt:lpstr>A126066566A_Data</vt:lpstr>
      <vt:lpstr>A126066566A_Latest</vt:lpstr>
      <vt:lpstr>A126066570T</vt:lpstr>
      <vt:lpstr>A126066570T_Data</vt:lpstr>
      <vt:lpstr>A126066570T_Latest</vt:lpstr>
      <vt:lpstr>A126066574A</vt:lpstr>
      <vt:lpstr>A126066574A_Data</vt:lpstr>
      <vt:lpstr>A126066574A_Latest</vt:lpstr>
      <vt:lpstr>A126066578K</vt:lpstr>
      <vt:lpstr>A126066578K_Data</vt:lpstr>
      <vt:lpstr>A126066578K_Latest</vt:lpstr>
      <vt:lpstr>A126066582A</vt:lpstr>
      <vt:lpstr>A126066582A_Data</vt:lpstr>
      <vt:lpstr>A126066582A_Latest</vt:lpstr>
      <vt:lpstr>A126066586K</vt:lpstr>
      <vt:lpstr>A126066586K_Data</vt:lpstr>
      <vt:lpstr>A126066586K_Latest</vt:lpstr>
      <vt:lpstr>A126066590A</vt:lpstr>
      <vt:lpstr>A126066590A_Data</vt:lpstr>
      <vt:lpstr>A126066590A_Latest</vt:lpstr>
      <vt:lpstr>A126066594K</vt:lpstr>
      <vt:lpstr>A126066594K_Data</vt:lpstr>
      <vt:lpstr>A126066594K_Latest</vt:lpstr>
      <vt:lpstr>A126066598V</vt:lpstr>
      <vt:lpstr>A126066598V_Data</vt:lpstr>
      <vt:lpstr>A126066598V_Latest</vt:lpstr>
      <vt:lpstr>A126066602X</vt:lpstr>
      <vt:lpstr>A126066602X_Data</vt:lpstr>
      <vt:lpstr>A126066602X_Latest</vt:lpstr>
      <vt:lpstr>A126066606J</vt:lpstr>
      <vt:lpstr>A126066606J_Data</vt:lpstr>
      <vt:lpstr>A126066606J_Latest</vt:lpstr>
      <vt:lpstr>A126066610X</vt:lpstr>
      <vt:lpstr>A126066610X_Data</vt:lpstr>
      <vt:lpstr>A126066610X_Latest</vt:lpstr>
      <vt:lpstr>A126066614J</vt:lpstr>
      <vt:lpstr>A126066614J_Data</vt:lpstr>
      <vt:lpstr>A126066614J_Latest</vt:lpstr>
      <vt:lpstr>A126066618T</vt:lpstr>
      <vt:lpstr>A126066618T_Data</vt:lpstr>
      <vt:lpstr>A126066618T_Latest</vt:lpstr>
      <vt:lpstr>A126066622J</vt:lpstr>
      <vt:lpstr>A126066622J_Data</vt:lpstr>
      <vt:lpstr>A126066622J_Latest</vt:lpstr>
      <vt:lpstr>A126066626T</vt:lpstr>
      <vt:lpstr>A126066626T_Data</vt:lpstr>
      <vt:lpstr>A126066626T_Latest</vt:lpstr>
      <vt:lpstr>A126066630J</vt:lpstr>
      <vt:lpstr>A126066630J_Data</vt:lpstr>
      <vt:lpstr>A126066630J_Latest</vt:lpstr>
      <vt:lpstr>A126066634T</vt:lpstr>
      <vt:lpstr>A126066634T_Data</vt:lpstr>
      <vt:lpstr>A126066634T_Latest</vt:lpstr>
      <vt:lpstr>A126066638A</vt:lpstr>
      <vt:lpstr>A126066638A_Data</vt:lpstr>
      <vt:lpstr>A126066638A_Latest</vt:lpstr>
      <vt:lpstr>A126066642T</vt:lpstr>
      <vt:lpstr>A126066642T_Data</vt:lpstr>
      <vt:lpstr>A126066642T_Latest</vt:lpstr>
      <vt:lpstr>A126066646A</vt:lpstr>
      <vt:lpstr>A126066646A_Data</vt:lpstr>
      <vt:lpstr>A126066646A_Latest</vt:lpstr>
      <vt:lpstr>A126066650T</vt:lpstr>
      <vt:lpstr>A126066650T_Data</vt:lpstr>
      <vt:lpstr>A126066650T_Latest</vt:lpstr>
      <vt:lpstr>A126066654A</vt:lpstr>
      <vt:lpstr>A126066654A_Data</vt:lpstr>
      <vt:lpstr>A126066654A_Latest</vt:lpstr>
      <vt:lpstr>A126066658K</vt:lpstr>
      <vt:lpstr>A126066658K_Data</vt:lpstr>
      <vt:lpstr>A126066658K_Latest</vt:lpstr>
      <vt:lpstr>A126066662A</vt:lpstr>
      <vt:lpstr>A126066662A_Data</vt:lpstr>
      <vt:lpstr>A126066662A_Latest</vt:lpstr>
      <vt:lpstr>A126066666K</vt:lpstr>
      <vt:lpstr>A126066666K_Data</vt:lpstr>
      <vt:lpstr>A126066666K_Latest</vt:lpstr>
      <vt:lpstr>A126066670A</vt:lpstr>
      <vt:lpstr>A126066670A_Data</vt:lpstr>
      <vt:lpstr>A126066670A_Latest</vt:lpstr>
      <vt:lpstr>A126066674K</vt:lpstr>
      <vt:lpstr>A126066674K_Data</vt:lpstr>
      <vt:lpstr>A126066674K_Latest</vt:lpstr>
      <vt:lpstr>A126066678V</vt:lpstr>
      <vt:lpstr>A126066678V_Data</vt:lpstr>
      <vt:lpstr>A126066678V_Latest</vt:lpstr>
      <vt:lpstr>A126066682K</vt:lpstr>
      <vt:lpstr>A126066682K_Data</vt:lpstr>
      <vt:lpstr>A126066682K_Latest</vt:lpstr>
      <vt:lpstr>A126066686V</vt:lpstr>
      <vt:lpstr>A126066686V_Data</vt:lpstr>
      <vt:lpstr>A126066686V_Latest</vt:lpstr>
      <vt:lpstr>A126066690K</vt:lpstr>
      <vt:lpstr>A126066690K_Data</vt:lpstr>
      <vt:lpstr>A126066690K_Latest</vt:lpstr>
      <vt:lpstr>A126066694V</vt:lpstr>
      <vt:lpstr>A126066694V_Data</vt:lpstr>
      <vt:lpstr>A126066694V_Latest</vt:lpstr>
      <vt:lpstr>A126066698C</vt:lpstr>
      <vt:lpstr>A126066698C_Data</vt:lpstr>
      <vt:lpstr>A126066698C_Latest</vt:lpstr>
      <vt:lpstr>A126066702J</vt:lpstr>
      <vt:lpstr>A126066702J_Data</vt:lpstr>
      <vt:lpstr>A126066702J_Latest</vt:lpstr>
      <vt:lpstr>A126066706T</vt:lpstr>
      <vt:lpstr>A126066706T_Data</vt:lpstr>
      <vt:lpstr>A126066706T_Latest</vt:lpstr>
      <vt:lpstr>A126066710J</vt:lpstr>
      <vt:lpstr>A126066710J_Data</vt:lpstr>
      <vt:lpstr>A126066710J_Latest</vt:lpstr>
      <vt:lpstr>A126066714T</vt:lpstr>
      <vt:lpstr>A126066714T_Data</vt:lpstr>
      <vt:lpstr>A126066714T_Latest</vt:lpstr>
      <vt:lpstr>A126066718A</vt:lpstr>
      <vt:lpstr>A126066718A_Data</vt:lpstr>
      <vt:lpstr>A126066718A_Latest</vt:lpstr>
      <vt:lpstr>A126066722T</vt:lpstr>
      <vt:lpstr>A126066722T_Data</vt:lpstr>
      <vt:lpstr>A126066722T_Latest</vt:lpstr>
      <vt:lpstr>A126066726A</vt:lpstr>
      <vt:lpstr>A126066726A_Data</vt:lpstr>
      <vt:lpstr>A126066726A_Latest</vt:lpstr>
      <vt:lpstr>A126066730T</vt:lpstr>
      <vt:lpstr>A126066730T_Data</vt:lpstr>
      <vt:lpstr>A126066730T_Latest</vt:lpstr>
      <vt:lpstr>A126066734A</vt:lpstr>
      <vt:lpstr>A126066734A_Data</vt:lpstr>
      <vt:lpstr>A126066734A_Latest</vt:lpstr>
      <vt:lpstr>A126066738K</vt:lpstr>
      <vt:lpstr>A126066738K_Data</vt:lpstr>
      <vt:lpstr>A126066738K_Latest</vt:lpstr>
      <vt:lpstr>A126066742A</vt:lpstr>
      <vt:lpstr>A126066742A_Data</vt:lpstr>
      <vt:lpstr>A126066742A_Latest</vt:lpstr>
      <vt:lpstr>A126066746K</vt:lpstr>
      <vt:lpstr>A126066746K_Data</vt:lpstr>
      <vt:lpstr>A126066746K_Latest</vt:lpstr>
      <vt:lpstr>A126066750A</vt:lpstr>
      <vt:lpstr>A126066750A_Data</vt:lpstr>
      <vt:lpstr>A126066750A_Latest</vt:lpstr>
      <vt:lpstr>A126066754K</vt:lpstr>
      <vt:lpstr>A126066754K_Data</vt:lpstr>
      <vt:lpstr>A126066754K_Latest</vt:lpstr>
      <vt:lpstr>A126066758V</vt:lpstr>
      <vt:lpstr>A126066758V_Data</vt:lpstr>
      <vt:lpstr>A126066758V_Latest</vt:lpstr>
      <vt:lpstr>A126066762K</vt:lpstr>
      <vt:lpstr>A126066762K_Data</vt:lpstr>
      <vt:lpstr>A126066762K_Latest</vt:lpstr>
      <vt:lpstr>A126066766V</vt:lpstr>
      <vt:lpstr>A126066766V_Data</vt:lpstr>
      <vt:lpstr>A126066766V_Latest</vt:lpstr>
      <vt:lpstr>A126066770K</vt:lpstr>
      <vt:lpstr>A126066770K_Data</vt:lpstr>
      <vt:lpstr>A126066770K_Latest</vt:lpstr>
      <vt:lpstr>A126066774V</vt:lpstr>
      <vt:lpstr>A126066774V_Data</vt:lpstr>
      <vt:lpstr>A126066774V_Latest</vt:lpstr>
      <vt:lpstr>A126066778C</vt:lpstr>
      <vt:lpstr>A126066778C_Data</vt:lpstr>
      <vt:lpstr>A126066778C_Latest</vt:lpstr>
      <vt:lpstr>A126066782V</vt:lpstr>
      <vt:lpstr>A126066782V_Data</vt:lpstr>
      <vt:lpstr>A126066782V_Latest</vt:lpstr>
      <vt:lpstr>A126066786C</vt:lpstr>
      <vt:lpstr>A126066786C_Data</vt:lpstr>
      <vt:lpstr>A126066786C_Latest</vt:lpstr>
      <vt:lpstr>A126066790V</vt:lpstr>
      <vt:lpstr>A126066790V_Data</vt:lpstr>
      <vt:lpstr>A126066790V_Latest</vt:lpstr>
      <vt:lpstr>A126066794C</vt:lpstr>
      <vt:lpstr>A126066794C_Data</vt:lpstr>
      <vt:lpstr>A126066794C_Latest</vt:lpstr>
      <vt:lpstr>A126066798L</vt:lpstr>
      <vt:lpstr>A126066798L_Data</vt:lpstr>
      <vt:lpstr>A126066798L_Latest</vt:lpstr>
      <vt:lpstr>A126066802T</vt:lpstr>
      <vt:lpstr>A126066802T_Data</vt:lpstr>
      <vt:lpstr>A126066802T_Latest</vt:lpstr>
      <vt:lpstr>A126066806A</vt:lpstr>
      <vt:lpstr>A126066806A_Data</vt:lpstr>
      <vt:lpstr>A126066806A_Latest</vt:lpstr>
      <vt:lpstr>A126066810T</vt:lpstr>
      <vt:lpstr>A126066810T_Data</vt:lpstr>
      <vt:lpstr>A126066810T_Latest</vt:lpstr>
      <vt:lpstr>A126066814A</vt:lpstr>
      <vt:lpstr>A126066814A_Data</vt:lpstr>
      <vt:lpstr>A126066814A_Latest</vt:lpstr>
      <vt:lpstr>A126066818K</vt:lpstr>
      <vt:lpstr>A126066818K_Data</vt:lpstr>
      <vt:lpstr>A126066818K_Latest</vt:lpstr>
      <vt:lpstr>A126066822A</vt:lpstr>
      <vt:lpstr>A126066822A_Data</vt:lpstr>
      <vt:lpstr>A126066822A_Latest</vt:lpstr>
      <vt:lpstr>A126066826K</vt:lpstr>
      <vt:lpstr>A126066826K_Data</vt:lpstr>
      <vt:lpstr>A126066826K_Latest</vt:lpstr>
      <vt:lpstr>A126066830A</vt:lpstr>
      <vt:lpstr>A126066830A_Data</vt:lpstr>
      <vt:lpstr>A126066830A_Latest</vt:lpstr>
      <vt:lpstr>A126066834K</vt:lpstr>
      <vt:lpstr>A126066834K_Data</vt:lpstr>
      <vt:lpstr>A126066834K_Latest</vt:lpstr>
      <vt:lpstr>A126066838V</vt:lpstr>
      <vt:lpstr>A126066838V_Data</vt:lpstr>
      <vt:lpstr>A126066838V_Latest</vt:lpstr>
      <vt:lpstr>A126066842K</vt:lpstr>
      <vt:lpstr>A126066842K_Data</vt:lpstr>
      <vt:lpstr>A126066842K_Latest</vt:lpstr>
      <vt:lpstr>A126066846V</vt:lpstr>
      <vt:lpstr>A126066846V_Data</vt:lpstr>
      <vt:lpstr>A126066846V_Latest</vt:lpstr>
      <vt:lpstr>A126066850K</vt:lpstr>
      <vt:lpstr>A126066850K_Data</vt:lpstr>
      <vt:lpstr>A126066850K_Latest</vt:lpstr>
      <vt:lpstr>A126066854V</vt:lpstr>
      <vt:lpstr>A126066854V_Data</vt:lpstr>
      <vt:lpstr>A126066854V_Latest</vt:lpstr>
      <vt:lpstr>A126066858C</vt:lpstr>
      <vt:lpstr>A126066858C_Data</vt:lpstr>
      <vt:lpstr>A126066858C_Latest</vt:lpstr>
      <vt:lpstr>A126066862V</vt:lpstr>
      <vt:lpstr>A126066862V_Data</vt:lpstr>
      <vt:lpstr>A126066862V_Latest</vt:lpstr>
      <vt:lpstr>A126066866C</vt:lpstr>
      <vt:lpstr>A126066866C_Data</vt:lpstr>
      <vt:lpstr>A126066866C_Latest</vt:lpstr>
      <vt:lpstr>A126066870V</vt:lpstr>
      <vt:lpstr>A126066870V_Data</vt:lpstr>
      <vt:lpstr>A126066870V_Latest</vt:lpstr>
      <vt:lpstr>A126066874C</vt:lpstr>
      <vt:lpstr>A126066874C_Data</vt:lpstr>
      <vt:lpstr>A126066874C_Latest</vt:lpstr>
      <vt:lpstr>A126066878L</vt:lpstr>
      <vt:lpstr>A126066878L_Data</vt:lpstr>
      <vt:lpstr>A126066878L_Latest</vt:lpstr>
      <vt:lpstr>A126066882C</vt:lpstr>
      <vt:lpstr>A126066882C_Data</vt:lpstr>
      <vt:lpstr>A126066882C_Latest</vt:lpstr>
      <vt:lpstr>A126066886L</vt:lpstr>
      <vt:lpstr>A126066886L_Data</vt:lpstr>
      <vt:lpstr>A126066886L_Latest</vt:lpstr>
      <vt:lpstr>A126066890C</vt:lpstr>
      <vt:lpstr>A126066890C_Data</vt:lpstr>
      <vt:lpstr>A126066890C_Latest</vt:lpstr>
      <vt:lpstr>A126066894L</vt:lpstr>
      <vt:lpstr>A126066894L_Data</vt:lpstr>
      <vt:lpstr>A126066894L_Latest</vt:lpstr>
      <vt:lpstr>A126066898W</vt:lpstr>
      <vt:lpstr>A126066898W_Data</vt:lpstr>
      <vt:lpstr>A126066898W_Latest</vt:lpstr>
      <vt:lpstr>A126066902A</vt:lpstr>
      <vt:lpstr>A126066902A_Data</vt:lpstr>
      <vt:lpstr>A126066902A_Latest</vt:lpstr>
      <vt:lpstr>A126066906K</vt:lpstr>
      <vt:lpstr>A126066906K_Data</vt:lpstr>
      <vt:lpstr>A126066906K_Latest</vt:lpstr>
      <vt:lpstr>A126066910A</vt:lpstr>
      <vt:lpstr>A126066910A_Data</vt:lpstr>
      <vt:lpstr>A126066910A_Latest</vt:lpstr>
      <vt:lpstr>A126066914K</vt:lpstr>
      <vt:lpstr>A126066914K_Data</vt:lpstr>
      <vt:lpstr>A126066914K_Latest</vt:lpstr>
      <vt:lpstr>A126066918V</vt:lpstr>
      <vt:lpstr>A126066918V_Data</vt:lpstr>
      <vt:lpstr>A126066918V_Latest</vt:lpstr>
      <vt:lpstr>A126066922K</vt:lpstr>
      <vt:lpstr>A126066922K_Data</vt:lpstr>
      <vt:lpstr>A126066922K_Latest</vt:lpstr>
      <vt:lpstr>A126066926V</vt:lpstr>
      <vt:lpstr>A126066926V_Data</vt:lpstr>
      <vt:lpstr>A126066926V_Latest</vt:lpstr>
      <vt:lpstr>A126066930K</vt:lpstr>
      <vt:lpstr>A126066930K_Data</vt:lpstr>
      <vt:lpstr>A126066930K_Latest</vt:lpstr>
      <vt:lpstr>A126066934V</vt:lpstr>
      <vt:lpstr>A126066934V_Data</vt:lpstr>
      <vt:lpstr>A126066934V_Latest</vt:lpstr>
      <vt:lpstr>A126066938C</vt:lpstr>
      <vt:lpstr>A126066938C_Data</vt:lpstr>
      <vt:lpstr>A126066938C_Latest</vt:lpstr>
      <vt:lpstr>A126066942V</vt:lpstr>
      <vt:lpstr>A126066942V_Data</vt:lpstr>
      <vt:lpstr>A126066942V_Latest</vt:lpstr>
      <vt:lpstr>A126066946C</vt:lpstr>
      <vt:lpstr>A126066946C_Data</vt:lpstr>
      <vt:lpstr>A126066946C_Latest</vt:lpstr>
      <vt:lpstr>A126066950V</vt:lpstr>
      <vt:lpstr>A126066950V_Data</vt:lpstr>
      <vt:lpstr>A126066950V_Latest</vt:lpstr>
      <vt:lpstr>A126066954C</vt:lpstr>
      <vt:lpstr>A126066954C_Data</vt:lpstr>
      <vt:lpstr>A126066954C_Latest</vt:lpstr>
      <vt:lpstr>A126066958L</vt:lpstr>
      <vt:lpstr>A126066958L_Data</vt:lpstr>
      <vt:lpstr>A126066958L_Latest</vt:lpstr>
      <vt:lpstr>A126066962C</vt:lpstr>
      <vt:lpstr>A126066962C_Data</vt:lpstr>
      <vt:lpstr>A126066962C_Latest</vt:lpstr>
      <vt:lpstr>A126066966L</vt:lpstr>
      <vt:lpstr>A126066966L_Data</vt:lpstr>
      <vt:lpstr>A126066966L_Latest</vt:lpstr>
      <vt:lpstr>A126066970C</vt:lpstr>
      <vt:lpstr>A126066970C_Data</vt:lpstr>
      <vt:lpstr>A126066970C_Latest</vt:lpstr>
      <vt:lpstr>A126066974L</vt:lpstr>
      <vt:lpstr>A126066974L_Data</vt:lpstr>
      <vt:lpstr>A126066974L_Latest</vt:lpstr>
      <vt:lpstr>A126066978W</vt:lpstr>
      <vt:lpstr>A126066978W_Data</vt:lpstr>
      <vt:lpstr>A126066978W_Latest</vt:lpstr>
      <vt:lpstr>A126066982L</vt:lpstr>
      <vt:lpstr>A126066982L_Data</vt:lpstr>
      <vt:lpstr>A126066982L_Latest</vt:lpstr>
      <vt:lpstr>A126066986W</vt:lpstr>
      <vt:lpstr>A126066986W_Data</vt:lpstr>
      <vt:lpstr>A126066986W_Latest</vt:lpstr>
      <vt:lpstr>A126066990L</vt:lpstr>
      <vt:lpstr>A126066990L_Data</vt:lpstr>
      <vt:lpstr>A126066990L_Latest</vt:lpstr>
      <vt:lpstr>A126066994W</vt:lpstr>
      <vt:lpstr>A126066994W_Data</vt:lpstr>
      <vt:lpstr>A126066994W_Latest</vt:lpstr>
      <vt:lpstr>A126066998F</vt:lpstr>
      <vt:lpstr>A126066998F_Data</vt:lpstr>
      <vt:lpstr>A126066998F_Latest</vt:lpstr>
      <vt:lpstr>A126067002L</vt:lpstr>
      <vt:lpstr>A126067002L_Data</vt:lpstr>
      <vt:lpstr>A126067002L_Latest</vt:lpstr>
      <vt:lpstr>A126067006W</vt:lpstr>
      <vt:lpstr>A126067006W_Data</vt:lpstr>
      <vt:lpstr>A126067006W_Latest</vt:lpstr>
      <vt:lpstr>A126067010L</vt:lpstr>
      <vt:lpstr>A126067010L_Data</vt:lpstr>
      <vt:lpstr>A126067010L_Latest</vt:lpstr>
      <vt:lpstr>A126067014W</vt:lpstr>
      <vt:lpstr>A126067014W_Data</vt:lpstr>
      <vt:lpstr>A126067014W_Latest</vt:lpstr>
      <vt:lpstr>A126067018F</vt:lpstr>
      <vt:lpstr>A126067018F_Data</vt:lpstr>
      <vt:lpstr>A126067018F_Latest</vt:lpstr>
      <vt:lpstr>A126067022W</vt:lpstr>
      <vt:lpstr>A126067022W_Data</vt:lpstr>
      <vt:lpstr>A126067022W_Latest</vt:lpstr>
      <vt:lpstr>A126067026F</vt:lpstr>
      <vt:lpstr>A126067026F_Data</vt:lpstr>
      <vt:lpstr>A126067026F_Latest</vt:lpstr>
      <vt:lpstr>A126067030W</vt:lpstr>
      <vt:lpstr>A126067030W_Data</vt:lpstr>
      <vt:lpstr>A126067030W_Latest</vt:lpstr>
      <vt:lpstr>A126067034F</vt:lpstr>
      <vt:lpstr>A126067034F_Data</vt:lpstr>
      <vt:lpstr>A126067034F_Latest</vt:lpstr>
      <vt:lpstr>A126067038R</vt:lpstr>
      <vt:lpstr>A126067038R_Data</vt:lpstr>
      <vt:lpstr>A126067038R_Latest</vt:lpstr>
      <vt:lpstr>A126067042F</vt:lpstr>
      <vt:lpstr>A126067042F_Data</vt:lpstr>
      <vt:lpstr>A126067042F_Latest</vt:lpstr>
      <vt:lpstr>A126067046R</vt:lpstr>
      <vt:lpstr>A126067046R_Data</vt:lpstr>
      <vt:lpstr>A126067046R_Latest</vt:lpstr>
      <vt:lpstr>A126067050F</vt:lpstr>
      <vt:lpstr>A126067050F_Data</vt:lpstr>
      <vt:lpstr>A126067050F_Latest</vt:lpstr>
      <vt:lpstr>A126067054R</vt:lpstr>
      <vt:lpstr>A126067054R_Data</vt:lpstr>
      <vt:lpstr>A126067054R_Latest</vt:lpstr>
      <vt:lpstr>A126067058X</vt:lpstr>
      <vt:lpstr>A126067058X_Data</vt:lpstr>
      <vt:lpstr>A126067058X_Latest</vt:lpstr>
      <vt:lpstr>A126067062R</vt:lpstr>
      <vt:lpstr>A126067062R_Data</vt:lpstr>
      <vt:lpstr>A126067062R_Latest</vt:lpstr>
      <vt:lpstr>A126067066X</vt:lpstr>
      <vt:lpstr>A126067066X_Data</vt:lpstr>
      <vt:lpstr>A126067066X_Latest</vt:lpstr>
      <vt:lpstr>A126067070R</vt:lpstr>
      <vt:lpstr>A126067070R_Data</vt:lpstr>
      <vt:lpstr>A126067070R_Latest</vt:lpstr>
      <vt:lpstr>A126067074X</vt:lpstr>
      <vt:lpstr>A126067074X_Data</vt:lpstr>
      <vt:lpstr>A126067074X_Latest</vt:lpstr>
      <vt:lpstr>A126067078J</vt:lpstr>
      <vt:lpstr>A126067078J_Data</vt:lpstr>
      <vt:lpstr>A126067078J_Latest</vt:lpstr>
      <vt:lpstr>A126067082X</vt:lpstr>
      <vt:lpstr>A126067082X_Data</vt:lpstr>
      <vt:lpstr>A126067082X_Latest</vt:lpstr>
      <vt:lpstr>A126067086J</vt:lpstr>
      <vt:lpstr>A126067086J_Data</vt:lpstr>
      <vt:lpstr>A126067086J_Latest</vt:lpstr>
      <vt:lpstr>A126067090X</vt:lpstr>
      <vt:lpstr>A126067090X_Data</vt:lpstr>
      <vt:lpstr>A126067090X_Latest</vt:lpstr>
      <vt:lpstr>A126067094J</vt:lpstr>
      <vt:lpstr>A126067094J_Data</vt:lpstr>
      <vt:lpstr>A126067094J_Latest</vt:lpstr>
      <vt:lpstr>A126067098T</vt:lpstr>
      <vt:lpstr>A126067098T_Data</vt:lpstr>
      <vt:lpstr>A126067098T_Latest</vt:lpstr>
      <vt:lpstr>A126067102W</vt:lpstr>
      <vt:lpstr>A126067102W_Data</vt:lpstr>
      <vt:lpstr>A126067102W_Latest</vt:lpstr>
      <vt:lpstr>A126067106F</vt:lpstr>
      <vt:lpstr>A126067106F_Data</vt:lpstr>
      <vt:lpstr>A126067106F_Latest</vt:lpstr>
      <vt:lpstr>A126067110W</vt:lpstr>
      <vt:lpstr>A126067110W_Data</vt:lpstr>
      <vt:lpstr>A126067110W_Latest</vt:lpstr>
      <vt:lpstr>A126067114F</vt:lpstr>
      <vt:lpstr>A126067114F_Data</vt:lpstr>
      <vt:lpstr>A126067114F_Latest</vt:lpstr>
      <vt:lpstr>A126067118R</vt:lpstr>
      <vt:lpstr>A126067118R_Data</vt:lpstr>
      <vt:lpstr>A126067118R_Latest</vt:lpstr>
      <vt:lpstr>A126067122F</vt:lpstr>
      <vt:lpstr>A126067122F_Data</vt:lpstr>
      <vt:lpstr>A126067122F_Latest</vt:lpstr>
      <vt:lpstr>A126067126R</vt:lpstr>
      <vt:lpstr>A126067126R_Data</vt:lpstr>
      <vt:lpstr>A126067126R_Latest</vt:lpstr>
      <vt:lpstr>A126067130F</vt:lpstr>
      <vt:lpstr>A126067130F_Data</vt:lpstr>
      <vt:lpstr>A126067130F_Latest</vt:lpstr>
      <vt:lpstr>A126067134R</vt:lpstr>
      <vt:lpstr>A126067134R_Data</vt:lpstr>
      <vt:lpstr>A126067134R_Latest</vt:lpstr>
      <vt:lpstr>A126067138X</vt:lpstr>
      <vt:lpstr>A126067138X_Data</vt:lpstr>
      <vt:lpstr>A126067138X_Latest</vt:lpstr>
      <vt:lpstr>A126067142R</vt:lpstr>
      <vt:lpstr>A126067142R_Data</vt:lpstr>
      <vt:lpstr>A126067142R_Latest</vt:lpstr>
      <vt:lpstr>A126067146X</vt:lpstr>
      <vt:lpstr>A126067146X_Data</vt:lpstr>
      <vt:lpstr>A126067146X_Latest</vt:lpstr>
      <vt:lpstr>A126067150R</vt:lpstr>
      <vt:lpstr>A126067150R_Data</vt:lpstr>
      <vt:lpstr>A126067150R_Latest</vt:lpstr>
      <vt:lpstr>A126067154X</vt:lpstr>
      <vt:lpstr>A126067154X_Data</vt:lpstr>
      <vt:lpstr>A126067154X_Latest</vt:lpstr>
      <vt:lpstr>A126067158J</vt:lpstr>
      <vt:lpstr>A126067158J_Data</vt:lpstr>
      <vt:lpstr>A126067158J_Latest</vt:lpstr>
      <vt:lpstr>A126067162X</vt:lpstr>
      <vt:lpstr>A126067162X_Data</vt:lpstr>
      <vt:lpstr>A126067162X_Latest</vt:lpstr>
      <vt:lpstr>A126067166J</vt:lpstr>
      <vt:lpstr>A126067166J_Data</vt:lpstr>
      <vt:lpstr>A126067166J_Latest</vt:lpstr>
      <vt:lpstr>A126067170X</vt:lpstr>
      <vt:lpstr>A126067170X_Data</vt:lpstr>
      <vt:lpstr>A126067170X_Latest</vt:lpstr>
      <vt:lpstr>A126067174J</vt:lpstr>
      <vt:lpstr>A126067174J_Data</vt:lpstr>
      <vt:lpstr>A126067174J_Latest</vt:lpstr>
      <vt:lpstr>A126067178T</vt:lpstr>
      <vt:lpstr>A126067178T_Data</vt:lpstr>
      <vt:lpstr>A126067178T_Latest</vt:lpstr>
      <vt:lpstr>A126067182J</vt:lpstr>
      <vt:lpstr>A126067182J_Data</vt:lpstr>
      <vt:lpstr>A126067182J_Latest</vt:lpstr>
      <vt:lpstr>A126067186T</vt:lpstr>
      <vt:lpstr>A126067186T_Data</vt:lpstr>
      <vt:lpstr>A126067186T_Latest</vt:lpstr>
      <vt:lpstr>A126067190J</vt:lpstr>
      <vt:lpstr>A126067190J_Data</vt:lpstr>
      <vt:lpstr>A126067190J_Latest</vt:lpstr>
      <vt:lpstr>A126067194T</vt:lpstr>
      <vt:lpstr>A126067194T_Data</vt:lpstr>
      <vt:lpstr>A126067194T_Latest</vt:lpstr>
      <vt:lpstr>A126067198A</vt:lpstr>
      <vt:lpstr>A126067198A_Data</vt:lpstr>
      <vt:lpstr>A126067198A_Latest</vt:lpstr>
      <vt:lpstr>A126067202F</vt:lpstr>
      <vt:lpstr>A126067202F_Data</vt:lpstr>
      <vt:lpstr>A126067202F_Latest</vt:lpstr>
      <vt:lpstr>A126067206R</vt:lpstr>
      <vt:lpstr>A126067206R_Data</vt:lpstr>
      <vt:lpstr>A126067206R_Latest</vt:lpstr>
      <vt:lpstr>A126067210F</vt:lpstr>
      <vt:lpstr>A126067210F_Data</vt:lpstr>
      <vt:lpstr>A126067210F_Latest</vt:lpstr>
      <vt:lpstr>A126067214R</vt:lpstr>
      <vt:lpstr>A126067214R_Data</vt:lpstr>
      <vt:lpstr>A126067214R_Latest</vt:lpstr>
      <vt:lpstr>A126067218X</vt:lpstr>
      <vt:lpstr>A126067218X_Data</vt:lpstr>
      <vt:lpstr>A126067218X_Latest</vt:lpstr>
      <vt:lpstr>A126067222R</vt:lpstr>
      <vt:lpstr>A126067222R_Data</vt:lpstr>
      <vt:lpstr>A126067222R_Latest</vt:lpstr>
      <vt:lpstr>A126067226X</vt:lpstr>
      <vt:lpstr>A126067226X_Data</vt:lpstr>
      <vt:lpstr>A126067226X_Latest</vt:lpstr>
      <vt:lpstr>A126067230R</vt:lpstr>
      <vt:lpstr>A126067230R_Data</vt:lpstr>
      <vt:lpstr>A126067230R_Latest</vt:lpstr>
      <vt:lpstr>A126067234X</vt:lpstr>
      <vt:lpstr>A126067234X_Data</vt:lpstr>
      <vt:lpstr>A126067234X_Latest</vt:lpstr>
      <vt:lpstr>A126067238J</vt:lpstr>
      <vt:lpstr>A126067238J_Data</vt:lpstr>
      <vt:lpstr>A126067238J_Latest</vt:lpstr>
      <vt:lpstr>A126067242X</vt:lpstr>
      <vt:lpstr>A126067242X_Data</vt:lpstr>
      <vt:lpstr>A126067242X_Latest</vt:lpstr>
      <vt:lpstr>A126067246J</vt:lpstr>
      <vt:lpstr>A126067246J_Data</vt:lpstr>
      <vt:lpstr>A126067246J_Latest</vt:lpstr>
      <vt:lpstr>A126067250X</vt:lpstr>
      <vt:lpstr>A126067250X_Data</vt:lpstr>
      <vt:lpstr>A126067250X_Latest</vt:lpstr>
      <vt:lpstr>A126067254J</vt:lpstr>
      <vt:lpstr>A126067254J_Data</vt:lpstr>
      <vt:lpstr>A126067254J_Latest</vt:lpstr>
      <vt:lpstr>A126067258T</vt:lpstr>
      <vt:lpstr>A126067258T_Data</vt:lpstr>
      <vt:lpstr>A126067258T_Latest</vt:lpstr>
      <vt:lpstr>A126067262J</vt:lpstr>
      <vt:lpstr>A126067262J_Data</vt:lpstr>
      <vt:lpstr>A126067262J_Latest</vt:lpstr>
      <vt:lpstr>A126067266T</vt:lpstr>
      <vt:lpstr>A126067266T_Data</vt:lpstr>
      <vt:lpstr>A126067266T_Latest</vt:lpstr>
      <vt:lpstr>A126067270J</vt:lpstr>
      <vt:lpstr>A126067270J_Data</vt:lpstr>
      <vt:lpstr>A126067270J_Latest</vt:lpstr>
      <vt:lpstr>A126067274T</vt:lpstr>
      <vt:lpstr>A126067274T_Data</vt:lpstr>
      <vt:lpstr>A126067274T_Latest</vt:lpstr>
      <vt:lpstr>A126067278A</vt:lpstr>
      <vt:lpstr>A126067278A_Data</vt:lpstr>
      <vt:lpstr>A126067278A_Latest</vt:lpstr>
      <vt:lpstr>A126067282T</vt:lpstr>
      <vt:lpstr>A126067282T_Data</vt:lpstr>
      <vt:lpstr>A126067282T_Latest</vt:lpstr>
      <vt:lpstr>A126067286A</vt:lpstr>
      <vt:lpstr>A126067286A_Data</vt:lpstr>
      <vt:lpstr>A126067286A_Latest</vt:lpstr>
      <vt:lpstr>A126067290T</vt:lpstr>
      <vt:lpstr>A126067290T_Data</vt:lpstr>
      <vt:lpstr>A126067290T_Latest</vt:lpstr>
      <vt:lpstr>A126067294A</vt:lpstr>
      <vt:lpstr>A126067294A_Data</vt:lpstr>
      <vt:lpstr>A126067294A_Latest</vt:lpstr>
      <vt:lpstr>A126067298K</vt:lpstr>
      <vt:lpstr>A126067298K_Data</vt:lpstr>
      <vt:lpstr>A126067298K_Latest</vt:lpstr>
      <vt:lpstr>A126067302R</vt:lpstr>
      <vt:lpstr>A126067302R_Data</vt:lpstr>
      <vt:lpstr>A126067302R_Latest</vt:lpstr>
      <vt:lpstr>A126067306X</vt:lpstr>
      <vt:lpstr>A126067306X_Data</vt:lpstr>
      <vt:lpstr>A126067306X_Latest</vt:lpstr>
      <vt:lpstr>A126067310R</vt:lpstr>
      <vt:lpstr>A126067310R_Data</vt:lpstr>
      <vt:lpstr>A126067310R_Latest</vt:lpstr>
      <vt:lpstr>A126067314X</vt:lpstr>
      <vt:lpstr>A126067314X_Data</vt:lpstr>
      <vt:lpstr>A126067314X_Latest</vt:lpstr>
      <vt:lpstr>A126067318J</vt:lpstr>
      <vt:lpstr>A126067318J_Data</vt:lpstr>
      <vt:lpstr>A126067318J_Latest</vt:lpstr>
      <vt:lpstr>A126067322X</vt:lpstr>
      <vt:lpstr>A126067322X_Data</vt:lpstr>
      <vt:lpstr>A126067322X_Latest</vt:lpstr>
      <vt:lpstr>A126067326J</vt:lpstr>
      <vt:lpstr>A126067326J_Data</vt:lpstr>
      <vt:lpstr>A126067326J_Latest</vt:lpstr>
      <vt:lpstr>A126067330X</vt:lpstr>
      <vt:lpstr>A126067330X_Data</vt:lpstr>
      <vt:lpstr>A126067330X_Latest</vt:lpstr>
      <vt:lpstr>A126067334J</vt:lpstr>
      <vt:lpstr>A126067334J_Data</vt:lpstr>
      <vt:lpstr>A126067334J_Latest</vt:lpstr>
      <vt:lpstr>A126067338T</vt:lpstr>
      <vt:lpstr>A126067338T_Data</vt:lpstr>
      <vt:lpstr>A126067338T_Latest</vt:lpstr>
      <vt:lpstr>A126067342J</vt:lpstr>
      <vt:lpstr>A126067342J_Data</vt:lpstr>
      <vt:lpstr>A126067342J_Latest</vt:lpstr>
      <vt:lpstr>A126067346T</vt:lpstr>
      <vt:lpstr>A126067346T_Data</vt:lpstr>
      <vt:lpstr>A126067346T_Latest</vt:lpstr>
      <vt:lpstr>A126067350J</vt:lpstr>
      <vt:lpstr>A126067350J_Data</vt:lpstr>
      <vt:lpstr>A126067350J_Latest</vt:lpstr>
      <vt:lpstr>A126067354T</vt:lpstr>
      <vt:lpstr>A126067354T_Data</vt:lpstr>
      <vt:lpstr>A126067354T_Latest</vt:lpstr>
      <vt:lpstr>A126067358A</vt:lpstr>
      <vt:lpstr>A126067358A_Data</vt:lpstr>
      <vt:lpstr>A126067358A_Latest</vt:lpstr>
      <vt:lpstr>A126067362T</vt:lpstr>
      <vt:lpstr>A126067362T_Data</vt:lpstr>
      <vt:lpstr>A126067362T_Latest</vt:lpstr>
      <vt:lpstr>A126067366A</vt:lpstr>
      <vt:lpstr>A126067366A_Data</vt:lpstr>
      <vt:lpstr>A126067366A_Latest</vt:lpstr>
      <vt:lpstr>A126067370T</vt:lpstr>
      <vt:lpstr>A126067370T_Data</vt:lpstr>
      <vt:lpstr>A126067370T_Latest</vt:lpstr>
      <vt:lpstr>A126067374A</vt:lpstr>
      <vt:lpstr>A126067374A_Data</vt:lpstr>
      <vt:lpstr>A126067374A_Latest</vt:lpstr>
      <vt:lpstr>A126067378K</vt:lpstr>
      <vt:lpstr>A126067378K_Data</vt:lpstr>
      <vt:lpstr>A126067378K_Latest</vt:lpstr>
      <vt:lpstr>A126067382A</vt:lpstr>
      <vt:lpstr>A126067382A_Data</vt:lpstr>
      <vt:lpstr>A126067382A_Latest</vt:lpstr>
      <vt:lpstr>A126067386K</vt:lpstr>
      <vt:lpstr>A126067386K_Data</vt:lpstr>
      <vt:lpstr>A126067386K_Latest</vt:lpstr>
      <vt:lpstr>A126067390A</vt:lpstr>
      <vt:lpstr>A126067390A_Data</vt:lpstr>
      <vt:lpstr>A126067390A_Latest</vt:lpstr>
      <vt:lpstr>A126067394K</vt:lpstr>
      <vt:lpstr>A126067394K_Data</vt:lpstr>
      <vt:lpstr>A126067394K_Latest</vt:lpstr>
      <vt:lpstr>A126067398V</vt:lpstr>
      <vt:lpstr>A126067398V_Data</vt:lpstr>
      <vt:lpstr>A126067398V_Latest</vt:lpstr>
      <vt:lpstr>A126067402X</vt:lpstr>
      <vt:lpstr>A126067402X_Data</vt:lpstr>
      <vt:lpstr>A126067402X_Latest</vt:lpstr>
      <vt:lpstr>A126067406J</vt:lpstr>
      <vt:lpstr>A126067406J_Data</vt:lpstr>
      <vt:lpstr>A126067406J_Latest</vt:lpstr>
      <vt:lpstr>A126067410X</vt:lpstr>
      <vt:lpstr>A126067410X_Data</vt:lpstr>
      <vt:lpstr>A126067410X_Latest</vt:lpstr>
      <vt:lpstr>A126067414J</vt:lpstr>
      <vt:lpstr>A126067414J_Data</vt:lpstr>
      <vt:lpstr>A126067414J_Latest</vt:lpstr>
      <vt:lpstr>A126067418T</vt:lpstr>
      <vt:lpstr>A126067418T_Data</vt:lpstr>
      <vt:lpstr>A126067418T_Latest</vt:lpstr>
      <vt:lpstr>A126067422J</vt:lpstr>
      <vt:lpstr>A126067422J_Data</vt:lpstr>
      <vt:lpstr>A126067422J_Latest</vt:lpstr>
      <vt:lpstr>A126067426T</vt:lpstr>
      <vt:lpstr>A126067426T_Data</vt:lpstr>
      <vt:lpstr>A126067426T_Latest</vt:lpstr>
      <vt:lpstr>A126067430J</vt:lpstr>
      <vt:lpstr>A126067430J_Data</vt:lpstr>
      <vt:lpstr>A126067430J_Latest</vt:lpstr>
      <vt:lpstr>A126067434T</vt:lpstr>
      <vt:lpstr>A126067434T_Data</vt:lpstr>
      <vt:lpstr>A126067434T_Latest</vt:lpstr>
      <vt:lpstr>A126067438A</vt:lpstr>
      <vt:lpstr>A126067438A_Data</vt:lpstr>
      <vt:lpstr>A126067438A_Latest</vt:lpstr>
      <vt:lpstr>A126067442T</vt:lpstr>
      <vt:lpstr>A126067442T_Data</vt:lpstr>
      <vt:lpstr>A126067442T_Latest</vt:lpstr>
      <vt:lpstr>A126067446A</vt:lpstr>
      <vt:lpstr>A126067446A_Data</vt:lpstr>
      <vt:lpstr>A126067446A_Latest</vt:lpstr>
      <vt:lpstr>A126067450T</vt:lpstr>
      <vt:lpstr>A126067450T_Data</vt:lpstr>
      <vt:lpstr>A126067450T_Latest</vt:lpstr>
      <vt:lpstr>A126067454A</vt:lpstr>
      <vt:lpstr>A126067454A_Data</vt:lpstr>
      <vt:lpstr>A126067454A_Latest</vt:lpstr>
      <vt:lpstr>A126067458K</vt:lpstr>
      <vt:lpstr>A126067458K_Data</vt:lpstr>
      <vt:lpstr>A126067458K_Latest</vt:lpstr>
      <vt:lpstr>A126067462A</vt:lpstr>
      <vt:lpstr>A126067462A_Data</vt:lpstr>
      <vt:lpstr>A126067462A_Latest</vt:lpstr>
      <vt:lpstr>A126067466K</vt:lpstr>
      <vt:lpstr>A126067466K_Data</vt:lpstr>
      <vt:lpstr>A126067466K_Latest</vt:lpstr>
      <vt:lpstr>A126067470A</vt:lpstr>
      <vt:lpstr>A126067470A_Data</vt:lpstr>
      <vt:lpstr>A126067470A_Latest</vt:lpstr>
      <vt:lpstr>A126067474K</vt:lpstr>
      <vt:lpstr>A126067474K_Data</vt:lpstr>
      <vt:lpstr>A126067474K_Latest</vt:lpstr>
      <vt:lpstr>A126067478V</vt:lpstr>
      <vt:lpstr>A126067478V_Data</vt:lpstr>
      <vt:lpstr>A126067478V_Latest</vt:lpstr>
      <vt:lpstr>A126067482K</vt:lpstr>
      <vt:lpstr>A126067482K_Data</vt:lpstr>
      <vt:lpstr>A126067482K_Latest</vt:lpstr>
      <vt:lpstr>A126067486V</vt:lpstr>
      <vt:lpstr>A126067486V_Data</vt:lpstr>
      <vt:lpstr>A126067486V_Latest</vt:lpstr>
      <vt:lpstr>A126067490K</vt:lpstr>
      <vt:lpstr>A126067490K_Data</vt:lpstr>
      <vt:lpstr>A126067490K_Latest</vt:lpstr>
      <vt:lpstr>A126067494V</vt:lpstr>
      <vt:lpstr>A126067494V_Data</vt:lpstr>
      <vt:lpstr>A126067494V_Latest</vt:lpstr>
      <vt:lpstr>A126067498C</vt:lpstr>
      <vt:lpstr>A126067498C_Data</vt:lpstr>
      <vt:lpstr>A126067498C_Latest</vt:lpstr>
      <vt:lpstr>A126067502J</vt:lpstr>
      <vt:lpstr>A126067502J_Data</vt:lpstr>
      <vt:lpstr>A126067502J_Latest</vt:lpstr>
      <vt:lpstr>A126067506T</vt:lpstr>
      <vt:lpstr>A126067506T_Data</vt:lpstr>
      <vt:lpstr>A126067506T_Latest</vt:lpstr>
      <vt:lpstr>A126067510J</vt:lpstr>
      <vt:lpstr>A126067510J_Data</vt:lpstr>
      <vt:lpstr>A126067510J_Latest</vt:lpstr>
      <vt:lpstr>A126067514T</vt:lpstr>
      <vt:lpstr>A126067514T_Data</vt:lpstr>
      <vt:lpstr>A126067514T_Latest</vt:lpstr>
      <vt:lpstr>A126067518A</vt:lpstr>
      <vt:lpstr>A126067518A_Data</vt:lpstr>
      <vt:lpstr>A126067518A_Latest</vt:lpstr>
      <vt:lpstr>A126067522T</vt:lpstr>
      <vt:lpstr>A126067522T_Data</vt:lpstr>
      <vt:lpstr>A126067522T_Latest</vt:lpstr>
      <vt:lpstr>A126067526A</vt:lpstr>
      <vt:lpstr>A126067526A_Data</vt:lpstr>
      <vt:lpstr>A126067526A_Latest</vt:lpstr>
      <vt:lpstr>A126067530T</vt:lpstr>
      <vt:lpstr>A126067530T_Data</vt:lpstr>
      <vt:lpstr>A126067530T_Latest</vt:lpstr>
      <vt:lpstr>A126067534A</vt:lpstr>
      <vt:lpstr>A126067534A_Data</vt:lpstr>
      <vt:lpstr>A126067534A_Latest</vt:lpstr>
      <vt:lpstr>A126067538K</vt:lpstr>
      <vt:lpstr>A126067538K_Data</vt:lpstr>
      <vt:lpstr>A126067538K_Latest</vt:lpstr>
      <vt:lpstr>A126067542A</vt:lpstr>
      <vt:lpstr>A126067542A_Data</vt:lpstr>
      <vt:lpstr>A126067542A_Latest</vt:lpstr>
      <vt:lpstr>A126067546K</vt:lpstr>
      <vt:lpstr>A126067546K_Data</vt:lpstr>
      <vt:lpstr>A126067546K_Latest</vt:lpstr>
      <vt:lpstr>A126067550A</vt:lpstr>
      <vt:lpstr>A126067550A_Data</vt:lpstr>
      <vt:lpstr>A126067550A_Latest</vt:lpstr>
      <vt:lpstr>A126067554K</vt:lpstr>
      <vt:lpstr>A126067554K_Data</vt:lpstr>
      <vt:lpstr>A126067554K_Latest</vt:lpstr>
      <vt:lpstr>A126067558V</vt:lpstr>
      <vt:lpstr>A126067558V_Data</vt:lpstr>
      <vt:lpstr>A126067558V_Latest</vt:lpstr>
      <vt:lpstr>A126067562K</vt:lpstr>
      <vt:lpstr>A126067562K_Data</vt:lpstr>
      <vt:lpstr>A126067562K_Latest</vt:lpstr>
      <vt:lpstr>A126067566V</vt:lpstr>
      <vt:lpstr>A126067566V_Data</vt:lpstr>
      <vt:lpstr>A126067566V_Latest</vt:lpstr>
      <vt:lpstr>A126067570K</vt:lpstr>
      <vt:lpstr>A126067570K_Data</vt:lpstr>
      <vt:lpstr>A126067570K_Latest</vt:lpstr>
      <vt:lpstr>A126067574V</vt:lpstr>
      <vt:lpstr>A126067574V_Data</vt:lpstr>
      <vt:lpstr>A126067574V_Latest</vt:lpstr>
      <vt:lpstr>A126067578C</vt:lpstr>
      <vt:lpstr>A126067578C_Data</vt:lpstr>
      <vt:lpstr>A126067578C_Latest</vt:lpstr>
      <vt:lpstr>A126067586C</vt:lpstr>
      <vt:lpstr>A126067586C_Data</vt:lpstr>
      <vt:lpstr>A126067586C_Latest</vt:lpstr>
      <vt:lpstr>A126067590V</vt:lpstr>
      <vt:lpstr>A126067590V_Data</vt:lpstr>
      <vt:lpstr>A126067590V_Latest</vt:lpstr>
      <vt:lpstr>A126067594C</vt:lpstr>
      <vt:lpstr>A126067594C_Data</vt:lpstr>
      <vt:lpstr>A126067594C_Latest</vt:lpstr>
      <vt:lpstr>A126067606A</vt:lpstr>
      <vt:lpstr>A126067606A_Data</vt:lpstr>
      <vt:lpstr>A126067606A_Latest</vt:lpstr>
      <vt:lpstr>A126067610T</vt:lpstr>
      <vt:lpstr>A126067610T_Data</vt:lpstr>
      <vt:lpstr>A126067610T_Latest</vt:lpstr>
      <vt:lpstr>A126067614A</vt:lpstr>
      <vt:lpstr>A126067614A_Data</vt:lpstr>
      <vt:lpstr>A126067614A_Latest</vt:lpstr>
      <vt:lpstr>A126067618K</vt:lpstr>
      <vt:lpstr>A126067618K_Data</vt:lpstr>
      <vt:lpstr>A126067618K_Latest</vt:lpstr>
      <vt:lpstr>A126067622A</vt:lpstr>
      <vt:lpstr>A126067622A_Data</vt:lpstr>
      <vt:lpstr>A126067622A_Latest</vt:lpstr>
      <vt:lpstr>A126067626K</vt:lpstr>
      <vt:lpstr>A126067626K_Data</vt:lpstr>
      <vt:lpstr>A126067626K_Latest</vt:lpstr>
      <vt:lpstr>A126067630A</vt:lpstr>
      <vt:lpstr>A126067630A_Data</vt:lpstr>
      <vt:lpstr>A126067630A_Latest</vt:lpstr>
      <vt:lpstr>A126067634K</vt:lpstr>
      <vt:lpstr>A126067634K_Data</vt:lpstr>
      <vt:lpstr>A126067634K_Latest</vt:lpstr>
      <vt:lpstr>A126067638V</vt:lpstr>
      <vt:lpstr>A126067638V_Data</vt:lpstr>
      <vt:lpstr>A126067638V_Latest</vt:lpstr>
      <vt:lpstr>A126067642K</vt:lpstr>
      <vt:lpstr>A126067642K_Data</vt:lpstr>
      <vt:lpstr>A126067642K_Latest</vt:lpstr>
      <vt:lpstr>A126067646V</vt:lpstr>
      <vt:lpstr>A126067646V_Data</vt:lpstr>
      <vt:lpstr>A126067646V_Latest</vt:lpstr>
      <vt:lpstr>A126067650K</vt:lpstr>
      <vt:lpstr>A126067650K_Data</vt:lpstr>
      <vt:lpstr>A126067650K_Latest</vt:lpstr>
      <vt:lpstr>A126067658C</vt:lpstr>
      <vt:lpstr>A126067658C_Data</vt:lpstr>
      <vt:lpstr>A126067658C_Latest</vt:lpstr>
      <vt:lpstr>A126067662V</vt:lpstr>
      <vt:lpstr>A126067662V_Data</vt:lpstr>
      <vt:lpstr>A126067662V_Latest</vt:lpstr>
      <vt:lpstr>A126067666C</vt:lpstr>
      <vt:lpstr>A126067666C_Data</vt:lpstr>
      <vt:lpstr>A126067666C_Latest</vt:lpstr>
      <vt:lpstr>A126067678L</vt:lpstr>
      <vt:lpstr>A126067678L_Data</vt:lpstr>
      <vt:lpstr>A126067678L_Latest</vt:lpstr>
      <vt:lpstr>A126067682C</vt:lpstr>
      <vt:lpstr>A126067682C_Data</vt:lpstr>
      <vt:lpstr>A126067682C_Latest</vt:lpstr>
      <vt:lpstr>A126067686L</vt:lpstr>
      <vt:lpstr>A126067686L_Data</vt:lpstr>
      <vt:lpstr>A126067686L_Latest</vt:lpstr>
      <vt:lpstr>A126067690C</vt:lpstr>
      <vt:lpstr>A126067690C_Data</vt:lpstr>
      <vt:lpstr>A126067690C_Latest</vt:lpstr>
      <vt:lpstr>A126067694L</vt:lpstr>
      <vt:lpstr>A126067694L_Data</vt:lpstr>
      <vt:lpstr>A126067694L_Latest</vt:lpstr>
      <vt:lpstr>A126067698W</vt:lpstr>
      <vt:lpstr>A126067698W_Data</vt:lpstr>
      <vt:lpstr>A126067698W_Latest</vt:lpstr>
      <vt:lpstr>A126067702A</vt:lpstr>
      <vt:lpstr>A126067702A_Data</vt:lpstr>
      <vt:lpstr>A126067702A_Latest</vt:lpstr>
      <vt:lpstr>A126067706K</vt:lpstr>
      <vt:lpstr>A126067706K_Data</vt:lpstr>
      <vt:lpstr>A126067706K_Latest</vt:lpstr>
      <vt:lpstr>A126067710A</vt:lpstr>
      <vt:lpstr>A126067710A_Data</vt:lpstr>
      <vt:lpstr>A126067710A_Latest</vt:lpstr>
      <vt:lpstr>A126067714K</vt:lpstr>
      <vt:lpstr>A126067714K_Data</vt:lpstr>
      <vt:lpstr>A126067714K_Latest</vt:lpstr>
      <vt:lpstr>A126067718V</vt:lpstr>
      <vt:lpstr>A126067718V_Data</vt:lpstr>
      <vt:lpstr>A126067718V_Latest</vt:lpstr>
      <vt:lpstr>A126067722K</vt:lpstr>
      <vt:lpstr>A126067722K_Data</vt:lpstr>
      <vt:lpstr>A126067722K_Latest</vt:lpstr>
      <vt:lpstr>A126067730K</vt:lpstr>
      <vt:lpstr>A126067730K_Data</vt:lpstr>
      <vt:lpstr>A126067730K_Latest</vt:lpstr>
      <vt:lpstr>A126067734V</vt:lpstr>
      <vt:lpstr>A126067734V_Data</vt:lpstr>
      <vt:lpstr>A126067734V_Latest</vt:lpstr>
      <vt:lpstr>A126067738C</vt:lpstr>
      <vt:lpstr>A126067738C_Data</vt:lpstr>
      <vt:lpstr>A126067738C_Latest</vt:lpstr>
      <vt:lpstr>A126067750V</vt:lpstr>
      <vt:lpstr>A126067750V_Data</vt:lpstr>
      <vt:lpstr>A126067750V_Latest</vt:lpstr>
      <vt:lpstr>A126067754C</vt:lpstr>
      <vt:lpstr>A126067754C_Data</vt:lpstr>
      <vt:lpstr>A126067754C_Latest</vt:lpstr>
      <vt:lpstr>A126067758L</vt:lpstr>
      <vt:lpstr>A126067758L_Data</vt:lpstr>
      <vt:lpstr>A126067758L_Latest</vt:lpstr>
      <vt:lpstr>A126067762C</vt:lpstr>
      <vt:lpstr>A126067762C_Data</vt:lpstr>
      <vt:lpstr>A126067762C_Latest</vt:lpstr>
      <vt:lpstr>A126067766L</vt:lpstr>
      <vt:lpstr>A126067766L_Data</vt:lpstr>
      <vt:lpstr>A126067766L_Latest</vt:lpstr>
      <vt:lpstr>A126067770C</vt:lpstr>
      <vt:lpstr>A126067770C_Data</vt:lpstr>
      <vt:lpstr>A126067770C_Latest</vt:lpstr>
      <vt:lpstr>A126067774L</vt:lpstr>
      <vt:lpstr>A126067774L_Data</vt:lpstr>
      <vt:lpstr>A126067774L_Latest</vt:lpstr>
      <vt:lpstr>A126067778W</vt:lpstr>
      <vt:lpstr>A126067778W_Data</vt:lpstr>
      <vt:lpstr>A126067778W_Latest</vt:lpstr>
      <vt:lpstr>A126067782L</vt:lpstr>
      <vt:lpstr>A126067782L_Data</vt:lpstr>
      <vt:lpstr>A126067782L_Latest</vt:lpstr>
      <vt:lpstr>A126067786W</vt:lpstr>
      <vt:lpstr>A126067786W_Data</vt:lpstr>
      <vt:lpstr>A126067786W_Latest</vt:lpstr>
      <vt:lpstr>A126067790L</vt:lpstr>
      <vt:lpstr>A126067790L_Data</vt:lpstr>
      <vt:lpstr>A126067790L_Latest</vt:lpstr>
      <vt:lpstr>A126067794W</vt:lpstr>
      <vt:lpstr>A126067794W_Data</vt:lpstr>
      <vt:lpstr>A126067794W_Latest</vt:lpstr>
      <vt:lpstr>A126067802K</vt:lpstr>
      <vt:lpstr>A126067802K_Data</vt:lpstr>
      <vt:lpstr>A126067802K_Latest</vt:lpstr>
      <vt:lpstr>A126067806V</vt:lpstr>
      <vt:lpstr>A126067806V_Data</vt:lpstr>
      <vt:lpstr>A126067806V_Latest</vt:lpstr>
      <vt:lpstr>A126067810K</vt:lpstr>
      <vt:lpstr>A126067810K_Data</vt:lpstr>
      <vt:lpstr>A126067810K_Latest</vt:lpstr>
      <vt:lpstr>A126067822V</vt:lpstr>
      <vt:lpstr>A126067822V_Data</vt:lpstr>
      <vt:lpstr>A126067822V_Latest</vt:lpstr>
      <vt:lpstr>A126067826C</vt:lpstr>
      <vt:lpstr>A126067826C_Data</vt:lpstr>
      <vt:lpstr>A126067826C_Latest</vt:lpstr>
      <vt:lpstr>A126067830V</vt:lpstr>
      <vt:lpstr>A126067830V_Data</vt:lpstr>
      <vt:lpstr>A126067830V_Latest</vt:lpstr>
      <vt:lpstr>A126067834C</vt:lpstr>
      <vt:lpstr>A126067834C_Data</vt:lpstr>
      <vt:lpstr>A126067834C_Latest</vt:lpstr>
      <vt:lpstr>A126067838L</vt:lpstr>
      <vt:lpstr>A126067838L_Data</vt:lpstr>
      <vt:lpstr>A126067838L_Latest</vt:lpstr>
      <vt:lpstr>A126067842C</vt:lpstr>
      <vt:lpstr>A126067842C_Data</vt:lpstr>
      <vt:lpstr>A126067842C_Latest</vt:lpstr>
      <vt:lpstr>A126067846L</vt:lpstr>
      <vt:lpstr>A126067846L_Data</vt:lpstr>
      <vt:lpstr>A126067846L_Latest</vt:lpstr>
      <vt:lpstr>A126067850C</vt:lpstr>
      <vt:lpstr>A126067850C_Data</vt:lpstr>
      <vt:lpstr>A126067850C_Latest</vt:lpstr>
      <vt:lpstr>A126067854L</vt:lpstr>
      <vt:lpstr>A126067854L_Data</vt:lpstr>
      <vt:lpstr>A126067854L_Latest</vt:lpstr>
      <vt:lpstr>A126067858W</vt:lpstr>
      <vt:lpstr>A126067858W_Data</vt:lpstr>
      <vt:lpstr>A126067858W_Latest</vt:lpstr>
      <vt:lpstr>A126067862L</vt:lpstr>
      <vt:lpstr>A126067862L_Data</vt:lpstr>
      <vt:lpstr>A126067862L_Latest</vt:lpstr>
      <vt:lpstr>A126067866W</vt:lpstr>
      <vt:lpstr>A126067866W_Data</vt:lpstr>
      <vt:lpstr>A126067866W_Latest</vt:lpstr>
      <vt:lpstr>A126067874W</vt:lpstr>
      <vt:lpstr>A126067874W_Data</vt:lpstr>
      <vt:lpstr>A126067874W_Latest</vt:lpstr>
      <vt:lpstr>A126067878F</vt:lpstr>
      <vt:lpstr>A126067878F_Data</vt:lpstr>
      <vt:lpstr>A126067878F_Latest</vt:lpstr>
      <vt:lpstr>A126067882W</vt:lpstr>
      <vt:lpstr>A126067882W_Data</vt:lpstr>
      <vt:lpstr>A126067882W_Latest</vt:lpstr>
      <vt:lpstr>A126067894F</vt:lpstr>
      <vt:lpstr>A126067894F_Data</vt:lpstr>
      <vt:lpstr>A126067894F_Latest</vt:lpstr>
      <vt:lpstr>A126067898R</vt:lpstr>
      <vt:lpstr>A126067898R_Data</vt:lpstr>
      <vt:lpstr>A126067898R_Latest</vt:lpstr>
      <vt:lpstr>A126067902V</vt:lpstr>
      <vt:lpstr>A126067902V_Data</vt:lpstr>
      <vt:lpstr>A126067902V_Latest</vt:lpstr>
      <vt:lpstr>A126067906C</vt:lpstr>
      <vt:lpstr>A126067906C_Data</vt:lpstr>
      <vt:lpstr>A126067906C_Latest</vt:lpstr>
      <vt:lpstr>A126067910V</vt:lpstr>
      <vt:lpstr>A126067910V_Data</vt:lpstr>
      <vt:lpstr>A126067910V_Latest</vt:lpstr>
      <vt:lpstr>A126067914C</vt:lpstr>
      <vt:lpstr>A126067914C_Data</vt:lpstr>
      <vt:lpstr>A126067914C_Latest</vt:lpstr>
      <vt:lpstr>A126067918L</vt:lpstr>
      <vt:lpstr>A126067918L_Data</vt:lpstr>
      <vt:lpstr>A126067918L_Latest</vt:lpstr>
      <vt:lpstr>A126067922C</vt:lpstr>
      <vt:lpstr>A126067922C_Data</vt:lpstr>
      <vt:lpstr>A126067922C_Latest</vt:lpstr>
      <vt:lpstr>A126067926L</vt:lpstr>
      <vt:lpstr>A126067926L_Data</vt:lpstr>
      <vt:lpstr>A126067926L_Latest</vt:lpstr>
      <vt:lpstr>A126067930C</vt:lpstr>
      <vt:lpstr>A126067930C_Data</vt:lpstr>
      <vt:lpstr>A126067930C_Latest</vt:lpstr>
      <vt:lpstr>A126067934L</vt:lpstr>
      <vt:lpstr>A126067934L_Data</vt:lpstr>
      <vt:lpstr>A126067934L_Latest</vt:lpstr>
      <vt:lpstr>A126067938W</vt:lpstr>
      <vt:lpstr>A126067938W_Data</vt:lpstr>
      <vt:lpstr>A126067938W_Latest</vt:lpstr>
      <vt:lpstr>A126067946W</vt:lpstr>
      <vt:lpstr>A126067946W_Data</vt:lpstr>
      <vt:lpstr>A126067946W_Latest</vt:lpstr>
      <vt:lpstr>A126067950L</vt:lpstr>
      <vt:lpstr>A126067950L_Data</vt:lpstr>
      <vt:lpstr>A126067950L_Latest</vt:lpstr>
      <vt:lpstr>A126067954W</vt:lpstr>
      <vt:lpstr>A126067954W_Data</vt:lpstr>
      <vt:lpstr>A126067954W_Latest</vt:lpstr>
      <vt:lpstr>A126067966F</vt:lpstr>
      <vt:lpstr>A126067966F_Data</vt:lpstr>
      <vt:lpstr>A126067966F_Latest</vt:lpstr>
      <vt:lpstr>A126067970W</vt:lpstr>
      <vt:lpstr>A126067970W_Data</vt:lpstr>
      <vt:lpstr>A126067970W_Latest</vt:lpstr>
      <vt:lpstr>A126067974F</vt:lpstr>
      <vt:lpstr>A126067974F_Data</vt:lpstr>
      <vt:lpstr>A126067974F_Latest</vt:lpstr>
      <vt:lpstr>A126067978R</vt:lpstr>
      <vt:lpstr>A126067978R_Data</vt:lpstr>
      <vt:lpstr>A126067978R_Latest</vt:lpstr>
      <vt:lpstr>A126067982F</vt:lpstr>
      <vt:lpstr>A126067982F_Data</vt:lpstr>
      <vt:lpstr>A126067982F_Latest</vt:lpstr>
      <vt:lpstr>A126067986R</vt:lpstr>
      <vt:lpstr>A126067986R_Data</vt:lpstr>
      <vt:lpstr>A126067986R_Latest</vt:lpstr>
      <vt:lpstr>A126067990F</vt:lpstr>
      <vt:lpstr>A126067990F_Data</vt:lpstr>
      <vt:lpstr>A126067990F_Latest</vt:lpstr>
      <vt:lpstr>A126067994R</vt:lpstr>
      <vt:lpstr>A126067994R_Data</vt:lpstr>
      <vt:lpstr>A126067994R_Latest</vt:lpstr>
      <vt:lpstr>A126067998X</vt:lpstr>
      <vt:lpstr>A126067998X_Data</vt:lpstr>
      <vt:lpstr>A126067998X_Latest</vt:lpstr>
      <vt:lpstr>A126068002F</vt:lpstr>
      <vt:lpstr>A126068002F_Data</vt:lpstr>
      <vt:lpstr>A126068002F_Latest</vt:lpstr>
      <vt:lpstr>A126068006R</vt:lpstr>
      <vt:lpstr>A126068006R_Data</vt:lpstr>
      <vt:lpstr>A126068006R_Latest</vt:lpstr>
      <vt:lpstr>A126068010F</vt:lpstr>
      <vt:lpstr>A126068010F_Data</vt:lpstr>
      <vt:lpstr>A126068010F_Latest</vt:lpstr>
      <vt:lpstr>A126068018X</vt:lpstr>
      <vt:lpstr>A126068018X_Data</vt:lpstr>
      <vt:lpstr>A126068018X_Latest</vt:lpstr>
      <vt:lpstr>A126068022R</vt:lpstr>
      <vt:lpstr>A126068022R_Data</vt:lpstr>
      <vt:lpstr>A126068022R_Latest</vt:lpstr>
      <vt:lpstr>A126068026X</vt:lpstr>
      <vt:lpstr>A126068026X_Data</vt:lpstr>
      <vt:lpstr>A126068026X_Latest</vt:lpstr>
      <vt:lpstr>A126068038J</vt:lpstr>
      <vt:lpstr>A126068038J_Data</vt:lpstr>
      <vt:lpstr>A126068038J_Latest</vt:lpstr>
      <vt:lpstr>A126068042X</vt:lpstr>
      <vt:lpstr>A126068042X_Data</vt:lpstr>
      <vt:lpstr>A126068042X_Latest</vt:lpstr>
      <vt:lpstr>A126068046J</vt:lpstr>
      <vt:lpstr>A126068046J_Data</vt:lpstr>
      <vt:lpstr>A126068046J_Latest</vt:lpstr>
      <vt:lpstr>A126068050X</vt:lpstr>
      <vt:lpstr>A126068050X_Data</vt:lpstr>
      <vt:lpstr>A126068050X_Latest</vt:lpstr>
      <vt:lpstr>A126068054J</vt:lpstr>
      <vt:lpstr>A126068054J_Data</vt:lpstr>
      <vt:lpstr>A126068054J_Latest</vt:lpstr>
      <vt:lpstr>A126068058T</vt:lpstr>
      <vt:lpstr>A126068058T_Data</vt:lpstr>
      <vt:lpstr>A126068058T_Latest</vt:lpstr>
      <vt:lpstr>A126068062J</vt:lpstr>
      <vt:lpstr>A126068062J_Data</vt:lpstr>
      <vt:lpstr>A126068062J_Latest</vt:lpstr>
      <vt:lpstr>A126068066T</vt:lpstr>
      <vt:lpstr>A126068066T_Data</vt:lpstr>
      <vt:lpstr>A126068066T_Latest</vt:lpstr>
      <vt:lpstr>A126068070J</vt:lpstr>
      <vt:lpstr>A126068070J_Data</vt:lpstr>
      <vt:lpstr>A126068070J_Latest</vt:lpstr>
      <vt:lpstr>A126068074T</vt:lpstr>
      <vt:lpstr>A126068074T_Data</vt:lpstr>
      <vt:lpstr>A126068074T_Latest</vt:lpstr>
      <vt:lpstr>A126068078A</vt:lpstr>
      <vt:lpstr>A126068078A_Data</vt:lpstr>
      <vt:lpstr>A126068078A_Latest</vt:lpstr>
      <vt:lpstr>A126068082T</vt:lpstr>
      <vt:lpstr>A126068082T_Data</vt:lpstr>
      <vt:lpstr>A126068082T_Latest</vt:lpstr>
      <vt:lpstr>A126068090T</vt:lpstr>
      <vt:lpstr>A126068090T_Data</vt:lpstr>
      <vt:lpstr>A126068090T_Latest</vt:lpstr>
      <vt:lpstr>A126068094A</vt:lpstr>
      <vt:lpstr>A126068094A_Data</vt:lpstr>
      <vt:lpstr>A126068094A_Latest</vt:lpstr>
      <vt:lpstr>A126068098K</vt:lpstr>
      <vt:lpstr>A126068098K_Data</vt:lpstr>
      <vt:lpstr>A126068098K_Latest</vt:lpstr>
      <vt:lpstr>A126068110R</vt:lpstr>
      <vt:lpstr>A126068110R_Data</vt:lpstr>
      <vt:lpstr>A126068110R_Latest</vt:lpstr>
      <vt:lpstr>A126068114X</vt:lpstr>
      <vt:lpstr>A126068114X_Data</vt:lpstr>
      <vt:lpstr>A126068114X_Latest</vt:lpstr>
      <vt:lpstr>A126068118J</vt:lpstr>
      <vt:lpstr>A126068118J_Data</vt:lpstr>
      <vt:lpstr>A126068118J_Latest</vt:lpstr>
      <vt:lpstr>A126068122X</vt:lpstr>
      <vt:lpstr>A126068122X_Data</vt:lpstr>
      <vt:lpstr>A126068122X_Latest</vt:lpstr>
      <vt:lpstr>A126068126J</vt:lpstr>
      <vt:lpstr>A126068126J_Data</vt:lpstr>
      <vt:lpstr>A126068126J_Latest</vt:lpstr>
      <vt:lpstr>A126068130X</vt:lpstr>
      <vt:lpstr>A126068130X_Data</vt:lpstr>
      <vt:lpstr>A126068130X_Latest</vt:lpstr>
      <vt:lpstr>A126068134J</vt:lpstr>
      <vt:lpstr>A126068134J_Data</vt:lpstr>
      <vt:lpstr>A126068134J_Latest</vt:lpstr>
      <vt:lpstr>A126068138T</vt:lpstr>
      <vt:lpstr>A126068138T_Data</vt:lpstr>
      <vt:lpstr>A126068138T_Latest</vt:lpstr>
      <vt:lpstr>A126068142J</vt:lpstr>
      <vt:lpstr>A126068142J_Data</vt:lpstr>
      <vt:lpstr>A126068142J_Latest</vt:lpstr>
      <vt:lpstr>A126068146T</vt:lpstr>
      <vt:lpstr>A126068146T_Data</vt:lpstr>
      <vt:lpstr>A126068146T_Latest</vt:lpstr>
      <vt:lpstr>A126068150J</vt:lpstr>
      <vt:lpstr>A126068150J_Data</vt:lpstr>
      <vt:lpstr>A126068150J_Latest</vt:lpstr>
      <vt:lpstr>A126068154T</vt:lpstr>
      <vt:lpstr>A126068154T_Data</vt:lpstr>
      <vt:lpstr>A126068154T_Latest</vt:lpstr>
      <vt:lpstr>A126068162T</vt:lpstr>
      <vt:lpstr>A126068162T_Data</vt:lpstr>
      <vt:lpstr>A126068162T_Latest</vt:lpstr>
      <vt:lpstr>A126068166A</vt:lpstr>
      <vt:lpstr>A126068166A_Data</vt:lpstr>
      <vt:lpstr>A126068166A_Latest</vt:lpstr>
      <vt:lpstr>A126068170T</vt:lpstr>
      <vt:lpstr>A126068170T_Data</vt:lpstr>
      <vt:lpstr>A126068170T_Latest</vt:lpstr>
      <vt:lpstr>A126068182A</vt:lpstr>
      <vt:lpstr>A126068182A_Data</vt:lpstr>
      <vt:lpstr>A126068182A_Latest</vt:lpstr>
      <vt:lpstr>A126068186K</vt:lpstr>
      <vt:lpstr>A126068186K_Data</vt:lpstr>
      <vt:lpstr>A126068186K_Latest</vt:lpstr>
      <vt:lpstr>A126068190A</vt:lpstr>
      <vt:lpstr>A126068190A_Data</vt:lpstr>
      <vt:lpstr>A126068190A_Latest</vt:lpstr>
      <vt:lpstr>A126068194K</vt:lpstr>
      <vt:lpstr>A126068194K_Data</vt:lpstr>
      <vt:lpstr>A126068194K_Latest</vt:lpstr>
      <vt:lpstr>A126068198V</vt:lpstr>
      <vt:lpstr>A126068198V_Data</vt:lpstr>
      <vt:lpstr>A126068198V_Latest</vt:lpstr>
      <vt:lpstr>A126068202X</vt:lpstr>
      <vt:lpstr>A126068202X_Data</vt:lpstr>
      <vt:lpstr>A126068202X_Latest</vt:lpstr>
      <vt:lpstr>A126068206J</vt:lpstr>
      <vt:lpstr>A126068206J_Data</vt:lpstr>
      <vt:lpstr>A126068206J_Latest</vt:lpstr>
      <vt:lpstr>A126068210X</vt:lpstr>
      <vt:lpstr>A126068210X_Data</vt:lpstr>
      <vt:lpstr>A126068210X_Latest</vt:lpstr>
      <vt:lpstr>A126068214J</vt:lpstr>
      <vt:lpstr>A126068214J_Data</vt:lpstr>
      <vt:lpstr>A126068214J_Latest</vt:lpstr>
      <vt:lpstr>A126068218T</vt:lpstr>
      <vt:lpstr>A126068218T_Data</vt:lpstr>
      <vt:lpstr>A126068218T_Latest</vt:lpstr>
      <vt:lpstr>A126068222J</vt:lpstr>
      <vt:lpstr>A126068222J_Data</vt:lpstr>
      <vt:lpstr>A126068222J_Latest</vt:lpstr>
      <vt:lpstr>A126068226T</vt:lpstr>
      <vt:lpstr>A126068226T_Data</vt:lpstr>
      <vt:lpstr>A126068226T_Latest</vt:lpstr>
      <vt:lpstr>A126068230J</vt:lpstr>
      <vt:lpstr>A126068230J_Data</vt:lpstr>
      <vt:lpstr>A126068230J_Latest</vt:lpstr>
      <vt:lpstr>A126068234T</vt:lpstr>
      <vt:lpstr>A126068234T_Data</vt:lpstr>
      <vt:lpstr>A126068234T_Latest</vt:lpstr>
      <vt:lpstr>A126068238A</vt:lpstr>
      <vt:lpstr>A126068238A_Data</vt:lpstr>
      <vt:lpstr>A126068238A_Latest</vt:lpstr>
      <vt:lpstr>A126068242T</vt:lpstr>
      <vt:lpstr>A126068242T_Data</vt:lpstr>
      <vt:lpstr>A126068242T_Latest</vt:lpstr>
      <vt:lpstr>A126068246A</vt:lpstr>
      <vt:lpstr>A126068246A_Data</vt:lpstr>
      <vt:lpstr>A126068246A_Latest</vt:lpstr>
      <vt:lpstr>A126068250T</vt:lpstr>
      <vt:lpstr>A126068250T_Data</vt:lpstr>
      <vt:lpstr>A126068250T_Latest</vt:lpstr>
      <vt:lpstr>A126068254A</vt:lpstr>
      <vt:lpstr>A126068254A_Data</vt:lpstr>
      <vt:lpstr>A126068254A_Latest</vt:lpstr>
      <vt:lpstr>A126068258K</vt:lpstr>
      <vt:lpstr>A126068258K_Data</vt:lpstr>
      <vt:lpstr>A126068258K_Latest</vt:lpstr>
      <vt:lpstr>A126068262A</vt:lpstr>
      <vt:lpstr>A126068262A_Data</vt:lpstr>
      <vt:lpstr>A126068262A_Latest</vt:lpstr>
      <vt:lpstr>A126068266K</vt:lpstr>
      <vt:lpstr>A126068266K_Data</vt:lpstr>
      <vt:lpstr>A126068266K_Latest</vt:lpstr>
      <vt:lpstr>A126068270A</vt:lpstr>
      <vt:lpstr>A126068270A_Data</vt:lpstr>
      <vt:lpstr>A126068270A_Latest</vt:lpstr>
      <vt:lpstr>A126068274K</vt:lpstr>
      <vt:lpstr>A126068274K_Data</vt:lpstr>
      <vt:lpstr>A126068274K_Latest</vt:lpstr>
      <vt:lpstr>A126068278V</vt:lpstr>
      <vt:lpstr>A126068278V_Data</vt:lpstr>
      <vt:lpstr>A126068278V_Latest</vt:lpstr>
      <vt:lpstr>A126068282K</vt:lpstr>
      <vt:lpstr>A126068282K_Data</vt:lpstr>
      <vt:lpstr>A126068282K_Latest</vt:lpstr>
      <vt:lpstr>A126068286V</vt:lpstr>
      <vt:lpstr>A126068286V_Data</vt:lpstr>
      <vt:lpstr>A126068286V_Latest</vt:lpstr>
      <vt:lpstr>A126068290K</vt:lpstr>
      <vt:lpstr>A126068290K_Data</vt:lpstr>
      <vt:lpstr>A126068290K_Latest</vt:lpstr>
      <vt:lpstr>A126068294V</vt:lpstr>
      <vt:lpstr>A126068294V_Data</vt:lpstr>
      <vt:lpstr>A126068294V_Latest</vt:lpstr>
      <vt:lpstr>A126068298C</vt:lpstr>
      <vt:lpstr>A126068298C_Data</vt:lpstr>
      <vt:lpstr>A126068298C_Latest</vt:lpstr>
      <vt:lpstr>A126068302J</vt:lpstr>
      <vt:lpstr>A126068302J_Data</vt:lpstr>
      <vt:lpstr>A126068302J_Latest</vt:lpstr>
      <vt:lpstr>A126068306T</vt:lpstr>
      <vt:lpstr>A126068306T_Data</vt:lpstr>
      <vt:lpstr>A126068306T_Latest</vt:lpstr>
      <vt:lpstr>A126068310J</vt:lpstr>
      <vt:lpstr>A126068310J_Data</vt:lpstr>
      <vt:lpstr>A126068310J_Latest</vt:lpstr>
      <vt:lpstr>A126068314T</vt:lpstr>
      <vt:lpstr>A126068314T_Data</vt:lpstr>
      <vt:lpstr>A126068314T_Latest</vt:lpstr>
      <vt:lpstr>A126068318A</vt:lpstr>
      <vt:lpstr>A126068318A_Data</vt:lpstr>
      <vt:lpstr>A126068318A_Latest</vt:lpstr>
      <vt:lpstr>A126068322T</vt:lpstr>
      <vt:lpstr>A126068322T_Data</vt:lpstr>
      <vt:lpstr>A126068322T_Latest</vt:lpstr>
      <vt:lpstr>A126068326A</vt:lpstr>
      <vt:lpstr>A126068326A_Data</vt:lpstr>
      <vt:lpstr>A126068326A_Latest</vt:lpstr>
      <vt:lpstr>A126068330T</vt:lpstr>
      <vt:lpstr>A126068330T_Data</vt:lpstr>
      <vt:lpstr>A126068330T_Latest</vt:lpstr>
      <vt:lpstr>A126068334A</vt:lpstr>
      <vt:lpstr>A126068334A_Data</vt:lpstr>
      <vt:lpstr>A126068334A_Latest</vt:lpstr>
      <vt:lpstr>A126068338K</vt:lpstr>
      <vt:lpstr>A126068338K_Data</vt:lpstr>
      <vt:lpstr>A126068338K_Latest</vt:lpstr>
      <vt:lpstr>A126068342A</vt:lpstr>
      <vt:lpstr>A126068342A_Data</vt:lpstr>
      <vt:lpstr>A126068342A_Latest</vt:lpstr>
      <vt:lpstr>A126068346K</vt:lpstr>
      <vt:lpstr>A126068346K_Data</vt:lpstr>
      <vt:lpstr>A126068346K_Latest</vt:lpstr>
      <vt:lpstr>A126068350A</vt:lpstr>
      <vt:lpstr>A126068350A_Data</vt:lpstr>
      <vt:lpstr>A126068350A_Latest</vt:lpstr>
      <vt:lpstr>A126068354K</vt:lpstr>
      <vt:lpstr>A126068354K_Data</vt:lpstr>
      <vt:lpstr>A126068354K_Latest</vt:lpstr>
      <vt:lpstr>A126068358V</vt:lpstr>
      <vt:lpstr>A126068358V_Data</vt:lpstr>
      <vt:lpstr>A126068358V_Latest</vt:lpstr>
      <vt:lpstr>A126068362K</vt:lpstr>
      <vt:lpstr>A126068362K_Data</vt:lpstr>
      <vt:lpstr>A126068362K_Latest</vt:lpstr>
      <vt:lpstr>A126068366V</vt:lpstr>
      <vt:lpstr>A126068366V_Data</vt:lpstr>
      <vt:lpstr>A126068366V_Latest</vt:lpstr>
      <vt:lpstr>A126068370K</vt:lpstr>
      <vt:lpstr>A126068370K_Data</vt:lpstr>
      <vt:lpstr>A126068370K_Latest</vt:lpstr>
      <vt:lpstr>A126068374V</vt:lpstr>
      <vt:lpstr>A126068374V_Data</vt:lpstr>
      <vt:lpstr>A126068374V_Latest</vt:lpstr>
      <vt:lpstr>A126068378C</vt:lpstr>
      <vt:lpstr>A126068378C_Data</vt:lpstr>
      <vt:lpstr>A126068378C_Latest</vt:lpstr>
      <vt:lpstr>A126068382V</vt:lpstr>
      <vt:lpstr>A126068382V_Data</vt:lpstr>
      <vt:lpstr>A126068382V_Latest</vt:lpstr>
      <vt:lpstr>A126068386C</vt:lpstr>
      <vt:lpstr>A126068386C_Data</vt:lpstr>
      <vt:lpstr>A126068386C_Latest</vt:lpstr>
      <vt:lpstr>A126068390V</vt:lpstr>
      <vt:lpstr>A126068390V_Data</vt:lpstr>
      <vt:lpstr>A126068390V_Latest</vt:lpstr>
      <vt:lpstr>A126068394C</vt:lpstr>
      <vt:lpstr>A126068394C_Data</vt:lpstr>
      <vt:lpstr>A126068394C_Latest</vt:lpstr>
      <vt:lpstr>A126068398L</vt:lpstr>
      <vt:lpstr>A126068398L_Data</vt:lpstr>
      <vt:lpstr>A126068398L_Latest</vt:lpstr>
      <vt:lpstr>A126068402T</vt:lpstr>
      <vt:lpstr>A126068402T_Data</vt:lpstr>
      <vt:lpstr>A126068402T_Latest</vt:lpstr>
      <vt:lpstr>A126068406A</vt:lpstr>
      <vt:lpstr>A126068406A_Data</vt:lpstr>
      <vt:lpstr>A126068406A_Latest</vt:lpstr>
      <vt:lpstr>A126068410T</vt:lpstr>
      <vt:lpstr>A126068410T_Data</vt:lpstr>
      <vt:lpstr>A126068410T_Latest</vt:lpstr>
      <vt:lpstr>A126068414A</vt:lpstr>
      <vt:lpstr>A126068414A_Data</vt:lpstr>
      <vt:lpstr>A126068414A_Latest</vt:lpstr>
      <vt:lpstr>A126068418K</vt:lpstr>
      <vt:lpstr>A126068418K_Data</vt:lpstr>
      <vt:lpstr>A126068418K_Latest</vt:lpstr>
      <vt:lpstr>A126068422A</vt:lpstr>
      <vt:lpstr>A126068422A_Data</vt:lpstr>
      <vt:lpstr>A126068422A_Latest</vt:lpstr>
      <vt:lpstr>A126068426K</vt:lpstr>
      <vt:lpstr>A126068426K_Data</vt:lpstr>
      <vt:lpstr>A126068426K_Latest</vt:lpstr>
      <vt:lpstr>A126068430A</vt:lpstr>
      <vt:lpstr>A126068430A_Data</vt:lpstr>
      <vt:lpstr>A126068430A_Latest</vt:lpstr>
      <vt:lpstr>A126068434K</vt:lpstr>
      <vt:lpstr>A126068434K_Data</vt:lpstr>
      <vt:lpstr>A126068434K_Latest</vt:lpstr>
      <vt:lpstr>A126068438V</vt:lpstr>
      <vt:lpstr>A126068438V_Data</vt:lpstr>
      <vt:lpstr>A126068438V_Latest</vt:lpstr>
      <vt:lpstr>A126068442K</vt:lpstr>
      <vt:lpstr>A126068442K_Data</vt:lpstr>
      <vt:lpstr>A126068442K_Latest</vt:lpstr>
      <vt:lpstr>A126068446V</vt:lpstr>
      <vt:lpstr>A126068446V_Data</vt:lpstr>
      <vt:lpstr>A126068446V_Latest</vt:lpstr>
      <vt:lpstr>A126068450K</vt:lpstr>
      <vt:lpstr>A126068450K_Data</vt:lpstr>
      <vt:lpstr>A126068450K_Latest</vt:lpstr>
      <vt:lpstr>A126068454V</vt:lpstr>
      <vt:lpstr>A126068454V_Data</vt:lpstr>
      <vt:lpstr>A126068454V_Latest</vt:lpstr>
      <vt:lpstr>A126068458C</vt:lpstr>
      <vt:lpstr>A126068458C_Data</vt:lpstr>
      <vt:lpstr>A126068458C_Latest</vt:lpstr>
      <vt:lpstr>A126068462V</vt:lpstr>
      <vt:lpstr>A126068462V_Data</vt:lpstr>
      <vt:lpstr>A126068462V_Latest</vt:lpstr>
      <vt:lpstr>A126068466C</vt:lpstr>
      <vt:lpstr>A126068466C_Data</vt:lpstr>
      <vt:lpstr>A126068466C_Latest</vt:lpstr>
      <vt:lpstr>A126068470V</vt:lpstr>
      <vt:lpstr>A126068470V_Data</vt:lpstr>
      <vt:lpstr>A126068470V_Latest</vt:lpstr>
      <vt:lpstr>A126068474C</vt:lpstr>
      <vt:lpstr>A126068474C_Data</vt:lpstr>
      <vt:lpstr>A126068474C_Latest</vt:lpstr>
      <vt:lpstr>A126068478L</vt:lpstr>
      <vt:lpstr>A126068478L_Data</vt:lpstr>
      <vt:lpstr>A126068478L_Latest</vt:lpstr>
      <vt:lpstr>A126068482C</vt:lpstr>
      <vt:lpstr>A126068482C_Data</vt:lpstr>
      <vt:lpstr>A126068482C_Latest</vt:lpstr>
      <vt:lpstr>A126068486L</vt:lpstr>
      <vt:lpstr>A126068486L_Data</vt:lpstr>
      <vt:lpstr>A126068486L_Latest</vt:lpstr>
      <vt:lpstr>A126068490C</vt:lpstr>
      <vt:lpstr>A126068490C_Data</vt:lpstr>
      <vt:lpstr>A126068490C_Latest</vt:lpstr>
      <vt:lpstr>A126068494L</vt:lpstr>
      <vt:lpstr>A126068494L_Data</vt:lpstr>
      <vt:lpstr>A126068494L_Latest</vt:lpstr>
      <vt:lpstr>A126068498W</vt:lpstr>
      <vt:lpstr>A126068498W_Data</vt:lpstr>
      <vt:lpstr>A126068498W_Latest</vt:lpstr>
      <vt:lpstr>A126068502A</vt:lpstr>
      <vt:lpstr>A126068502A_Data</vt:lpstr>
      <vt:lpstr>A126068502A_Latest</vt:lpstr>
      <vt:lpstr>A126068506K</vt:lpstr>
      <vt:lpstr>A126068506K_Data</vt:lpstr>
      <vt:lpstr>A126068506K_Latest</vt:lpstr>
      <vt:lpstr>A126068510A</vt:lpstr>
      <vt:lpstr>A126068510A_Data</vt:lpstr>
      <vt:lpstr>A126068510A_Latest</vt:lpstr>
      <vt:lpstr>A126068514K</vt:lpstr>
      <vt:lpstr>A126068514K_Data</vt:lpstr>
      <vt:lpstr>A126068514K_Latest</vt:lpstr>
      <vt:lpstr>A126068518V</vt:lpstr>
      <vt:lpstr>A126068518V_Data</vt:lpstr>
      <vt:lpstr>A126068518V_Latest</vt:lpstr>
      <vt:lpstr>A126068522K</vt:lpstr>
      <vt:lpstr>A126068522K_Data</vt:lpstr>
      <vt:lpstr>A126068522K_Latest</vt:lpstr>
      <vt:lpstr>A126068526V</vt:lpstr>
      <vt:lpstr>A126068526V_Data</vt:lpstr>
      <vt:lpstr>A126068526V_Latest</vt:lpstr>
      <vt:lpstr>A126068530K</vt:lpstr>
      <vt:lpstr>A126068530K_Data</vt:lpstr>
      <vt:lpstr>A126068530K_Latest</vt:lpstr>
      <vt:lpstr>A126068534V</vt:lpstr>
      <vt:lpstr>A126068534V_Data</vt:lpstr>
      <vt:lpstr>A126068534V_Latest</vt:lpstr>
      <vt:lpstr>A126068538C</vt:lpstr>
      <vt:lpstr>A126068538C_Data</vt:lpstr>
      <vt:lpstr>A126068538C_Latest</vt:lpstr>
      <vt:lpstr>A126068542V</vt:lpstr>
      <vt:lpstr>A126068542V_Data</vt:lpstr>
      <vt:lpstr>A126068542V_Latest</vt:lpstr>
      <vt:lpstr>A126068546C</vt:lpstr>
      <vt:lpstr>A126068546C_Data</vt:lpstr>
      <vt:lpstr>A126068546C_Latest</vt:lpstr>
      <vt:lpstr>A126068550V</vt:lpstr>
      <vt:lpstr>A126068550V_Data</vt:lpstr>
      <vt:lpstr>A126068550V_Latest</vt:lpstr>
      <vt:lpstr>A126068554C</vt:lpstr>
      <vt:lpstr>A126068554C_Data</vt:lpstr>
      <vt:lpstr>A126068554C_Latest</vt:lpstr>
      <vt:lpstr>A126068558L</vt:lpstr>
      <vt:lpstr>A126068558L_Data</vt:lpstr>
      <vt:lpstr>A126068558L_Latest</vt:lpstr>
      <vt:lpstr>A126068562C</vt:lpstr>
      <vt:lpstr>A126068562C_Data</vt:lpstr>
      <vt:lpstr>A126068562C_Latest</vt:lpstr>
      <vt:lpstr>A126068566L</vt:lpstr>
      <vt:lpstr>A126068566L_Data</vt:lpstr>
      <vt:lpstr>A126068566L_Latest</vt:lpstr>
      <vt:lpstr>A126068570C</vt:lpstr>
      <vt:lpstr>A126068570C_Data</vt:lpstr>
      <vt:lpstr>A126068570C_Latest</vt:lpstr>
      <vt:lpstr>A126068574L</vt:lpstr>
      <vt:lpstr>A126068574L_Data</vt:lpstr>
      <vt:lpstr>A126068574L_Latest</vt:lpstr>
      <vt:lpstr>A126068578W</vt:lpstr>
      <vt:lpstr>A126068578W_Data</vt:lpstr>
      <vt:lpstr>A126068578W_Latest</vt:lpstr>
      <vt:lpstr>A126068582L</vt:lpstr>
      <vt:lpstr>A126068582L_Data</vt:lpstr>
      <vt:lpstr>A126068582L_Latest</vt:lpstr>
      <vt:lpstr>A126068586W</vt:lpstr>
      <vt:lpstr>A126068586W_Data</vt:lpstr>
      <vt:lpstr>A126068586W_Latest</vt:lpstr>
      <vt:lpstr>A126068590L</vt:lpstr>
      <vt:lpstr>A126068590L_Data</vt:lpstr>
      <vt:lpstr>A126068590L_Latest</vt:lpstr>
      <vt:lpstr>A126068594W</vt:lpstr>
      <vt:lpstr>A126068594W_Data</vt:lpstr>
      <vt:lpstr>A126068594W_Latest</vt:lpstr>
      <vt:lpstr>A126068598F</vt:lpstr>
      <vt:lpstr>A126068598F_Data</vt:lpstr>
      <vt:lpstr>A126068598F_Latest</vt:lpstr>
      <vt:lpstr>A126068602K</vt:lpstr>
      <vt:lpstr>A126068602K_Data</vt:lpstr>
      <vt:lpstr>A126068602K_Latest</vt:lpstr>
      <vt:lpstr>A126068606V</vt:lpstr>
      <vt:lpstr>A126068606V_Data</vt:lpstr>
      <vt:lpstr>A126068606V_Latest</vt:lpstr>
      <vt:lpstr>A126068610K</vt:lpstr>
      <vt:lpstr>A126068610K_Data</vt:lpstr>
      <vt:lpstr>A126068610K_Latest</vt:lpstr>
      <vt:lpstr>A126068614V</vt:lpstr>
      <vt:lpstr>A126068614V_Data</vt:lpstr>
      <vt:lpstr>A126068614V_Latest</vt:lpstr>
      <vt:lpstr>A126068618C</vt:lpstr>
      <vt:lpstr>A126068618C_Data</vt:lpstr>
      <vt:lpstr>A126068618C_Latest</vt:lpstr>
      <vt:lpstr>A126068622V</vt:lpstr>
      <vt:lpstr>A126068622V_Data</vt:lpstr>
      <vt:lpstr>A126068622V_Latest</vt:lpstr>
      <vt:lpstr>A126068626C</vt:lpstr>
      <vt:lpstr>A126068626C_Data</vt:lpstr>
      <vt:lpstr>A126068626C_Latest</vt:lpstr>
      <vt:lpstr>A126068630V</vt:lpstr>
      <vt:lpstr>A126068630V_Data</vt:lpstr>
      <vt:lpstr>A126068630V_Latest</vt:lpstr>
      <vt:lpstr>A126068634C</vt:lpstr>
      <vt:lpstr>A126068634C_Data</vt:lpstr>
      <vt:lpstr>A126068634C_Latest</vt:lpstr>
      <vt:lpstr>A126068638L</vt:lpstr>
      <vt:lpstr>A126068638L_Data</vt:lpstr>
      <vt:lpstr>A126068638L_Latest</vt:lpstr>
      <vt:lpstr>A126068642C</vt:lpstr>
      <vt:lpstr>A126068642C_Data</vt:lpstr>
      <vt:lpstr>A126068642C_Latest</vt:lpstr>
      <vt:lpstr>A126068646L</vt:lpstr>
      <vt:lpstr>A126068646L_Data</vt:lpstr>
      <vt:lpstr>A126068646L_Latest</vt:lpstr>
      <vt:lpstr>A126068650C</vt:lpstr>
      <vt:lpstr>A126068650C_Data</vt:lpstr>
      <vt:lpstr>A126068650C_Latest</vt:lpstr>
      <vt:lpstr>A126068654L</vt:lpstr>
      <vt:lpstr>A126068654L_Data</vt:lpstr>
      <vt:lpstr>A126068654L_Latest</vt:lpstr>
      <vt:lpstr>A126068658W</vt:lpstr>
      <vt:lpstr>A126068658W_Data</vt:lpstr>
      <vt:lpstr>A126068658W_Latest</vt:lpstr>
      <vt:lpstr>A126068662L</vt:lpstr>
      <vt:lpstr>A126068662L_Data</vt:lpstr>
      <vt:lpstr>A126068662L_Latest</vt:lpstr>
      <vt:lpstr>A126068666W</vt:lpstr>
      <vt:lpstr>A126068666W_Data</vt:lpstr>
      <vt:lpstr>A126068666W_Latest</vt:lpstr>
      <vt:lpstr>A126068670L</vt:lpstr>
      <vt:lpstr>A126068670L_Data</vt:lpstr>
      <vt:lpstr>A126068670L_Latest</vt:lpstr>
      <vt:lpstr>A126068674W</vt:lpstr>
      <vt:lpstr>A126068674W_Data</vt:lpstr>
      <vt:lpstr>A126068674W_Latest</vt:lpstr>
      <vt:lpstr>A126068678F</vt:lpstr>
      <vt:lpstr>A126068678F_Data</vt:lpstr>
      <vt:lpstr>A126068678F_Latest</vt:lpstr>
      <vt:lpstr>A126068682W</vt:lpstr>
      <vt:lpstr>A126068682W_Data</vt:lpstr>
      <vt:lpstr>A126068682W_Latest</vt:lpstr>
      <vt:lpstr>A126068686F</vt:lpstr>
      <vt:lpstr>A126068686F_Data</vt:lpstr>
      <vt:lpstr>A126068686F_Latest</vt:lpstr>
      <vt:lpstr>A126068690W</vt:lpstr>
      <vt:lpstr>A126068690W_Data</vt:lpstr>
      <vt:lpstr>A126068690W_Latest</vt:lpstr>
      <vt:lpstr>A126068694F</vt:lpstr>
      <vt:lpstr>A126068694F_Data</vt:lpstr>
      <vt:lpstr>A126068694F_Latest</vt:lpstr>
      <vt:lpstr>A126068698R</vt:lpstr>
      <vt:lpstr>A126068698R_Data</vt:lpstr>
      <vt:lpstr>A126068698R_Latest</vt:lpstr>
      <vt:lpstr>A126068702V</vt:lpstr>
      <vt:lpstr>A126068702V_Data</vt:lpstr>
      <vt:lpstr>A126068702V_Latest</vt:lpstr>
      <vt:lpstr>A126068706C</vt:lpstr>
      <vt:lpstr>A126068706C_Data</vt:lpstr>
      <vt:lpstr>A126068706C_Latest</vt:lpstr>
      <vt:lpstr>A126068710V</vt:lpstr>
      <vt:lpstr>A126068710V_Data</vt:lpstr>
      <vt:lpstr>A126068710V_Latest</vt:lpstr>
      <vt:lpstr>A126068714C</vt:lpstr>
      <vt:lpstr>A126068714C_Data</vt:lpstr>
      <vt:lpstr>A126068714C_Latest</vt:lpstr>
      <vt:lpstr>A126068718L</vt:lpstr>
      <vt:lpstr>A126068718L_Data</vt:lpstr>
      <vt:lpstr>A126068718L_Latest</vt:lpstr>
      <vt:lpstr>A126068722C</vt:lpstr>
      <vt:lpstr>A126068722C_Data</vt:lpstr>
      <vt:lpstr>A126068722C_Latest</vt:lpstr>
      <vt:lpstr>A126068726L</vt:lpstr>
      <vt:lpstr>A126068726L_Data</vt:lpstr>
      <vt:lpstr>A126068726L_Latest</vt:lpstr>
      <vt:lpstr>A126068730C</vt:lpstr>
      <vt:lpstr>A126068730C_Data</vt:lpstr>
      <vt:lpstr>A126068730C_Latest</vt:lpstr>
      <vt:lpstr>A126068734L</vt:lpstr>
      <vt:lpstr>A126068734L_Data</vt:lpstr>
      <vt:lpstr>A126068734L_Latest</vt:lpstr>
      <vt:lpstr>A126068738W</vt:lpstr>
      <vt:lpstr>A126068738W_Data</vt:lpstr>
      <vt:lpstr>A126068738W_Latest</vt:lpstr>
      <vt:lpstr>A126068742L</vt:lpstr>
      <vt:lpstr>A126068742L_Data</vt:lpstr>
      <vt:lpstr>A126068742L_Latest</vt:lpstr>
      <vt:lpstr>A126068746W</vt:lpstr>
      <vt:lpstr>A126068746W_Data</vt:lpstr>
      <vt:lpstr>A126068746W_Latest</vt:lpstr>
      <vt:lpstr>A126068750L</vt:lpstr>
      <vt:lpstr>A126068750L_Data</vt:lpstr>
      <vt:lpstr>A126068750L_Latest</vt:lpstr>
      <vt:lpstr>A126068754W</vt:lpstr>
      <vt:lpstr>A126068754W_Data</vt:lpstr>
      <vt:lpstr>A126068754W_Latest</vt:lpstr>
      <vt:lpstr>A126068758F</vt:lpstr>
      <vt:lpstr>A126068758F_Data</vt:lpstr>
      <vt:lpstr>A126068758F_Latest</vt:lpstr>
      <vt:lpstr>A126068762W</vt:lpstr>
      <vt:lpstr>A126068762W_Data</vt:lpstr>
      <vt:lpstr>A126068762W_Latest</vt:lpstr>
      <vt:lpstr>A126068766F</vt:lpstr>
      <vt:lpstr>A126068766F_Data</vt:lpstr>
      <vt:lpstr>A126068766F_Latest</vt:lpstr>
      <vt:lpstr>A126068770W</vt:lpstr>
      <vt:lpstr>A126068770W_Data</vt:lpstr>
      <vt:lpstr>A126068770W_Latest</vt:lpstr>
      <vt:lpstr>A126068774F</vt:lpstr>
      <vt:lpstr>A126068774F_Data</vt:lpstr>
      <vt:lpstr>A126068774F_Latest</vt:lpstr>
      <vt:lpstr>A126068778R</vt:lpstr>
      <vt:lpstr>A126068778R_Data</vt:lpstr>
      <vt:lpstr>A126068778R_Latest</vt:lpstr>
      <vt:lpstr>A126068782F</vt:lpstr>
      <vt:lpstr>A126068782F_Data</vt:lpstr>
      <vt:lpstr>A126068782F_Latest</vt:lpstr>
      <vt:lpstr>A126068786R</vt:lpstr>
      <vt:lpstr>A126068786R_Data</vt:lpstr>
      <vt:lpstr>A126068786R_Latest</vt:lpstr>
      <vt:lpstr>A126068790F</vt:lpstr>
      <vt:lpstr>A126068790F_Data</vt:lpstr>
      <vt:lpstr>A126068790F_Latest</vt:lpstr>
      <vt:lpstr>A126068794R</vt:lpstr>
      <vt:lpstr>A126068794R_Data</vt:lpstr>
      <vt:lpstr>A126068794R_Latest</vt:lpstr>
      <vt:lpstr>A126068798X</vt:lpstr>
      <vt:lpstr>A126068798X_Data</vt:lpstr>
      <vt:lpstr>A126068798X_Latest</vt:lpstr>
      <vt:lpstr>A126068802C</vt:lpstr>
      <vt:lpstr>A126068802C_Data</vt:lpstr>
      <vt:lpstr>A126068802C_Latest</vt:lpstr>
      <vt:lpstr>A126068806L</vt:lpstr>
      <vt:lpstr>A126068806L_Data</vt:lpstr>
      <vt:lpstr>A126068806L_Latest</vt:lpstr>
      <vt:lpstr>A126068810C</vt:lpstr>
      <vt:lpstr>A126068810C_Data</vt:lpstr>
      <vt:lpstr>A126068810C_Latest</vt:lpstr>
      <vt:lpstr>A126068814L</vt:lpstr>
      <vt:lpstr>A126068814L_Data</vt:lpstr>
      <vt:lpstr>A126068814L_Latest</vt:lpstr>
      <vt:lpstr>A126068818W</vt:lpstr>
      <vt:lpstr>A126068818W_Data</vt:lpstr>
      <vt:lpstr>A126068818W_Latest</vt:lpstr>
      <vt:lpstr>A126068822L</vt:lpstr>
      <vt:lpstr>A126068822L_Data</vt:lpstr>
      <vt:lpstr>A126068822L_Latest</vt:lpstr>
      <vt:lpstr>A126068826W</vt:lpstr>
      <vt:lpstr>A126068826W_Data</vt:lpstr>
      <vt:lpstr>A126068826W_Latest</vt:lpstr>
      <vt:lpstr>A126068830L</vt:lpstr>
      <vt:lpstr>A126068830L_Data</vt:lpstr>
      <vt:lpstr>A126068830L_Latest</vt:lpstr>
      <vt:lpstr>A126068834W</vt:lpstr>
      <vt:lpstr>A126068834W_Data</vt:lpstr>
      <vt:lpstr>A126068834W_Latest</vt:lpstr>
      <vt:lpstr>A126068838F</vt:lpstr>
      <vt:lpstr>A126068838F_Data</vt:lpstr>
      <vt:lpstr>A126068838F_Latest</vt:lpstr>
      <vt:lpstr>A126068842W</vt:lpstr>
      <vt:lpstr>A126068842W_Data</vt:lpstr>
      <vt:lpstr>A126068842W_Latest</vt:lpstr>
      <vt:lpstr>A126068846F</vt:lpstr>
      <vt:lpstr>A126068846F_Data</vt:lpstr>
      <vt:lpstr>A126068846F_Latest</vt:lpstr>
      <vt:lpstr>A126068850W</vt:lpstr>
      <vt:lpstr>A126068850W_Data</vt:lpstr>
      <vt:lpstr>A126068850W_Latest</vt:lpstr>
      <vt:lpstr>A126068854F</vt:lpstr>
      <vt:lpstr>A126068854F_Data</vt:lpstr>
      <vt:lpstr>A126068854F_Latest</vt:lpstr>
      <vt:lpstr>A126068858R</vt:lpstr>
      <vt:lpstr>A126068858R_Data</vt:lpstr>
      <vt:lpstr>A126068858R_Latest</vt:lpstr>
      <vt:lpstr>A126068862F</vt:lpstr>
      <vt:lpstr>A126068862F_Data</vt:lpstr>
      <vt:lpstr>A126068862F_Latest</vt:lpstr>
      <vt:lpstr>A126068866R</vt:lpstr>
      <vt:lpstr>A126068866R_Data</vt:lpstr>
      <vt:lpstr>A126068866R_Latest</vt:lpstr>
      <vt:lpstr>A126068870F</vt:lpstr>
      <vt:lpstr>A126068870F_Data</vt:lpstr>
      <vt:lpstr>A126068870F_Latest</vt:lpstr>
      <vt:lpstr>A126068874R</vt:lpstr>
      <vt:lpstr>A126068874R_Data</vt:lpstr>
      <vt:lpstr>A126068874R_Latest</vt:lpstr>
      <vt:lpstr>A126068878X</vt:lpstr>
      <vt:lpstr>A126068878X_Data</vt:lpstr>
      <vt:lpstr>A126068878X_Latest</vt:lpstr>
      <vt:lpstr>A126068882R</vt:lpstr>
      <vt:lpstr>A126068882R_Data</vt:lpstr>
      <vt:lpstr>A126068882R_Latest</vt:lpstr>
      <vt:lpstr>A126068886X</vt:lpstr>
      <vt:lpstr>A126068886X_Data</vt:lpstr>
      <vt:lpstr>A126068886X_Latest</vt:lpstr>
      <vt:lpstr>A126068890R</vt:lpstr>
      <vt:lpstr>A126068890R_Data</vt:lpstr>
      <vt:lpstr>A126068890R_Latest</vt:lpstr>
      <vt:lpstr>A126068894X</vt:lpstr>
      <vt:lpstr>A126068894X_Data</vt:lpstr>
      <vt:lpstr>A126068894X_Latest</vt:lpstr>
      <vt:lpstr>A126068898J</vt:lpstr>
      <vt:lpstr>A126068898J_Data</vt:lpstr>
      <vt:lpstr>A126068898J_Latest</vt:lpstr>
      <vt:lpstr>A126068902L</vt:lpstr>
      <vt:lpstr>A126068902L_Data</vt:lpstr>
      <vt:lpstr>A126068902L_Latest</vt:lpstr>
      <vt:lpstr>A126068906W</vt:lpstr>
      <vt:lpstr>A126068906W_Data</vt:lpstr>
      <vt:lpstr>A126068906W_Latest</vt:lpstr>
      <vt:lpstr>A126068910L</vt:lpstr>
      <vt:lpstr>A126068910L_Data</vt:lpstr>
      <vt:lpstr>A126068910L_Latest</vt:lpstr>
      <vt:lpstr>A126068914W</vt:lpstr>
      <vt:lpstr>A126068914W_Data</vt:lpstr>
      <vt:lpstr>A126068914W_Latest</vt:lpstr>
      <vt:lpstr>A126068918F</vt:lpstr>
      <vt:lpstr>A126068918F_Data</vt:lpstr>
      <vt:lpstr>A126068918F_Latest</vt:lpstr>
      <vt:lpstr>A126069498R</vt:lpstr>
      <vt:lpstr>A126069498R_Data</vt:lpstr>
      <vt:lpstr>A126069498R_Latest</vt:lpstr>
      <vt:lpstr>A126069502V</vt:lpstr>
      <vt:lpstr>A126069502V_Data</vt:lpstr>
      <vt:lpstr>A126069502V_Latest</vt:lpstr>
      <vt:lpstr>A126069506C</vt:lpstr>
      <vt:lpstr>A126069506C_Data</vt:lpstr>
      <vt:lpstr>A126069506C_Latest</vt:lpstr>
      <vt:lpstr>A126069510V</vt:lpstr>
      <vt:lpstr>A126069510V_Data</vt:lpstr>
      <vt:lpstr>A126069510V_Latest</vt:lpstr>
      <vt:lpstr>A126069514C</vt:lpstr>
      <vt:lpstr>A126069514C_Data</vt:lpstr>
      <vt:lpstr>A126069514C_Latest</vt:lpstr>
      <vt:lpstr>A126069518L</vt:lpstr>
      <vt:lpstr>A126069518L_Data</vt:lpstr>
      <vt:lpstr>A126069518L_Latest</vt:lpstr>
      <vt:lpstr>A126069522C</vt:lpstr>
      <vt:lpstr>A126069522C_Data</vt:lpstr>
      <vt:lpstr>A126069522C_Latest</vt:lpstr>
      <vt:lpstr>A126069530C</vt:lpstr>
      <vt:lpstr>A126069530C_Data</vt:lpstr>
      <vt:lpstr>A126069530C_Latest</vt:lpstr>
      <vt:lpstr>A126069534L</vt:lpstr>
      <vt:lpstr>A126069534L_Data</vt:lpstr>
      <vt:lpstr>A126069534L_Latest</vt:lpstr>
      <vt:lpstr>A126069538W</vt:lpstr>
      <vt:lpstr>A126069538W_Data</vt:lpstr>
      <vt:lpstr>A126069538W_Latest</vt:lpstr>
      <vt:lpstr>A126069550L</vt:lpstr>
      <vt:lpstr>A126069550L_Data</vt:lpstr>
      <vt:lpstr>A126069550L_Latest</vt:lpstr>
      <vt:lpstr>A126069554W</vt:lpstr>
      <vt:lpstr>A126069554W_Data</vt:lpstr>
      <vt:lpstr>A126069554W_Latest</vt:lpstr>
      <vt:lpstr>A126069558F</vt:lpstr>
      <vt:lpstr>A126069558F_Data</vt:lpstr>
      <vt:lpstr>A126069558F_Latest</vt:lpstr>
      <vt:lpstr>A126069562W</vt:lpstr>
      <vt:lpstr>A126069562W_Data</vt:lpstr>
      <vt:lpstr>A126069562W_Latest</vt:lpstr>
      <vt:lpstr>A126069566F</vt:lpstr>
      <vt:lpstr>A126069566F_Data</vt:lpstr>
      <vt:lpstr>A126069566F_Latest</vt:lpstr>
      <vt:lpstr>A126070146J</vt:lpstr>
      <vt:lpstr>A126070146J_Data</vt:lpstr>
      <vt:lpstr>A126070146J_Latest</vt:lpstr>
      <vt:lpstr>A126070150X</vt:lpstr>
      <vt:lpstr>A126070150X_Data</vt:lpstr>
      <vt:lpstr>A126070150X_Latest</vt:lpstr>
      <vt:lpstr>A126070154J</vt:lpstr>
      <vt:lpstr>A126070154J_Data</vt:lpstr>
      <vt:lpstr>A126070154J_Latest</vt:lpstr>
      <vt:lpstr>A126070158T</vt:lpstr>
      <vt:lpstr>A126070158T_Data</vt:lpstr>
      <vt:lpstr>A126070158T_Latest</vt:lpstr>
      <vt:lpstr>A126070162J</vt:lpstr>
      <vt:lpstr>A126070162J_Data</vt:lpstr>
      <vt:lpstr>A126070162J_Latest</vt:lpstr>
      <vt:lpstr>A126070166T</vt:lpstr>
      <vt:lpstr>A126070166T_Data</vt:lpstr>
      <vt:lpstr>A126070166T_Latest</vt:lpstr>
      <vt:lpstr>A126070170J</vt:lpstr>
      <vt:lpstr>A126070170J_Data</vt:lpstr>
      <vt:lpstr>A126070170J_Latest</vt:lpstr>
      <vt:lpstr>A126070174T</vt:lpstr>
      <vt:lpstr>A126070174T_Data</vt:lpstr>
      <vt:lpstr>A126070174T_Latest</vt:lpstr>
      <vt:lpstr>A126070178A</vt:lpstr>
      <vt:lpstr>A126070178A_Data</vt:lpstr>
      <vt:lpstr>A126070178A_Latest</vt:lpstr>
      <vt:lpstr>A126070182T</vt:lpstr>
      <vt:lpstr>A126070182T_Data</vt:lpstr>
      <vt:lpstr>A126070182T_Latest</vt:lpstr>
      <vt:lpstr>A126070186A</vt:lpstr>
      <vt:lpstr>A126070186A_Data</vt:lpstr>
      <vt:lpstr>A126070186A_Latest</vt:lpstr>
      <vt:lpstr>A126070190T</vt:lpstr>
      <vt:lpstr>A126070190T_Data</vt:lpstr>
      <vt:lpstr>A126070190T_Latest</vt:lpstr>
      <vt:lpstr>A126070194A</vt:lpstr>
      <vt:lpstr>A126070194A_Data</vt:lpstr>
      <vt:lpstr>A126070194A_Latest</vt:lpstr>
      <vt:lpstr>A126070198K</vt:lpstr>
      <vt:lpstr>A126070198K_Data</vt:lpstr>
      <vt:lpstr>A126070198K_Latest</vt:lpstr>
      <vt:lpstr>A126070202R</vt:lpstr>
      <vt:lpstr>A126070202R_Data</vt:lpstr>
      <vt:lpstr>A126070202R_Latest</vt:lpstr>
      <vt:lpstr>A126070206X</vt:lpstr>
      <vt:lpstr>A126070206X_Data</vt:lpstr>
      <vt:lpstr>A126070206X_Latest</vt:lpstr>
      <vt:lpstr>A126070210R</vt:lpstr>
      <vt:lpstr>A126070210R_Data</vt:lpstr>
      <vt:lpstr>A126070210R_Latest</vt:lpstr>
      <vt:lpstr>A126070214X</vt:lpstr>
      <vt:lpstr>A126070214X_Data</vt:lpstr>
      <vt:lpstr>A126070214X_Latest</vt:lpstr>
      <vt:lpstr>A126070794F</vt:lpstr>
      <vt:lpstr>A126070794F_Data</vt:lpstr>
      <vt:lpstr>A126070794F_Latest</vt:lpstr>
      <vt:lpstr>A126070798R</vt:lpstr>
      <vt:lpstr>A126070798R_Data</vt:lpstr>
      <vt:lpstr>A126070798R_Latest</vt:lpstr>
      <vt:lpstr>A126070802V</vt:lpstr>
      <vt:lpstr>A126070802V_Data</vt:lpstr>
      <vt:lpstr>A126070802V_Latest</vt:lpstr>
      <vt:lpstr>A126070806C</vt:lpstr>
      <vt:lpstr>A126070806C_Data</vt:lpstr>
      <vt:lpstr>A126070806C_Latest</vt:lpstr>
      <vt:lpstr>A126070810V</vt:lpstr>
      <vt:lpstr>A126070810V_Data</vt:lpstr>
      <vt:lpstr>A126070810V_Latest</vt:lpstr>
      <vt:lpstr>A126070814C</vt:lpstr>
      <vt:lpstr>A126070814C_Data</vt:lpstr>
      <vt:lpstr>A126070814C_Latest</vt:lpstr>
      <vt:lpstr>A126070818L</vt:lpstr>
      <vt:lpstr>A126070818L_Data</vt:lpstr>
      <vt:lpstr>A126070818L_Latest</vt:lpstr>
      <vt:lpstr>A126070822C</vt:lpstr>
      <vt:lpstr>A126070822C_Data</vt:lpstr>
      <vt:lpstr>A126070822C_Latest</vt:lpstr>
      <vt:lpstr>A126070826L</vt:lpstr>
      <vt:lpstr>A126070826L_Data</vt:lpstr>
      <vt:lpstr>A126070826L_Latest</vt:lpstr>
      <vt:lpstr>A126070830C</vt:lpstr>
      <vt:lpstr>A126070830C_Data</vt:lpstr>
      <vt:lpstr>A126070830C_Latest</vt:lpstr>
      <vt:lpstr>A126070834L</vt:lpstr>
      <vt:lpstr>A126070834L_Data</vt:lpstr>
      <vt:lpstr>A126070834L_Latest</vt:lpstr>
      <vt:lpstr>A126070838W</vt:lpstr>
      <vt:lpstr>A126070838W_Data</vt:lpstr>
      <vt:lpstr>A126070838W_Latest</vt:lpstr>
      <vt:lpstr>A126070842L</vt:lpstr>
      <vt:lpstr>A126070842L_Data</vt:lpstr>
      <vt:lpstr>A126070842L_Latest</vt:lpstr>
      <vt:lpstr>A126070846W</vt:lpstr>
      <vt:lpstr>A126070846W_Data</vt:lpstr>
      <vt:lpstr>A126070846W_Latest</vt:lpstr>
      <vt:lpstr>A126070850L</vt:lpstr>
      <vt:lpstr>A126070850L_Data</vt:lpstr>
      <vt:lpstr>A126070850L_Latest</vt:lpstr>
      <vt:lpstr>A126070854W</vt:lpstr>
      <vt:lpstr>A126070854W_Data</vt:lpstr>
      <vt:lpstr>A126070854W_Latest</vt:lpstr>
      <vt:lpstr>A126070858F</vt:lpstr>
      <vt:lpstr>A126070858F_Data</vt:lpstr>
      <vt:lpstr>A126070858F_Latest</vt:lpstr>
      <vt:lpstr>A126070862W</vt:lpstr>
      <vt:lpstr>A126070862W_Data</vt:lpstr>
      <vt:lpstr>A126070862W_Latest</vt:lpstr>
      <vt:lpstr>A126071442V</vt:lpstr>
      <vt:lpstr>A126071442V_Data</vt:lpstr>
      <vt:lpstr>A126071442V_Latest</vt:lpstr>
      <vt:lpstr>A126071446C</vt:lpstr>
      <vt:lpstr>A126071446C_Data</vt:lpstr>
      <vt:lpstr>A126071446C_Latest</vt:lpstr>
      <vt:lpstr>A126071450V</vt:lpstr>
      <vt:lpstr>A126071450V_Data</vt:lpstr>
      <vt:lpstr>A126071450V_Latest</vt:lpstr>
      <vt:lpstr>A126071454C</vt:lpstr>
      <vt:lpstr>A126071454C_Data</vt:lpstr>
      <vt:lpstr>A126071454C_Latest</vt:lpstr>
      <vt:lpstr>A126071458L</vt:lpstr>
      <vt:lpstr>A126071458L_Data</vt:lpstr>
      <vt:lpstr>A126071458L_Latest</vt:lpstr>
      <vt:lpstr>A126071462C</vt:lpstr>
      <vt:lpstr>A126071462C_Data</vt:lpstr>
      <vt:lpstr>A126071462C_Latest</vt:lpstr>
      <vt:lpstr>A126071466L</vt:lpstr>
      <vt:lpstr>A126071466L_Data</vt:lpstr>
      <vt:lpstr>A126071466L_Latest</vt:lpstr>
      <vt:lpstr>A126071470C</vt:lpstr>
      <vt:lpstr>A126071470C_Data</vt:lpstr>
      <vt:lpstr>A126071470C_Latest</vt:lpstr>
      <vt:lpstr>A126071474L</vt:lpstr>
      <vt:lpstr>A126071474L_Data</vt:lpstr>
      <vt:lpstr>A126071474L_Latest</vt:lpstr>
      <vt:lpstr>A126071478W</vt:lpstr>
      <vt:lpstr>A126071478W_Data</vt:lpstr>
      <vt:lpstr>A126071478W_Latest</vt:lpstr>
      <vt:lpstr>A126071482L</vt:lpstr>
      <vt:lpstr>A126071482L_Data</vt:lpstr>
      <vt:lpstr>A126071482L_Latest</vt:lpstr>
      <vt:lpstr>A126071486W</vt:lpstr>
      <vt:lpstr>A126071486W_Data</vt:lpstr>
      <vt:lpstr>A126071486W_Latest</vt:lpstr>
      <vt:lpstr>A126071490L</vt:lpstr>
      <vt:lpstr>A126071490L_Data</vt:lpstr>
      <vt:lpstr>A126071490L_Latest</vt:lpstr>
      <vt:lpstr>A126071494W</vt:lpstr>
      <vt:lpstr>A126071494W_Data</vt:lpstr>
      <vt:lpstr>A126071494W_Latest</vt:lpstr>
      <vt:lpstr>A126071498F</vt:lpstr>
      <vt:lpstr>A126071498F_Data</vt:lpstr>
      <vt:lpstr>A126071498F_Latest</vt:lpstr>
      <vt:lpstr>A126071502K</vt:lpstr>
      <vt:lpstr>A126071502K_Data</vt:lpstr>
      <vt:lpstr>A126071502K_Latest</vt:lpstr>
      <vt:lpstr>A126071506V</vt:lpstr>
      <vt:lpstr>A126071506V_Data</vt:lpstr>
      <vt:lpstr>A126071506V_Latest</vt:lpstr>
      <vt:lpstr>A126071510K</vt:lpstr>
      <vt:lpstr>A126071510K_Data</vt:lpstr>
      <vt:lpstr>A126071510K_Latest</vt:lpstr>
      <vt:lpstr>A126072090V</vt:lpstr>
      <vt:lpstr>A126072090V_Data</vt:lpstr>
      <vt:lpstr>A126072090V_Latest</vt:lpstr>
      <vt:lpstr>A126072094C</vt:lpstr>
      <vt:lpstr>A126072094C_Data</vt:lpstr>
      <vt:lpstr>A126072094C_Latest</vt:lpstr>
      <vt:lpstr>A126072098L</vt:lpstr>
      <vt:lpstr>A126072098L_Data</vt:lpstr>
      <vt:lpstr>A126072098L_Latest</vt:lpstr>
      <vt:lpstr>A126072102T</vt:lpstr>
      <vt:lpstr>A126072102T_Data</vt:lpstr>
      <vt:lpstr>A126072102T_Latest</vt:lpstr>
      <vt:lpstr>A126072106A</vt:lpstr>
      <vt:lpstr>A126072106A_Data</vt:lpstr>
      <vt:lpstr>A126072106A_Latest</vt:lpstr>
      <vt:lpstr>A126072110T</vt:lpstr>
      <vt:lpstr>A126072110T_Data</vt:lpstr>
      <vt:lpstr>A126072110T_Latest</vt:lpstr>
      <vt:lpstr>A126072114A</vt:lpstr>
      <vt:lpstr>A126072114A_Data</vt:lpstr>
      <vt:lpstr>A126072114A_Latest</vt:lpstr>
      <vt:lpstr>A126072118K</vt:lpstr>
      <vt:lpstr>A126072118K_Data</vt:lpstr>
      <vt:lpstr>A126072118K_Latest</vt:lpstr>
      <vt:lpstr>A126072122A</vt:lpstr>
      <vt:lpstr>A126072122A_Data</vt:lpstr>
      <vt:lpstr>A126072122A_Latest</vt:lpstr>
      <vt:lpstr>A126072126K</vt:lpstr>
      <vt:lpstr>A126072126K_Data</vt:lpstr>
      <vt:lpstr>A126072126K_Latest</vt:lpstr>
      <vt:lpstr>A126072130A</vt:lpstr>
      <vt:lpstr>A126072130A_Data</vt:lpstr>
      <vt:lpstr>A126072130A_Latest</vt:lpstr>
      <vt:lpstr>A126072134K</vt:lpstr>
      <vt:lpstr>A126072134K_Data</vt:lpstr>
      <vt:lpstr>A126072134K_Latest</vt:lpstr>
      <vt:lpstr>A126072138V</vt:lpstr>
      <vt:lpstr>A126072138V_Data</vt:lpstr>
      <vt:lpstr>A126072138V_Latest</vt:lpstr>
      <vt:lpstr>A126072142K</vt:lpstr>
      <vt:lpstr>A126072142K_Data</vt:lpstr>
      <vt:lpstr>A126072142K_Latest</vt:lpstr>
      <vt:lpstr>A126072146V</vt:lpstr>
      <vt:lpstr>A126072146V_Data</vt:lpstr>
      <vt:lpstr>A126072146V_Latest</vt:lpstr>
      <vt:lpstr>A126072150K</vt:lpstr>
      <vt:lpstr>A126072150K_Data</vt:lpstr>
      <vt:lpstr>A126072150K_Latest</vt:lpstr>
      <vt:lpstr>A126072154V</vt:lpstr>
      <vt:lpstr>A126072154V_Data</vt:lpstr>
      <vt:lpstr>A126072154V_Latest</vt:lpstr>
      <vt:lpstr>A126072158C</vt:lpstr>
      <vt:lpstr>A126072158C_Data</vt:lpstr>
      <vt:lpstr>A126072158C_Latest</vt:lpstr>
      <vt:lpstr>A126072738X</vt:lpstr>
      <vt:lpstr>A126072738X_Data</vt:lpstr>
      <vt:lpstr>A126072738X_Latest</vt:lpstr>
      <vt:lpstr>A126072742R</vt:lpstr>
      <vt:lpstr>A126072742R_Data</vt:lpstr>
      <vt:lpstr>A126072742R_Latest</vt:lpstr>
      <vt:lpstr>A126072746X</vt:lpstr>
      <vt:lpstr>A126072746X_Data</vt:lpstr>
      <vt:lpstr>A126072746X_Latest</vt:lpstr>
      <vt:lpstr>A126072750R</vt:lpstr>
      <vt:lpstr>A126072750R_Data</vt:lpstr>
      <vt:lpstr>A126072750R_Latest</vt:lpstr>
      <vt:lpstr>A126072754X</vt:lpstr>
      <vt:lpstr>A126072754X_Data</vt:lpstr>
      <vt:lpstr>A126072754X_Latest</vt:lpstr>
      <vt:lpstr>A126072758J</vt:lpstr>
      <vt:lpstr>A126072758J_Data</vt:lpstr>
      <vt:lpstr>A126072758J_Latest</vt:lpstr>
      <vt:lpstr>A126072762X</vt:lpstr>
      <vt:lpstr>A126072762X_Data</vt:lpstr>
      <vt:lpstr>A126072762X_Latest</vt:lpstr>
      <vt:lpstr>A126072770X</vt:lpstr>
      <vt:lpstr>A126072770X_Data</vt:lpstr>
      <vt:lpstr>A126072770X_Latest</vt:lpstr>
      <vt:lpstr>A126072774J</vt:lpstr>
      <vt:lpstr>A126072774J_Data</vt:lpstr>
      <vt:lpstr>A126072774J_Latest</vt:lpstr>
      <vt:lpstr>A126072778T</vt:lpstr>
      <vt:lpstr>A126072778T_Data</vt:lpstr>
      <vt:lpstr>A126072778T_Latest</vt:lpstr>
      <vt:lpstr>A126072790J</vt:lpstr>
      <vt:lpstr>A126072790J_Data</vt:lpstr>
      <vt:lpstr>A126072790J_Latest</vt:lpstr>
      <vt:lpstr>A126072794T</vt:lpstr>
      <vt:lpstr>A126072794T_Data</vt:lpstr>
      <vt:lpstr>A126072794T_Latest</vt:lpstr>
      <vt:lpstr>A126072798A</vt:lpstr>
      <vt:lpstr>A126072798A_Data</vt:lpstr>
      <vt:lpstr>A126072798A_Latest</vt:lpstr>
      <vt:lpstr>A126072802F</vt:lpstr>
      <vt:lpstr>A126072802F_Data</vt:lpstr>
      <vt:lpstr>A126072802F_Latest</vt:lpstr>
      <vt:lpstr>A126072806R</vt:lpstr>
      <vt:lpstr>A126072806R_Data</vt:lpstr>
      <vt:lpstr>A126072806R_Latest</vt:lpstr>
      <vt:lpstr>A126073386X</vt:lpstr>
      <vt:lpstr>A126073386X_Data</vt:lpstr>
      <vt:lpstr>A126073386X_Latest</vt:lpstr>
      <vt:lpstr>A126073390R</vt:lpstr>
      <vt:lpstr>A126073390R_Data</vt:lpstr>
      <vt:lpstr>A126073390R_Latest</vt:lpstr>
      <vt:lpstr>A126073394X</vt:lpstr>
      <vt:lpstr>A126073394X_Data</vt:lpstr>
      <vt:lpstr>A126073394X_Latest</vt:lpstr>
      <vt:lpstr>A126073398J</vt:lpstr>
      <vt:lpstr>A126073398J_Data</vt:lpstr>
      <vt:lpstr>A126073398J_Latest</vt:lpstr>
      <vt:lpstr>A126073402L</vt:lpstr>
      <vt:lpstr>A126073402L_Data</vt:lpstr>
      <vt:lpstr>A126073402L_Latest</vt:lpstr>
      <vt:lpstr>A126073406W</vt:lpstr>
      <vt:lpstr>A126073406W_Data</vt:lpstr>
      <vt:lpstr>A126073406W_Latest</vt:lpstr>
      <vt:lpstr>A126073410L</vt:lpstr>
      <vt:lpstr>A126073410L_Data</vt:lpstr>
      <vt:lpstr>A126073410L_Latest</vt:lpstr>
      <vt:lpstr>A126073414W</vt:lpstr>
      <vt:lpstr>A126073414W_Data</vt:lpstr>
      <vt:lpstr>A126073414W_Latest</vt:lpstr>
      <vt:lpstr>A126073418F</vt:lpstr>
      <vt:lpstr>A126073418F_Data</vt:lpstr>
      <vt:lpstr>A126073418F_Latest</vt:lpstr>
      <vt:lpstr>A126073422W</vt:lpstr>
      <vt:lpstr>A126073422W_Data</vt:lpstr>
      <vt:lpstr>A126073422W_Latest</vt:lpstr>
      <vt:lpstr>A126073426F</vt:lpstr>
      <vt:lpstr>A126073426F_Data</vt:lpstr>
      <vt:lpstr>A126073426F_Latest</vt:lpstr>
      <vt:lpstr>A126073430W</vt:lpstr>
      <vt:lpstr>A126073430W_Data</vt:lpstr>
      <vt:lpstr>A126073430W_Latest</vt:lpstr>
      <vt:lpstr>A126073434F</vt:lpstr>
      <vt:lpstr>A126073434F_Data</vt:lpstr>
      <vt:lpstr>A126073434F_Latest</vt:lpstr>
      <vt:lpstr>A126073438R</vt:lpstr>
      <vt:lpstr>A126073438R_Data</vt:lpstr>
      <vt:lpstr>A126073438R_Latest</vt:lpstr>
      <vt:lpstr>A126073442F</vt:lpstr>
      <vt:lpstr>A126073442F_Data</vt:lpstr>
      <vt:lpstr>A126073442F_Latest</vt:lpstr>
      <vt:lpstr>A126073446R</vt:lpstr>
      <vt:lpstr>A126073446R_Data</vt:lpstr>
      <vt:lpstr>A126073446R_Latest</vt:lpstr>
      <vt:lpstr>A126073450F</vt:lpstr>
      <vt:lpstr>A126073450F_Data</vt:lpstr>
      <vt:lpstr>A126073450F_Latest</vt:lpstr>
      <vt:lpstr>A126073454R</vt:lpstr>
      <vt:lpstr>A126073454R_Data</vt:lpstr>
      <vt:lpstr>A126073454R_Latest</vt:lpstr>
      <vt:lpstr>A126074034L</vt:lpstr>
      <vt:lpstr>A126074034L_Data</vt:lpstr>
      <vt:lpstr>A126074034L_Latest</vt:lpstr>
      <vt:lpstr>A126074038W</vt:lpstr>
      <vt:lpstr>A126074038W_Data</vt:lpstr>
      <vt:lpstr>A126074038W_Latest</vt:lpstr>
      <vt:lpstr>A126074042L</vt:lpstr>
      <vt:lpstr>A126074042L_Data</vt:lpstr>
      <vt:lpstr>A126074042L_Latest</vt:lpstr>
      <vt:lpstr>A126074046W</vt:lpstr>
      <vt:lpstr>A126074046W_Data</vt:lpstr>
      <vt:lpstr>A126074046W_Latest</vt:lpstr>
      <vt:lpstr>A126074050L</vt:lpstr>
      <vt:lpstr>A126074050L_Data</vt:lpstr>
      <vt:lpstr>A126074050L_Latest</vt:lpstr>
      <vt:lpstr>A126074054W</vt:lpstr>
      <vt:lpstr>A126074054W_Data</vt:lpstr>
      <vt:lpstr>A126074054W_Latest</vt:lpstr>
      <vt:lpstr>A126074058F</vt:lpstr>
      <vt:lpstr>A126074058F_Data</vt:lpstr>
      <vt:lpstr>A126074058F_Latest</vt:lpstr>
      <vt:lpstr>A126074062W</vt:lpstr>
      <vt:lpstr>A126074062W_Data</vt:lpstr>
      <vt:lpstr>A126074062W_Latest</vt:lpstr>
      <vt:lpstr>A126074066F</vt:lpstr>
      <vt:lpstr>A126074066F_Data</vt:lpstr>
      <vt:lpstr>A126074066F_Latest</vt:lpstr>
      <vt:lpstr>A126074070W</vt:lpstr>
      <vt:lpstr>A126074070W_Data</vt:lpstr>
      <vt:lpstr>A126074070W_Latest</vt:lpstr>
      <vt:lpstr>A126074074F</vt:lpstr>
      <vt:lpstr>A126074074F_Data</vt:lpstr>
      <vt:lpstr>A126074074F_Latest</vt:lpstr>
      <vt:lpstr>A126074078R</vt:lpstr>
      <vt:lpstr>A126074078R_Data</vt:lpstr>
      <vt:lpstr>A126074078R_Latest</vt:lpstr>
      <vt:lpstr>A126074082F</vt:lpstr>
      <vt:lpstr>A126074082F_Data</vt:lpstr>
      <vt:lpstr>A126074082F_Latest</vt:lpstr>
      <vt:lpstr>A126074086R</vt:lpstr>
      <vt:lpstr>A126074086R_Data</vt:lpstr>
      <vt:lpstr>A126074086R_Latest</vt:lpstr>
      <vt:lpstr>A126074090F</vt:lpstr>
      <vt:lpstr>A126074090F_Data</vt:lpstr>
      <vt:lpstr>A126074090F_Latest</vt:lpstr>
      <vt:lpstr>A126074094R</vt:lpstr>
      <vt:lpstr>A126074094R_Data</vt:lpstr>
      <vt:lpstr>A126074094R_Latest</vt:lpstr>
      <vt:lpstr>A126074098X</vt:lpstr>
      <vt:lpstr>A126074098X_Data</vt:lpstr>
      <vt:lpstr>A126074098X_Latest</vt:lpstr>
      <vt:lpstr>A126074102C</vt:lpstr>
      <vt:lpstr>A126074102C_Data</vt:lpstr>
      <vt:lpstr>A126074102C_Latest</vt:lpstr>
      <vt:lpstr>A126074682K</vt:lpstr>
      <vt:lpstr>A126074682K_Data</vt:lpstr>
      <vt:lpstr>A126074682K_Latest</vt:lpstr>
      <vt:lpstr>A126074686V</vt:lpstr>
      <vt:lpstr>A126074686V_Data</vt:lpstr>
      <vt:lpstr>A126074686V_Latest</vt:lpstr>
      <vt:lpstr>A126074690K</vt:lpstr>
      <vt:lpstr>A126074690K_Data</vt:lpstr>
      <vt:lpstr>A126074690K_Latest</vt:lpstr>
      <vt:lpstr>A126074694V</vt:lpstr>
      <vt:lpstr>A126074694V_Data</vt:lpstr>
      <vt:lpstr>A126074694V_Latest</vt:lpstr>
      <vt:lpstr>A126074698C</vt:lpstr>
      <vt:lpstr>A126074698C_Data</vt:lpstr>
      <vt:lpstr>A126074698C_Latest</vt:lpstr>
      <vt:lpstr>A126074702J</vt:lpstr>
      <vt:lpstr>A126074702J_Data</vt:lpstr>
      <vt:lpstr>A126074702J_Latest</vt:lpstr>
      <vt:lpstr>A126074706T</vt:lpstr>
      <vt:lpstr>A126074706T_Data</vt:lpstr>
      <vt:lpstr>A126074706T_Latest</vt:lpstr>
      <vt:lpstr>A126074714T</vt:lpstr>
      <vt:lpstr>A126074714T_Data</vt:lpstr>
      <vt:lpstr>A126074714T_Latest</vt:lpstr>
      <vt:lpstr>A126074718A</vt:lpstr>
      <vt:lpstr>A126074718A_Data</vt:lpstr>
      <vt:lpstr>A126074718A_Latest</vt:lpstr>
      <vt:lpstr>A126074722T</vt:lpstr>
      <vt:lpstr>A126074722T_Data</vt:lpstr>
      <vt:lpstr>A126074722T_Latest</vt:lpstr>
      <vt:lpstr>A126074734A</vt:lpstr>
      <vt:lpstr>A126074734A_Data</vt:lpstr>
      <vt:lpstr>A126074734A_Latest</vt:lpstr>
      <vt:lpstr>A126074738K</vt:lpstr>
      <vt:lpstr>A126074738K_Data</vt:lpstr>
      <vt:lpstr>A126074738K_Latest</vt:lpstr>
      <vt:lpstr>A126074742A</vt:lpstr>
      <vt:lpstr>A126074742A_Data</vt:lpstr>
      <vt:lpstr>A126074742A_Latest</vt:lpstr>
      <vt:lpstr>A126074746K</vt:lpstr>
      <vt:lpstr>A126074746K_Data</vt:lpstr>
      <vt:lpstr>A126074746K_Latest</vt:lpstr>
      <vt:lpstr>A126074750A</vt:lpstr>
      <vt:lpstr>A126074750A_Data</vt:lpstr>
      <vt:lpstr>A126074750A_Latest</vt:lpstr>
      <vt:lpstr>A126075330X</vt:lpstr>
      <vt:lpstr>A126075330X_Data</vt:lpstr>
      <vt:lpstr>A126075330X_Latest</vt:lpstr>
      <vt:lpstr>A126075334J</vt:lpstr>
      <vt:lpstr>A126075334J_Data</vt:lpstr>
      <vt:lpstr>A126075334J_Latest</vt:lpstr>
      <vt:lpstr>A126075338T</vt:lpstr>
      <vt:lpstr>A126075338T_Data</vt:lpstr>
      <vt:lpstr>A126075338T_Latest</vt:lpstr>
      <vt:lpstr>A126075342J</vt:lpstr>
      <vt:lpstr>A126075342J_Data</vt:lpstr>
      <vt:lpstr>A126075342J_Latest</vt:lpstr>
      <vt:lpstr>A126075346T</vt:lpstr>
      <vt:lpstr>A126075346T_Data</vt:lpstr>
      <vt:lpstr>A126075346T_Latest</vt:lpstr>
      <vt:lpstr>A126075350J</vt:lpstr>
      <vt:lpstr>A126075350J_Data</vt:lpstr>
      <vt:lpstr>A126075350J_Latest</vt:lpstr>
      <vt:lpstr>A126075354T</vt:lpstr>
      <vt:lpstr>A126075354T_Data</vt:lpstr>
      <vt:lpstr>A126075354T_Latest</vt:lpstr>
      <vt:lpstr>A126075358A</vt:lpstr>
      <vt:lpstr>A126075358A_Data</vt:lpstr>
      <vt:lpstr>A126075358A_Latest</vt:lpstr>
      <vt:lpstr>A126075362T</vt:lpstr>
      <vt:lpstr>A126075362T_Data</vt:lpstr>
      <vt:lpstr>A126075362T_Latest</vt:lpstr>
      <vt:lpstr>A126075366A</vt:lpstr>
      <vt:lpstr>A126075366A_Data</vt:lpstr>
      <vt:lpstr>A126075366A_Latest</vt:lpstr>
      <vt:lpstr>A126075370T</vt:lpstr>
      <vt:lpstr>A126075370T_Data</vt:lpstr>
      <vt:lpstr>A126075370T_Latest</vt:lpstr>
      <vt:lpstr>A126075374A</vt:lpstr>
      <vt:lpstr>A126075374A_Data</vt:lpstr>
      <vt:lpstr>A126075374A_Latest</vt:lpstr>
      <vt:lpstr>A126075378K</vt:lpstr>
      <vt:lpstr>A126075378K_Data</vt:lpstr>
      <vt:lpstr>A126075378K_Latest</vt:lpstr>
      <vt:lpstr>A126075382A</vt:lpstr>
      <vt:lpstr>A126075382A_Data</vt:lpstr>
      <vt:lpstr>A126075382A_Latest</vt:lpstr>
      <vt:lpstr>A126075386K</vt:lpstr>
      <vt:lpstr>A126075386K_Data</vt:lpstr>
      <vt:lpstr>A126075386K_Latest</vt:lpstr>
      <vt:lpstr>A126075390A</vt:lpstr>
      <vt:lpstr>A126075390A_Data</vt:lpstr>
      <vt:lpstr>A126075390A_Latest</vt:lpstr>
      <vt:lpstr>A126075394K</vt:lpstr>
      <vt:lpstr>A126075394K_Data</vt:lpstr>
      <vt:lpstr>A126075394K_Latest</vt:lpstr>
      <vt:lpstr>A126075398V</vt:lpstr>
      <vt:lpstr>A126075398V_Data</vt:lpstr>
      <vt:lpstr>A126075398V_Latest</vt:lpstr>
      <vt:lpstr>A126075978R</vt:lpstr>
      <vt:lpstr>A126075978R_Data</vt:lpstr>
      <vt:lpstr>A126075978R_Latest</vt:lpstr>
      <vt:lpstr>A126075982F</vt:lpstr>
      <vt:lpstr>A126075982F_Data</vt:lpstr>
      <vt:lpstr>A126075982F_Latest</vt:lpstr>
      <vt:lpstr>A126075986R</vt:lpstr>
      <vt:lpstr>A126075986R_Data</vt:lpstr>
      <vt:lpstr>A126075986R_Latest</vt:lpstr>
      <vt:lpstr>A126075990F</vt:lpstr>
      <vt:lpstr>A126075990F_Data</vt:lpstr>
      <vt:lpstr>A126075990F_Latest</vt:lpstr>
      <vt:lpstr>A126075994R</vt:lpstr>
      <vt:lpstr>A126075994R_Data</vt:lpstr>
      <vt:lpstr>A126075994R_Latest</vt:lpstr>
      <vt:lpstr>A126075998X</vt:lpstr>
      <vt:lpstr>A126075998X_Data</vt:lpstr>
      <vt:lpstr>A126075998X_Latest</vt:lpstr>
      <vt:lpstr>A126076002F</vt:lpstr>
      <vt:lpstr>A126076002F_Data</vt:lpstr>
      <vt:lpstr>A126076002F_Latest</vt:lpstr>
      <vt:lpstr>A126076006R</vt:lpstr>
      <vt:lpstr>A126076006R_Data</vt:lpstr>
      <vt:lpstr>A126076006R_Latest</vt:lpstr>
      <vt:lpstr>A126076010F</vt:lpstr>
      <vt:lpstr>A126076010F_Data</vt:lpstr>
      <vt:lpstr>A126076010F_Latest</vt:lpstr>
      <vt:lpstr>A126076014R</vt:lpstr>
      <vt:lpstr>A126076014R_Data</vt:lpstr>
      <vt:lpstr>A126076014R_Latest</vt:lpstr>
      <vt:lpstr>A126076018X</vt:lpstr>
      <vt:lpstr>A126076018X_Data</vt:lpstr>
      <vt:lpstr>A126076018X_Latest</vt:lpstr>
      <vt:lpstr>A126076022R</vt:lpstr>
      <vt:lpstr>A126076022R_Data</vt:lpstr>
      <vt:lpstr>A126076022R_Latest</vt:lpstr>
      <vt:lpstr>A126076026X</vt:lpstr>
      <vt:lpstr>A126076026X_Data</vt:lpstr>
      <vt:lpstr>A126076026X_Latest</vt:lpstr>
      <vt:lpstr>A126076030R</vt:lpstr>
      <vt:lpstr>A126076030R_Data</vt:lpstr>
      <vt:lpstr>A126076030R_Latest</vt:lpstr>
      <vt:lpstr>A126076034X</vt:lpstr>
      <vt:lpstr>A126076034X_Data</vt:lpstr>
      <vt:lpstr>A126076034X_Latest</vt:lpstr>
      <vt:lpstr>A126076038J</vt:lpstr>
      <vt:lpstr>A126076038J_Data</vt:lpstr>
      <vt:lpstr>A126076038J_Latest</vt:lpstr>
      <vt:lpstr>A126076042X</vt:lpstr>
      <vt:lpstr>A126076042X_Data</vt:lpstr>
      <vt:lpstr>A126076042X_Latest</vt:lpstr>
      <vt:lpstr>A126076046J</vt:lpstr>
      <vt:lpstr>A126076046J_Data</vt:lpstr>
      <vt:lpstr>A126076046J_Latest</vt:lpstr>
      <vt:lpstr>A126076626C</vt:lpstr>
      <vt:lpstr>A126076626C_Data</vt:lpstr>
      <vt:lpstr>A126076626C_Latest</vt:lpstr>
      <vt:lpstr>A126076630V</vt:lpstr>
      <vt:lpstr>A126076630V_Data</vt:lpstr>
      <vt:lpstr>A126076630V_Latest</vt:lpstr>
      <vt:lpstr>A126076634C</vt:lpstr>
      <vt:lpstr>A126076634C_Data</vt:lpstr>
      <vt:lpstr>A126076634C_Latest</vt:lpstr>
      <vt:lpstr>A126076638L</vt:lpstr>
      <vt:lpstr>A126076638L_Data</vt:lpstr>
      <vt:lpstr>A126076638L_Latest</vt:lpstr>
      <vt:lpstr>A126076642C</vt:lpstr>
      <vt:lpstr>A126076642C_Data</vt:lpstr>
      <vt:lpstr>A126076642C_Latest</vt:lpstr>
      <vt:lpstr>A126076646L</vt:lpstr>
      <vt:lpstr>A126076646L_Data</vt:lpstr>
      <vt:lpstr>A126076646L_Latest</vt:lpstr>
      <vt:lpstr>A126076650C</vt:lpstr>
      <vt:lpstr>A126076650C_Data</vt:lpstr>
      <vt:lpstr>A126076650C_Latest</vt:lpstr>
      <vt:lpstr>A126076654L</vt:lpstr>
      <vt:lpstr>A126076654L_Data</vt:lpstr>
      <vt:lpstr>A126076654L_Latest</vt:lpstr>
      <vt:lpstr>A126076658W</vt:lpstr>
      <vt:lpstr>A126076658W_Data</vt:lpstr>
      <vt:lpstr>A126076658W_Latest</vt:lpstr>
      <vt:lpstr>A126076662L</vt:lpstr>
      <vt:lpstr>A126076662L_Data</vt:lpstr>
      <vt:lpstr>A126076662L_Latest</vt:lpstr>
      <vt:lpstr>A126076666W</vt:lpstr>
      <vt:lpstr>A126076666W_Data</vt:lpstr>
      <vt:lpstr>A126076666W_Latest</vt:lpstr>
      <vt:lpstr>A126076670L</vt:lpstr>
      <vt:lpstr>A126076670L_Data</vt:lpstr>
      <vt:lpstr>A126076670L_Latest</vt:lpstr>
      <vt:lpstr>A126076674W</vt:lpstr>
      <vt:lpstr>A126076674W_Data</vt:lpstr>
      <vt:lpstr>A126076674W_Latest</vt:lpstr>
      <vt:lpstr>A126076678F</vt:lpstr>
      <vt:lpstr>A126076678F_Data</vt:lpstr>
      <vt:lpstr>A126076678F_Latest</vt:lpstr>
      <vt:lpstr>A126076682W</vt:lpstr>
      <vt:lpstr>A126076682W_Data</vt:lpstr>
      <vt:lpstr>A126076682W_Latest</vt:lpstr>
      <vt:lpstr>A126076686F</vt:lpstr>
      <vt:lpstr>A126076686F_Data</vt:lpstr>
      <vt:lpstr>A126076686F_Latest</vt:lpstr>
      <vt:lpstr>A126076690W</vt:lpstr>
      <vt:lpstr>A126076690W_Data</vt:lpstr>
      <vt:lpstr>A126076690W_Latest</vt:lpstr>
      <vt:lpstr>A126076694F</vt:lpstr>
      <vt:lpstr>A126076694F_Data</vt:lpstr>
      <vt:lpstr>A126076694F_Latest</vt:lpstr>
      <vt:lpstr>A126077274C</vt:lpstr>
      <vt:lpstr>A126077274C_Data</vt:lpstr>
      <vt:lpstr>A126077274C_Latest</vt:lpstr>
      <vt:lpstr>A126077278L</vt:lpstr>
      <vt:lpstr>A126077278L_Data</vt:lpstr>
      <vt:lpstr>A126077278L_Latest</vt:lpstr>
      <vt:lpstr>A126077282C</vt:lpstr>
      <vt:lpstr>A126077282C_Data</vt:lpstr>
      <vt:lpstr>A126077282C_Latest</vt:lpstr>
      <vt:lpstr>A126077286L</vt:lpstr>
      <vt:lpstr>A126077286L_Data</vt:lpstr>
      <vt:lpstr>A126077286L_Latest</vt:lpstr>
      <vt:lpstr>A126077290C</vt:lpstr>
      <vt:lpstr>A126077290C_Data</vt:lpstr>
      <vt:lpstr>A126077290C_Latest</vt:lpstr>
      <vt:lpstr>A126077294L</vt:lpstr>
      <vt:lpstr>A126077294L_Data</vt:lpstr>
      <vt:lpstr>A126077294L_Latest</vt:lpstr>
      <vt:lpstr>A126077298W</vt:lpstr>
      <vt:lpstr>A126077298W_Data</vt:lpstr>
      <vt:lpstr>A126077298W_Latest</vt:lpstr>
      <vt:lpstr>A126077302A</vt:lpstr>
      <vt:lpstr>A126077302A_Data</vt:lpstr>
      <vt:lpstr>A126077302A_Latest</vt:lpstr>
      <vt:lpstr>A126077306K</vt:lpstr>
      <vt:lpstr>A126077306K_Data</vt:lpstr>
      <vt:lpstr>A126077306K_Latest</vt:lpstr>
      <vt:lpstr>A126077310A</vt:lpstr>
      <vt:lpstr>A126077310A_Data</vt:lpstr>
      <vt:lpstr>A126077310A_Latest</vt:lpstr>
      <vt:lpstr>A126077314K</vt:lpstr>
      <vt:lpstr>A126077314K_Data</vt:lpstr>
      <vt:lpstr>A126077314K_Latest</vt:lpstr>
      <vt:lpstr>A126077318V</vt:lpstr>
      <vt:lpstr>A126077318V_Data</vt:lpstr>
      <vt:lpstr>A126077318V_Latest</vt:lpstr>
      <vt:lpstr>A126077322K</vt:lpstr>
      <vt:lpstr>A126077322K_Data</vt:lpstr>
      <vt:lpstr>A126077322K_Latest</vt:lpstr>
      <vt:lpstr>A126077326V</vt:lpstr>
      <vt:lpstr>A126077326V_Data</vt:lpstr>
      <vt:lpstr>A126077326V_Latest</vt:lpstr>
      <vt:lpstr>A126077330K</vt:lpstr>
      <vt:lpstr>A126077330K_Data</vt:lpstr>
      <vt:lpstr>A126077330K_Latest</vt:lpstr>
      <vt:lpstr>A126077334V</vt:lpstr>
      <vt:lpstr>A126077334V_Data</vt:lpstr>
      <vt:lpstr>A126077334V_Latest</vt:lpstr>
      <vt:lpstr>A126077338C</vt:lpstr>
      <vt:lpstr>A126077338C_Data</vt:lpstr>
      <vt:lpstr>A126077338C_Latest</vt:lpstr>
      <vt:lpstr>A126077342V</vt:lpstr>
      <vt:lpstr>A126077342V_Data</vt:lpstr>
      <vt:lpstr>A126077342V_Latest</vt:lpstr>
      <vt:lpstr>A126077922R</vt:lpstr>
      <vt:lpstr>A126077922R_Data</vt:lpstr>
      <vt:lpstr>A126077922R_Latest</vt:lpstr>
      <vt:lpstr>A126077926X</vt:lpstr>
      <vt:lpstr>A126077926X_Data</vt:lpstr>
      <vt:lpstr>A126077926X_Latest</vt:lpstr>
      <vt:lpstr>A126077930R</vt:lpstr>
      <vt:lpstr>A126077930R_Data</vt:lpstr>
      <vt:lpstr>A126077930R_Latest</vt:lpstr>
      <vt:lpstr>A126077934X</vt:lpstr>
      <vt:lpstr>A126077934X_Data</vt:lpstr>
      <vt:lpstr>A126077934X_Latest</vt:lpstr>
      <vt:lpstr>A126077938J</vt:lpstr>
      <vt:lpstr>A126077938J_Data</vt:lpstr>
      <vt:lpstr>A126077938J_Latest</vt:lpstr>
      <vt:lpstr>A126077942X</vt:lpstr>
      <vt:lpstr>A126077942X_Data</vt:lpstr>
      <vt:lpstr>A126077942X_Latest</vt:lpstr>
      <vt:lpstr>A126077946J</vt:lpstr>
      <vt:lpstr>A126077946J_Data</vt:lpstr>
      <vt:lpstr>A126077946J_Latest</vt:lpstr>
      <vt:lpstr>A126077954J</vt:lpstr>
      <vt:lpstr>A126077954J_Data</vt:lpstr>
      <vt:lpstr>A126077954J_Latest</vt:lpstr>
      <vt:lpstr>A126077958T</vt:lpstr>
      <vt:lpstr>A126077958T_Data</vt:lpstr>
      <vt:lpstr>A126077958T_Latest</vt:lpstr>
      <vt:lpstr>A126077962J</vt:lpstr>
      <vt:lpstr>A126077962J_Data</vt:lpstr>
      <vt:lpstr>A126077962J_Latest</vt:lpstr>
      <vt:lpstr>A126077974T</vt:lpstr>
      <vt:lpstr>A126077974T_Data</vt:lpstr>
      <vt:lpstr>A126077974T_Latest</vt:lpstr>
      <vt:lpstr>A126077978A</vt:lpstr>
      <vt:lpstr>A126077978A_Data</vt:lpstr>
      <vt:lpstr>A126077978A_Latest</vt:lpstr>
      <vt:lpstr>A126077982T</vt:lpstr>
      <vt:lpstr>A126077982T_Data</vt:lpstr>
      <vt:lpstr>A126077982T_Latest</vt:lpstr>
      <vt:lpstr>A126077986A</vt:lpstr>
      <vt:lpstr>A126077986A_Data</vt:lpstr>
      <vt:lpstr>A126077986A_Latest</vt:lpstr>
      <vt:lpstr>A126077990T</vt:lpstr>
      <vt:lpstr>A126077990T_Data</vt:lpstr>
      <vt:lpstr>A126077990T_Latest</vt:lpstr>
      <vt:lpstr>A126078570R</vt:lpstr>
      <vt:lpstr>A126078570R_Data</vt:lpstr>
      <vt:lpstr>A126078570R_Latest</vt:lpstr>
      <vt:lpstr>A126078574X</vt:lpstr>
      <vt:lpstr>A126078574X_Data</vt:lpstr>
      <vt:lpstr>A126078574X_Latest</vt:lpstr>
      <vt:lpstr>A126078578J</vt:lpstr>
      <vt:lpstr>A126078578J_Data</vt:lpstr>
      <vt:lpstr>A126078578J_Latest</vt:lpstr>
      <vt:lpstr>A126078582X</vt:lpstr>
      <vt:lpstr>A126078582X_Data</vt:lpstr>
      <vt:lpstr>A126078582X_Latest</vt:lpstr>
      <vt:lpstr>A126078586J</vt:lpstr>
      <vt:lpstr>A126078586J_Data</vt:lpstr>
      <vt:lpstr>A126078586J_Latest</vt:lpstr>
      <vt:lpstr>A126078590X</vt:lpstr>
      <vt:lpstr>A126078590X_Data</vt:lpstr>
      <vt:lpstr>A126078590X_Latest</vt:lpstr>
      <vt:lpstr>A126078594J</vt:lpstr>
      <vt:lpstr>A126078594J_Data</vt:lpstr>
      <vt:lpstr>A126078594J_Latest</vt:lpstr>
      <vt:lpstr>A126078598T</vt:lpstr>
      <vt:lpstr>A126078598T_Data</vt:lpstr>
      <vt:lpstr>A126078598T_Latest</vt:lpstr>
      <vt:lpstr>A126078602W</vt:lpstr>
      <vt:lpstr>A126078602W_Data</vt:lpstr>
      <vt:lpstr>A126078602W_Latest</vt:lpstr>
      <vt:lpstr>A126078606F</vt:lpstr>
      <vt:lpstr>A126078606F_Data</vt:lpstr>
      <vt:lpstr>A126078606F_Latest</vt:lpstr>
      <vt:lpstr>A126078610W</vt:lpstr>
      <vt:lpstr>A126078610W_Data</vt:lpstr>
      <vt:lpstr>A126078610W_Latest</vt:lpstr>
      <vt:lpstr>A126078614F</vt:lpstr>
      <vt:lpstr>A126078614F_Data</vt:lpstr>
      <vt:lpstr>A126078614F_Latest</vt:lpstr>
      <vt:lpstr>A126078618R</vt:lpstr>
      <vt:lpstr>A126078618R_Data</vt:lpstr>
      <vt:lpstr>A126078618R_Latest</vt:lpstr>
      <vt:lpstr>A126078622F</vt:lpstr>
      <vt:lpstr>A126078622F_Data</vt:lpstr>
      <vt:lpstr>A126078622F_Latest</vt:lpstr>
      <vt:lpstr>A126078626R</vt:lpstr>
      <vt:lpstr>A126078626R_Data</vt:lpstr>
      <vt:lpstr>A126078626R_Latest</vt:lpstr>
      <vt:lpstr>A126078630F</vt:lpstr>
      <vt:lpstr>A126078630F_Data</vt:lpstr>
      <vt:lpstr>A126078630F_Latest</vt:lpstr>
      <vt:lpstr>A126078634R</vt:lpstr>
      <vt:lpstr>A126078634R_Data</vt:lpstr>
      <vt:lpstr>A126078634R_Latest</vt:lpstr>
      <vt:lpstr>A126078638X</vt:lpstr>
      <vt:lpstr>A126078638X_Data</vt:lpstr>
      <vt:lpstr>A126078638X_Latest</vt:lpstr>
      <vt:lpstr>A126079218W</vt:lpstr>
      <vt:lpstr>A126079218W_Data</vt:lpstr>
      <vt:lpstr>A126079218W_Latest</vt:lpstr>
      <vt:lpstr>A126079222L</vt:lpstr>
      <vt:lpstr>A126079222L_Data</vt:lpstr>
      <vt:lpstr>A126079222L_Latest</vt:lpstr>
      <vt:lpstr>A126079226W</vt:lpstr>
      <vt:lpstr>A126079226W_Data</vt:lpstr>
      <vt:lpstr>A126079226W_Latest</vt:lpstr>
      <vt:lpstr>A126079230L</vt:lpstr>
      <vt:lpstr>A126079230L_Data</vt:lpstr>
      <vt:lpstr>A126079230L_Latest</vt:lpstr>
      <vt:lpstr>A126079234W</vt:lpstr>
      <vt:lpstr>A126079234W_Data</vt:lpstr>
      <vt:lpstr>A126079234W_Latest</vt:lpstr>
      <vt:lpstr>A126079238F</vt:lpstr>
      <vt:lpstr>A126079238F_Data</vt:lpstr>
      <vt:lpstr>A126079238F_Latest</vt:lpstr>
      <vt:lpstr>A126079242W</vt:lpstr>
      <vt:lpstr>A126079242W_Data</vt:lpstr>
      <vt:lpstr>A126079242W_Latest</vt:lpstr>
      <vt:lpstr>A126079246F</vt:lpstr>
      <vt:lpstr>A126079246F_Data</vt:lpstr>
      <vt:lpstr>A126079246F_Latest</vt:lpstr>
      <vt:lpstr>A126079250W</vt:lpstr>
      <vt:lpstr>A126079250W_Data</vt:lpstr>
      <vt:lpstr>A126079250W_Latest</vt:lpstr>
      <vt:lpstr>A126079254F</vt:lpstr>
      <vt:lpstr>A126079254F_Data</vt:lpstr>
      <vt:lpstr>A126079254F_Latest</vt:lpstr>
      <vt:lpstr>A126079258R</vt:lpstr>
      <vt:lpstr>A126079258R_Data</vt:lpstr>
      <vt:lpstr>A126079258R_Latest</vt:lpstr>
      <vt:lpstr>A126079262F</vt:lpstr>
      <vt:lpstr>A126079262F_Data</vt:lpstr>
      <vt:lpstr>A126079262F_Latest</vt:lpstr>
      <vt:lpstr>A126079266R</vt:lpstr>
      <vt:lpstr>A126079266R_Data</vt:lpstr>
      <vt:lpstr>A126079266R_Latest</vt:lpstr>
      <vt:lpstr>A126079270F</vt:lpstr>
      <vt:lpstr>A126079270F_Data</vt:lpstr>
      <vt:lpstr>A126079270F_Latest</vt:lpstr>
      <vt:lpstr>A126079274R</vt:lpstr>
      <vt:lpstr>A126079274R_Data</vt:lpstr>
      <vt:lpstr>A126079274R_Latest</vt:lpstr>
      <vt:lpstr>A126079278X</vt:lpstr>
      <vt:lpstr>A126079278X_Data</vt:lpstr>
      <vt:lpstr>A126079278X_Latest</vt:lpstr>
      <vt:lpstr>A126079282R</vt:lpstr>
      <vt:lpstr>A126079282R_Data</vt:lpstr>
      <vt:lpstr>A126079282R_Latest</vt:lpstr>
      <vt:lpstr>A126079286X</vt:lpstr>
      <vt:lpstr>A126079286X_Data</vt:lpstr>
      <vt:lpstr>A126079286X_Latest</vt:lpstr>
      <vt:lpstr>A126079866V</vt:lpstr>
      <vt:lpstr>A126079866V_Data</vt:lpstr>
      <vt:lpstr>A126079866V_Latest</vt:lpstr>
      <vt:lpstr>A126079870K</vt:lpstr>
      <vt:lpstr>A126079870K_Data</vt:lpstr>
      <vt:lpstr>A126079870K_Latest</vt:lpstr>
      <vt:lpstr>A126079874V</vt:lpstr>
      <vt:lpstr>A126079874V_Data</vt:lpstr>
      <vt:lpstr>A126079874V_Latest</vt:lpstr>
      <vt:lpstr>A126079878C</vt:lpstr>
      <vt:lpstr>A126079878C_Data</vt:lpstr>
      <vt:lpstr>A126079878C_Latest</vt:lpstr>
      <vt:lpstr>A126079882V</vt:lpstr>
      <vt:lpstr>A126079882V_Data</vt:lpstr>
      <vt:lpstr>A126079882V_Latest</vt:lpstr>
      <vt:lpstr>A126079886C</vt:lpstr>
      <vt:lpstr>A126079886C_Data</vt:lpstr>
      <vt:lpstr>A126079886C_Latest</vt:lpstr>
      <vt:lpstr>A126079890V</vt:lpstr>
      <vt:lpstr>A126079890V_Data</vt:lpstr>
      <vt:lpstr>A126079890V_Latest</vt:lpstr>
      <vt:lpstr>A126079898L</vt:lpstr>
      <vt:lpstr>A126079898L_Data</vt:lpstr>
      <vt:lpstr>A126079898L_Latest</vt:lpstr>
      <vt:lpstr>A126079902T</vt:lpstr>
      <vt:lpstr>A126079902T_Data</vt:lpstr>
      <vt:lpstr>A126079902T_Latest</vt:lpstr>
      <vt:lpstr>A126079906A</vt:lpstr>
      <vt:lpstr>A126079906A_Data</vt:lpstr>
      <vt:lpstr>A126079906A_Latest</vt:lpstr>
      <vt:lpstr>A126079918K</vt:lpstr>
      <vt:lpstr>A126079918K_Data</vt:lpstr>
      <vt:lpstr>A126079918K_Latest</vt:lpstr>
      <vt:lpstr>A126079922A</vt:lpstr>
      <vt:lpstr>A126079922A_Data</vt:lpstr>
      <vt:lpstr>A126079922A_Latest</vt:lpstr>
      <vt:lpstr>A126079926K</vt:lpstr>
      <vt:lpstr>A126079926K_Data</vt:lpstr>
      <vt:lpstr>A126079926K_Latest</vt:lpstr>
      <vt:lpstr>A126079930A</vt:lpstr>
      <vt:lpstr>A126079930A_Data</vt:lpstr>
      <vt:lpstr>A126079930A_Latest</vt:lpstr>
      <vt:lpstr>A126079934K</vt:lpstr>
      <vt:lpstr>A126079934K_Data</vt:lpstr>
      <vt:lpstr>A126079934K_Latest</vt:lpstr>
      <vt:lpstr>A126080514L</vt:lpstr>
      <vt:lpstr>A126080514L_Data</vt:lpstr>
      <vt:lpstr>A126080514L_Latest</vt:lpstr>
      <vt:lpstr>A126080518W</vt:lpstr>
      <vt:lpstr>A126080518W_Data</vt:lpstr>
      <vt:lpstr>A126080518W_Latest</vt:lpstr>
      <vt:lpstr>A126080522L</vt:lpstr>
      <vt:lpstr>A126080522L_Data</vt:lpstr>
      <vt:lpstr>A126080522L_Latest</vt:lpstr>
      <vt:lpstr>A126080526W</vt:lpstr>
      <vt:lpstr>A126080526W_Data</vt:lpstr>
      <vt:lpstr>A126080526W_Latest</vt:lpstr>
      <vt:lpstr>A126080530L</vt:lpstr>
      <vt:lpstr>A126080530L_Data</vt:lpstr>
      <vt:lpstr>A126080530L_Latest</vt:lpstr>
      <vt:lpstr>A126080534W</vt:lpstr>
      <vt:lpstr>A126080534W_Data</vt:lpstr>
      <vt:lpstr>A126080534W_Latest</vt:lpstr>
      <vt:lpstr>A126080538F</vt:lpstr>
      <vt:lpstr>A126080538F_Data</vt:lpstr>
      <vt:lpstr>A126080538F_Latest</vt:lpstr>
      <vt:lpstr>A126080542W</vt:lpstr>
      <vt:lpstr>A126080542W_Data</vt:lpstr>
      <vt:lpstr>A126080542W_Latest</vt:lpstr>
      <vt:lpstr>A126080546F</vt:lpstr>
      <vt:lpstr>A126080546F_Data</vt:lpstr>
      <vt:lpstr>A126080546F_Latest</vt:lpstr>
      <vt:lpstr>A126080550W</vt:lpstr>
      <vt:lpstr>A126080550W_Data</vt:lpstr>
      <vt:lpstr>A126080550W_Latest</vt:lpstr>
      <vt:lpstr>A126080554F</vt:lpstr>
      <vt:lpstr>A126080554F_Data</vt:lpstr>
      <vt:lpstr>A126080554F_Latest</vt:lpstr>
      <vt:lpstr>A126080558R</vt:lpstr>
      <vt:lpstr>A126080558R_Data</vt:lpstr>
      <vt:lpstr>A126080558R_Latest</vt:lpstr>
      <vt:lpstr>A126080562F</vt:lpstr>
      <vt:lpstr>A126080562F_Data</vt:lpstr>
      <vt:lpstr>A126080562F_Latest</vt:lpstr>
      <vt:lpstr>A126080566R</vt:lpstr>
      <vt:lpstr>A126080566R_Data</vt:lpstr>
      <vt:lpstr>A126080566R_Latest</vt:lpstr>
      <vt:lpstr>A126080570F</vt:lpstr>
      <vt:lpstr>A126080570F_Data</vt:lpstr>
      <vt:lpstr>A126080570F_Latest</vt:lpstr>
      <vt:lpstr>A126080574R</vt:lpstr>
      <vt:lpstr>A126080574R_Data</vt:lpstr>
      <vt:lpstr>A126080574R_Latest</vt:lpstr>
      <vt:lpstr>A126080578X</vt:lpstr>
      <vt:lpstr>A126080578X_Data</vt:lpstr>
      <vt:lpstr>A126080578X_Latest</vt:lpstr>
      <vt:lpstr>A126080582R</vt:lpstr>
      <vt:lpstr>A126080582R_Data</vt:lpstr>
      <vt:lpstr>A126080582R_Latest</vt:lpstr>
      <vt:lpstr>A126081162L</vt:lpstr>
      <vt:lpstr>A126081162L_Data</vt:lpstr>
      <vt:lpstr>A126081162L_Latest</vt:lpstr>
      <vt:lpstr>A126081166W</vt:lpstr>
      <vt:lpstr>A126081166W_Data</vt:lpstr>
      <vt:lpstr>A126081166W_Latest</vt:lpstr>
      <vt:lpstr>A126081170L</vt:lpstr>
      <vt:lpstr>A126081170L_Data</vt:lpstr>
      <vt:lpstr>A126081170L_Latest</vt:lpstr>
      <vt:lpstr>A126081174W</vt:lpstr>
      <vt:lpstr>A126081174W_Data</vt:lpstr>
      <vt:lpstr>A126081174W_Latest</vt:lpstr>
      <vt:lpstr>A126081178F</vt:lpstr>
      <vt:lpstr>A126081178F_Data</vt:lpstr>
      <vt:lpstr>A126081178F_Latest</vt:lpstr>
      <vt:lpstr>A126081182W</vt:lpstr>
      <vt:lpstr>A126081182W_Data</vt:lpstr>
      <vt:lpstr>A126081182W_Latest</vt:lpstr>
      <vt:lpstr>A126081186F</vt:lpstr>
      <vt:lpstr>A126081186F_Data</vt:lpstr>
      <vt:lpstr>A126081186F_Latest</vt:lpstr>
      <vt:lpstr>A126081190W</vt:lpstr>
      <vt:lpstr>A126081190W_Data</vt:lpstr>
      <vt:lpstr>A126081190W_Latest</vt:lpstr>
      <vt:lpstr>A126081194F</vt:lpstr>
      <vt:lpstr>A126081194F_Data</vt:lpstr>
      <vt:lpstr>A126081194F_Latest</vt:lpstr>
      <vt:lpstr>A126081198R</vt:lpstr>
      <vt:lpstr>A126081198R_Data</vt:lpstr>
      <vt:lpstr>A126081198R_Latest</vt:lpstr>
      <vt:lpstr>A126081202V</vt:lpstr>
      <vt:lpstr>A126081202V_Data</vt:lpstr>
      <vt:lpstr>A126081202V_Latest</vt:lpstr>
      <vt:lpstr>A126081206C</vt:lpstr>
      <vt:lpstr>A126081206C_Data</vt:lpstr>
      <vt:lpstr>A126081206C_Latest</vt:lpstr>
      <vt:lpstr>A126081210V</vt:lpstr>
      <vt:lpstr>A126081210V_Data</vt:lpstr>
      <vt:lpstr>A126081210V_Latest</vt:lpstr>
      <vt:lpstr>A126081214C</vt:lpstr>
      <vt:lpstr>A126081214C_Data</vt:lpstr>
      <vt:lpstr>A126081214C_Latest</vt:lpstr>
      <vt:lpstr>A126081218L</vt:lpstr>
      <vt:lpstr>A126081218L_Data</vt:lpstr>
      <vt:lpstr>A126081218L_Latest</vt:lpstr>
      <vt:lpstr>A126081222C</vt:lpstr>
      <vt:lpstr>A126081222C_Data</vt:lpstr>
      <vt:lpstr>A126081222C_Latest</vt:lpstr>
      <vt:lpstr>A126081226L</vt:lpstr>
      <vt:lpstr>A126081226L_Data</vt:lpstr>
      <vt:lpstr>A126081226L_Latest</vt:lpstr>
      <vt:lpstr>A126081230C</vt:lpstr>
      <vt:lpstr>A126081230C_Data</vt:lpstr>
      <vt:lpstr>A126081230C_Latest</vt:lpstr>
      <vt:lpstr>A126081810X</vt:lpstr>
      <vt:lpstr>A126081810X_Data</vt:lpstr>
      <vt:lpstr>A126081810X_Latest</vt:lpstr>
      <vt:lpstr>A126081814J</vt:lpstr>
      <vt:lpstr>A126081814J_Data</vt:lpstr>
      <vt:lpstr>A126081814J_Latest</vt:lpstr>
      <vt:lpstr>A126081818T</vt:lpstr>
      <vt:lpstr>A126081818T_Data</vt:lpstr>
      <vt:lpstr>A126081818T_Latest</vt:lpstr>
      <vt:lpstr>A126081822J</vt:lpstr>
      <vt:lpstr>A126081822J_Data</vt:lpstr>
      <vt:lpstr>A126081822J_Latest</vt:lpstr>
      <vt:lpstr>A126081826T</vt:lpstr>
      <vt:lpstr>A126081826T_Data</vt:lpstr>
      <vt:lpstr>A126081826T_Latest</vt:lpstr>
      <vt:lpstr>A126081830J</vt:lpstr>
      <vt:lpstr>A126081830J_Data</vt:lpstr>
      <vt:lpstr>A126081830J_Latest</vt:lpstr>
      <vt:lpstr>A126081834T</vt:lpstr>
      <vt:lpstr>A126081834T_Data</vt:lpstr>
      <vt:lpstr>A126081834T_Latest</vt:lpstr>
      <vt:lpstr>A126081838A</vt:lpstr>
      <vt:lpstr>A126081838A_Data</vt:lpstr>
      <vt:lpstr>A126081838A_Latest</vt:lpstr>
      <vt:lpstr>A126081842T</vt:lpstr>
      <vt:lpstr>A126081842T_Data</vt:lpstr>
      <vt:lpstr>A126081842T_Latest</vt:lpstr>
      <vt:lpstr>A126081846A</vt:lpstr>
      <vt:lpstr>A126081846A_Data</vt:lpstr>
      <vt:lpstr>A126081846A_Latest</vt:lpstr>
      <vt:lpstr>A126081850T</vt:lpstr>
      <vt:lpstr>A126081850T_Data</vt:lpstr>
      <vt:lpstr>A126081850T_Latest</vt:lpstr>
      <vt:lpstr>A126081854A</vt:lpstr>
      <vt:lpstr>A126081854A_Data</vt:lpstr>
      <vt:lpstr>A126081854A_Latest</vt:lpstr>
      <vt:lpstr>A126081858K</vt:lpstr>
      <vt:lpstr>A126081858K_Data</vt:lpstr>
      <vt:lpstr>A126081858K_Latest</vt:lpstr>
      <vt:lpstr>A126081862A</vt:lpstr>
      <vt:lpstr>A126081862A_Data</vt:lpstr>
      <vt:lpstr>A126081862A_Latest</vt:lpstr>
      <vt:lpstr>A126081866K</vt:lpstr>
      <vt:lpstr>A126081866K_Data</vt:lpstr>
      <vt:lpstr>A126081866K_Latest</vt:lpstr>
      <vt:lpstr>A126081870A</vt:lpstr>
      <vt:lpstr>A126081870A_Data</vt:lpstr>
      <vt:lpstr>A126081870A_Latest</vt:lpstr>
      <vt:lpstr>A126081874K</vt:lpstr>
      <vt:lpstr>A126081874K_Data</vt:lpstr>
      <vt:lpstr>A126081874K_Latest</vt:lpstr>
      <vt:lpstr>A126081878V</vt:lpstr>
      <vt:lpstr>A126081878V_Data</vt:lpstr>
      <vt:lpstr>A126081878V_Latest</vt:lpstr>
      <vt:lpstr>A126082458T</vt:lpstr>
      <vt:lpstr>A126082458T_Data</vt:lpstr>
      <vt:lpstr>A126082458T_Latest</vt:lpstr>
      <vt:lpstr>A126082462J</vt:lpstr>
      <vt:lpstr>A126082462J_Data</vt:lpstr>
      <vt:lpstr>A126082462J_Latest</vt:lpstr>
      <vt:lpstr>A126082466T</vt:lpstr>
      <vt:lpstr>A126082466T_Data</vt:lpstr>
      <vt:lpstr>A126082466T_Latest</vt:lpstr>
      <vt:lpstr>A126082470J</vt:lpstr>
      <vt:lpstr>A126082470J_Data</vt:lpstr>
      <vt:lpstr>A126082470J_Latest</vt:lpstr>
      <vt:lpstr>A126082474T</vt:lpstr>
      <vt:lpstr>A126082474T_Data</vt:lpstr>
      <vt:lpstr>A126082474T_Latest</vt:lpstr>
      <vt:lpstr>A126082478A</vt:lpstr>
      <vt:lpstr>A126082478A_Data</vt:lpstr>
      <vt:lpstr>A126082478A_Latest</vt:lpstr>
      <vt:lpstr>A126082482T</vt:lpstr>
      <vt:lpstr>A126082482T_Data</vt:lpstr>
      <vt:lpstr>A126082482T_Latest</vt:lpstr>
      <vt:lpstr>A126082486A</vt:lpstr>
      <vt:lpstr>A126082486A_Data</vt:lpstr>
      <vt:lpstr>A126082486A_Latest</vt:lpstr>
      <vt:lpstr>A126082490T</vt:lpstr>
      <vt:lpstr>A126082490T_Data</vt:lpstr>
      <vt:lpstr>A126082490T_Latest</vt:lpstr>
      <vt:lpstr>A126082494A</vt:lpstr>
      <vt:lpstr>A126082494A_Data</vt:lpstr>
      <vt:lpstr>A126082494A_Latest</vt:lpstr>
      <vt:lpstr>A126082498K</vt:lpstr>
      <vt:lpstr>A126082498K_Data</vt:lpstr>
      <vt:lpstr>A126082498K_Latest</vt:lpstr>
      <vt:lpstr>A126082502R</vt:lpstr>
      <vt:lpstr>A126082502R_Data</vt:lpstr>
      <vt:lpstr>A126082502R_Latest</vt:lpstr>
      <vt:lpstr>A126082506X</vt:lpstr>
      <vt:lpstr>A126082506X_Data</vt:lpstr>
      <vt:lpstr>A126082506X_Latest</vt:lpstr>
      <vt:lpstr>A126082510R</vt:lpstr>
      <vt:lpstr>A126082510R_Data</vt:lpstr>
      <vt:lpstr>A126082510R_Latest</vt:lpstr>
      <vt:lpstr>A126082514X</vt:lpstr>
      <vt:lpstr>A126082514X_Data</vt:lpstr>
      <vt:lpstr>A126082514X_Latest</vt:lpstr>
      <vt:lpstr>A126082518J</vt:lpstr>
      <vt:lpstr>A126082518J_Data</vt:lpstr>
      <vt:lpstr>A126082518J_Latest</vt:lpstr>
      <vt:lpstr>A126082522X</vt:lpstr>
      <vt:lpstr>A126082522X_Data</vt:lpstr>
      <vt:lpstr>A126082522X_Latest</vt:lpstr>
      <vt:lpstr>A126082526J</vt:lpstr>
      <vt:lpstr>A126082526J_Data</vt:lpstr>
      <vt:lpstr>A126082526J_Latest</vt:lpstr>
      <vt:lpstr>A126083106F</vt:lpstr>
      <vt:lpstr>A126083106F_Data</vt:lpstr>
      <vt:lpstr>A126083106F_Latest</vt:lpstr>
      <vt:lpstr>A126083110W</vt:lpstr>
      <vt:lpstr>A126083110W_Data</vt:lpstr>
      <vt:lpstr>A126083110W_Latest</vt:lpstr>
      <vt:lpstr>A126083114F</vt:lpstr>
      <vt:lpstr>A126083114F_Data</vt:lpstr>
      <vt:lpstr>A126083114F_Latest</vt:lpstr>
      <vt:lpstr>A126083118R</vt:lpstr>
      <vt:lpstr>A126083118R_Data</vt:lpstr>
      <vt:lpstr>A126083118R_Latest</vt:lpstr>
      <vt:lpstr>A126083122F</vt:lpstr>
      <vt:lpstr>A126083122F_Data</vt:lpstr>
      <vt:lpstr>A126083122F_Latest</vt:lpstr>
      <vt:lpstr>A126083126R</vt:lpstr>
      <vt:lpstr>A126083126R_Data</vt:lpstr>
      <vt:lpstr>A126083126R_Latest</vt:lpstr>
      <vt:lpstr>A126083130F</vt:lpstr>
      <vt:lpstr>A126083130F_Data</vt:lpstr>
      <vt:lpstr>A126083130F_Latest</vt:lpstr>
      <vt:lpstr>A126083138X</vt:lpstr>
      <vt:lpstr>A126083138X_Data</vt:lpstr>
      <vt:lpstr>A126083138X_Latest</vt:lpstr>
      <vt:lpstr>A126083142R</vt:lpstr>
      <vt:lpstr>A126083142R_Data</vt:lpstr>
      <vt:lpstr>A126083142R_Latest</vt:lpstr>
      <vt:lpstr>A126083146X</vt:lpstr>
      <vt:lpstr>A126083146X_Data</vt:lpstr>
      <vt:lpstr>A126083146X_Latest</vt:lpstr>
      <vt:lpstr>A126083158J</vt:lpstr>
      <vt:lpstr>A126083158J_Data</vt:lpstr>
      <vt:lpstr>A126083158J_Latest</vt:lpstr>
      <vt:lpstr>A126083162X</vt:lpstr>
      <vt:lpstr>A126083162X_Data</vt:lpstr>
      <vt:lpstr>A126083162X_Latest</vt:lpstr>
      <vt:lpstr>A126083166J</vt:lpstr>
      <vt:lpstr>A126083166J_Data</vt:lpstr>
      <vt:lpstr>A126083166J_Latest</vt:lpstr>
      <vt:lpstr>A126083170X</vt:lpstr>
      <vt:lpstr>A126083170X_Data</vt:lpstr>
      <vt:lpstr>A126083170X_Latest</vt:lpstr>
      <vt:lpstr>A126083174J</vt:lpstr>
      <vt:lpstr>A126083174J_Data</vt:lpstr>
      <vt:lpstr>A126083174J_Latest</vt:lpstr>
      <vt:lpstr>A126083754C</vt:lpstr>
      <vt:lpstr>A126083754C_Data</vt:lpstr>
      <vt:lpstr>A126083754C_Latest</vt:lpstr>
      <vt:lpstr>A126083758L</vt:lpstr>
      <vt:lpstr>A126083758L_Data</vt:lpstr>
      <vt:lpstr>A126083758L_Latest</vt:lpstr>
      <vt:lpstr>A126083762C</vt:lpstr>
      <vt:lpstr>A126083762C_Data</vt:lpstr>
      <vt:lpstr>A126083762C_Latest</vt:lpstr>
      <vt:lpstr>A126083766L</vt:lpstr>
      <vt:lpstr>A126083766L_Data</vt:lpstr>
      <vt:lpstr>A126083766L_Latest</vt:lpstr>
      <vt:lpstr>A126083770C</vt:lpstr>
      <vt:lpstr>A126083770C_Data</vt:lpstr>
      <vt:lpstr>A126083770C_Latest</vt:lpstr>
      <vt:lpstr>A126083774L</vt:lpstr>
      <vt:lpstr>A126083774L_Data</vt:lpstr>
      <vt:lpstr>A126083774L_Latest</vt:lpstr>
      <vt:lpstr>A126083778W</vt:lpstr>
      <vt:lpstr>A126083778W_Data</vt:lpstr>
      <vt:lpstr>A126083778W_Latest</vt:lpstr>
      <vt:lpstr>A126083782L</vt:lpstr>
      <vt:lpstr>A126083782L_Data</vt:lpstr>
      <vt:lpstr>A126083782L_Latest</vt:lpstr>
      <vt:lpstr>A126083786W</vt:lpstr>
      <vt:lpstr>A126083786W_Data</vt:lpstr>
      <vt:lpstr>A126083786W_Latest</vt:lpstr>
      <vt:lpstr>A126083790L</vt:lpstr>
      <vt:lpstr>A126083790L_Data</vt:lpstr>
      <vt:lpstr>A126083790L_Latest</vt:lpstr>
      <vt:lpstr>A126083794W</vt:lpstr>
      <vt:lpstr>A126083794W_Data</vt:lpstr>
      <vt:lpstr>A126083794W_Latest</vt:lpstr>
      <vt:lpstr>A126083798F</vt:lpstr>
      <vt:lpstr>A126083798F_Data</vt:lpstr>
      <vt:lpstr>A126083798F_Latest</vt:lpstr>
      <vt:lpstr>A126083802K</vt:lpstr>
      <vt:lpstr>A126083802K_Data</vt:lpstr>
      <vt:lpstr>A126083802K_Latest</vt:lpstr>
      <vt:lpstr>A126083806V</vt:lpstr>
      <vt:lpstr>A126083806V_Data</vt:lpstr>
      <vt:lpstr>A126083806V_Latest</vt:lpstr>
      <vt:lpstr>A126083810K</vt:lpstr>
      <vt:lpstr>A126083810K_Data</vt:lpstr>
      <vt:lpstr>A126083810K_Latest</vt:lpstr>
      <vt:lpstr>A126083814V</vt:lpstr>
      <vt:lpstr>A126083814V_Data</vt:lpstr>
      <vt:lpstr>A126083814V_Latest</vt:lpstr>
      <vt:lpstr>A126083818C</vt:lpstr>
      <vt:lpstr>A126083818C_Data</vt:lpstr>
      <vt:lpstr>A126083818C_Latest</vt:lpstr>
      <vt:lpstr>A126083822V</vt:lpstr>
      <vt:lpstr>A126083822V_Data</vt:lpstr>
      <vt:lpstr>A126083822V_Latest</vt:lpstr>
      <vt:lpstr>A126084402T</vt:lpstr>
      <vt:lpstr>A126084402T_Data</vt:lpstr>
      <vt:lpstr>A126084402T_Latest</vt:lpstr>
      <vt:lpstr>A126084406A</vt:lpstr>
      <vt:lpstr>A126084406A_Data</vt:lpstr>
      <vt:lpstr>A126084406A_Latest</vt:lpstr>
      <vt:lpstr>A126084410T</vt:lpstr>
      <vt:lpstr>A126084410T_Data</vt:lpstr>
      <vt:lpstr>A126084410T_Latest</vt:lpstr>
      <vt:lpstr>A126084414A</vt:lpstr>
      <vt:lpstr>A126084414A_Data</vt:lpstr>
      <vt:lpstr>A126084414A_Latest</vt:lpstr>
      <vt:lpstr>A126084418K</vt:lpstr>
      <vt:lpstr>A126084418K_Data</vt:lpstr>
      <vt:lpstr>A126084418K_Latest</vt:lpstr>
      <vt:lpstr>A126084422A</vt:lpstr>
      <vt:lpstr>A126084422A_Data</vt:lpstr>
      <vt:lpstr>A126084422A_Latest</vt:lpstr>
      <vt:lpstr>A126084426K</vt:lpstr>
      <vt:lpstr>A126084426K_Data</vt:lpstr>
      <vt:lpstr>A126084426K_Latest</vt:lpstr>
      <vt:lpstr>A126084430A</vt:lpstr>
      <vt:lpstr>A126084430A_Data</vt:lpstr>
      <vt:lpstr>A126084430A_Latest</vt:lpstr>
      <vt:lpstr>A126084434K</vt:lpstr>
      <vt:lpstr>A126084434K_Data</vt:lpstr>
      <vt:lpstr>A126084434K_Latest</vt:lpstr>
      <vt:lpstr>A126084438V</vt:lpstr>
      <vt:lpstr>A126084438V_Data</vt:lpstr>
      <vt:lpstr>A126084438V_Latest</vt:lpstr>
      <vt:lpstr>A126084442K</vt:lpstr>
      <vt:lpstr>A126084442K_Data</vt:lpstr>
      <vt:lpstr>A126084442K_Latest</vt:lpstr>
      <vt:lpstr>A126084446V</vt:lpstr>
      <vt:lpstr>A126084446V_Data</vt:lpstr>
      <vt:lpstr>A126084446V_Latest</vt:lpstr>
      <vt:lpstr>A126084450K</vt:lpstr>
      <vt:lpstr>A126084450K_Data</vt:lpstr>
      <vt:lpstr>A126084450K_Latest</vt:lpstr>
      <vt:lpstr>A126084454V</vt:lpstr>
      <vt:lpstr>A126084454V_Data</vt:lpstr>
      <vt:lpstr>A126084454V_Latest</vt:lpstr>
      <vt:lpstr>A126084458C</vt:lpstr>
      <vt:lpstr>A126084458C_Data</vt:lpstr>
      <vt:lpstr>A126084458C_Latest</vt:lpstr>
      <vt:lpstr>A126084462V</vt:lpstr>
      <vt:lpstr>A126084462V_Data</vt:lpstr>
      <vt:lpstr>A126084462V_Latest</vt:lpstr>
      <vt:lpstr>A126084466C</vt:lpstr>
      <vt:lpstr>A126084466C_Data</vt:lpstr>
      <vt:lpstr>A126084466C_Latest</vt:lpstr>
      <vt:lpstr>A126084470V</vt:lpstr>
      <vt:lpstr>A126084470V_Data</vt:lpstr>
      <vt:lpstr>A126084470V_Latest</vt:lpstr>
      <vt:lpstr>A126085050T</vt:lpstr>
      <vt:lpstr>A126085050T_Data</vt:lpstr>
      <vt:lpstr>A126085050T_Latest</vt:lpstr>
      <vt:lpstr>A126085054A</vt:lpstr>
      <vt:lpstr>A126085054A_Data</vt:lpstr>
      <vt:lpstr>A126085054A_Latest</vt:lpstr>
      <vt:lpstr>A126085058K</vt:lpstr>
      <vt:lpstr>A126085058K_Data</vt:lpstr>
      <vt:lpstr>A126085058K_Latest</vt:lpstr>
      <vt:lpstr>A126085062A</vt:lpstr>
      <vt:lpstr>A126085062A_Data</vt:lpstr>
      <vt:lpstr>A126085062A_Latest</vt:lpstr>
      <vt:lpstr>A126085066K</vt:lpstr>
      <vt:lpstr>A126085066K_Data</vt:lpstr>
      <vt:lpstr>A126085066K_Latest</vt:lpstr>
      <vt:lpstr>A126085070A</vt:lpstr>
      <vt:lpstr>A126085070A_Data</vt:lpstr>
      <vt:lpstr>A126085070A_Latest</vt:lpstr>
      <vt:lpstr>A126085074K</vt:lpstr>
      <vt:lpstr>A126085074K_Data</vt:lpstr>
      <vt:lpstr>A126085074K_Latest</vt:lpstr>
      <vt:lpstr>A126085082K</vt:lpstr>
      <vt:lpstr>A126085082K_Data</vt:lpstr>
      <vt:lpstr>A126085082K_Latest</vt:lpstr>
      <vt:lpstr>A126085086V</vt:lpstr>
      <vt:lpstr>A126085086V_Data</vt:lpstr>
      <vt:lpstr>A126085086V_Latest</vt:lpstr>
      <vt:lpstr>A126085090K</vt:lpstr>
      <vt:lpstr>A126085090K_Data</vt:lpstr>
      <vt:lpstr>A126085090K_Latest</vt:lpstr>
      <vt:lpstr>A126085102J</vt:lpstr>
      <vt:lpstr>A126085102J_Data</vt:lpstr>
      <vt:lpstr>A126085102J_Latest</vt:lpstr>
      <vt:lpstr>A126085106T</vt:lpstr>
      <vt:lpstr>A126085106T_Data</vt:lpstr>
      <vt:lpstr>A126085106T_Latest</vt:lpstr>
      <vt:lpstr>A126085110J</vt:lpstr>
      <vt:lpstr>A126085110J_Data</vt:lpstr>
      <vt:lpstr>A126085110J_Latest</vt:lpstr>
      <vt:lpstr>A126085114T</vt:lpstr>
      <vt:lpstr>A126085114T_Data</vt:lpstr>
      <vt:lpstr>A126085114T_Latest</vt:lpstr>
      <vt:lpstr>A126085118A</vt:lpstr>
      <vt:lpstr>A126085118A_Data</vt:lpstr>
      <vt:lpstr>A126085118A_Latest</vt:lpstr>
      <vt:lpstr>A126085698J</vt:lpstr>
      <vt:lpstr>A126085698J_Data</vt:lpstr>
      <vt:lpstr>A126085698J_Latest</vt:lpstr>
      <vt:lpstr>A126085702L</vt:lpstr>
      <vt:lpstr>A126085702L_Data</vt:lpstr>
      <vt:lpstr>A126085702L_Latest</vt:lpstr>
      <vt:lpstr>A126085706W</vt:lpstr>
      <vt:lpstr>A126085706W_Data</vt:lpstr>
      <vt:lpstr>A126085706W_Latest</vt:lpstr>
      <vt:lpstr>A126085710L</vt:lpstr>
      <vt:lpstr>A126085710L_Data</vt:lpstr>
      <vt:lpstr>A126085710L_Latest</vt:lpstr>
      <vt:lpstr>A126085714W</vt:lpstr>
      <vt:lpstr>A126085714W_Data</vt:lpstr>
      <vt:lpstr>A126085714W_Latest</vt:lpstr>
      <vt:lpstr>A126085718F</vt:lpstr>
      <vt:lpstr>A126085718F_Data</vt:lpstr>
      <vt:lpstr>A126085718F_Latest</vt:lpstr>
      <vt:lpstr>A126085722W</vt:lpstr>
      <vt:lpstr>A126085722W_Data</vt:lpstr>
      <vt:lpstr>A126085722W_Latest</vt:lpstr>
      <vt:lpstr>A126085726F</vt:lpstr>
      <vt:lpstr>A126085726F_Data</vt:lpstr>
      <vt:lpstr>A126085726F_Latest</vt:lpstr>
      <vt:lpstr>A126085730W</vt:lpstr>
      <vt:lpstr>A126085730W_Data</vt:lpstr>
      <vt:lpstr>A126085730W_Latest</vt:lpstr>
      <vt:lpstr>A126085734F</vt:lpstr>
      <vt:lpstr>A126085734F_Data</vt:lpstr>
      <vt:lpstr>A126085734F_Latest</vt:lpstr>
      <vt:lpstr>A126085738R</vt:lpstr>
      <vt:lpstr>A126085738R_Data</vt:lpstr>
      <vt:lpstr>A126085738R_Latest</vt:lpstr>
      <vt:lpstr>A126085742F</vt:lpstr>
      <vt:lpstr>A126085742F_Data</vt:lpstr>
      <vt:lpstr>A126085742F_Latest</vt:lpstr>
      <vt:lpstr>A126085746R</vt:lpstr>
      <vt:lpstr>A126085746R_Data</vt:lpstr>
      <vt:lpstr>A126085746R_Latest</vt:lpstr>
      <vt:lpstr>A126085750F</vt:lpstr>
      <vt:lpstr>A126085750F_Data</vt:lpstr>
      <vt:lpstr>A126085750F_Latest</vt:lpstr>
      <vt:lpstr>A126085754R</vt:lpstr>
      <vt:lpstr>A126085754R_Data</vt:lpstr>
      <vt:lpstr>A126085754R_Latest</vt:lpstr>
      <vt:lpstr>A126085758X</vt:lpstr>
      <vt:lpstr>A126085758X_Data</vt:lpstr>
      <vt:lpstr>A126085758X_Latest</vt:lpstr>
      <vt:lpstr>A126085762R</vt:lpstr>
      <vt:lpstr>A126085762R_Data</vt:lpstr>
      <vt:lpstr>A126085762R_Latest</vt:lpstr>
      <vt:lpstr>A126085766X</vt:lpstr>
      <vt:lpstr>A126085766X_Data</vt:lpstr>
      <vt:lpstr>A126085766X_Latest</vt:lpstr>
      <vt:lpstr>A126086346W</vt:lpstr>
      <vt:lpstr>A126086346W_Data</vt:lpstr>
      <vt:lpstr>A126086346W_Latest</vt:lpstr>
      <vt:lpstr>A126086350L</vt:lpstr>
      <vt:lpstr>A126086350L_Data</vt:lpstr>
      <vt:lpstr>A126086350L_Latest</vt:lpstr>
      <vt:lpstr>A126086354W</vt:lpstr>
      <vt:lpstr>A126086354W_Data</vt:lpstr>
      <vt:lpstr>A126086354W_Latest</vt:lpstr>
      <vt:lpstr>A126086358F</vt:lpstr>
      <vt:lpstr>A126086358F_Data</vt:lpstr>
      <vt:lpstr>A126086358F_Latest</vt:lpstr>
      <vt:lpstr>A126086362W</vt:lpstr>
      <vt:lpstr>A126086362W_Data</vt:lpstr>
      <vt:lpstr>A126086362W_Latest</vt:lpstr>
      <vt:lpstr>A126086366F</vt:lpstr>
      <vt:lpstr>A126086366F_Data</vt:lpstr>
      <vt:lpstr>A126086366F_Latest</vt:lpstr>
      <vt:lpstr>A126086370W</vt:lpstr>
      <vt:lpstr>A126086370W_Data</vt:lpstr>
      <vt:lpstr>A126086370W_Latest</vt:lpstr>
      <vt:lpstr>A126086374F</vt:lpstr>
      <vt:lpstr>A126086374F_Data</vt:lpstr>
      <vt:lpstr>A126086374F_Latest</vt:lpstr>
      <vt:lpstr>A126086378R</vt:lpstr>
      <vt:lpstr>A126086378R_Data</vt:lpstr>
      <vt:lpstr>A126086378R_Latest</vt:lpstr>
      <vt:lpstr>A126086382F</vt:lpstr>
      <vt:lpstr>A126086382F_Data</vt:lpstr>
      <vt:lpstr>A126086382F_Latest</vt:lpstr>
      <vt:lpstr>A126086386R</vt:lpstr>
      <vt:lpstr>A126086386R_Data</vt:lpstr>
      <vt:lpstr>A126086386R_Latest</vt:lpstr>
      <vt:lpstr>A126086390F</vt:lpstr>
      <vt:lpstr>A126086390F_Data</vt:lpstr>
      <vt:lpstr>A126086390F_Latest</vt:lpstr>
      <vt:lpstr>A126086394R</vt:lpstr>
      <vt:lpstr>A126086394R_Data</vt:lpstr>
      <vt:lpstr>A126086394R_Latest</vt:lpstr>
      <vt:lpstr>A126086398X</vt:lpstr>
      <vt:lpstr>A126086398X_Data</vt:lpstr>
      <vt:lpstr>A126086398X_Latest</vt:lpstr>
      <vt:lpstr>A126086402C</vt:lpstr>
      <vt:lpstr>A126086402C_Data</vt:lpstr>
      <vt:lpstr>A126086402C_Latest</vt:lpstr>
      <vt:lpstr>A126086406L</vt:lpstr>
      <vt:lpstr>A126086406L_Data</vt:lpstr>
      <vt:lpstr>A126086406L_Latest</vt:lpstr>
      <vt:lpstr>A126086410C</vt:lpstr>
      <vt:lpstr>A126086410C_Data</vt:lpstr>
      <vt:lpstr>A126086410C_Latest</vt:lpstr>
      <vt:lpstr>A126086414L</vt:lpstr>
      <vt:lpstr>A126086414L_Data</vt:lpstr>
      <vt:lpstr>A126086414L_Latest</vt:lpstr>
      <vt:lpstr>A126086994V</vt:lpstr>
      <vt:lpstr>A126086994V_Data</vt:lpstr>
      <vt:lpstr>A126086994V_Latest</vt:lpstr>
      <vt:lpstr>A126086998C</vt:lpstr>
      <vt:lpstr>A126086998C_Data</vt:lpstr>
      <vt:lpstr>A126086998C_Latest</vt:lpstr>
      <vt:lpstr>A126087002K</vt:lpstr>
      <vt:lpstr>A126087002K_Data</vt:lpstr>
      <vt:lpstr>A126087002K_Latest</vt:lpstr>
      <vt:lpstr>A126087006V</vt:lpstr>
      <vt:lpstr>A126087006V_Data</vt:lpstr>
      <vt:lpstr>A126087006V_Latest</vt:lpstr>
      <vt:lpstr>A126087010K</vt:lpstr>
      <vt:lpstr>A126087010K_Data</vt:lpstr>
      <vt:lpstr>A126087010K_Latest</vt:lpstr>
      <vt:lpstr>A126087014V</vt:lpstr>
      <vt:lpstr>A126087014V_Data</vt:lpstr>
      <vt:lpstr>A126087014V_Latest</vt:lpstr>
      <vt:lpstr>A126087018C</vt:lpstr>
      <vt:lpstr>A126087018C_Data</vt:lpstr>
      <vt:lpstr>A126087018C_Latest</vt:lpstr>
      <vt:lpstr>A126087022V</vt:lpstr>
      <vt:lpstr>A126087022V_Data</vt:lpstr>
      <vt:lpstr>A126087022V_Latest</vt:lpstr>
      <vt:lpstr>A126087026C</vt:lpstr>
      <vt:lpstr>A126087026C_Data</vt:lpstr>
      <vt:lpstr>A126087026C_Latest</vt:lpstr>
      <vt:lpstr>A126087030V</vt:lpstr>
      <vt:lpstr>A126087030V_Data</vt:lpstr>
      <vt:lpstr>A126087030V_Latest</vt:lpstr>
      <vt:lpstr>A126087034C</vt:lpstr>
      <vt:lpstr>A126087034C_Data</vt:lpstr>
      <vt:lpstr>A126087034C_Latest</vt:lpstr>
      <vt:lpstr>A126087038L</vt:lpstr>
      <vt:lpstr>A126087038L_Data</vt:lpstr>
      <vt:lpstr>A126087038L_Latest</vt:lpstr>
      <vt:lpstr>A126087042C</vt:lpstr>
      <vt:lpstr>A126087042C_Data</vt:lpstr>
      <vt:lpstr>A126087042C_Latest</vt:lpstr>
      <vt:lpstr>A126087046L</vt:lpstr>
      <vt:lpstr>A126087046L_Data</vt:lpstr>
      <vt:lpstr>A126087046L_Latest</vt:lpstr>
      <vt:lpstr>A126087050C</vt:lpstr>
      <vt:lpstr>A126087050C_Data</vt:lpstr>
      <vt:lpstr>A126087050C_Latest</vt:lpstr>
      <vt:lpstr>A126087054L</vt:lpstr>
      <vt:lpstr>A126087054L_Data</vt:lpstr>
      <vt:lpstr>A126087054L_Latest</vt:lpstr>
      <vt:lpstr>A126087058W</vt:lpstr>
      <vt:lpstr>A126087058W_Data</vt:lpstr>
      <vt:lpstr>A126087058W_Latest</vt:lpstr>
      <vt:lpstr>A126087062L</vt:lpstr>
      <vt:lpstr>A126087062L_Data</vt:lpstr>
      <vt:lpstr>A126087062L_Latest</vt:lpstr>
      <vt:lpstr>A126087642J</vt:lpstr>
      <vt:lpstr>A126087642J_Data</vt:lpstr>
      <vt:lpstr>A126087642J_Latest</vt:lpstr>
      <vt:lpstr>A126087646T</vt:lpstr>
      <vt:lpstr>A126087646T_Data</vt:lpstr>
      <vt:lpstr>A126087646T_Latest</vt:lpstr>
      <vt:lpstr>A126087650J</vt:lpstr>
      <vt:lpstr>A126087650J_Data</vt:lpstr>
      <vt:lpstr>A126087650J_Latest</vt:lpstr>
      <vt:lpstr>A126087654T</vt:lpstr>
      <vt:lpstr>A126087654T_Data</vt:lpstr>
      <vt:lpstr>A126087654T_Latest</vt:lpstr>
      <vt:lpstr>A126087658A</vt:lpstr>
      <vt:lpstr>A126087658A_Data</vt:lpstr>
      <vt:lpstr>A126087658A_Latest</vt:lpstr>
      <vt:lpstr>A126087662T</vt:lpstr>
      <vt:lpstr>A126087662T_Data</vt:lpstr>
      <vt:lpstr>A126087662T_Latest</vt:lpstr>
      <vt:lpstr>A126087666A</vt:lpstr>
      <vt:lpstr>A126087666A_Data</vt:lpstr>
      <vt:lpstr>A126087666A_Latest</vt:lpstr>
      <vt:lpstr>A126087670T</vt:lpstr>
      <vt:lpstr>A126087670T_Data</vt:lpstr>
      <vt:lpstr>A126087670T_Latest</vt:lpstr>
      <vt:lpstr>A126087674A</vt:lpstr>
      <vt:lpstr>A126087674A_Data</vt:lpstr>
      <vt:lpstr>A126087674A_Latest</vt:lpstr>
      <vt:lpstr>A126087678K</vt:lpstr>
      <vt:lpstr>A126087678K_Data</vt:lpstr>
      <vt:lpstr>A126087678K_Latest</vt:lpstr>
      <vt:lpstr>A126087682A</vt:lpstr>
      <vt:lpstr>A126087682A_Data</vt:lpstr>
      <vt:lpstr>A126087682A_Latest</vt:lpstr>
      <vt:lpstr>A126087686K</vt:lpstr>
      <vt:lpstr>A126087686K_Data</vt:lpstr>
      <vt:lpstr>A126087686K_Latest</vt:lpstr>
      <vt:lpstr>A126087690A</vt:lpstr>
      <vt:lpstr>A126087690A_Data</vt:lpstr>
      <vt:lpstr>A126087690A_Latest</vt:lpstr>
      <vt:lpstr>A126087694K</vt:lpstr>
      <vt:lpstr>A126087694K_Data</vt:lpstr>
      <vt:lpstr>A126087694K_Latest</vt:lpstr>
      <vt:lpstr>A126087698V</vt:lpstr>
      <vt:lpstr>A126087698V_Data</vt:lpstr>
      <vt:lpstr>A126087698V_Latest</vt:lpstr>
      <vt:lpstr>A126087702X</vt:lpstr>
      <vt:lpstr>A126087702X_Data</vt:lpstr>
      <vt:lpstr>A126087702X_Latest</vt:lpstr>
      <vt:lpstr>A126087706J</vt:lpstr>
      <vt:lpstr>A126087706J_Data</vt:lpstr>
      <vt:lpstr>A126087706J_Latest</vt:lpstr>
      <vt:lpstr>A126087710X</vt:lpstr>
      <vt:lpstr>A126087710X_Data</vt:lpstr>
      <vt:lpstr>A126087710X_Latest</vt:lpstr>
      <vt:lpstr>A126088290J</vt:lpstr>
      <vt:lpstr>A126088290J_Data</vt:lpstr>
      <vt:lpstr>A126088290J_Latest</vt:lpstr>
      <vt:lpstr>A126088294T</vt:lpstr>
      <vt:lpstr>A126088294T_Data</vt:lpstr>
      <vt:lpstr>A126088294T_Latest</vt:lpstr>
      <vt:lpstr>A126088298A</vt:lpstr>
      <vt:lpstr>A126088298A_Data</vt:lpstr>
      <vt:lpstr>A126088298A_Latest</vt:lpstr>
      <vt:lpstr>A126088302F</vt:lpstr>
      <vt:lpstr>A126088302F_Data</vt:lpstr>
      <vt:lpstr>A126088302F_Latest</vt:lpstr>
      <vt:lpstr>A126088306R</vt:lpstr>
      <vt:lpstr>A126088306R_Data</vt:lpstr>
      <vt:lpstr>A126088306R_Latest</vt:lpstr>
      <vt:lpstr>A126088310F</vt:lpstr>
      <vt:lpstr>A126088310F_Data</vt:lpstr>
      <vt:lpstr>A126088310F_Latest</vt:lpstr>
      <vt:lpstr>A126088314R</vt:lpstr>
      <vt:lpstr>A126088314R_Data</vt:lpstr>
      <vt:lpstr>A126088314R_Latest</vt:lpstr>
      <vt:lpstr>A126088322R</vt:lpstr>
      <vt:lpstr>A126088322R_Data</vt:lpstr>
      <vt:lpstr>A126088322R_Latest</vt:lpstr>
      <vt:lpstr>A126088326X</vt:lpstr>
      <vt:lpstr>A126088326X_Data</vt:lpstr>
      <vt:lpstr>A126088326X_Latest</vt:lpstr>
      <vt:lpstr>A126088330R</vt:lpstr>
      <vt:lpstr>A126088330R_Data</vt:lpstr>
      <vt:lpstr>A126088330R_Latest</vt:lpstr>
      <vt:lpstr>A126088342X</vt:lpstr>
      <vt:lpstr>A126088342X_Data</vt:lpstr>
      <vt:lpstr>A126088342X_Latest</vt:lpstr>
      <vt:lpstr>A126088346J</vt:lpstr>
      <vt:lpstr>A126088346J_Data</vt:lpstr>
      <vt:lpstr>A126088346J_Latest</vt:lpstr>
      <vt:lpstr>A126088350X</vt:lpstr>
      <vt:lpstr>A126088350X_Data</vt:lpstr>
      <vt:lpstr>A126088350X_Latest</vt:lpstr>
      <vt:lpstr>A126088354J</vt:lpstr>
      <vt:lpstr>A126088354J_Data</vt:lpstr>
      <vt:lpstr>A126088354J_Latest</vt:lpstr>
      <vt:lpstr>A126088358T</vt:lpstr>
      <vt:lpstr>A126088358T_Data</vt:lpstr>
      <vt:lpstr>A126088358T_Latest</vt:lpstr>
      <vt:lpstr>A126088938L</vt:lpstr>
      <vt:lpstr>A126088938L_Data</vt:lpstr>
      <vt:lpstr>A126088938L_Latest</vt:lpstr>
      <vt:lpstr>A126088942C</vt:lpstr>
      <vt:lpstr>A126088942C_Data</vt:lpstr>
      <vt:lpstr>A126088942C_Latest</vt:lpstr>
      <vt:lpstr>A126088946L</vt:lpstr>
      <vt:lpstr>A126088946L_Data</vt:lpstr>
      <vt:lpstr>A126088946L_Latest</vt:lpstr>
      <vt:lpstr>A126088950C</vt:lpstr>
      <vt:lpstr>A126088950C_Data</vt:lpstr>
      <vt:lpstr>A126088950C_Latest</vt:lpstr>
      <vt:lpstr>A126088954L</vt:lpstr>
      <vt:lpstr>A126088954L_Data</vt:lpstr>
      <vt:lpstr>A126088954L_Latest</vt:lpstr>
      <vt:lpstr>A126088958W</vt:lpstr>
      <vt:lpstr>A126088958W_Data</vt:lpstr>
      <vt:lpstr>A126088958W_Latest</vt:lpstr>
      <vt:lpstr>A126088962L</vt:lpstr>
      <vt:lpstr>A126088962L_Data</vt:lpstr>
      <vt:lpstr>A126088962L_Latest</vt:lpstr>
      <vt:lpstr>A126088966W</vt:lpstr>
      <vt:lpstr>A126088966W_Data</vt:lpstr>
      <vt:lpstr>A126088966W_Latest</vt:lpstr>
      <vt:lpstr>A126088970L</vt:lpstr>
      <vt:lpstr>A126088970L_Data</vt:lpstr>
      <vt:lpstr>A126088970L_Latest</vt:lpstr>
      <vt:lpstr>A126088974W</vt:lpstr>
      <vt:lpstr>A126088974W_Data</vt:lpstr>
      <vt:lpstr>A126088974W_Latest</vt:lpstr>
      <vt:lpstr>A126088978F</vt:lpstr>
      <vt:lpstr>A126088978F_Data</vt:lpstr>
      <vt:lpstr>A126088978F_Latest</vt:lpstr>
      <vt:lpstr>A126088982W</vt:lpstr>
      <vt:lpstr>A126088982W_Data</vt:lpstr>
      <vt:lpstr>A126088982W_Latest</vt:lpstr>
      <vt:lpstr>A126088986F</vt:lpstr>
      <vt:lpstr>A126088986F_Data</vt:lpstr>
      <vt:lpstr>A126088986F_Latest</vt:lpstr>
      <vt:lpstr>A126088990W</vt:lpstr>
      <vt:lpstr>A126088990W_Data</vt:lpstr>
      <vt:lpstr>A126088990W_Latest</vt:lpstr>
      <vt:lpstr>A126088994F</vt:lpstr>
      <vt:lpstr>A126088994F_Data</vt:lpstr>
      <vt:lpstr>A126088994F_Latest</vt:lpstr>
      <vt:lpstr>A126088998R</vt:lpstr>
      <vt:lpstr>A126088998R_Data</vt:lpstr>
      <vt:lpstr>A126088998R_Latest</vt:lpstr>
      <vt:lpstr>A126089002W</vt:lpstr>
      <vt:lpstr>A126089002W_Data</vt:lpstr>
      <vt:lpstr>A126089002W_Latest</vt:lpstr>
      <vt:lpstr>A126089006F</vt:lpstr>
      <vt:lpstr>A126089006F_Data</vt:lpstr>
      <vt:lpstr>A126089006F_Latest</vt:lpstr>
      <vt:lpstr>A126089586L</vt:lpstr>
      <vt:lpstr>A126089586L_Data</vt:lpstr>
      <vt:lpstr>A126089586L_Latest</vt:lpstr>
      <vt:lpstr>A126089590C</vt:lpstr>
      <vt:lpstr>A126089590C_Data</vt:lpstr>
      <vt:lpstr>A126089590C_Latest</vt:lpstr>
      <vt:lpstr>A126089594L</vt:lpstr>
      <vt:lpstr>A126089594L_Data</vt:lpstr>
      <vt:lpstr>A126089594L_Latest</vt:lpstr>
      <vt:lpstr>A126089598W</vt:lpstr>
      <vt:lpstr>A126089598W_Data</vt:lpstr>
      <vt:lpstr>A126089598W_Latest</vt:lpstr>
      <vt:lpstr>A126089602A</vt:lpstr>
      <vt:lpstr>A126089602A_Data</vt:lpstr>
      <vt:lpstr>A126089602A_Latest</vt:lpstr>
      <vt:lpstr>A126089606K</vt:lpstr>
      <vt:lpstr>A126089606K_Data</vt:lpstr>
      <vt:lpstr>A126089606K_Latest</vt:lpstr>
      <vt:lpstr>A126089610A</vt:lpstr>
      <vt:lpstr>A126089610A_Data</vt:lpstr>
      <vt:lpstr>A126089610A_Latest</vt:lpstr>
      <vt:lpstr>A126089614K</vt:lpstr>
      <vt:lpstr>A126089614K_Data</vt:lpstr>
      <vt:lpstr>A126089614K_Latest</vt:lpstr>
      <vt:lpstr>A126089618V</vt:lpstr>
      <vt:lpstr>A126089618V_Data</vt:lpstr>
      <vt:lpstr>A126089618V_Latest</vt:lpstr>
      <vt:lpstr>A126089622K</vt:lpstr>
      <vt:lpstr>A126089622K_Data</vt:lpstr>
      <vt:lpstr>A126089622K_Latest</vt:lpstr>
      <vt:lpstr>A126089626V</vt:lpstr>
      <vt:lpstr>A126089626V_Data</vt:lpstr>
      <vt:lpstr>A126089626V_Latest</vt:lpstr>
      <vt:lpstr>A126089630K</vt:lpstr>
      <vt:lpstr>A126089630K_Data</vt:lpstr>
      <vt:lpstr>A126089630K_Latest</vt:lpstr>
      <vt:lpstr>A126089634V</vt:lpstr>
      <vt:lpstr>A126089634V_Data</vt:lpstr>
      <vt:lpstr>A126089634V_Latest</vt:lpstr>
      <vt:lpstr>A126089638C</vt:lpstr>
      <vt:lpstr>A126089638C_Data</vt:lpstr>
      <vt:lpstr>A126089638C_Latest</vt:lpstr>
      <vt:lpstr>A126089642V</vt:lpstr>
      <vt:lpstr>A126089642V_Data</vt:lpstr>
      <vt:lpstr>A126089642V_Latest</vt:lpstr>
      <vt:lpstr>A126089646C</vt:lpstr>
      <vt:lpstr>A126089646C_Data</vt:lpstr>
      <vt:lpstr>A126089646C_Latest</vt:lpstr>
      <vt:lpstr>A126089650V</vt:lpstr>
      <vt:lpstr>A126089650V_Data</vt:lpstr>
      <vt:lpstr>A126089650V_Latest</vt:lpstr>
      <vt:lpstr>A126089654C</vt:lpstr>
      <vt:lpstr>A126089654C_Data</vt:lpstr>
      <vt:lpstr>A126089654C_Latest</vt:lpstr>
      <vt:lpstr>A126090234F</vt:lpstr>
      <vt:lpstr>A126090234F_Data</vt:lpstr>
      <vt:lpstr>A126090234F_Latest</vt:lpstr>
      <vt:lpstr>A126090238R</vt:lpstr>
      <vt:lpstr>A126090238R_Data</vt:lpstr>
      <vt:lpstr>A126090238R_Latest</vt:lpstr>
      <vt:lpstr>A126090242F</vt:lpstr>
      <vt:lpstr>A126090242F_Data</vt:lpstr>
      <vt:lpstr>A126090242F_Latest</vt:lpstr>
      <vt:lpstr>A126090246R</vt:lpstr>
      <vt:lpstr>A126090246R_Data</vt:lpstr>
      <vt:lpstr>A126090246R_Latest</vt:lpstr>
      <vt:lpstr>A126090250F</vt:lpstr>
      <vt:lpstr>A126090250F_Data</vt:lpstr>
      <vt:lpstr>A126090250F_Latest</vt:lpstr>
      <vt:lpstr>A126090254R</vt:lpstr>
      <vt:lpstr>A126090254R_Data</vt:lpstr>
      <vt:lpstr>A126090254R_Latest</vt:lpstr>
      <vt:lpstr>A126090258X</vt:lpstr>
      <vt:lpstr>A126090258X_Data</vt:lpstr>
      <vt:lpstr>A126090258X_Latest</vt:lpstr>
      <vt:lpstr>A126090266X</vt:lpstr>
      <vt:lpstr>A126090266X_Data</vt:lpstr>
      <vt:lpstr>A126090266X_Latest</vt:lpstr>
      <vt:lpstr>A126090270R</vt:lpstr>
      <vt:lpstr>A126090270R_Data</vt:lpstr>
      <vt:lpstr>A126090270R_Latest</vt:lpstr>
      <vt:lpstr>A126090274X</vt:lpstr>
      <vt:lpstr>A126090274X_Data</vt:lpstr>
      <vt:lpstr>A126090274X_Latest</vt:lpstr>
      <vt:lpstr>A126090286J</vt:lpstr>
      <vt:lpstr>A126090286J_Data</vt:lpstr>
      <vt:lpstr>A126090286J_Latest</vt:lpstr>
      <vt:lpstr>A126090290X</vt:lpstr>
      <vt:lpstr>A126090290X_Data</vt:lpstr>
      <vt:lpstr>A126090290X_Latest</vt:lpstr>
      <vt:lpstr>A126090294J</vt:lpstr>
      <vt:lpstr>A126090294J_Data</vt:lpstr>
      <vt:lpstr>A126090294J_Latest</vt:lpstr>
      <vt:lpstr>A126090298T</vt:lpstr>
      <vt:lpstr>A126090298T_Data</vt:lpstr>
      <vt:lpstr>A126090298T_Latest</vt:lpstr>
      <vt:lpstr>A126090302W</vt:lpstr>
      <vt:lpstr>A126090302W_Data</vt:lpstr>
      <vt:lpstr>A126090302W_Latest</vt:lpstr>
      <vt:lpstr>A126090882C</vt:lpstr>
      <vt:lpstr>A126090882C_Data</vt:lpstr>
      <vt:lpstr>A126090882C_Latest</vt:lpstr>
      <vt:lpstr>A126090886L</vt:lpstr>
      <vt:lpstr>A126090886L_Data</vt:lpstr>
      <vt:lpstr>A126090886L_Latest</vt:lpstr>
      <vt:lpstr>A126090890C</vt:lpstr>
      <vt:lpstr>A126090890C_Data</vt:lpstr>
      <vt:lpstr>A126090890C_Latest</vt:lpstr>
      <vt:lpstr>A126090894L</vt:lpstr>
      <vt:lpstr>A126090894L_Data</vt:lpstr>
      <vt:lpstr>A126090894L_Latest</vt:lpstr>
      <vt:lpstr>A126090898W</vt:lpstr>
      <vt:lpstr>A126090898W_Data</vt:lpstr>
      <vt:lpstr>A126090898W_Latest</vt:lpstr>
      <vt:lpstr>A126090902A</vt:lpstr>
      <vt:lpstr>A126090902A_Data</vt:lpstr>
      <vt:lpstr>A126090902A_Latest</vt:lpstr>
      <vt:lpstr>A126090906K</vt:lpstr>
      <vt:lpstr>A126090906K_Data</vt:lpstr>
      <vt:lpstr>A126090906K_Latest</vt:lpstr>
      <vt:lpstr>A126090910A</vt:lpstr>
      <vt:lpstr>A126090910A_Data</vt:lpstr>
      <vt:lpstr>A126090910A_Latest</vt:lpstr>
      <vt:lpstr>A126090914K</vt:lpstr>
      <vt:lpstr>A126090914K_Data</vt:lpstr>
      <vt:lpstr>A126090914K_Latest</vt:lpstr>
      <vt:lpstr>A126090918V</vt:lpstr>
      <vt:lpstr>A126090918V_Data</vt:lpstr>
      <vt:lpstr>A126090918V_Latest</vt:lpstr>
      <vt:lpstr>A126090922K</vt:lpstr>
      <vt:lpstr>A126090922K_Data</vt:lpstr>
      <vt:lpstr>A126090922K_Latest</vt:lpstr>
      <vt:lpstr>A126090926V</vt:lpstr>
      <vt:lpstr>A126090926V_Data</vt:lpstr>
      <vt:lpstr>A126090926V_Latest</vt:lpstr>
      <vt:lpstr>A126090930K</vt:lpstr>
      <vt:lpstr>A126090930K_Data</vt:lpstr>
      <vt:lpstr>A126090930K_Latest</vt:lpstr>
      <vt:lpstr>A126090934V</vt:lpstr>
      <vt:lpstr>A126090934V_Data</vt:lpstr>
      <vt:lpstr>A126090934V_Latest</vt:lpstr>
      <vt:lpstr>A126090938C</vt:lpstr>
      <vt:lpstr>A126090938C_Data</vt:lpstr>
      <vt:lpstr>A126090938C_Latest</vt:lpstr>
      <vt:lpstr>A126090942V</vt:lpstr>
      <vt:lpstr>A126090942V_Data</vt:lpstr>
      <vt:lpstr>A126090942V_Latest</vt:lpstr>
      <vt:lpstr>A126090946C</vt:lpstr>
      <vt:lpstr>A126090946C_Data</vt:lpstr>
      <vt:lpstr>A126090946C_Latest</vt:lpstr>
      <vt:lpstr>A126090950V</vt:lpstr>
      <vt:lpstr>A126090950V_Data</vt:lpstr>
      <vt:lpstr>A126090950V_Latest</vt:lpstr>
      <vt:lpstr>A126091530T</vt:lpstr>
      <vt:lpstr>A126091530T_Data</vt:lpstr>
      <vt:lpstr>A126091530T_Latest</vt:lpstr>
      <vt:lpstr>A126091534A</vt:lpstr>
      <vt:lpstr>A126091534A_Data</vt:lpstr>
      <vt:lpstr>A126091534A_Latest</vt:lpstr>
      <vt:lpstr>A126091538K</vt:lpstr>
      <vt:lpstr>A126091538K_Data</vt:lpstr>
      <vt:lpstr>A126091538K_Latest</vt:lpstr>
      <vt:lpstr>A126091542A</vt:lpstr>
      <vt:lpstr>A126091542A_Data</vt:lpstr>
      <vt:lpstr>A126091542A_Latest</vt:lpstr>
      <vt:lpstr>A126091546K</vt:lpstr>
      <vt:lpstr>A126091546K_Data</vt:lpstr>
      <vt:lpstr>A126091546K_Latest</vt:lpstr>
      <vt:lpstr>A126091550A</vt:lpstr>
      <vt:lpstr>A126091550A_Data</vt:lpstr>
      <vt:lpstr>A126091550A_Latest</vt:lpstr>
      <vt:lpstr>A126091554K</vt:lpstr>
      <vt:lpstr>A126091554K_Data</vt:lpstr>
      <vt:lpstr>A126091554K_Latest</vt:lpstr>
      <vt:lpstr>A126091558V</vt:lpstr>
      <vt:lpstr>A126091558V_Data</vt:lpstr>
      <vt:lpstr>A126091558V_Latest</vt:lpstr>
      <vt:lpstr>A126091562K</vt:lpstr>
      <vt:lpstr>A126091562K_Data</vt:lpstr>
      <vt:lpstr>A126091562K_Latest</vt:lpstr>
      <vt:lpstr>A126091566V</vt:lpstr>
      <vt:lpstr>A126091566V_Data</vt:lpstr>
      <vt:lpstr>A126091566V_Latest</vt:lpstr>
      <vt:lpstr>A126091570K</vt:lpstr>
      <vt:lpstr>A126091570K_Data</vt:lpstr>
      <vt:lpstr>A126091570K_Latest</vt:lpstr>
      <vt:lpstr>A126091574V</vt:lpstr>
      <vt:lpstr>A126091574V_Data</vt:lpstr>
      <vt:lpstr>A126091574V_Latest</vt:lpstr>
      <vt:lpstr>A126091578C</vt:lpstr>
      <vt:lpstr>A126091578C_Data</vt:lpstr>
      <vt:lpstr>A126091578C_Latest</vt:lpstr>
      <vt:lpstr>A126091582V</vt:lpstr>
      <vt:lpstr>A126091582V_Data</vt:lpstr>
      <vt:lpstr>A126091582V_Latest</vt:lpstr>
      <vt:lpstr>A126091586C</vt:lpstr>
      <vt:lpstr>A126091586C_Data</vt:lpstr>
      <vt:lpstr>A126091586C_Latest</vt:lpstr>
      <vt:lpstr>A126091590V</vt:lpstr>
      <vt:lpstr>A126091590V_Data</vt:lpstr>
      <vt:lpstr>A126091590V_Latest</vt:lpstr>
      <vt:lpstr>A126091594C</vt:lpstr>
      <vt:lpstr>A126091594C_Data</vt:lpstr>
      <vt:lpstr>A126091594C_Latest</vt:lpstr>
      <vt:lpstr>A126091598L</vt:lpstr>
      <vt:lpstr>A126091598L_Data</vt:lpstr>
      <vt:lpstr>A126091598L_Latest</vt:lpstr>
      <vt:lpstr>A126092178K</vt:lpstr>
      <vt:lpstr>A126092178K_Data</vt:lpstr>
      <vt:lpstr>A126092178K_Latest</vt:lpstr>
      <vt:lpstr>A126092182A</vt:lpstr>
      <vt:lpstr>A126092182A_Data</vt:lpstr>
      <vt:lpstr>A126092182A_Latest</vt:lpstr>
      <vt:lpstr>A126092186K</vt:lpstr>
      <vt:lpstr>A126092186K_Data</vt:lpstr>
      <vt:lpstr>A126092186K_Latest</vt:lpstr>
      <vt:lpstr>A126092190A</vt:lpstr>
      <vt:lpstr>A126092190A_Data</vt:lpstr>
      <vt:lpstr>A126092190A_Latest</vt:lpstr>
      <vt:lpstr>A126092194K</vt:lpstr>
      <vt:lpstr>A126092194K_Data</vt:lpstr>
      <vt:lpstr>A126092194K_Latest</vt:lpstr>
      <vt:lpstr>A126092198V</vt:lpstr>
      <vt:lpstr>A126092198V_Data</vt:lpstr>
      <vt:lpstr>A126092198V_Latest</vt:lpstr>
      <vt:lpstr>A126092202X</vt:lpstr>
      <vt:lpstr>A126092202X_Data</vt:lpstr>
      <vt:lpstr>A126092202X_Latest</vt:lpstr>
      <vt:lpstr>A126092206J</vt:lpstr>
      <vt:lpstr>A126092206J_Data</vt:lpstr>
      <vt:lpstr>A126092206J_Latest</vt:lpstr>
      <vt:lpstr>A126092210X</vt:lpstr>
      <vt:lpstr>A126092210X_Data</vt:lpstr>
      <vt:lpstr>A126092210X_Latest</vt:lpstr>
      <vt:lpstr>A126092214J</vt:lpstr>
      <vt:lpstr>A126092214J_Data</vt:lpstr>
      <vt:lpstr>A126092214J_Latest</vt:lpstr>
      <vt:lpstr>A126092218T</vt:lpstr>
      <vt:lpstr>A126092218T_Data</vt:lpstr>
      <vt:lpstr>A126092218T_Latest</vt:lpstr>
      <vt:lpstr>A126092222J</vt:lpstr>
      <vt:lpstr>A126092222J_Data</vt:lpstr>
      <vt:lpstr>A126092222J_Latest</vt:lpstr>
      <vt:lpstr>A126092226T</vt:lpstr>
      <vt:lpstr>A126092226T_Data</vt:lpstr>
      <vt:lpstr>A126092226T_Latest</vt:lpstr>
      <vt:lpstr>A126092230J</vt:lpstr>
      <vt:lpstr>A126092230J_Data</vt:lpstr>
      <vt:lpstr>A126092230J_Latest</vt:lpstr>
      <vt:lpstr>A126092234T</vt:lpstr>
      <vt:lpstr>A126092234T_Data</vt:lpstr>
      <vt:lpstr>A126092234T_Latest</vt:lpstr>
      <vt:lpstr>A126092238A</vt:lpstr>
      <vt:lpstr>A126092238A_Data</vt:lpstr>
      <vt:lpstr>A126092238A_Latest</vt:lpstr>
      <vt:lpstr>A126092242T</vt:lpstr>
      <vt:lpstr>A126092242T_Data</vt:lpstr>
      <vt:lpstr>A126092242T_Latest</vt:lpstr>
      <vt:lpstr>A126092246A</vt:lpstr>
      <vt:lpstr>A126092246A_Data</vt:lpstr>
      <vt:lpstr>A126092246A_Latest</vt:lpstr>
      <vt:lpstr>A126092826W</vt:lpstr>
      <vt:lpstr>A126092826W_Data</vt:lpstr>
      <vt:lpstr>A126092826W_Latest</vt:lpstr>
      <vt:lpstr>A126092830L</vt:lpstr>
      <vt:lpstr>A126092830L_Data</vt:lpstr>
      <vt:lpstr>A126092830L_Latest</vt:lpstr>
      <vt:lpstr>A126092834W</vt:lpstr>
      <vt:lpstr>A126092834W_Data</vt:lpstr>
      <vt:lpstr>A126092834W_Latest</vt:lpstr>
      <vt:lpstr>A126092838F</vt:lpstr>
      <vt:lpstr>A126092838F_Data</vt:lpstr>
      <vt:lpstr>A126092838F_Latest</vt:lpstr>
      <vt:lpstr>A126092842W</vt:lpstr>
      <vt:lpstr>A126092842W_Data</vt:lpstr>
      <vt:lpstr>A126092842W_Latest</vt:lpstr>
      <vt:lpstr>A126092846F</vt:lpstr>
      <vt:lpstr>A126092846F_Data</vt:lpstr>
      <vt:lpstr>A126092846F_Latest</vt:lpstr>
      <vt:lpstr>A126092850W</vt:lpstr>
      <vt:lpstr>A126092850W_Data</vt:lpstr>
      <vt:lpstr>A126092850W_Latest</vt:lpstr>
      <vt:lpstr>A126092854F</vt:lpstr>
      <vt:lpstr>A126092854F_Data</vt:lpstr>
      <vt:lpstr>A126092854F_Latest</vt:lpstr>
      <vt:lpstr>A126092858R</vt:lpstr>
      <vt:lpstr>A126092858R_Data</vt:lpstr>
      <vt:lpstr>A126092858R_Latest</vt:lpstr>
      <vt:lpstr>A126092862F</vt:lpstr>
      <vt:lpstr>A126092862F_Data</vt:lpstr>
      <vt:lpstr>A126092862F_Latest</vt:lpstr>
      <vt:lpstr>A126092866R</vt:lpstr>
      <vt:lpstr>A126092866R_Data</vt:lpstr>
      <vt:lpstr>A126092866R_Latest</vt:lpstr>
      <vt:lpstr>A126092870F</vt:lpstr>
      <vt:lpstr>A126092870F_Data</vt:lpstr>
      <vt:lpstr>A126092870F_Latest</vt:lpstr>
      <vt:lpstr>A126092874R</vt:lpstr>
      <vt:lpstr>A126092874R_Data</vt:lpstr>
      <vt:lpstr>A126092874R_Latest</vt:lpstr>
      <vt:lpstr>A126092878X</vt:lpstr>
      <vt:lpstr>A126092878X_Data</vt:lpstr>
      <vt:lpstr>A126092878X_Latest</vt:lpstr>
      <vt:lpstr>A126092882R</vt:lpstr>
      <vt:lpstr>A126092882R_Data</vt:lpstr>
      <vt:lpstr>A126092882R_Latest</vt:lpstr>
      <vt:lpstr>A126092886X</vt:lpstr>
      <vt:lpstr>A126092886X_Data</vt:lpstr>
      <vt:lpstr>A126092886X_Latest</vt:lpstr>
      <vt:lpstr>A126092890R</vt:lpstr>
      <vt:lpstr>A126092890R_Data</vt:lpstr>
      <vt:lpstr>A126092890R_Latest</vt:lpstr>
      <vt:lpstr>A126092894X</vt:lpstr>
      <vt:lpstr>A126092894X_Data</vt:lpstr>
      <vt:lpstr>A126092894X_Latest</vt:lpstr>
      <vt:lpstr>A126093474W</vt:lpstr>
      <vt:lpstr>A126093474W_Data</vt:lpstr>
      <vt:lpstr>A126093474W_Latest</vt:lpstr>
      <vt:lpstr>A126093478F</vt:lpstr>
      <vt:lpstr>A126093478F_Data</vt:lpstr>
      <vt:lpstr>A126093478F_Latest</vt:lpstr>
      <vt:lpstr>A126093482W</vt:lpstr>
      <vt:lpstr>A126093482W_Data</vt:lpstr>
      <vt:lpstr>A126093482W_Latest</vt:lpstr>
      <vt:lpstr>A126093486F</vt:lpstr>
      <vt:lpstr>A126093486F_Data</vt:lpstr>
      <vt:lpstr>A126093486F_Latest</vt:lpstr>
      <vt:lpstr>A126093490W</vt:lpstr>
      <vt:lpstr>A126093490W_Data</vt:lpstr>
      <vt:lpstr>A126093490W_Latest</vt:lpstr>
      <vt:lpstr>A126093494F</vt:lpstr>
      <vt:lpstr>A126093494F_Data</vt:lpstr>
      <vt:lpstr>A126093494F_Latest</vt:lpstr>
      <vt:lpstr>A126093498R</vt:lpstr>
      <vt:lpstr>A126093498R_Data</vt:lpstr>
      <vt:lpstr>A126093498R_Latest</vt:lpstr>
      <vt:lpstr>A126093506C</vt:lpstr>
      <vt:lpstr>A126093506C_Data</vt:lpstr>
      <vt:lpstr>A126093506C_Latest</vt:lpstr>
      <vt:lpstr>A126093510V</vt:lpstr>
      <vt:lpstr>A126093510V_Data</vt:lpstr>
      <vt:lpstr>A126093510V_Latest</vt:lpstr>
      <vt:lpstr>A126093514C</vt:lpstr>
      <vt:lpstr>A126093514C_Data</vt:lpstr>
      <vt:lpstr>A126093514C_Latest</vt:lpstr>
      <vt:lpstr>A126093526L</vt:lpstr>
      <vt:lpstr>A126093526L_Data</vt:lpstr>
      <vt:lpstr>A126093526L_Latest</vt:lpstr>
      <vt:lpstr>A126093530C</vt:lpstr>
      <vt:lpstr>A126093530C_Data</vt:lpstr>
      <vt:lpstr>A126093530C_Latest</vt:lpstr>
      <vt:lpstr>A126093534L</vt:lpstr>
      <vt:lpstr>A126093534L_Data</vt:lpstr>
      <vt:lpstr>A126093534L_Latest</vt:lpstr>
      <vt:lpstr>A126093538W</vt:lpstr>
      <vt:lpstr>A126093538W_Data</vt:lpstr>
      <vt:lpstr>A126093538W_Latest</vt:lpstr>
      <vt:lpstr>A126093542L</vt:lpstr>
      <vt:lpstr>A126093542L_Data</vt:lpstr>
      <vt:lpstr>A126093542L_Latest</vt:lpstr>
      <vt:lpstr>A126094122K</vt:lpstr>
      <vt:lpstr>A126094122K_Data</vt:lpstr>
      <vt:lpstr>A126094122K_Latest</vt:lpstr>
      <vt:lpstr>A126094126V</vt:lpstr>
      <vt:lpstr>A126094126V_Data</vt:lpstr>
      <vt:lpstr>A126094126V_Latest</vt:lpstr>
      <vt:lpstr>A126094130K</vt:lpstr>
      <vt:lpstr>A126094130K_Data</vt:lpstr>
      <vt:lpstr>A126094130K_Latest</vt:lpstr>
      <vt:lpstr>A126094134V</vt:lpstr>
      <vt:lpstr>A126094134V_Data</vt:lpstr>
      <vt:lpstr>A126094134V_Latest</vt:lpstr>
      <vt:lpstr>A126094138C</vt:lpstr>
      <vt:lpstr>A126094138C_Data</vt:lpstr>
      <vt:lpstr>A126094138C_Latest</vt:lpstr>
      <vt:lpstr>A126094142V</vt:lpstr>
      <vt:lpstr>A126094142V_Data</vt:lpstr>
      <vt:lpstr>A126094142V_Latest</vt:lpstr>
      <vt:lpstr>A126094146C</vt:lpstr>
      <vt:lpstr>A126094146C_Data</vt:lpstr>
      <vt:lpstr>A126094146C_Latest</vt:lpstr>
      <vt:lpstr>A126094150V</vt:lpstr>
      <vt:lpstr>A126094150V_Data</vt:lpstr>
      <vt:lpstr>A126094150V_Latest</vt:lpstr>
      <vt:lpstr>A126094154C</vt:lpstr>
      <vt:lpstr>A126094154C_Data</vt:lpstr>
      <vt:lpstr>A126094154C_Latest</vt:lpstr>
      <vt:lpstr>A126094158L</vt:lpstr>
      <vt:lpstr>A126094158L_Data</vt:lpstr>
      <vt:lpstr>A126094158L_Latest</vt:lpstr>
      <vt:lpstr>A126094162C</vt:lpstr>
      <vt:lpstr>A126094162C_Data</vt:lpstr>
      <vt:lpstr>A126094162C_Latest</vt:lpstr>
      <vt:lpstr>A126094166L</vt:lpstr>
      <vt:lpstr>A126094166L_Data</vt:lpstr>
      <vt:lpstr>A126094166L_Latest</vt:lpstr>
      <vt:lpstr>A126094170C</vt:lpstr>
      <vt:lpstr>A126094170C_Data</vt:lpstr>
      <vt:lpstr>A126094170C_Latest</vt:lpstr>
      <vt:lpstr>A126094174L</vt:lpstr>
      <vt:lpstr>A126094174L_Data</vt:lpstr>
      <vt:lpstr>A126094174L_Latest</vt:lpstr>
      <vt:lpstr>A126094178W</vt:lpstr>
      <vt:lpstr>A126094178W_Data</vt:lpstr>
      <vt:lpstr>A126094178W_Latest</vt:lpstr>
      <vt:lpstr>A126094182L</vt:lpstr>
      <vt:lpstr>A126094182L_Data</vt:lpstr>
      <vt:lpstr>A126094182L_Latest</vt:lpstr>
      <vt:lpstr>A126094186W</vt:lpstr>
      <vt:lpstr>A126094186W_Data</vt:lpstr>
      <vt:lpstr>A126094186W_Latest</vt:lpstr>
      <vt:lpstr>A126094190L</vt:lpstr>
      <vt:lpstr>A126094190L_Data</vt:lpstr>
      <vt:lpstr>A126094190L_Latest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2023-05-29T10:48:28Z</dcterms:created>
  <dcterms:modified xsi:type="dcterms:W3CDTF">2023-06-14T21:48:58Z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2023-05-29T21:30:05Z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d4548a99-e1c8-485e-885d-4dd817b8f625</vt:lpwstr>
  </property>
  <property fmtid="{D5CDD505-2E9C-101B-9397-08002B2CF9AE}" pid="8" name="MSIP_Label_c8e5a7ee-c283-40b0-98eb-fa437df4c031_ContentBits">
    <vt:lpwstr>0</vt:lpwstr>
  </property>
</Properties>
</file>